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<sst xmlns="http://schemas.openxmlformats.org/spreadsheetml/2006/main" count="1006" uniqueCount="33">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</sst>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4FF00"/>
                </a:solidFill>
              </c:spPr>
            </c:marker>
          </c:dPt>
          <c:dPt>
            <c:idx val="39"/>
            <c:marker>
              <c:spPr>
                <a:solidFill>
                  <a:srgbClr val="D3FF00"/>
                </a:solidFill>
              </c:spPr>
            </c:marker>
          </c:dPt>
          <c:dPt>
            <c:idx val="40"/>
            <c:marker>
              <c:spPr>
                <a:solidFill>
                  <a:srgbClr val="D2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BFF00"/>
                </a:solidFill>
              </c:spPr>
            </c:marker>
          </c:dPt>
          <c:dPt>
            <c:idx val="47"/>
            <c:marker>
              <c:spPr>
                <a:solidFill>
                  <a:srgbClr val="CAFF00"/>
                </a:solidFill>
              </c:spPr>
            </c:marker>
          </c:dPt>
          <c:dPt>
            <c:idx val="48"/>
            <c:marker>
              <c:spPr>
                <a:solidFill>
                  <a:srgbClr val="C9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3FF00"/>
                </a:solidFill>
              </c:spPr>
            </c:marker>
          </c:dPt>
          <c:dPt>
            <c:idx val="54"/>
            <c:marker>
              <c:spPr>
                <a:solidFill>
                  <a:srgbClr val="C2FF00"/>
                </a:solidFill>
              </c:spPr>
            </c:marker>
          </c:dPt>
          <c:dPt>
            <c:idx val="55"/>
            <c:marker>
              <c:spPr>
                <a:solidFill>
                  <a:srgbClr val="C1FF00"/>
                </a:solidFill>
              </c:spPr>
            </c:marker>
          </c:dPt>
          <c:dPt>
            <c:idx val="56"/>
            <c:marker>
              <c:spPr>
                <a:solidFill>
                  <a:srgbClr val="C0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AFF00"/>
                </a:solidFill>
              </c:spPr>
            </c:marker>
          </c:dPt>
          <c:dPt>
            <c:idx val="62"/>
            <c:marker>
              <c:spPr>
                <a:solidFill>
                  <a:srgbClr val="B9FF00"/>
                </a:solidFill>
              </c:spPr>
            </c:marker>
          </c:dPt>
          <c:dPt>
            <c:idx val="63"/>
            <c:marker>
              <c:spPr>
                <a:solidFill>
                  <a:srgbClr val="B8FF00"/>
                </a:solidFill>
              </c:spPr>
            </c:marker>
          </c:dPt>
          <c:dPt>
            <c:idx val="64"/>
            <c:marker>
              <c:spPr>
                <a:solidFill>
                  <a:srgbClr val="B7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2FF00"/>
                </a:solidFill>
              </c:spPr>
            </c:marker>
          </c:dPt>
          <c:dPt>
            <c:idx val="69"/>
            <c:marker>
              <c:spPr>
                <a:solidFill>
                  <a:srgbClr val="B1FF00"/>
                </a:solidFill>
              </c:spPr>
            </c:marker>
          </c:dPt>
          <c:dPt>
            <c:idx val="70"/>
            <c:marker>
              <c:spPr>
                <a:solidFill>
                  <a:srgbClr val="B0FF00"/>
                </a:solidFill>
              </c:spPr>
            </c:marker>
          </c:dPt>
          <c:dPt>
            <c:idx val="71"/>
            <c:marker>
              <c:spPr>
                <a:solidFill>
                  <a:srgbClr val="AFFF00"/>
                </a:solidFill>
              </c:spPr>
            </c:marker>
          </c:dPt>
          <c:dPt>
            <c:idx val="72"/>
            <c:marker>
              <c:spPr>
                <a:solidFill>
                  <a:srgbClr val="AE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9FF00"/>
                </a:solidFill>
              </c:spPr>
            </c:marker>
          </c:dPt>
          <c:dPt>
            <c:idx val="77"/>
            <c:marker>
              <c:spPr>
                <a:solidFill>
                  <a:srgbClr val="A8FF00"/>
                </a:solidFill>
              </c:spPr>
            </c:marker>
          </c:dPt>
          <c:dPt>
            <c:idx val="78"/>
            <c:marker>
              <c:spPr>
                <a:solidFill>
                  <a:srgbClr val="A7FF00"/>
                </a:solidFill>
              </c:spPr>
            </c:marker>
          </c:dPt>
          <c:dPt>
            <c:idx val="79"/>
            <c:marker>
              <c:spPr>
                <a:solidFill>
                  <a:srgbClr val="A6FF00"/>
                </a:solidFill>
              </c:spPr>
            </c:marker>
          </c:dPt>
          <c:dPt>
            <c:idx val="80"/>
            <c:marker>
              <c:spPr>
                <a:solidFill>
                  <a:srgbClr val="A5FF00"/>
                </a:solidFill>
              </c:spPr>
            </c:marker>
          </c:dPt>
          <c:dPt>
            <c:idx val="81"/>
            <c:marker>
              <c:spPr>
                <a:solidFill>
                  <a:srgbClr val="A4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1FF00"/>
                </a:solidFill>
              </c:spPr>
            </c:marker>
          </c:dPt>
          <c:dPt>
            <c:idx val="84"/>
            <c:marker>
              <c:spPr>
                <a:solidFill>
                  <a:srgbClr val="A0FF00"/>
                </a:solidFill>
              </c:spPr>
            </c:marker>
          </c:dPt>
          <c:dPt>
            <c:idx val="85"/>
            <c:marker>
              <c:spPr>
                <a:solidFill>
                  <a:srgbClr val="9FFF00"/>
                </a:solidFill>
              </c:spPr>
            </c:marker>
          </c:dPt>
          <c:dPt>
            <c:idx val="86"/>
            <c:marker>
              <c:spPr>
                <a:solidFill>
                  <a:srgbClr val="9EFF00"/>
                </a:solidFill>
              </c:spPr>
            </c:marker>
          </c:dPt>
          <c:dPt>
            <c:idx val="87"/>
            <c:marker>
              <c:spPr>
                <a:solidFill>
                  <a:srgbClr val="9DFF00"/>
                </a:solidFill>
              </c:spPr>
            </c:marker>
          </c:dPt>
          <c:dPt>
            <c:idx val="88"/>
            <c:marker>
              <c:spPr>
                <a:solidFill>
                  <a:srgbClr val="9CFF00"/>
                </a:solidFill>
              </c:spPr>
            </c:marker>
          </c:dPt>
          <c:dPt>
            <c:idx val="89"/>
            <c:marker>
              <c:spPr>
                <a:solidFill>
                  <a:srgbClr val="9B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8FF00"/>
                </a:solidFill>
              </c:spPr>
            </c:marker>
          </c:dPt>
          <c:dPt>
            <c:idx val="92"/>
            <c:marker>
              <c:spPr>
                <a:solidFill>
                  <a:srgbClr val="97FF00"/>
                </a:solidFill>
              </c:spPr>
            </c:marker>
          </c:dPt>
          <c:dPt>
            <c:idx val="93"/>
            <c:marker>
              <c:spPr>
                <a:solidFill>
                  <a:srgbClr val="96FF00"/>
                </a:solidFill>
              </c:spPr>
            </c:marker>
          </c:dPt>
          <c:dPt>
            <c:idx val="94"/>
            <c:marker>
              <c:spPr>
                <a:solidFill>
                  <a:srgbClr val="95FF00"/>
                </a:solidFill>
              </c:spPr>
            </c:marker>
          </c:dPt>
          <c:dPt>
            <c:idx val="95"/>
            <c:marker>
              <c:spPr>
                <a:solidFill>
                  <a:srgbClr val="94FF00"/>
                </a:solidFill>
              </c:spPr>
            </c:marker>
          </c:dPt>
          <c:dPt>
            <c:idx val="96"/>
            <c:marker>
              <c:spPr>
                <a:solidFill>
                  <a:srgbClr val="93FF00"/>
                </a:solidFill>
              </c:spPr>
            </c:marker>
          </c:dPt>
          <c:dPt>
            <c:idx val="97"/>
            <c:marker>
              <c:spPr>
                <a:solidFill>
                  <a:srgbClr val="92FF00"/>
                </a:solidFill>
              </c:spPr>
            </c:marker>
          </c:dPt>
          <c:dPt>
            <c:idx val="98"/>
            <c:marker>
              <c:spPr>
                <a:solidFill>
                  <a:srgbClr val="90FF00"/>
                </a:solidFill>
              </c:spPr>
            </c:marker>
          </c:dPt>
          <c:dPt>
            <c:idx val="99"/>
            <c:marker>
              <c:spPr>
                <a:solidFill>
                  <a:srgbClr val="8FFF00"/>
                </a:solidFill>
              </c:spPr>
            </c:marker>
          </c:dPt>
          <c:dPt>
            <c:idx val="100"/>
            <c:marker>
              <c:spPr>
                <a:solidFill>
                  <a:srgbClr val="8EFF00"/>
                </a:solidFill>
              </c:spPr>
            </c:marker>
          </c:dPt>
          <c:dPt>
            <c:idx val="101"/>
            <c:marker>
              <c:spPr>
                <a:solidFill>
                  <a:srgbClr val="8DFF00"/>
                </a:solidFill>
              </c:spPr>
            </c:marker>
          </c:dPt>
          <c:dPt>
            <c:idx val="102"/>
            <c:marker>
              <c:spPr>
                <a:solidFill>
                  <a:srgbClr val="8CFF00"/>
                </a:solidFill>
              </c:spPr>
            </c:marker>
          </c:dPt>
          <c:dPt>
            <c:idx val="103"/>
            <c:marker>
              <c:spPr>
                <a:solidFill>
                  <a:srgbClr val="8BFF00"/>
                </a:solidFill>
              </c:spPr>
            </c:marker>
          </c:dPt>
          <c:dPt>
            <c:idx val="104"/>
            <c:marker>
              <c:spPr>
                <a:solidFill>
                  <a:srgbClr val="8AFF00"/>
                </a:solidFill>
              </c:spPr>
            </c:marker>
          </c:dPt>
          <c:dPt>
            <c:idx val="105"/>
            <c:marker>
              <c:spPr>
                <a:solidFill>
                  <a:srgbClr val="89FF00"/>
                </a:solidFill>
              </c:spPr>
            </c:marker>
          </c:dPt>
          <c:dPt>
            <c:idx val="106"/>
            <c:marker>
              <c:spPr>
                <a:solidFill>
                  <a:srgbClr val="87FF00"/>
                </a:solidFill>
              </c:spPr>
            </c:marker>
          </c:dPt>
          <c:dPt>
            <c:idx val="107"/>
            <c:marker>
              <c:spPr>
                <a:solidFill>
                  <a:srgbClr val="86FF00"/>
                </a:solidFill>
              </c:spPr>
            </c:marker>
          </c:dPt>
          <c:dPt>
            <c:idx val="108"/>
            <c:marker>
              <c:spPr>
                <a:solidFill>
                  <a:srgbClr val="85FF00"/>
                </a:solidFill>
              </c:spPr>
            </c:marker>
          </c:dPt>
          <c:dPt>
            <c:idx val="109"/>
            <c:marker>
              <c:spPr>
                <a:solidFill>
                  <a:srgbClr val="84FF00"/>
                </a:solidFill>
              </c:spPr>
            </c:marker>
          </c:dPt>
          <c:dPt>
            <c:idx val="110"/>
            <c:marker>
              <c:spPr>
                <a:solidFill>
                  <a:srgbClr val="83FF00"/>
                </a:solidFill>
              </c:spPr>
            </c:marker>
          </c:dPt>
          <c:dPt>
            <c:idx val="111"/>
            <c:marker>
              <c:spPr>
                <a:solidFill>
                  <a:srgbClr val="82FF00"/>
                </a:solidFill>
              </c:spPr>
            </c:marker>
          </c:dPt>
          <c:dPt>
            <c:idx val="112"/>
            <c:marker>
              <c:spPr>
                <a:solidFill>
                  <a:srgbClr val="81FF00"/>
                </a:solidFill>
              </c:spPr>
            </c:marker>
          </c:dPt>
          <c:dPt>
            <c:idx val="113"/>
            <c:marker>
              <c:spPr>
                <a:solidFill>
                  <a:srgbClr val="80FF00"/>
                </a:solidFill>
              </c:spPr>
            </c:marker>
          </c:dPt>
          <c:dPt>
            <c:idx val="114"/>
            <c:marker>
              <c:spPr>
                <a:solidFill>
                  <a:srgbClr val="7EFF00"/>
                </a:solidFill>
              </c:spPr>
            </c:marker>
          </c:dPt>
          <c:dPt>
            <c:idx val="115"/>
            <c:marker>
              <c:spPr>
                <a:solidFill>
                  <a:srgbClr val="7DFF00"/>
                </a:solidFill>
              </c:spPr>
            </c:marker>
          </c:dPt>
          <c:dPt>
            <c:idx val="116"/>
            <c:marker>
              <c:spPr>
                <a:solidFill>
                  <a:srgbClr val="7CFF00"/>
                </a:solidFill>
              </c:spPr>
            </c:marker>
          </c:dPt>
          <c:dPt>
            <c:idx val="117"/>
            <c:marker>
              <c:spPr>
                <a:solidFill>
                  <a:srgbClr val="7BFF00"/>
                </a:solidFill>
              </c:spPr>
            </c:marker>
          </c:dPt>
          <c:dPt>
            <c:idx val="118"/>
            <c:marker>
              <c:spPr>
                <a:solidFill>
                  <a:srgbClr val="7AFF00"/>
                </a:solidFill>
              </c:spPr>
            </c:marker>
          </c:dPt>
          <c:dPt>
            <c:idx val="119"/>
            <c:marker>
              <c:spPr>
                <a:solidFill>
                  <a:srgbClr val="79FF00"/>
                </a:solidFill>
              </c:spPr>
            </c:marker>
          </c:dPt>
          <c:dPt>
            <c:idx val="120"/>
            <c:marker>
              <c:spPr>
                <a:solidFill>
                  <a:srgbClr val="78FF00"/>
                </a:solidFill>
              </c:spPr>
            </c:marker>
          </c:dPt>
          <c:dPt>
            <c:idx val="121"/>
            <c:marker>
              <c:spPr>
                <a:solidFill>
                  <a:srgbClr val="77FF00"/>
                </a:solidFill>
              </c:spPr>
            </c:marker>
          </c:dPt>
          <c:dPt>
            <c:idx val="122"/>
            <c:marker>
              <c:spPr>
                <a:solidFill>
                  <a:srgbClr val="75FF00"/>
                </a:solidFill>
              </c:spPr>
            </c:marker>
          </c:dPt>
          <c:dPt>
            <c:idx val="123"/>
            <c:marker>
              <c:spPr>
                <a:solidFill>
                  <a:srgbClr val="74FF00"/>
                </a:solidFill>
              </c:spPr>
            </c:marker>
          </c:dPt>
          <c:dPt>
            <c:idx val="124"/>
            <c:marker>
              <c:spPr>
                <a:solidFill>
                  <a:srgbClr val="73FF00"/>
                </a:solidFill>
              </c:spPr>
            </c:marker>
          </c:dPt>
          <c:dPt>
            <c:idx val="125"/>
            <c:marker>
              <c:spPr>
                <a:solidFill>
                  <a:srgbClr val="72FF00"/>
                </a:solidFill>
              </c:spPr>
            </c:marker>
          </c:dPt>
          <c:dPt>
            <c:idx val="126"/>
            <c:marker>
              <c:spPr>
                <a:solidFill>
                  <a:srgbClr val="71FF00"/>
                </a:solidFill>
              </c:spPr>
            </c:marker>
          </c:dPt>
          <c:dPt>
            <c:idx val="127"/>
            <c:marker>
              <c:spPr>
                <a:solidFill>
                  <a:srgbClr val="70FF00"/>
                </a:solidFill>
              </c:spPr>
            </c:marker>
          </c:dPt>
          <c:dPt>
            <c:idx val="128"/>
            <c:marker>
              <c:spPr>
                <a:solidFill>
                  <a:srgbClr val="6FFF00"/>
                </a:solidFill>
              </c:spPr>
            </c:marker>
          </c:dPt>
          <c:dPt>
            <c:idx val="129"/>
            <c:marker>
              <c:spPr>
                <a:solidFill>
                  <a:srgbClr val="6EFF00"/>
                </a:solidFill>
              </c:spPr>
            </c:marker>
          </c:dPt>
          <c:dPt>
            <c:idx val="130"/>
            <c:marker>
              <c:spPr>
                <a:solidFill>
                  <a:srgbClr val="6CFF00"/>
                </a:solidFill>
              </c:spPr>
            </c:marker>
          </c:dPt>
          <c:dPt>
            <c:idx val="131"/>
            <c:marker>
              <c:spPr>
                <a:solidFill>
                  <a:srgbClr val="6BFF00"/>
                </a:solidFill>
              </c:spPr>
            </c:marker>
          </c:dPt>
          <c:dPt>
            <c:idx val="132"/>
            <c:marker>
              <c:spPr>
                <a:solidFill>
                  <a:srgbClr val="6AFF00"/>
                </a:solidFill>
              </c:spPr>
            </c:marker>
          </c:dPt>
          <c:dPt>
            <c:idx val="133"/>
            <c:marker>
              <c:spPr>
                <a:solidFill>
                  <a:srgbClr val="69FF00"/>
                </a:solidFill>
              </c:spPr>
            </c:marker>
          </c:dPt>
          <c:dPt>
            <c:idx val="134"/>
            <c:marker>
              <c:spPr>
                <a:solidFill>
                  <a:srgbClr val="68FF00"/>
                </a:solidFill>
              </c:spPr>
            </c:marker>
          </c:dPt>
          <c:dPt>
            <c:idx val="135"/>
            <c:marker>
              <c:spPr>
                <a:solidFill>
                  <a:srgbClr val="67FF00"/>
                </a:solidFill>
              </c:spPr>
            </c:marker>
          </c:dPt>
          <c:dPt>
            <c:idx val="136"/>
            <c:marker>
              <c:spPr>
                <a:solidFill>
                  <a:srgbClr val="66FF00"/>
                </a:solidFill>
              </c:spPr>
            </c:marker>
          </c:dPt>
          <c:dPt>
            <c:idx val="137"/>
            <c:marker>
              <c:spPr>
                <a:solidFill>
                  <a:srgbClr val="65FF00"/>
                </a:solidFill>
              </c:spPr>
            </c:marker>
          </c:dPt>
          <c:dPt>
            <c:idx val="138"/>
            <c:marker>
              <c:spPr>
                <a:solidFill>
                  <a:srgbClr val="63FF00"/>
                </a:solidFill>
              </c:spPr>
            </c:marker>
          </c:dPt>
          <c:dPt>
            <c:idx val="139"/>
            <c:marker>
              <c:spPr>
                <a:solidFill>
                  <a:srgbClr val="62FF00"/>
                </a:solidFill>
              </c:spPr>
            </c:marker>
          </c:dPt>
          <c:dPt>
            <c:idx val="140"/>
            <c:marker>
              <c:spPr>
                <a:solidFill>
                  <a:srgbClr val="61FF00"/>
                </a:solidFill>
              </c:spPr>
            </c:marker>
          </c:dPt>
          <c:dPt>
            <c:idx val="141"/>
            <c:marker>
              <c:spPr>
                <a:solidFill>
                  <a:srgbClr val="60FF00"/>
                </a:solidFill>
              </c:spPr>
            </c:marker>
          </c:dPt>
          <c:dPt>
            <c:idx val="142"/>
            <c:marker>
              <c:spPr>
                <a:solidFill>
                  <a:srgbClr val="5FFF00"/>
                </a:solidFill>
              </c:spPr>
            </c:marker>
          </c:dPt>
          <c:dPt>
            <c:idx val="143"/>
            <c:marker>
              <c:spPr>
                <a:solidFill>
                  <a:srgbClr val="5EFF00"/>
                </a:solidFill>
              </c:spPr>
            </c:marker>
          </c:dPt>
          <c:dPt>
            <c:idx val="144"/>
            <c:marker>
              <c:spPr>
                <a:solidFill>
                  <a:srgbClr val="5DFF00"/>
                </a:solidFill>
              </c:spPr>
            </c:marker>
          </c:dPt>
          <c:dPt>
            <c:idx val="145"/>
            <c:marker>
              <c:spPr>
                <a:solidFill>
                  <a:srgbClr val="5CFF00"/>
                </a:solidFill>
              </c:spPr>
            </c:marker>
          </c:dPt>
          <c:dPt>
            <c:idx val="146"/>
            <c:marker>
              <c:spPr>
                <a:solidFill>
                  <a:srgbClr val="5AFF00"/>
                </a:solidFill>
              </c:spPr>
            </c:marker>
          </c:dPt>
          <c:dPt>
            <c:idx val="147"/>
            <c:marker>
              <c:spPr>
                <a:solidFill>
                  <a:srgbClr val="59FF00"/>
                </a:solidFill>
              </c:spPr>
            </c:marker>
          </c:dPt>
          <c:dPt>
            <c:idx val="148"/>
            <c:marker>
              <c:spPr>
                <a:solidFill>
                  <a:srgbClr val="58FF00"/>
                </a:solidFill>
              </c:spPr>
            </c:marker>
          </c:dPt>
          <c:dPt>
            <c:idx val="149"/>
            <c:marker>
              <c:spPr>
                <a:solidFill>
                  <a:srgbClr val="57FF00"/>
                </a:solidFill>
              </c:spPr>
            </c:marker>
          </c:dPt>
          <c:dPt>
            <c:idx val="150"/>
            <c:marker>
              <c:spPr>
                <a:solidFill>
                  <a:srgbClr val="56FF00"/>
                </a:solidFill>
              </c:spPr>
            </c:marker>
          </c:dPt>
          <c:dPt>
            <c:idx val="151"/>
            <c:marker>
              <c:spPr>
                <a:solidFill>
                  <a:srgbClr val="55FF00"/>
                </a:solidFill>
              </c:spPr>
            </c:marker>
          </c:dPt>
          <c:dPt>
            <c:idx val="152"/>
            <c:marker>
              <c:spPr>
                <a:solidFill>
                  <a:srgbClr val="54FF00"/>
                </a:solidFill>
              </c:spPr>
            </c:marker>
          </c:dPt>
          <c:dPt>
            <c:idx val="153"/>
            <c:marker>
              <c:spPr>
                <a:solidFill>
                  <a:srgbClr val="53FF00"/>
                </a:solidFill>
              </c:spPr>
            </c:marker>
          </c:dPt>
          <c:dPt>
            <c:idx val="154"/>
            <c:marker>
              <c:spPr>
                <a:solidFill>
                  <a:srgbClr val="52FF00"/>
                </a:solidFill>
              </c:spPr>
            </c:marker>
          </c:dPt>
          <c:dPt>
            <c:idx val="155"/>
            <c:marker>
              <c:spPr>
                <a:solidFill>
                  <a:srgbClr val="50FF00"/>
                </a:solidFill>
              </c:spPr>
            </c:marker>
          </c:dPt>
          <c:dPt>
            <c:idx val="156"/>
            <c:marker>
              <c:spPr>
                <a:solidFill>
                  <a:srgbClr val="4FFF00"/>
                </a:solidFill>
              </c:spPr>
            </c:marker>
          </c:dPt>
          <c:dPt>
            <c:idx val="157"/>
            <c:marker>
              <c:spPr>
                <a:solidFill>
                  <a:srgbClr val="4EFF00"/>
                </a:solidFill>
              </c:spPr>
            </c:marker>
          </c:dPt>
          <c:dPt>
            <c:idx val="158"/>
            <c:marker>
              <c:spPr>
                <a:solidFill>
                  <a:srgbClr val="4DFF00"/>
                </a:solidFill>
              </c:spPr>
            </c:marker>
          </c:dPt>
          <c:dPt>
            <c:idx val="159"/>
            <c:marker>
              <c:spPr>
                <a:solidFill>
                  <a:srgbClr val="4CFF00"/>
                </a:solidFill>
              </c:spPr>
            </c:marker>
          </c:dPt>
          <c:dPt>
            <c:idx val="160"/>
            <c:marker>
              <c:spPr>
                <a:solidFill>
                  <a:srgbClr val="4BFF00"/>
                </a:solidFill>
              </c:spPr>
            </c:marker>
          </c:dPt>
          <c:dPt>
            <c:idx val="161"/>
            <c:marker>
              <c:spPr>
                <a:solidFill>
                  <a:srgbClr val="4AFF00"/>
                </a:solidFill>
              </c:spPr>
            </c:marker>
          </c:dPt>
          <c:dPt>
            <c:idx val="162"/>
            <c:marker>
              <c:spPr>
                <a:solidFill>
                  <a:srgbClr val="49FF00"/>
                </a:solidFill>
              </c:spPr>
            </c:marker>
          </c:dPt>
          <c:dPt>
            <c:idx val="163"/>
            <c:marker>
              <c:spPr>
                <a:solidFill>
                  <a:srgbClr val="47FF00"/>
                </a:solidFill>
              </c:spPr>
            </c:marker>
          </c:dPt>
          <c:dPt>
            <c:idx val="164"/>
            <c:marker>
              <c:spPr>
                <a:solidFill>
                  <a:srgbClr val="46FF00"/>
                </a:solidFill>
              </c:spPr>
            </c:marker>
          </c:dPt>
          <c:dPt>
            <c:idx val="165"/>
            <c:marker>
              <c:spPr>
                <a:solidFill>
                  <a:srgbClr val="45FF00"/>
                </a:solidFill>
              </c:spPr>
            </c:marker>
          </c:dPt>
          <c:dPt>
            <c:idx val="166"/>
            <c:marker>
              <c:spPr>
                <a:solidFill>
                  <a:srgbClr val="44FF00"/>
                </a:solidFill>
              </c:spPr>
            </c:marker>
          </c:dPt>
          <c:dPt>
            <c:idx val="167"/>
            <c:marker>
              <c:spPr>
                <a:solidFill>
                  <a:srgbClr val="43FF00"/>
                </a:solidFill>
              </c:spPr>
            </c:marker>
          </c:dPt>
          <c:dPt>
            <c:idx val="168"/>
            <c:marker>
              <c:spPr>
                <a:solidFill>
                  <a:srgbClr val="42FF00"/>
                </a:solidFill>
              </c:spPr>
            </c:marker>
          </c:dPt>
          <c:dPt>
            <c:idx val="169"/>
            <c:marker>
              <c:spPr>
                <a:solidFill>
                  <a:srgbClr val="41FF00"/>
                </a:solidFill>
              </c:spPr>
            </c:marker>
          </c:dPt>
          <c:dPt>
            <c:idx val="170"/>
            <c:marker>
              <c:spPr>
                <a:solidFill>
                  <a:srgbClr val="40FF00"/>
                </a:solidFill>
              </c:spPr>
            </c:marker>
          </c:dPt>
          <c:dPt>
            <c:idx val="171"/>
            <c:marker>
              <c:spPr>
                <a:solidFill>
                  <a:srgbClr val="3EFF00"/>
                </a:solidFill>
              </c:spPr>
            </c:marker>
          </c:dPt>
          <c:dPt>
            <c:idx val="172"/>
            <c:marker>
              <c:spPr>
                <a:solidFill>
                  <a:srgbClr val="3DFF00"/>
                </a:solidFill>
              </c:spPr>
            </c:marker>
          </c:dPt>
          <c:dPt>
            <c:idx val="173"/>
            <c:marker>
              <c:spPr>
                <a:solidFill>
                  <a:srgbClr val="3CFF00"/>
                </a:solidFill>
              </c:spPr>
            </c:marker>
          </c:dPt>
          <c:dPt>
            <c:idx val="174"/>
            <c:marker>
              <c:spPr>
                <a:solidFill>
                  <a:srgbClr val="3BFF00"/>
                </a:solidFill>
              </c:spPr>
            </c:marker>
          </c:dPt>
          <c:dPt>
            <c:idx val="175"/>
            <c:marker>
              <c:spPr>
                <a:solidFill>
                  <a:srgbClr val="3AFF00"/>
                </a:solidFill>
              </c:spPr>
            </c:marker>
          </c:dPt>
          <c:dPt>
            <c:idx val="176"/>
            <c:marker>
              <c:spPr>
                <a:solidFill>
                  <a:srgbClr val="39FF00"/>
                </a:solidFill>
              </c:spPr>
            </c:marker>
          </c:dPt>
          <c:dPt>
            <c:idx val="177"/>
            <c:marker>
              <c:spPr>
                <a:solidFill>
                  <a:srgbClr val="38FF00"/>
                </a:solidFill>
              </c:spPr>
            </c:marker>
          </c:dPt>
          <c:dPt>
            <c:idx val="178"/>
            <c:marker>
              <c:spPr>
                <a:solidFill>
                  <a:srgbClr val="37FF00"/>
                </a:solidFill>
              </c:spPr>
            </c:marker>
          </c:dPt>
          <c:dPt>
            <c:idx val="179"/>
            <c:marker>
              <c:spPr>
                <a:solidFill>
                  <a:srgbClr val="35FF00"/>
                </a:solidFill>
              </c:spPr>
            </c:marker>
          </c:dPt>
          <c:dPt>
            <c:idx val="180"/>
            <c:marker>
              <c:spPr>
                <a:solidFill>
                  <a:srgbClr val="34FF00"/>
                </a:solidFill>
              </c:spPr>
            </c:marker>
          </c:dPt>
          <c:dPt>
            <c:idx val="181"/>
            <c:marker>
              <c:spPr>
                <a:solidFill>
                  <a:srgbClr val="33FF00"/>
                </a:solidFill>
              </c:spPr>
            </c:marker>
          </c:dPt>
          <c:dPt>
            <c:idx val="182"/>
            <c:marker>
              <c:spPr>
                <a:solidFill>
                  <a:srgbClr val="32FF00"/>
                </a:solidFill>
              </c:spPr>
            </c:marker>
          </c:dPt>
          <c:dPt>
            <c:idx val="183"/>
            <c:marker>
              <c:spPr>
                <a:solidFill>
                  <a:srgbClr val="31FF00"/>
                </a:solidFill>
              </c:spPr>
            </c:marker>
          </c:dPt>
          <c:dPt>
            <c:idx val="184"/>
            <c:marker>
              <c:spPr>
                <a:solidFill>
                  <a:srgbClr val="30FF00"/>
                </a:solidFill>
              </c:spPr>
            </c:marker>
          </c:dPt>
          <c:dPt>
            <c:idx val="185"/>
            <c:marker>
              <c:spPr>
                <a:solidFill>
                  <a:srgbClr val="2FFF00"/>
                </a:solidFill>
              </c:spPr>
            </c:marker>
          </c:dPt>
          <c:dPt>
            <c:idx val="186"/>
            <c:marker>
              <c:spPr>
                <a:solidFill>
                  <a:srgbClr val="2EFF00"/>
                </a:solidFill>
              </c:spPr>
            </c:marker>
          </c:dPt>
          <c:dPt>
            <c:idx val="187"/>
            <c:marker>
              <c:spPr>
                <a:solidFill>
                  <a:srgbClr val="2CFF00"/>
                </a:solidFill>
              </c:spPr>
            </c:marker>
          </c:dPt>
          <c:dPt>
            <c:idx val="188"/>
            <c:marker>
              <c:spPr>
                <a:solidFill>
                  <a:srgbClr val="2BFF00"/>
                </a:solidFill>
              </c:spPr>
            </c:marker>
          </c:dPt>
          <c:dPt>
            <c:idx val="189"/>
            <c:marker>
              <c:spPr>
                <a:solidFill>
                  <a:srgbClr val="2AFF00"/>
                </a:solidFill>
              </c:spPr>
            </c:marker>
          </c:dPt>
          <c:dPt>
            <c:idx val="190"/>
            <c:marker>
              <c:spPr>
                <a:solidFill>
                  <a:srgbClr val="29FF00"/>
                </a:solidFill>
              </c:spPr>
            </c:marker>
          </c:dPt>
          <c:dPt>
            <c:idx val="191"/>
            <c:marker>
              <c:spPr>
                <a:solidFill>
                  <a:srgbClr val="28FF00"/>
                </a:solidFill>
              </c:spPr>
            </c:marker>
          </c:dPt>
          <c:dPt>
            <c:idx val="192"/>
            <c:marker>
              <c:spPr>
                <a:solidFill>
                  <a:srgbClr val="27FF00"/>
                </a:solidFill>
              </c:spPr>
            </c:marker>
          </c:dPt>
          <c:dPt>
            <c:idx val="193"/>
            <c:marker>
              <c:spPr>
                <a:solidFill>
                  <a:srgbClr val="26FF00"/>
                </a:solidFill>
              </c:spPr>
            </c:marker>
          </c:dPt>
          <c:dPt>
            <c:idx val="194"/>
            <c:marker>
              <c:spPr>
                <a:solidFill>
                  <a:srgbClr val="25FF00"/>
                </a:solidFill>
              </c:spPr>
            </c:marker>
          </c:dPt>
          <c:dPt>
            <c:idx val="195"/>
            <c:marker>
              <c:spPr>
                <a:solidFill>
                  <a:srgbClr val="23FF00"/>
                </a:solidFill>
              </c:spPr>
            </c:marker>
          </c:dPt>
          <c:dPt>
            <c:idx val="196"/>
            <c:marker>
              <c:spPr>
                <a:solidFill>
                  <a:srgbClr val="22FF00"/>
                </a:solidFill>
              </c:spPr>
            </c:marker>
          </c:dPt>
          <c:dPt>
            <c:idx val="197"/>
            <c:marker>
              <c:spPr>
                <a:solidFill>
                  <a:srgbClr val="21FF00"/>
                </a:solidFill>
              </c:spPr>
            </c:marker>
          </c:dPt>
          <c:dPt>
            <c:idx val="198"/>
            <c:marker>
              <c:spPr>
                <a:solidFill>
                  <a:srgbClr val="20FF00"/>
                </a:solidFill>
              </c:spPr>
            </c:marker>
          </c:dPt>
          <c:dPt>
            <c:idx val="199"/>
            <c:marker>
              <c:spPr>
                <a:solidFill>
                  <a:srgbClr val="1FFF00"/>
                </a:solidFill>
              </c:spPr>
            </c:marker>
          </c:dPt>
          <c:dPt>
            <c:idx val="200"/>
            <c:marker>
              <c:spPr>
                <a:solidFill>
                  <a:srgbClr val="1EFF00"/>
                </a:solidFill>
              </c:spPr>
            </c:marker>
          </c:dPt>
          <c:dPt>
            <c:idx val="201"/>
            <c:marker>
              <c:spPr>
                <a:solidFill>
                  <a:srgbClr val="1DFF00"/>
                </a:solidFill>
              </c:spPr>
            </c:marker>
          </c:dPt>
          <c:dPt>
            <c:idx val="202"/>
            <c:marker>
              <c:spPr>
                <a:solidFill>
                  <a:srgbClr val="1CFF00"/>
                </a:solidFill>
              </c:spPr>
            </c:marker>
          </c:dPt>
          <c:dPt>
            <c:idx val="203"/>
            <c:marker>
              <c:spPr>
                <a:solidFill>
                  <a:srgbClr val="1AFF00"/>
                </a:solidFill>
              </c:spPr>
            </c:marker>
          </c:dPt>
          <c:dPt>
            <c:idx val="204"/>
            <c:marker>
              <c:spPr>
                <a:solidFill>
                  <a:srgbClr val="19FF00"/>
                </a:solidFill>
              </c:spPr>
            </c:marker>
          </c:dPt>
          <c:dPt>
            <c:idx val="205"/>
            <c:marker>
              <c:spPr>
                <a:solidFill>
                  <a:srgbClr val="18FF00"/>
                </a:solidFill>
              </c:spPr>
            </c:marker>
          </c:dPt>
          <c:dPt>
            <c:idx val="206"/>
            <c:marker>
              <c:spPr>
                <a:solidFill>
                  <a:srgbClr val="17FF00"/>
                </a:solidFill>
              </c:spPr>
            </c:marker>
          </c:dPt>
          <c:dPt>
            <c:idx val="207"/>
            <c:marker>
              <c:spPr>
                <a:solidFill>
                  <a:srgbClr val="16FF00"/>
                </a:solidFill>
              </c:spPr>
            </c:marker>
          </c:dPt>
          <c:dPt>
            <c:idx val="208"/>
            <c:marker>
              <c:spPr>
                <a:solidFill>
                  <a:srgbClr val="15FF00"/>
                </a:solidFill>
              </c:spPr>
            </c:marker>
          </c:dPt>
          <c:dPt>
            <c:idx val="209"/>
            <c:marker>
              <c:spPr>
                <a:solidFill>
                  <a:srgbClr val="14FF00"/>
                </a:solidFill>
              </c:spPr>
            </c:marker>
          </c:dPt>
          <c:dPt>
            <c:idx val="210"/>
            <c:marker>
              <c:spPr>
                <a:solidFill>
                  <a:srgbClr val="13FF00"/>
                </a:solidFill>
              </c:spPr>
            </c:marker>
          </c:dPt>
          <c:dPt>
            <c:idx val="211"/>
            <c:marker>
              <c:spPr>
                <a:solidFill>
                  <a:srgbClr val="11FF00"/>
                </a:solidFill>
              </c:spPr>
            </c:marker>
          </c:dPt>
          <c:dPt>
            <c:idx val="212"/>
            <c:marker>
              <c:spPr>
                <a:solidFill>
                  <a:srgbClr val="10FF00"/>
                </a:solidFill>
              </c:spPr>
            </c:marker>
          </c:dPt>
          <c:dPt>
            <c:idx val="213"/>
            <c:marker>
              <c:spPr>
                <a:solidFill>
                  <a:srgbClr val="0FFF00"/>
                </a:solidFill>
              </c:spPr>
            </c:marker>
          </c:dPt>
          <c:dPt>
            <c:idx val="214"/>
            <c:marker>
              <c:spPr>
                <a:solidFill>
                  <a:srgbClr val="0EFF00"/>
                </a:solidFill>
              </c:spPr>
            </c:marker>
          </c:dPt>
          <c:dPt>
            <c:idx val="215"/>
            <c:marker>
              <c:spPr>
                <a:solidFill>
                  <a:srgbClr val="0DFF00"/>
                </a:solidFill>
              </c:spPr>
            </c:marker>
          </c:dPt>
          <c:dPt>
            <c:idx val="216"/>
            <c:marker>
              <c:spPr>
                <a:solidFill>
                  <a:srgbClr val="0CFF00"/>
                </a:solidFill>
              </c:spPr>
            </c:marker>
          </c:dPt>
          <c:dPt>
            <c:idx val="217"/>
            <c:marker>
              <c:spPr>
                <a:solidFill>
                  <a:srgbClr val="0BFF00"/>
                </a:solidFill>
              </c:spPr>
            </c:marker>
          </c:dPt>
          <c:dPt>
            <c:idx val="218"/>
            <c:marker>
              <c:spPr>
                <a:solidFill>
                  <a:srgbClr val="0AFF00"/>
                </a:solidFill>
              </c:spPr>
            </c:marker>
          </c:dPt>
          <c:dPt>
            <c:idx val="219"/>
            <c:marker>
              <c:spPr>
                <a:solidFill>
                  <a:srgbClr val="08FF00"/>
                </a:solidFill>
              </c:spPr>
            </c:marker>
          </c:dPt>
          <c:dPt>
            <c:idx val="220"/>
            <c:marker>
              <c:spPr>
                <a:solidFill>
                  <a:srgbClr val="07FF00"/>
                </a:solidFill>
              </c:spPr>
            </c:marker>
          </c:dPt>
          <c:dPt>
            <c:idx val="221"/>
            <c:marker>
              <c:spPr>
                <a:solidFill>
                  <a:srgbClr val="06FF00"/>
                </a:solidFill>
              </c:spPr>
            </c:marker>
          </c:dPt>
          <c:dPt>
            <c:idx val="222"/>
            <c:marker>
              <c:spPr>
                <a:solidFill>
                  <a:srgbClr val="05FF00"/>
                </a:solidFill>
              </c:spPr>
            </c:marker>
          </c:dPt>
          <c:dPt>
            <c:idx val="223"/>
            <c:marker>
              <c:spPr>
                <a:solidFill>
                  <a:srgbClr val="04FF00"/>
                </a:solidFill>
              </c:spPr>
            </c:marker>
          </c:dPt>
          <c:dPt>
            <c:idx val="224"/>
            <c:marker>
              <c:spPr>
                <a:solidFill>
                  <a:srgbClr val="03FF00"/>
                </a:solidFill>
              </c:spPr>
            </c:marker>
          </c:dPt>
          <c:dPt>
            <c:idx val="225"/>
            <c:marker>
              <c:spPr>
                <a:solidFill>
                  <a:srgbClr val="02FF00"/>
                </a:solidFill>
              </c:spPr>
            </c:marker>
          </c:dPt>
          <c:dPt>
            <c:idx val="22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gráficos!$A$7:$A$233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gráficos!$B$7:$B$233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0.3411</v>
      </c>
      <c r="E2">
        <v>293.17</v>
      </c>
      <c r="F2">
        <v>206.73</v>
      </c>
      <c r="G2">
        <v>5.75</v>
      </c>
      <c r="H2">
        <v>0.09</v>
      </c>
      <c r="I2">
        <v>2158</v>
      </c>
      <c r="J2">
        <v>194.77</v>
      </c>
      <c r="K2">
        <v>54.38</v>
      </c>
      <c r="L2">
        <v>1</v>
      </c>
      <c r="M2">
        <v>2156</v>
      </c>
      <c r="N2">
        <v>39.4</v>
      </c>
      <c r="O2">
        <v>24256.19</v>
      </c>
      <c r="P2">
        <v>2928.13</v>
      </c>
      <c r="Q2">
        <v>3397</v>
      </c>
      <c r="R2">
        <v>4029.62</v>
      </c>
      <c r="S2">
        <v>262.42</v>
      </c>
      <c r="T2">
        <v>1870014.34</v>
      </c>
      <c r="U2">
        <v>0.07000000000000001</v>
      </c>
      <c r="V2">
        <v>0.41</v>
      </c>
      <c r="W2">
        <v>60.4</v>
      </c>
      <c r="X2">
        <v>110.44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0.6471</v>
      </c>
      <c r="E3">
        <v>154.53</v>
      </c>
      <c r="F3">
        <v>126.65</v>
      </c>
      <c r="G3">
        <v>11.66</v>
      </c>
      <c r="H3">
        <v>0.18</v>
      </c>
      <c r="I3">
        <v>652</v>
      </c>
      <c r="J3">
        <v>196.32</v>
      </c>
      <c r="K3">
        <v>54.38</v>
      </c>
      <c r="L3">
        <v>2</v>
      </c>
      <c r="M3">
        <v>650</v>
      </c>
      <c r="N3">
        <v>39.95</v>
      </c>
      <c r="O3">
        <v>24447.22</v>
      </c>
      <c r="P3">
        <v>1796.92</v>
      </c>
      <c r="Q3">
        <v>3367.72</v>
      </c>
      <c r="R3">
        <v>1310.02</v>
      </c>
      <c r="S3">
        <v>262.42</v>
      </c>
      <c r="T3">
        <v>517745.34</v>
      </c>
      <c r="U3">
        <v>0.2</v>
      </c>
      <c r="V3">
        <v>0.66</v>
      </c>
      <c r="W3">
        <v>57.92</v>
      </c>
      <c r="X3">
        <v>30.73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0.7608</v>
      </c>
      <c r="E4">
        <v>131.44</v>
      </c>
      <c r="F4">
        <v>113.84</v>
      </c>
      <c r="G4">
        <v>17.6</v>
      </c>
      <c r="H4">
        <v>0.27</v>
      </c>
      <c r="I4">
        <v>388</v>
      </c>
      <c r="J4">
        <v>197.88</v>
      </c>
      <c r="K4">
        <v>54.38</v>
      </c>
      <c r="L4">
        <v>3</v>
      </c>
      <c r="M4">
        <v>386</v>
      </c>
      <c r="N4">
        <v>40.5</v>
      </c>
      <c r="O4">
        <v>24639</v>
      </c>
      <c r="P4">
        <v>1608.12</v>
      </c>
      <c r="Q4">
        <v>3364.06</v>
      </c>
      <c r="R4">
        <v>877.78</v>
      </c>
      <c r="S4">
        <v>262.42</v>
      </c>
      <c r="T4">
        <v>302943.32</v>
      </c>
      <c r="U4">
        <v>0.3</v>
      </c>
      <c r="V4">
        <v>0.74</v>
      </c>
      <c r="W4">
        <v>57.46</v>
      </c>
      <c r="X4">
        <v>17.98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0.8216</v>
      </c>
      <c r="E5">
        <v>121.72</v>
      </c>
      <c r="F5">
        <v>108.51</v>
      </c>
      <c r="G5">
        <v>23.67</v>
      </c>
      <c r="H5">
        <v>0.36</v>
      </c>
      <c r="I5">
        <v>275</v>
      </c>
      <c r="J5">
        <v>199.44</v>
      </c>
      <c r="K5">
        <v>54.38</v>
      </c>
      <c r="L5">
        <v>4</v>
      </c>
      <c r="M5">
        <v>273</v>
      </c>
      <c r="N5">
        <v>41.06</v>
      </c>
      <c r="O5">
        <v>24831.54</v>
      </c>
      <c r="P5">
        <v>1524.03</v>
      </c>
      <c r="Q5">
        <v>3361.65</v>
      </c>
      <c r="R5">
        <v>697.49</v>
      </c>
      <c r="S5">
        <v>262.42</v>
      </c>
      <c r="T5">
        <v>213365.13</v>
      </c>
      <c r="U5">
        <v>0.38</v>
      </c>
      <c r="V5">
        <v>0.77</v>
      </c>
      <c r="W5">
        <v>57.28</v>
      </c>
      <c r="X5">
        <v>12.67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0.8593</v>
      </c>
      <c r="E6">
        <v>116.38</v>
      </c>
      <c r="F6">
        <v>105.58</v>
      </c>
      <c r="G6">
        <v>29.74</v>
      </c>
      <c r="H6">
        <v>0.44</v>
      </c>
      <c r="I6">
        <v>213</v>
      </c>
      <c r="J6">
        <v>201.01</v>
      </c>
      <c r="K6">
        <v>54.38</v>
      </c>
      <c r="L6">
        <v>5</v>
      </c>
      <c r="M6">
        <v>211</v>
      </c>
      <c r="N6">
        <v>41.63</v>
      </c>
      <c r="O6">
        <v>25024.84</v>
      </c>
      <c r="P6">
        <v>1473.42</v>
      </c>
      <c r="Q6">
        <v>3360.52</v>
      </c>
      <c r="R6">
        <v>599.28</v>
      </c>
      <c r="S6">
        <v>262.42</v>
      </c>
      <c r="T6">
        <v>164566.62</v>
      </c>
      <c r="U6">
        <v>0.44</v>
      </c>
      <c r="V6">
        <v>0.79</v>
      </c>
      <c r="W6">
        <v>57.17</v>
      </c>
      <c r="X6">
        <v>9.76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0.8853</v>
      </c>
      <c r="E7">
        <v>112.95</v>
      </c>
      <c r="F7">
        <v>103.71</v>
      </c>
      <c r="G7">
        <v>35.97</v>
      </c>
      <c r="H7">
        <v>0.53</v>
      </c>
      <c r="I7">
        <v>173</v>
      </c>
      <c r="J7">
        <v>202.58</v>
      </c>
      <c r="K7">
        <v>54.38</v>
      </c>
      <c r="L7">
        <v>6</v>
      </c>
      <c r="M7">
        <v>171</v>
      </c>
      <c r="N7">
        <v>42.2</v>
      </c>
      <c r="O7">
        <v>25218.93</v>
      </c>
      <c r="P7">
        <v>1437.6</v>
      </c>
      <c r="Q7">
        <v>3359.81</v>
      </c>
      <c r="R7">
        <v>536.42</v>
      </c>
      <c r="S7">
        <v>262.42</v>
      </c>
      <c r="T7">
        <v>133340.36</v>
      </c>
      <c r="U7">
        <v>0.49</v>
      </c>
      <c r="V7">
        <v>0.8100000000000001</v>
      </c>
      <c r="W7">
        <v>57.1</v>
      </c>
      <c r="X7">
        <v>7.9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0.9039</v>
      </c>
      <c r="E8">
        <v>110.63</v>
      </c>
      <c r="F8">
        <v>102.44</v>
      </c>
      <c r="G8">
        <v>42.1</v>
      </c>
      <c r="H8">
        <v>0.61</v>
      </c>
      <c r="I8">
        <v>146</v>
      </c>
      <c r="J8">
        <v>204.16</v>
      </c>
      <c r="K8">
        <v>54.38</v>
      </c>
      <c r="L8">
        <v>7</v>
      </c>
      <c r="M8">
        <v>144</v>
      </c>
      <c r="N8">
        <v>42.78</v>
      </c>
      <c r="O8">
        <v>25413.94</v>
      </c>
      <c r="P8">
        <v>1410.62</v>
      </c>
      <c r="Q8">
        <v>3359.41</v>
      </c>
      <c r="R8">
        <v>493.07</v>
      </c>
      <c r="S8">
        <v>262.42</v>
      </c>
      <c r="T8">
        <v>111796.68</v>
      </c>
      <c r="U8">
        <v>0.53</v>
      </c>
      <c r="V8">
        <v>0.82</v>
      </c>
      <c r="W8">
        <v>57.07</v>
      </c>
      <c r="X8">
        <v>6.63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0.9179</v>
      </c>
      <c r="E9">
        <v>108.95</v>
      </c>
      <c r="F9">
        <v>101.53</v>
      </c>
      <c r="G9">
        <v>48.35</v>
      </c>
      <c r="H9">
        <v>0.6899999999999999</v>
      </c>
      <c r="I9">
        <v>126</v>
      </c>
      <c r="J9">
        <v>205.75</v>
      </c>
      <c r="K9">
        <v>54.38</v>
      </c>
      <c r="L9">
        <v>8</v>
      </c>
      <c r="M9">
        <v>124</v>
      </c>
      <c r="N9">
        <v>43.37</v>
      </c>
      <c r="O9">
        <v>25609.61</v>
      </c>
      <c r="P9">
        <v>1388.13</v>
      </c>
      <c r="Q9">
        <v>3358.94</v>
      </c>
      <c r="R9">
        <v>462.84</v>
      </c>
      <c r="S9">
        <v>262.42</v>
      </c>
      <c r="T9">
        <v>96782.50999999999</v>
      </c>
      <c r="U9">
        <v>0.57</v>
      </c>
      <c r="V9">
        <v>0.82</v>
      </c>
      <c r="W9">
        <v>57.03</v>
      </c>
      <c r="X9">
        <v>5.73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0.9298</v>
      </c>
      <c r="E10">
        <v>107.55</v>
      </c>
      <c r="F10">
        <v>100.75</v>
      </c>
      <c r="G10">
        <v>54.96</v>
      </c>
      <c r="H10">
        <v>0.77</v>
      </c>
      <c r="I10">
        <v>110</v>
      </c>
      <c r="J10">
        <v>207.34</v>
      </c>
      <c r="K10">
        <v>54.38</v>
      </c>
      <c r="L10">
        <v>9</v>
      </c>
      <c r="M10">
        <v>108</v>
      </c>
      <c r="N10">
        <v>43.96</v>
      </c>
      <c r="O10">
        <v>25806.1</v>
      </c>
      <c r="P10">
        <v>1367.6</v>
      </c>
      <c r="Q10">
        <v>3358.68</v>
      </c>
      <c r="R10">
        <v>436.74</v>
      </c>
      <c r="S10">
        <v>262.42</v>
      </c>
      <c r="T10">
        <v>83812.07000000001</v>
      </c>
      <c r="U10">
        <v>0.6</v>
      </c>
      <c r="V10">
        <v>0.83</v>
      </c>
      <c r="W10">
        <v>57.01</v>
      </c>
      <c r="X10">
        <v>4.96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0.9383</v>
      </c>
      <c r="E11">
        <v>106.58</v>
      </c>
      <c r="F11">
        <v>100.25</v>
      </c>
      <c r="G11">
        <v>61.38</v>
      </c>
      <c r="H11">
        <v>0.85</v>
      </c>
      <c r="I11">
        <v>98</v>
      </c>
      <c r="J11">
        <v>208.94</v>
      </c>
      <c r="K11">
        <v>54.38</v>
      </c>
      <c r="L11">
        <v>10</v>
      </c>
      <c r="M11">
        <v>96</v>
      </c>
      <c r="N11">
        <v>44.56</v>
      </c>
      <c r="O11">
        <v>26003.41</v>
      </c>
      <c r="P11">
        <v>1351.04</v>
      </c>
      <c r="Q11">
        <v>3358.32</v>
      </c>
      <c r="R11">
        <v>420.02</v>
      </c>
      <c r="S11">
        <v>262.42</v>
      </c>
      <c r="T11">
        <v>75513.39999999999</v>
      </c>
      <c r="U11">
        <v>0.62</v>
      </c>
      <c r="V11">
        <v>0.83</v>
      </c>
      <c r="W11">
        <v>56.98</v>
      </c>
      <c r="X11">
        <v>4.46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0.9461000000000001</v>
      </c>
      <c r="E12">
        <v>105.69</v>
      </c>
      <c r="F12">
        <v>99.75</v>
      </c>
      <c r="G12">
        <v>68.01000000000001</v>
      </c>
      <c r="H12">
        <v>0.93</v>
      </c>
      <c r="I12">
        <v>88</v>
      </c>
      <c r="J12">
        <v>210.55</v>
      </c>
      <c r="K12">
        <v>54.38</v>
      </c>
      <c r="L12">
        <v>11</v>
      </c>
      <c r="M12">
        <v>86</v>
      </c>
      <c r="N12">
        <v>45.17</v>
      </c>
      <c r="O12">
        <v>26201.54</v>
      </c>
      <c r="P12">
        <v>1334.23</v>
      </c>
      <c r="Q12">
        <v>3358.34</v>
      </c>
      <c r="R12">
        <v>402.87</v>
      </c>
      <c r="S12">
        <v>262.42</v>
      </c>
      <c r="T12">
        <v>66986.69</v>
      </c>
      <c r="U12">
        <v>0.65</v>
      </c>
      <c r="V12">
        <v>0.84</v>
      </c>
      <c r="W12">
        <v>56.97</v>
      </c>
      <c r="X12">
        <v>3.96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0.9522</v>
      </c>
      <c r="E13">
        <v>105.02</v>
      </c>
      <c r="F13">
        <v>99.39</v>
      </c>
      <c r="G13">
        <v>74.54000000000001</v>
      </c>
      <c r="H13">
        <v>1</v>
      </c>
      <c r="I13">
        <v>80</v>
      </c>
      <c r="J13">
        <v>212.16</v>
      </c>
      <c r="K13">
        <v>54.38</v>
      </c>
      <c r="L13">
        <v>12</v>
      </c>
      <c r="M13">
        <v>78</v>
      </c>
      <c r="N13">
        <v>45.78</v>
      </c>
      <c r="O13">
        <v>26400.51</v>
      </c>
      <c r="P13">
        <v>1319.6</v>
      </c>
      <c r="Q13">
        <v>3358.02</v>
      </c>
      <c r="R13">
        <v>390.96</v>
      </c>
      <c r="S13">
        <v>262.42</v>
      </c>
      <c r="T13">
        <v>61075</v>
      </c>
      <c r="U13">
        <v>0.67</v>
      </c>
      <c r="V13">
        <v>0.84</v>
      </c>
      <c r="W13">
        <v>56.95</v>
      </c>
      <c r="X13">
        <v>3.61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0.9577</v>
      </c>
      <c r="E14">
        <v>104.42</v>
      </c>
      <c r="F14">
        <v>99.06</v>
      </c>
      <c r="G14">
        <v>81.42</v>
      </c>
      <c r="H14">
        <v>1.08</v>
      </c>
      <c r="I14">
        <v>73</v>
      </c>
      <c r="J14">
        <v>213.78</v>
      </c>
      <c r="K14">
        <v>54.38</v>
      </c>
      <c r="L14">
        <v>13</v>
      </c>
      <c r="M14">
        <v>71</v>
      </c>
      <c r="N14">
        <v>46.4</v>
      </c>
      <c r="O14">
        <v>26600.32</v>
      </c>
      <c r="P14">
        <v>1304.64</v>
      </c>
      <c r="Q14">
        <v>3357.95</v>
      </c>
      <c r="R14">
        <v>380.23</v>
      </c>
      <c r="S14">
        <v>262.42</v>
      </c>
      <c r="T14">
        <v>55745.25</v>
      </c>
      <c r="U14">
        <v>0.6899999999999999</v>
      </c>
      <c r="V14">
        <v>0.84</v>
      </c>
      <c r="W14">
        <v>56.94</v>
      </c>
      <c r="X14">
        <v>3.28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0.9615</v>
      </c>
      <c r="E15">
        <v>104.01</v>
      </c>
      <c r="F15">
        <v>98.84999999999999</v>
      </c>
      <c r="G15">
        <v>87.22</v>
      </c>
      <c r="H15">
        <v>1.15</v>
      </c>
      <c r="I15">
        <v>68</v>
      </c>
      <c r="J15">
        <v>215.41</v>
      </c>
      <c r="K15">
        <v>54.38</v>
      </c>
      <c r="L15">
        <v>14</v>
      </c>
      <c r="M15">
        <v>66</v>
      </c>
      <c r="N15">
        <v>47.03</v>
      </c>
      <c r="O15">
        <v>26801</v>
      </c>
      <c r="P15">
        <v>1291.87</v>
      </c>
      <c r="Q15">
        <v>3358.12</v>
      </c>
      <c r="R15">
        <v>372.81</v>
      </c>
      <c r="S15">
        <v>262.42</v>
      </c>
      <c r="T15">
        <v>52056.67</v>
      </c>
      <c r="U15">
        <v>0.7</v>
      </c>
      <c r="V15">
        <v>0.85</v>
      </c>
      <c r="W15">
        <v>56.93</v>
      </c>
      <c r="X15">
        <v>3.06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0.9663</v>
      </c>
      <c r="E16">
        <v>103.48</v>
      </c>
      <c r="F16">
        <v>98.55</v>
      </c>
      <c r="G16">
        <v>95.38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1276.5</v>
      </c>
      <c r="Q16">
        <v>3357.63</v>
      </c>
      <c r="R16">
        <v>362.84</v>
      </c>
      <c r="S16">
        <v>262.42</v>
      </c>
      <c r="T16">
        <v>47101.91</v>
      </c>
      <c r="U16">
        <v>0.72</v>
      </c>
      <c r="V16">
        <v>0.85</v>
      </c>
      <c r="W16">
        <v>56.92</v>
      </c>
      <c r="X16">
        <v>2.77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0.9695</v>
      </c>
      <c r="E17">
        <v>103.14</v>
      </c>
      <c r="F17">
        <v>98.37</v>
      </c>
      <c r="G17">
        <v>101.76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1263.51</v>
      </c>
      <c r="Q17">
        <v>3357.7</v>
      </c>
      <c r="R17">
        <v>356.78</v>
      </c>
      <c r="S17">
        <v>262.42</v>
      </c>
      <c r="T17">
        <v>44091.25</v>
      </c>
      <c r="U17">
        <v>0.74</v>
      </c>
      <c r="V17">
        <v>0.85</v>
      </c>
      <c r="W17">
        <v>56.91</v>
      </c>
      <c r="X17">
        <v>2.59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0.9729</v>
      </c>
      <c r="E18">
        <v>102.79</v>
      </c>
      <c r="F18">
        <v>98.17</v>
      </c>
      <c r="G18">
        <v>109.08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1249.98</v>
      </c>
      <c r="Q18">
        <v>3357.54</v>
      </c>
      <c r="R18">
        <v>349.59</v>
      </c>
      <c r="S18">
        <v>262.42</v>
      </c>
      <c r="T18">
        <v>40515.83</v>
      </c>
      <c r="U18">
        <v>0.75</v>
      </c>
      <c r="V18">
        <v>0.85</v>
      </c>
      <c r="W18">
        <v>56.92</v>
      </c>
      <c r="X18">
        <v>2.39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0.9752999999999999</v>
      </c>
      <c r="E19">
        <v>102.53</v>
      </c>
      <c r="F19">
        <v>98.03</v>
      </c>
      <c r="G19">
        <v>115.33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1237.73</v>
      </c>
      <c r="Q19">
        <v>3357.67</v>
      </c>
      <c r="R19">
        <v>345.15</v>
      </c>
      <c r="S19">
        <v>262.42</v>
      </c>
      <c r="T19">
        <v>38311.97</v>
      </c>
      <c r="U19">
        <v>0.76</v>
      </c>
      <c r="V19">
        <v>0.85</v>
      </c>
      <c r="W19">
        <v>56.91</v>
      </c>
      <c r="X19">
        <v>2.25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0.9774</v>
      </c>
      <c r="E20">
        <v>102.31</v>
      </c>
      <c r="F20">
        <v>97.93000000000001</v>
      </c>
      <c r="G20">
        <v>122.41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1224.59</v>
      </c>
      <c r="Q20">
        <v>3357.54</v>
      </c>
      <c r="R20">
        <v>341.72</v>
      </c>
      <c r="S20">
        <v>262.42</v>
      </c>
      <c r="T20">
        <v>36615.41</v>
      </c>
      <c r="U20">
        <v>0.77</v>
      </c>
      <c r="V20">
        <v>0.85</v>
      </c>
      <c r="W20">
        <v>56.9</v>
      </c>
      <c r="X20">
        <v>2.15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</v>
      </c>
      <c r="E21">
        <v>102.05</v>
      </c>
      <c r="F21">
        <v>97.78</v>
      </c>
      <c r="G21">
        <v>130.37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1213.09</v>
      </c>
      <c r="Q21">
        <v>3357.47</v>
      </c>
      <c r="R21">
        <v>337</v>
      </c>
      <c r="S21">
        <v>262.42</v>
      </c>
      <c r="T21">
        <v>34270.16</v>
      </c>
      <c r="U21">
        <v>0.78</v>
      </c>
      <c r="V21">
        <v>0.86</v>
      </c>
      <c r="W21">
        <v>56.89</v>
      </c>
      <c r="X21">
        <v>2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0.9825</v>
      </c>
      <c r="E22">
        <v>101.78</v>
      </c>
      <c r="F22">
        <v>97.63</v>
      </c>
      <c r="G22">
        <v>139.48</v>
      </c>
      <c r="H22">
        <v>1.64</v>
      </c>
      <c r="I22">
        <v>42</v>
      </c>
      <c r="J22">
        <v>227</v>
      </c>
      <c r="K22">
        <v>54.38</v>
      </c>
      <c r="L22">
        <v>21</v>
      </c>
      <c r="M22">
        <v>40</v>
      </c>
      <c r="N22">
        <v>51.62</v>
      </c>
      <c r="O22">
        <v>28230.92</v>
      </c>
      <c r="P22">
        <v>1199.34</v>
      </c>
      <c r="Q22">
        <v>3357.27</v>
      </c>
      <c r="R22">
        <v>332.07</v>
      </c>
      <c r="S22">
        <v>262.42</v>
      </c>
      <c r="T22">
        <v>31819.52</v>
      </c>
      <c r="U22">
        <v>0.79</v>
      </c>
      <c r="V22">
        <v>0.86</v>
      </c>
      <c r="W22">
        <v>56.88</v>
      </c>
      <c r="X22">
        <v>1.86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0.9839</v>
      </c>
      <c r="E23">
        <v>101.63</v>
      </c>
      <c r="F23">
        <v>97.56</v>
      </c>
      <c r="G23">
        <v>146.34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1188.13</v>
      </c>
      <c r="Q23">
        <v>3357.1</v>
      </c>
      <c r="R23">
        <v>329.33</v>
      </c>
      <c r="S23">
        <v>262.42</v>
      </c>
      <c r="T23">
        <v>30460.14</v>
      </c>
      <c r="U23">
        <v>0.8</v>
      </c>
      <c r="V23">
        <v>0.86</v>
      </c>
      <c r="W23">
        <v>56.89</v>
      </c>
      <c r="X23">
        <v>1.78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0.9856</v>
      </c>
      <c r="E24">
        <v>101.46</v>
      </c>
      <c r="F24">
        <v>97.47</v>
      </c>
      <c r="G24">
        <v>153.9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1174.42</v>
      </c>
      <c r="Q24">
        <v>3357.22</v>
      </c>
      <c r="R24">
        <v>326.1</v>
      </c>
      <c r="S24">
        <v>262.42</v>
      </c>
      <c r="T24">
        <v>28855.65</v>
      </c>
      <c r="U24">
        <v>0.8</v>
      </c>
      <c r="V24">
        <v>0.86</v>
      </c>
      <c r="W24">
        <v>56.89</v>
      </c>
      <c r="X24">
        <v>1.69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0.9871</v>
      </c>
      <c r="E25">
        <v>101.31</v>
      </c>
      <c r="F25">
        <v>97.39</v>
      </c>
      <c r="G25">
        <v>162.32</v>
      </c>
      <c r="H25">
        <v>1.84</v>
      </c>
      <c r="I25">
        <v>36</v>
      </c>
      <c r="J25">
        <v>232.08</v>
      </c>
      <c r="K25">
        <v>54.38</v>
      </c>
      <c r="L25">
        <v>24</v>
      </c>
      <c r="M25">
        <v>30</v>
      </c>
      <c r="N25">
        <v>53.71</v>
      </c>
      <c r="O25">
        <v>28857.81</v>
      </c>
      <c r="P25">
        <v>1162.42</v>
      </c>
      <c r="Q25">
        <v>3357.2</v>
      </c>
      <c r="R25">
        <v>323.67</v>
      </c>
      <c r="S25">
        <v>262.42</v>
      </c>
      <c r="T25">
        <v>27647.96</v>
      </c>
      <c r="U25">
        <v>0.8100000000000001</v>
      </c>
      <c r="V25">
        <v>0.86</v>
      </c>
      <c r="W25">
        <v>56.88</v>
      </c>
      <c r="X25">
        <v>1.61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0.9879</v>
      </c>
      <c r="E26">
        <v>101.22</v>
      </c>
      <c r="F26">
        <v>97.34</v>
      </c>
      <c r="G26">
        <v>166.88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1159.81</v>
      </c>
      <c r="Q26">
        <v>3357.5</v>
      </c>
      <c r="R26">
        <v>320.54</v>
      </c>
      <c r="S26">
        <v>262.42</v>
      </c>
      <c r="T26">
        <v>26088.98</v>
      </c>
      <c r="U26">
        <v>0.82</v>
      </c>
      <c r="V26">
        <v>0.86</v>
      </c>
      <c r="W26">
        <v>56.93</v>
      </c>
      <c r="X26">
        <v>1.57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0.9878</v>
      </c>
      <c r="E27">
        <v>101.23</v>
      </c>
      <c r="F27">
        <v>97.34999999999999</v>
      </c>
      <c r="G27">
        <v>166.89</v>
      </c>
      <c r="H27">
        <v>1.96</v>
      </c>
      <c r="I27">
        <v>35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1166.35</v>
      </c>
      <c r="Q27">
        <v>3357.63</v>
      </c>
      <c r="R27">
        <v>320.92</v>
      </c>
      <c r="S27">
        <v>262.42</v>
      </c>
      <c r="T27">
        <v>26279.23</v>
      </c>
      <c r="U27">
        <v>0.82</v>
      </c>
      <c r="V27">
        <v>0.86</v>
      </c>
      <c r="W27">
        <v>56.92</v>
      </c>
      <c r="X27">
        <v>1.58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0.4338</v>
      </c>
      <c r="E2">
        <v>230.53</v>
      </c>
      <c r="F2">
        <v>176.27</v>
      </c>
      <c r="G2">
        <v>6.56</v>
      </c>
      <c r="H2">
        <v>0.11</v>
      </c>
      <c r="I2">
        <v>1612</v>
      </c>
      <c r="J2">
        <v>159.12</v>
      </c>
      <c r="K2">
        <v>50.28</v>
      </c>
      <c r="L2">
        <v>1</v>
      </c>
      <c r="M2">
        <v>1610</v>
      </c>
      <c r="N2">
        <v>27.84</v>
      </c>
      <c r="O2">
        <v>19859.16</v>
      </c>
      <c r="P2">
        <v>2197.86</v>
      </c>
      <c r="Q2">
        <v>3385.81</v>
      </c>
      <c r="R2">
        <v>2993.63</v>
      </c>
      <c r="S2">
        <v>262.42</v>
      </c>
      <c r="T2">
        <v>1354750.66</v>
      </c>
      <c r="U2">
        <v>0.09</v>
      </c>
      <c r="V2">
        <v>0.48</v>
      </c>
      <c r="W2">
        <v>59.47</v>
      </c>
      <c r="X2">
        <v>80.11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0.7066</v>
      </c>
      <c r="E3">
        <v>141.52</v>
      </c>
      <c r="F3">
        <v>121.54</v>
      </c>
      <c r="G3">
        <v>13.31</v>
      </c>
      <c r="H3">
        <v>0.22</v>
      </c>
      <c r="I3">
        <v>548</v>
      </c>
      <c r="J3">
        <v>160.54</v>
      </c>
      <c r="K3">
        <v>50.28</v>
      </c>
      <c r="L3">
        <v>2</v>
      </c>
      <c r="M3">
        <v>546</v>
      </c>
      <c r="N3">
        <v>28.26</v>
      </c>
      <c r="O3">
        <v>20034.4</v>
      </c>
      <c r="P3">
        <v>1511.65</v>
      </c>
      <c r="Q3">
        <v>3366.57</v>
      </c>
      <c r="R3">
        <v>1138.39</v>
      </c>
      <c r="S3">
        <v>262.42</v>
      </c>
      <c r="T3">
        <v>432450.12</v>
      </c>
      <c r="U3">
        <v>0.23</v>
      </c>
      <c r="V3">
        <v>0.6899999999999999</v>
      </c>
      <c r="W3">
        <v>57.71</v>
      </c>
      <c r="X3">
        <v>25.64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0.8061</v>
      </c>
      <c r="E4">
        <v>124.05</v>
      </c>
      <c r="F4">
        <v>111.09</v>
      </c>
      <c r="G4">
        <v>20.2</v>
      </c>
      <c r="H4">
        <v>0.33</v>
      </c>
      <c r="I4">
        <v>330</v>
      </c>
      <c r="J4">
        <v>161.97</v>
      </c>
      <c r="K4">
        <v>50.28</v>
      </c>
      <c r="L4">
        <v>3</v>
      </c>
      <c r="M4">
        <v>328</v>
      </c>
      <c r="N4">
        <v>28.69</v>
      </c>
      <c r="O4">
        <v>20210.21</v>
      </c>
      <c r="P4">
        <v>1370.77</v>
      </c>
      <c r="Q4">
        <v>3362.78</v>
      </c>
      <c r="R4">
        <v>784.67</v>
      </c>
      <c r="S4">
        <v>262.42</v>
      </c>
      <c r="T4">
        <v>256677.41</v>
      </c>
      <c r="U4">
        <v>0.33</v>
      </c>
      <c r="V4">
        <v>0.75</v>
      </c>
      <c r="W4">
        <v>57.38</v>
      </c>
      <c r="X4">
        <v>15.24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0.8578</v>
      </c>
      <c r="E5">
        <v>116.58</v>
      </c>
      <c r="F5">
        <v>106.65</v>
      </c>
      <c r="G5">
        <v>27.11</v>
      </c>
      <c r="H5">
        <v>0.43</v>
      </c>
      <c r="I5">
        <v>236</v>
      </c>
      <c r="J5">
        <v>163.4</v>
      </c>
      <c r="K5">
        <v>50.28</v>
      </c>
      <c r="L5">
        <v>4</v>
      </c>
      <c r="M5">
        <v>234</v>
      </c>
      <c r="N5">
        <v>29.12</v>
      </c>
      <c r="O5">
        <v>20386.62</v>
      </c>
      <c r="P5">
        <v>1303.65</v>
      </c>
      <c r="Q5">
        <v>3360.41</v>
      </c>
      <c r="R5">
        <v>634.9400000000001</v>
      </c>
      <c r="S5">
        <v>262.42</v>
      </c>
      <c r="T5">
        <v>182282.18</v>
      </c>
      <c r="U5">
        <v>0.41</v>
      </c>
      <c r="V5">
        <v>0.78</v>
      </c>
      <c r="W5">
        <v>57.22</v>
      </c>
      <c r="X5">
        <v>10.82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0.8903</v>
      </c>
      <c r="E6">
        <v>112.32</v>
      </c>
      <c r="F6">
        <v>104.13</v>
      </c>
      <c r="G6">
        <v>34.33</v>
      </c>
      <c r="H6">
        <v>0.54</v>
      </c>
      <c r="I6">
        <v>182</v>
      </c>
      <c r="J6">
        <v>164.83</v>
      </c>
      <c r="K6">
        <v>50.28</v>
      </c>
      <c r="L6">
        <v>5</v>
      </c>
      <c r="M6">
        <v>180</v>
      </c>
      <c r="N6">
        <v>29.55</v>
      </c>
      <c r="O6">
        <v>20563.61</v>
      </c>
      <c r="P6">
        <v>1259.54</v>
      </c>
      <c r="Q6">
        <v>3359.73</v>
      </c>
      <c r="R6">
        <v>550.4299999999999</v>
      </c>
      <c r="S6">
        <v>262.42</v>
      </c>
      <c r="T6">
        <v>140298.86</v>
      </c>
      <c r="U6">
        <v>0.48</v>
      </c>
      <c r="V6">
        <v>0.8</v>
      </c>
      <c r="W6">
        <v>57.12</v>
      </c>
      <c r="X6">
        <v>8.32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0.9123</v>
      </c>
      <c r="E7">
        <v>109.62</v>
      </c>
      <c r="F7">
        <v>102.52</v>
      </c>
      <c r="G7">
        <v>41.56</v>
      </c>
      <c r="H7">
        <v>0.64</v>
      </c>
      <c r="I7">
        <v>148</v>
      </c>
      <c r="J7">
        <v>166.27</v>
      </c>
      <c r="K7">
        <v>50.28</v>
      </c>
      <c r="L7">
        <v>6</v>
      </c>
      <c r="M7">
        <v>146</v>
      </c>
      <c r="N7">
        <v>29.99</v>
      </c>
      <c r="O7">
        <v>20741.2</v>
      </c>
      <c r="P7">
        <v>1226.75</v>
      </c>
      <c r="Q7">
        <v>3359.29</v>
      </c>
      <c r="R7">
        <v>496.48</v>
      </c>
      <c r="S7">
        <v>262.42</v>
      </c>
      <c r="T7">
        <v>113492.78</v>
      </c>
      <c r="U7">
        <v>0.53</v>
      </c>
      <c r="V7">
        <v>0.82</v>
      </c>
      <c r="W7">
        <v>57.06</v>
      </c>
      <c r="X7">
        <v>6.72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0.928</v>
      </c>
      <c r="E8">
        <v>107.76</v>
      </c>
      <c r="F8">
        <v>101.44</v>
      </c>
      <c r="G8">
        <v>49.08</v>
      </c>
      <c r="H8">
        <v>0.74</v>
      </c>
      <c r="I8">
        <v>124</v>
      </c>
      <c r="J8">
        <v>167.72</v>
      </c>
      <c r="K8">
        <v>50.28</v>
      </c>
      <c r="L8">
        <v>7</v>
      </c>
      <c r="M8">
        <v>122</v>
      </c>
      <c r="N8">
        <v>30.44</v>
      </c>
      <c r="O8">
        <v>20919.39</v>
      </c>
      <c r="P8">
        <v>1200.3</v>
      </c>
      <c r="Q8">
        <v>3358.94</v>
      </c>
      <c r="R8">
        <v>459.64</v>
      </c>
      <c r="S8">
        <v>262.42</v>
      </c>
      <c r="T8">
        <v>95194.53</v>
      </c>
      <c r="U8">
        <v>0.57</v>
      </c>
      <c r="V8">
        <v>0.83</v>
      </c>
      <c r="W8">
        <v>57.03</v>
      </c>
      <c r="X8">
        <v>5.64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0.9396</v>
      </c>
      <c r="E9">
        <v>106.43</v>
      </c>
      <c r="F9">
        <v>100.66</v>
      </c>
      <c r="G9">
        <v>56.44</v>
      </c>
      <c r="H9">
        <v>0.84</v>
      </c>
      <c r="I9">
        <v>107</v>
      </c>
      <c r="J9">
        <v>169.17</v>
      </c>
      <c r="K9">
        <v>50.28</v>
      </c>
      <c r="L9">
        <v>8</v>
      </c>
      <c r="M9">
        <v>105</v>
      </c>
      <c r="N9">
        <v>30.89</v>
      </c>
      <c r="O9">
        <v>21098.19</v>
      </c>
      <c r="P9">
        <v>1177.73</v>
      </c>
      <c r="Q9">
        <v>3358.3</v>
      </c>
      <c r="R9">
        <v>433.25</v>
      </c>
      <c r="S9">
        <v>262.42</v>
      </c>
      <c r="T9">
        <v>82084.7</v>
      </c>
      <c r="U9">
        <v>0.61</v>
      </c>
      <c r="V9">
        <v>0.83</v>
      </c>
      <c r="W9">
        <v>57.01</v>
      </c>
      <c r="X9">
        <v>4.86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0.9495</v>
      </c>
      <c r="E10">
        <v>105.32</v>
      </c>
      <c r="F10">
        <v>100</v>
      </c>
      <c r="G10">
        <v>64.52</v>
      </c>
      <c r="H10">
        <v>0.9399999999999999</v>
      </c>
      <c r="I10">
        <v>93</v>
      </c>
      <c r="J10">
        <v>170.62</v>
      </c>
      <c r="K10">
        <v>50.28</v>
      </c>
      <c r="L10">
        <v>9</v>
      </c>
      <c r="M10">
        <v>91</v>
      </c>
      <c r="N10">
        <v>31.34</v>
      </c>
      <c r="O10">
        <v>21277.6</v>
      </c>
      <c r="P10">
        <v>1154.92</v>
      </c>
      <c r="Q10">
        <v>3358.49</v>
      </c>
      <c r="R10">
        <v>411.82</v>
      </c>
      <c r="S10">
        <v>262.42</v>
      </c>
      <c r="T10">
        <v>71438.37</v>
      </c>
      <c r="U10">
        <v>0.64</v>
      </c>
      <c r="V10">
        <v>0.84</v>
      </c>
      <c r="W10">
        <v>56.96</v>
      </c>
      <c r="X10">
        <v>4.21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0.9568</v>
      </c>
      <c r="E11">
        <v>104.52</v>
      </c>
      <c r="F11">
        <v>99.52</v>
      </c>
      <c r="G11">
        <v>71.94</v>
      </c>
      <c r="H11">
        <v>1.03</v>
      </c>
      <c r="I11">
        <v>83</v>
      </c>
      <c r="J11">
        <v>172.08</v>
      </c>
      <c r="K11">
        <v>50.28</v>
      </c>
      <c r="L11">
        <v>10</v>
      </c>
      <c r="M11">
        <v>81</v>
      </c>
      <c r="N11">
        <v>31.8</v>
      </c>
      <c r="O11">
        <v>21457.64</v>
      </c>
      <c r="P11">
        <v>1135.76</v>
      </c>
      <c r="Q11">
        <v>3358.18</v>
      </c>
      <c r="R11">
        <v>395.13</v>
      </c>
      <c r="S11">
        <v>262.42</v>
      </c>
      <c r="T11">
        <v>63142.94</v>
      </c>
      <c r="U11">
        <v>0.66</v>
      </c>
      <c r="V11">
        <v>0.84</v>
      </c>
      <c r="W11">
        <v>56.96</v>
      </c>
      <c r="X11">
        <v>3.73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0.9631999999999999</v>
      </c>
      <c r="E12">
        <v>103.82</v>
      </c>
      <c r="F12">
        <v>99.11</v>
      </c>
      <c r="G12">
        <v>80.36</v>
      </c>
      <c r="H12">
        <v>1.12</v>
      </c>
      <c r="I12">
        <v>74</v>
      </c>
      <c r="J12">
        <v>173.55</v>
      </c>
      <c r="K12">
        <v>50.28</v>
      </c>
      <c r="L12">
        <v>11</v>
      </c>
      <c r="M12">
        <v>72</v>
      </c>
      <c r="N12">
        <v>32.27</v>
      </c>
      <c r="O12">
        <v>21638.31</v>
      </c>
      <c r="P12">
        <v>1116.23</v>
      </c>
      <c r="Q12">
        <v>3358.05</v>
      </c>
      <c r="R12">
        <v>381.68</v>
      </c>
      <c r="S12">
        <v>262.42</v>
      </c>
      <c r="T12">
        <v>56465.42</v>
      </c>
      <c r="U12">
        <v>0.6899999999999999</v>
      </c>
      <c r="V12">
        <v>0.84</v>
      </c>
      <c r="W12">
        <v>56.94</v>
      </c>
      <c r="X12">
        <v>3.33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0.9681999999999999</v>
      </c>
      <c r="E13">
        <v>103.29</v>
      </c>
      <c r="F13">
        <v>98.8</v>
      </c>
      <c r="G13">
        <v>88.48</v>
      </c>
      <c r="H13">
        <v>1.22</v>
      </c>
      <c r="I13">
        <v>67</v>
      </c>
      <c r="J13">
        <v>175.02</v>
      </c>
      <c r="K13">
        <v>50.28</v>
      </c>
      <c r="L13">
        <v>12</v>
      </c>
      <c r="M13">
        <v>65</v>
      </c>
      <c r="N13">
        <v>32.74</v>
      </c>
      <c r="O13">
        <v>21819.6</v>
      </c>
      <c r="P13">
        <v>1098.59</v>
      </c>
      <c r="Q13">
        <v>3357.56</v>
      </c>
      <c r="R13">
        <v>370.89</v>
      </c>
      <c r="S13">
        <v>262.42</v>
      </c>
      <c r="T13">
        <v>51100.94</v>
      </c>
      <c r="U13">
        <v>0.71</v>
      </c>
      <c r="V13">
        <v>0.85</v>
      </c>
      <c r="W13">
        <v>56.94</v>
      </c>
      <c r="X13">
        <v>3.02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0.9729</v>
      </c>
      <c r="E14">
        <v>102.78</v>
      </c>
      <c r="F14">
        <v>98.48999999999999</v>
      </c>
      <c r="G14">
        <v>96.88</v>
      </c>
      <c r="H14">
        <v>1.31</v>
      </c>
      <c r="I14">
        <v>61</v>
      </c>
      <c r="J14">
        <v>176.49</v>
      </c>
      <c r="K14">
        <v>50.28</v>
      </c>
      <c r="L14">
        <v>13</v>
      </c>
      <c r="M14">
        <v>59</v>
      </c>
      <c r="N14">
        <v>33.21</v>
      </c>
      <c r="O14">
        <v>22001.54</v>
      </c>
      <c r="P14">
        <v>1079.59</v>
      </c>
      <c r="Q14">
        <v>3357.6</v>
      </c>
      <c r="R14">
        <v>360.97</v>
      </c>
      <c r="S14">
        <v>262.42</v>
      </c>
      <c r="T14">
        <v>46175.09</v>
      </c>
      <c r="U14">
        <v>0.73</v>
      </c>
      <c r="V14">
        <v>0.85</v>
      </c>
      <c r="W14">
        <v>56.91</v>
      </c>
      <c r="X14">
        <v>2.71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0.9766</v>
      </c>
      <c r="E15">
        <v>102.4</v>
      </c>
      <c r="F15">
        <v>98.27</v>
      </c>
      <c r="G15">
        <v>105.29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1060.78</v>
      </c>
      <c r="Q15">
        <v>3357.56</v>
      </c>
      <c r="R15">
        <v>353.09</v>
      </c>
      <c r="S15">
        <v>262.42</v>
      </c>
      <c r="T15">
        <v>42259.07</v>
      </c>
      <c r="U15">
        <v>0.74</v>
      </c>
      <c r="V15">
        <v>0.85</v>
      </c>
      <c r="W15">
        <v>56.92</v>
      </c>
      <c r="X15">
        <v>2.49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0.98</v>
      </c>
      <c r="E16">
        <v>102.04</v>
      </c>
      <c r="F16">
        <v>98.08</v>
      </c>
      <c r="G16">
        <v>115.38</v>
      </c>
      <c r="H16">
        <v>1.48</v>
      </c>
      <c r="I16">
        <v>51</v>
      </c>
      <c r="J16">
        <v>179.46</v>
      </c>
      <c r="K16">
        <v>50.28</v>
      </c>
      <c r="L16">
        <v>15</v>
      </c>
      <c r="M16">
        <v>49</v>
      </c>
      <c r="N16">
        <v>34.18</v>
      </c>
      <c r="O16">
        <v>22367.38</v>
      </c>
      <c r="P16">
        <v>1042.7</v>
      </c>
      <c r="Q16">
        <v>3357.31</v>
      </c>
      <c r="R16">
        <v>346.73</v>
      </c>
      <c r="S16">
        <v>262.42</v>
      </c>
      <c r="T16">
        <v>39101.15</v>
      </c>
      <c r="U16">
        <v>0.76</v>
      </c>
      <c r="V16">
        <v>0.85</v>
      </c>
      <c r="W16">
        <v>56.91</v>
      </c>
      <c r="X16">
        <v>2.3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0.983</v>
      </c>
      <c r="E17">
        <v>101.73</v>
      </c>
      <c r="F17">
        <v>97.89</v>
      </c>
      <c r="G17">
        <v>124.97</v>
      </c>
      <c r="H17">
        <v>1.57</v>
      </c>
      <c r="I17">
        <v>47</v>
      </c>
      <c r="J17">
        <v>180.95</v>
      </c>
      <c r="K17">
        <v>50.28</v>
      </c>
      <c r="L17">
        <v>16</v>
      </c>
      <c r="M17">
        <v>45</v>
      </c>
      <c r="N17">
        <v>34.67</v>
      </c>
      <c r="O17">
        <v>22551.28</v>
      </c>
      <c r="P17">
        <v>1025.66</v>
      </c>
      <c r="Q17">
        <v>3357.53</v>
      </c>
      <c r="R17">
        <v>340.39</v>
      </c>
      <c r="S17">
        <v>262.42</v>
      </c>
      <c r="T17">
        <v>35952.15</v>
      </c>
      <c r="U17">
        <v>0.77</v>
      </c>
      <c r="V17">
        <v>0.85</v>
      </c>
      <c r="W17">
        <v>56.9</v>
      </c>
      <c r="X17">
        <v>2.12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0.9855</v>
      </c>
      <c r="E18">
        <v>101.47</v>
      </c>
      <c r="F18">
        <v>97.73</v>
      </c>
      <c r="G18">
        <v>133.27</v>
      </c>
      <c r="H18">
        <v>1.65</v>
      </c>
      <c r="I18">
        <v>44</v>
      </c>
      <c r="J18">
        <v>182.45</v>
      </c>
      <c r="K18">
        <v>50.28</v>
      </c>
      <c r="L18">
        <v>17</v>
      </c>
      <c r="M18">
        <v>24</v>
      </c>
      <c r="N18">
        <v>35.17</v>
      </c>
      <c r="O18">
        <v>22735.98</v>
      </c>
      <c r="P18">
        <v>1009.6</v>
      </c>
      <c r="Q18">
        <v>3357.65</v>
      </c>
      <c r="R18">
        <v>334.06</v>
      </c>
      <c r="S18">
        <v>262.42</v>
      </c>
      <c r="T18">
        <v>32802.02</v>
      </c>
      <c r="U18">
        <v>0.79</v>
      </c>
      <c r="V18">
        <v>0.86</v>
      </c>
      <c r="W18">
        <v>56.92</v>
      </c>
      <c r="X18">
        <v>1.95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0.9858</v>
      </c>
      <c r="E19">
        <v>101.44</v>
      </c>
      <c r="F19">
        <v>97.73</v>
      </c>
      <c r="G19">
        <v>136.36</v>
      </c>
      <c r="H19">
        <v>1.74</v>
      </c>
      <c r="I19">
        <v>43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1011.1</v>
      </c>
      <c r="Q19">
        <v>3357.97</v>
      </c>
      <c r="R19">
        <v>333.08</v>
      </c>
      <c r="S19">
        <v>262.42</v>
      </c>
      <c r="T19">
        <v>32319.17</v>
      </c>
      <c r="U19">
        <v>0.79</v>
      </c>
      <c r="V19">
        <v>0.86</v>
      </c>
      <c r="W19">
        <v>56.95</v>
      </c>
      <c r="X19">
        <v>1.95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0.9859</v>
      </c>
      <c r="E20">
        <v>101.43</v>
      </c>
      <c r="F20">
        <v>97.72</v>
      </c>
      <c r="G20">
        <v>136.36</v>
      </c>
      <c r="H20">
        <v>1.82</v>
      </c>
      <c r="I20">
        <v>43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1018.33</v>
      </c>
      <c r="Q20">
        <v>3357.92</v>
      </c>
      <c r="R20">
        <v>332.89</v>
      </c>
      <c r="S20">
        <v>262.42</v>
      </c>
      <c r="T20">
        <v>32225.47</v>
      </c>
      <c r="U20">
        <v>0.79</v>
      </c>
      <c r="V20">
        <v>0.86</v>
      </c>
      <c r="W20">
        <v>56.95</v>
      </c>
      <c r="X20">
        <v>1.95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0.6815</v>
      </c>
      <c r="E2">
        <v>146.73</v>
      </c>
      <c r="F2">
        <v>131.82</v>
      </c>
      <c r="G2">
        <v>10.46</v>
      </c>
      <c r="H2">
        <v>0.22</v>
      </c>
      <c r="I2">
        <v>756</v>
      </c>
      <c r="J2">
        <v>80.84</v>
      </c>
      <c r="K2">
        <v>35.1</v>
      </c>
      <c r="L2">
        <v>1</v>
      </c>
      <c r="M2">
        <v>754</v>
      </c>
      <c r="N2">
        <v>9.74</v>
      </c>
      <c r="O2">
        <v>10204.21</v>
      </c>
      <c r="P2">
        <v>1040.58</v>
      </c>
      <c r="Q2">
        <v>3370.55</v>
      </c>
      <c r="R2">
        <v>1485.59</v>
      </c>
      <c r="S2">
        <v>262.42</v>
      </c>
      <c r="T2">
        <v>605007.64</v>
      </c>
      <c r="U2">
        <v>0.18</v>
      </c>
      <c r="V2">
        <v>0.64</v>
      </c>
      <c r="W2">
        <v>58.07</v>
      </c>
      <c r="X2">
        <v>35.87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0.8554</v>
      </c>
      <c r="E3">
        <v>116.91</v>
      </c>
      <c r="F3">
        <v>109.8</v>
      </c>
      <c r="G3">
        <v>21.74</v>
      </c>
      <c r="H3">
        <v>0.43</v>
      </c>
      <c r="I3">
        <v>303</v>
      </c>
      <c r="J3">
        <v>82.04000000000001</v>
      </c>
      <c r="K3">
        <v>35.1</v>
      </c>
      <c r="L3">
        <v>2</v>
      </c>
      <c r="M3">
        <v>301</v>
      </c>
      <c r="N3">
        <v>9.94</v>
      </c>
      <c r="O3">
        <v>10352.53</v>
      </c>
      <c r="P3">
        <v>839.21</v>
      </c>
      <c r="Q3">
        <v>3361.85</v>
      </c>
      <c r="R3">
        <v>741.88</v>
      </c>
      <c r="S3">
        <v>262.42</v>
      </c>
      <c r="T3">
        <v>235416.31</v>
      </c>
      <c r="U3">
        <v>0.35</v>
      </c>
      <c r="V3">
        <v>0.76</v>
      </c>
      <c r="W3">
        <v>57.31</v>
      </c>
      <c r="X3">
        <v>13.96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0.9145</v>
      </c>
      <c r="E4">
        <v>109.35</v>
      </c>
      <c r="F4">
        <v>104.27</v>
      </c>
      <c r="G4">
        <v>33.82</v>
      </c>
      <c r="H4">
        <v>0.63</v>
      </c>
      <c r="I4">
        <v>185</v>
      </c>
      <c r="J4">
        <v>83.25</v>
      </c>
      <c r="K4">
        <v>35.1</v>
      </c>
      <c r="L4">
        <v>3</v>
      </c>
      <c r="M4">
        <v>183</v>
      </c>
      <c r="N4">
        <v>10.15</v>
      </c>
      <c r="O4">
        <v>10501.19</v>
      </c>
      <c r="P4">
        <v>766.14</v>
      </c>
      <c r="Q4">
        <v>3360.11</v>
      </c>
      <c r="R4">
        <v>555.22</v>
      </c>
      <c r="S4">
        <v>262.42</v>
      </c>
      <c r="T4">
        <v>142677.46</v>
      </c>
      <c r="U4">
        <v>0.47</v>
      </c>
      <c r="V4">
        <v>0.8</v>
      </c>
      <c r="W4">
        <v>57.13</v>
      </c>
      <c r="X4">
        <v>8.460000000000001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0.945</v>
      </c>
      <c r="E5">
        <v>105.82</v>
      </c>
      <c r="F5">
        <v>101.71</v>
      </c>
      <c r="G5">
        <v>47.31</v>
      </c>
      <c r="H5">
        <v>0.83</v>
      </c>
      <c r="I5">
        <v>129</v>
      </c>
      <c r="J5">
        <v>84.45999999999999</v>
      </c>
      <c r="K5">
        <v>35.1</v>
      </c>
      <c r="L5">
        <v>4</v>
      </c>
      <c r="M5">
        <v>127</v>
      </c>
      <c r="N5">
        <v>10.36</v>
      </c>
      <c r="O5">
        <v>10650.22</v>
      </c>
      <c r="P5">
        <v>713.3</v>
      </c>
      <c r="Q5">
        <v>3358.91</v>
      </c>
      <c r="R5">
        <v>468.24</v>
      </c>
      <c r="S5">
        <v>262.42</v>
      </c>
      <c r="T5">
        <v>99468.14</v>
      </c>
      <c r="U5">
        <v>0.5600000000000001</v>
      </c>
      <c r="V5">
        <v>0.82</v>
      </c>
      <c r="W5">
        <v>57.05</v>
      </c>
      <c r="X5">
        <v>5.91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0.9621</v>
      </c>
      <c r="E6">
        <v>103.94</v>
      </c>
      <c r="F6">
        <v>100.34</v>
      </c>
      <c r="G6">
        <v>60.81</v>
      </c>
      <c r="H6">
        <v>1.02</v>
      </c>
      <c r="I6">
        <v>99</v>
      </c>
      <c r="J6">
        <v>85.67</v>
      </c>
      <c r="K6">
        <v>35.1</v>
      </c>
      <c r="L6">
        <v>5</v>
      </c>
      <c r="M6">
        <v>46</v>
      </c>
      <c r="N6">
        <v>10.57</v>
      </c>
      <c r="O6">
        <v>10799.59</v>
      </c>
      <c r="P6">
        <v>672.0599999999999</v>
      </c>
      <c r="Q6">
        <v>3359.14</v>
      </c>
      <c r="R6">
        <v>420.43</v>
      </c>
      <c r="S6">
        <v>262.42</v>
      </c>
      <c r="T6">
        <v>75710.77</v>
      </c>
      <c r="U6">
        <v>0.62</v>
      </c>
      <c r="V6">
        <v>0.83</v>
      </c>
      <c r="W6">
        <v>57.06</v>
      </c>
      <c r="X6">
        <v>4.55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0.9629</v>
      </c>
      <c r="E7">
        <v>103.85</v>
      </c>
      <c r="F7">
        <v>100.29</v>
      </c>
      <c r="G7">
        <v>62.04</v>
      </c>
      <c r="H7">
        <v>1.21</v>
      </c>
      <c r="I7">
        <v>97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676.92</v>
      </c>
      <c r="Q7">
        <v>3359.56</v>
      </c>
      <c r="R7">
        <v>416.78</v>
      </c>
      <c r="S7">
        <v>262.42</v>
      </c>
      <c r="T7">
        <v>73896.19</v>
      </c>
      <c r="U7">
        <v>0.63</v>
      </c>
      <c r="V7">
        <v>0.83</v>
      </c>
      <c r="W7">
        <v>57.11</v>
      </c>
      <c r="X7">
        <v>4.5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0.5895</v>
      </c>
      <c r="E2">
        <v>169.65</v>
      </c>
      <c r="F2">
        <v>144.99</v>
      </c>
      <c r="G2">
        <v>8.550000000000001</v>
      </c>
      <c r="H2">
        <v>0.16</v>
      </c>
      <c r="I2">
        <v>1018</v>
      </c>
      <c r="J2">
        <v>107.41</v>
      </c>
      <c r="K2">
        <v>41.65</v>
      </c>
      <c r="L2">
        <v>1</v>
      </c>
      <c r="M2">
        <v>1016</v>
      </c>
      <c r="N2">
        <v>14.77</v>
      </c>
      <c r="O2">
        <v>13481.73</v>
      </c>
      <c r="P2">
        <v>1396.83</v>
      </c>
      <c r="Q2">
        <v>3376.02</v>
      </c>
      <c r="R2">
        <v>1930.41</v>
      </c>
      <c r="S2">
        <v>262.42</v>
      </c>
      <c r="T2">
        <v>826108.01</v>
      </c>
      <c r="U2">
        <v>0.14</v>
      </c>
      <c r="V2">
        <v>0.58</v>
      </c>
      <c r="W2">
        <v>58.53</v>
      </c>
      <c r="X2">
        <v>48.98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0.8016</v>
      </c>
      <c r="E3">
        <v>124.75</v>
      </c>
      <c r="F3">
        <v>114.03</v>
      </c>
      <c r="G3">
        <v>17.5</v>
      </c>
      <c r="H3">
        <v>0.32</v>
      </c>
      <c r="I3">
        <v>391</v>
      </c>
      <c r="J3">
        <v>108.68</v>
      </c>
      <c r="K3">
        <v>41.65</v>
      </c>
      <c r="L3">
        <v>2</v>
      </c>
      <c r="M3">
        <v>389</v>
      </c>
      <c r="N3">
        <v>15.03</v>
      </c>
      <c r="O3">
        <v>13638.32</v>
      </c>
      <c r="P3">
        <v>1082.12</v>
      </c>
      <c r="Q3">
        <v>3363.23</v>
      </c>
      <c r="R3">
        <v>884.4299999999999</v>
      </c>
      <c r="S3">
        <v>262.42</v>
      </c>
      <c r="T3">
        <v>306251.38</v>
      </c>
      <c r="U3">
        <v>0.3</v>
      </c>
      <c r="V3">
        <v>0.73</v>
      </c>
      <c r="W3">
        <v>57.47</v>
      </c>
      <c r="X3">
        <v>18.17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0.8763</v>
      </c>
      <c r="E4">
        <v>114.12</v>
      </c>
      <c r="F4">
        <v>106.77</v>
      </c>
      <c r="G4">
        <v>26.8</v>
      </c>
      <c r="H4">
        <v>0.48</v>
      </c>
      <c r="I4">
        <v>239</v>
      </c>
      <c r="J4">
        <v>109.96</v>
      </c>
      <c r="K4">
        <v>41.65</v>
      </c>
      <c r="L4">
        <v>3</v>
      </c>
      <c r="M4">
        <v>237</v>
      </c>
      <c r="N4">
        <v>15.31</v>
      </c>
      <c r="O4">
        <v>13795.21</v>
      </c>
      <c r="P4">
        <v>992.6799999999999</v>
      </c>
      <c r="Q4">
        <v>3360.82</v>
      </c>
      <c r="R4">
        <v>639.72</v>
      </c>
      <c r="S4">
        <v>262.42</v>
      </c>
      <c r="T4">
        <v>184656.81</v>
      </c>
      <c r="U4">
        <v>0.41</v>
      </c>
      <c r="V4">
        <v>0.78</v>
      </c>
      <c r="W4">
        <v>57.21</v>
      </c>
      <c r="X4">
        <v>10.95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0.9143</v>
      </c>
      <c r="E5">
        <v>109.37</v>
      </c>
      <c r="F5">
        <v>103.56</v>
      </c>
      <c r="G5">
        <v>36.55</v>
      </c>
      <c r="H5">
        <v>0.63</v>
      </c>
      <c r="I5">
        <v>170</v>
      </c>
      <c r="J5">
        <v>111.23</v>
      </c>
      <c r="K5">
        <v>41.65</v>
      </c>
      <c r="L5">
        <v>4</v>
      </c>
      <c r="M5">
        <v>168</v>
      </c>
      <c r="N5">
        <v>15.58</v>
      </c>
      <c r="O5">
        <v>13952.52</v>
      </c>
      <c r="P5">
        <v>940.59</v>
      </c>
      <c r="Q5">
        <v>3359.81</v>
      </c>
      <c r="R5">
        <v>531.2</v>
      </c>
      <c r="S5">
        <v>262.42</v>
      </c>
      <c r="T5">
        <v>130742.75</v>
      </c>
      <c r="U5">
        <v>0.49</v>
      </c>
      <c r="V5">
        <v>0.8100000000000001</v>
      </c>
      <c r="W5">
        <v>57.1</v>
      </c>
      <c r="X5">
        <v>7.75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0.9370000000000001</v>
      </c>
      <c r="E6">
        <v>106.73</v>
      </c>
      <c r="F6">
        <v>101.78</v>
      </c>
      <c r="G6">
        <v>46.62</v>
      </c>
      <c r="H6">
        <v>0.78</v>
      </c>
      <c r="I6">
        <v>131</v>
      </c>
      <c r="J6">
        <v>112.51</v>
      </c>
      <c r="K6">
        <v>41.65</v>
      </c>
      <c r="L6">
        <v>5</v>
      </c>
      <c r="M6">
        <v>129</v>
      </c>
      <c r="N6">
        <v>15.86</v>
      </c>
      <c r="O6">
        <v>14110.24</v>
      </c>
      <c r="P6">
        <v>901.11</v>
      </c>
      <c r="Q6">
        <v>3358.72</v>
      </c>
      <c r="R6">
        <v>471.65</v>
      </c>
      <c r="S6">
        <v>262.42</v>
      </c>
      <c r="T6">
        <v>101161.35</v>
      </c>
      <c r="U6">
        <v>0.5600000000000001</v>
      </c>
      <c r="V6">
        <v>0.82</v>
      </c>
      <c r="W6">
        <v>57.04</v>
      </c>
      <c r="X6">
        <v>5.98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0.9529</v>
      </c>
      <c r="E7">
        <v>104.94</v>
      </c>
      <c r="F7">
        <v>100.57</v>
      </c>
      <c r="G7">
        <v>57.47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103</v>
      </c>
      <c r="N7">
        <v>16.14</v>
      </c>
      <c r="O7">
        <v>14268.39</v>
      </c>
      <c r="P7">
        <v>866.55</v>
      </c>
      <c r="Q7">
        <v>3358.27</v>
      </c>
      <c r="R7">
        <v>430.59</v>
      </c>
      <c r="S7">
        <v>262.42</v>
      </c>
      <c r="T7">
        <v>80762.92</v>
      </c>
      <c r="U7">
        <v>0.61</v>
      </c>
      <c r="V7">
        <v>0.83</v>
      </c>
      <c r="W7">
        <v>57</v>
      </c>
      <c r="X7">
        <v>4.78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0.9645</v>
      </c>
      <c r="E8">
        <v>103.68</v>
      </c>
      <c r="F8">
        <v>99.70999999999999</v>
      </c>
      <c r="G8">
        <v>68.77</v>
      </c>
      <c r="H8">
        <v>1.07</v>
      </c>
      <c r="I8">
        <v>87</v>
      </c>
      <c r="J8">
        <v>115.08</v>
      </c>
      <c r="K8">
        <v>41.65</v>
      </c>
      <c r="L8">
        <v>7</v>
      </c>
      <c r="M8">
        <v>85</v>
      </c>
      <c r="N8">
        <v>16.43</v>
      </c>
      <c r="O8">
        <v>14426.96</v>
      </c>
      <c r="P8">
        <v>833.66</v>
      </c>
      <c r="Q8">
        <v>3358.4</v>
      </c>
      <c r="R8">
        <v>401.62</v>
      </c>
      <c r="S8">
        <v>262.42</v>
      </c>
      <c r="T8">
        <v>66370.28</v>
      </c>
      <c r="U8">
        <v>0.65</v>
      </c>
      <c r="V8">
        <v>0.84</v>
      </c>
      <c r="W8">
        <v>56.96</v>
      </c>
      <c r="X8">
        <v>3.92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0.9733000000000001</v>
      </c>
      <c r="E9">
        <v>102.74</v>
      </c>
      <c r="F9">
        <v>99.08</v>
      </c>
      <c r="G9">
        <v>81.44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65</v>
      </c>
      <c r="N9">
        <v>16.72</v>
      </c>
      <c r="O9">
        <v>14585.96</v>
      </c>
      <c r="P9">
        <v>802.48</v>
      </c>
      <c r="Q9">
        <v>3357.97</v>
      </c>
      <c r="R9">
        <v>380.32</v>
      </c>
      <c r="S9">
        <v>262.42</v>
      </c>
      <c r="T9">
        <v>55790.09</v>
      </c>
      <c r="U9">
        <v>0.6899999999999999</v>
      </c>
      <c r="V9">
        <v>0.84</v>
      </c>
      <c r="W9">
        <v>56.95</v>
      </c>
      <c r="X9">
        <v>3.3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0.9752</v>
      </c>
      <c r="E10">
        <v>102.55</v>
      </c>
      <c r="F10">
        <v>98.98</v>
      </c>
      <c r="G10">
        <v>86.06999999999999</v>
      </c>
      <c r="H10">
        <v>1.35</v>
      </c>
      <c r="I10">
        <v>69</v>
      </c>
      <c r="J10">
        <v>117.66</v>
      </c>
      <c r="K10">
        <v>41.65</v>
      </c>
      <c r="L10">
        <v>9</v>
      </c>
      <c r="M10">
        <v>2</v>
      </c>
      <c r="N10">
        <v>17.01</v>
      </c>
      <c r="O10">
        <v>14745.39</v>
      </c>
      <c r="P10">
        <v>794.89</v>
      </c>
      <c r="Q10">
        <v>3358.78</v>
      </c>
      <c r="R10">
        <v>373.63</v>
      </c>
      <c r="S10">
        <v>262.42</v>
      </c>
      <c r="T10">
        <v>52460.84</v>
      </c>
      <c r="U10">
        <v>0.7</v>
      </c>
      <c r="V10">
        <v>0.85</v>
      </c>
      <c r="W10">
        <v>57.03</v>
      </c>
      <c r="X10">
        <v>3.19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0.9752</v>
      </c>
      <c r="E11">
        <v>102.54</v>
      </c>
      <c r="F11">
        <v>98.97</v>
      </c>
      <c r="G11">
        <v>86.06</v>
      </c>
      <c r="H11">
        <v>1.48</v>
      </c>
      <c r="I11">
        <v>69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802.49</v>
      </c>
      <c r="Q11">
        <v>3358.69</v>
      </c>
      <c r="R11">
        <v>373.75</v>
      </c>
      <c r="S11">
        <v>262.42</v>
      </c>
      <c r="T11">
        <v>52521.15</v>
      </c>
      <c r="U11">
        <v>0.7</v>
      </c>
      <c r="V11">
        <v>0.85</v>
      </c>
      <c r="W11">
        <v>57.03</v>
      </c>
      <c r="X11">
        <v>3.19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0.7543</v>
      </c>
      <c r="E2">
        <v>132.57</v>
      </c>
      <c r="F2">
        <v>122.82</v>
      </c>
      <c r="G2">
        <v>12.86</v>
      </c>
      <c r="H2">
        <v>0.28</v>
      </c>
      <c r="I2">
        <v>573</v>
      </c>
      <c r="J2">
        <v>61.76</v>
      </c>
      <c r="K2">
        <v>28.92</v>
      </c>
      <c r="L2">
        <v>1</v>
      </c>
      <c r="M2">
        <v>571</v>
      </c>
      <c r="N2">
        <v>6.84</v>
      </c>
      <c r="O2">
        <v>7851.41</v>
      </c>
      <c r="P2">
        <v>790.1900000000001</v>
      </c>
      <c r="Q2">
        <v>3366.93</v>
      </c>
      <c r="R2">
        <v>1181</v>
      </c>
      <c r="S2">
        <v>262.42</v>
      </c>
      <c r="T2">
        <v>453628.31</v>
      </c>
      <c r="U2">
        <v>0.22</v>
      </c>
      <c r="V2">
        <v>0.68</v>
      </c>
      <c r="W2">
        <v>57.77</v>
      </c>
      <c r="X2">
        <v>26.91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0.8964</v>
      </c>
      <c r="E3">
        <v>111.55</v>
      </c>
      <c r="F3">
        <v>106.52</v>
      </c>
      <c r="G3">
        <v>27.43</v>
      </c>
      <c r="H3">
        <v>0.55</v>
      </c>
      <c r="I3">
        <v>233</v>
      </c>
      <c r="J3">
        <v>62.92</v>
      </c>
      <c r="K3">
        <v>28.92</v>
      </c>
      <c r="L3">
        <v>2</v>
      </c>
      <c r="M3">
        <v>231</v>
      </c>
      <c r="N3">
        <v>7</v>
      </c>
      <c r="O3">
        <v>7994.37</v>
      </c>
      <c r="P3">
        <v>644.2</v>
      </c>
      <c r="Q3">
        <v>3360.88</v>
      </c>
      <c r="R3">
        <v>631.1799999999999</v>
      </c>
      <c r="S3">
        <v>262.42</v>
      </c>
      <c r="T3">
        <v>180419.44</v>
      </c>
      <c r="U3">
        <v>0.42</v>
      </c>
      <c r="V3">
        <v>0.79</v>
      </c>
      <c r="W3">
        <v>57.21</v>
      </c>
      <c r="X3">
        <v>10.7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0.9438</v>
      </c>
      <c r="E4">
        <v>105.95</v>
      </c>
      <c r="F4">
        <v>102.21</v>
      </c>
      <c r="G4">
        <v>43.81</v>
      </c>
      <c r="H4">
        <v>0.8100000000000001</v>
      </c>
      <c r="I4">
        <v>140</v>
      </c>
      <c r="J4">
        <v>64.08</v>
      </c>
      <c r="K4">
        <v>28.92</v>
      </c>
      <c r="L4">
        <v>3</v>
      </c>
      <c r="M4">
        <v>86</v>
      </c>
      <c r="N4">
        <v>7.16</v>
      </c>
      <c r="O4">
        <v>8137.65</v>
      </c>
      <c r="P4">
        <v>573.24</v>
      </c>
      <c r="Q4">
        <v>3359.88</v>
      </c>
      <c r="R4">
        <v>483.32</v>
      </c>
      <c r="S4">
        <v>262.42</v>
      </c>
      <c r="T4">
        <v>106955.36</v>
      </c>
      <c r="U4">
        <v>0.54</v>
      </c>
      <c r="V4">
        <v>0.82</v>
      </c>
      <c r="W4">
        <v>57.13</v>
      </c>
      <c r="X4">
        <v>6.41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0.9452</v>
      </c>
      <c r="E5">
        <v>105.79</v>
      </c>
      <c r="F5">
        <v>102.11</v>
      </c>
      <c r="G5">
        <v>45.05</v>
      </c>
      <c r="H5">
        <v>1.07</v>
      </c>
      <c r="I5">
        <v>136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578.25</v>
      </c>
      <c r="Q5">
        <v>3360.84</v>
      </c>
      <c r="R5">
        <v>476.35</v>
      </c>
      <c r="S5">
        <v>262.42</v>
      </c>
      <c r="T5">
        <v>103490.14</v>
      </c>
      <c r="U5">
        <v>0.55</v>
      </c>
      <c r="V5">
        <v>0.82</v>
      </c>
      <c r="W5">
        <v>57.22</v>
      </c>
      <c r="X5">
        <v>6.31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0.41</v>
      </c>
      <c r="E2">
        <v>243.91</v>
      </c>
      <c r="F2">
        <v>182.84</v>
      </c>
      <c r="G2">
        <v>6.33</v>
      </c>
      <c r="H2">
        <v>0.11</v>
      </c>
      <c r="I2">
        <v>1732</v>
      </c>
      <c r="J2">
        <v>167.88</v>
      </c>
      <c r="K2">
        <v>51.39</v>
      </c>
      <c r="L2">
        <v>1</v>
      </c>
      <c r="M2">
        <v>1730</v>
      </c>
      <c r="N2">
        <v>30.49</v>
      </c>
      <c r="O2">
        <v>20939.59</v>
      </c>
      <c r="P2">
        <v>2358.85</v>
      </c>
      <c r="Q2">
        <v>3389.1</v>
      </c>
      <c r="R2">
        <v>3216.52</v>
      </c>
      <c r="S2">
        <v>262.42</v>
      </c>
      <c r="T2">
        <v>1465594.69</v>
      </c>
      <c r="U2">
        <v>0.08</v>
      </c>
      <c r="V2">
        <v>0.46</v>
      </c>
      <c r="W2">
        <v>59.68</v>
      </c>
      <c r="X2">
        <v>86.65000000000001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0.6917</v>
      </c>
      <c r="E3">
        <v>144.57</v>
      </c>
      <c r="F3">
        <v>122.78</v>
      </c>
      <c r="G3">
        <v>12.86</v>
      </c>
      <c r="H3">
        <v>0.21</v>
      </c>
      <c r="I3">
        <v>573</v>
      </c>
      <c r="J3">
        <v>169.33</v>
      </c>
      <c r="K3">
        <v>51.39</v>
      </c>
      <c r="L3">
        <v>2</v>
      </c>
      <c r="M3">
        <v>571</v>
      </c>
      <c r="N3">
        <v>30.94</v>
      </c>
      <c r="O3">
        <v>21118.46</v>
      </c>
      <c r="P3">
        <v>1581.9</v>
      </c>
      <c r="Q3">
        <v>3367.19</v>
      </c>
      <c r="R3">
        <v>1180.62</v>
      </c>
      <c r="S3">
        <v>262.42</v>
      </c>
      <c r="T3">
        <v>453438.54</v>
      </c>
      <c r="U3">
        <v>0.22</v>
      </c>
      <c r="V3">
        <v>0.68</v>
      </c>
      <c r="W3">
        <v>57.74</v>
      </c>
      <c r="X3">
        <v>26.87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0.7944</v>
      </c>
      <c r="E4">
        <v>125.89</v>
      </c>
      <c r="F4">
        <v>111.82</v>
      </c>
      <c r="G4">
        <v>19.45</v>
      </c>
      <c r="H4">
        <v>0.31</v>
      </c>
      <c r="I4">
        <v>345</v>
      </c>
      <c r="J4">
        <v>170.79</v>
      </c>
      <c r="K4">
        <v>51.39</v>
      </c>
      <c r="L4">
        <v>3</v>
      </c>
      <c r="M4">
        <v>343</v>
      </c>
      <c r="N4">
        <v>31.4</v>
      </c>
      <c r="O4">
        <v>21297.94</v>
      </c>
      <c r="P4">
        <v>1430.91</v>
      </c>
      <c r="Q4">
        <v>3362.43</v>
      </c>
      <c r="R4">
        <v>809.4</v>
      </c>
      <c r="S4">
        <v>262.42</v>
      </c>
      <c r="T4">
        <v>268967.38</v>
      </c>
      <c r="U4">
        <v>0.32</v>
      </c>
      <c r="V4">
        <v>0.75</v>
      </c>
      <c r="W4">
        <v>57.41</v>
      </c>
      <c r="X4">
        <v>15.98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0.8484</v>
      </c>
      <c r="E5">
        <v>117.86</v>
      </c>
      <c r="F5">
        <v>107.16</v>
      </c>
      <c r="G5">
        <v>26.14</v>
      </c>
      <c r="H5">
        <v>0.41</v>
      </c>
      <c r="I5">
        <v>246</v>
      </c>
      <c r="J5">
        <v>172.25</v>
      </c>
      <c r="K5">
        <v>51.39</v>
      </c>
      <c r="L5">
        <v>4</v>
      </c>
      <c r="M5">
        <v>244</v>
      </c>
      <c r="N5">
        <v>31.86</v>
      </c>
      <c r="O5">
        <v>21478.05</v>
      </c>
      <c r="P5">
        <v>1359.6</v>
      </c>
      <c r="Q5">
        <v>3360.81</v>
      </c>
      <c r="R5">
        <v>652.59</v>
      </c>
      <c r="S5">
        <v>262.42</v>
      </c>
      <c r="T5">
        <v>191056.49</v>
      </c>
      <c r="U5">
        <v>0.4</v>
      </c>
      <c r="V5">
        <v>0.78</v>
      </c>
      <c r="W5">
        <v>57.23</v>
      </c>
      <c r="X5">
        <v>11.33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0.8823</v>
      </c>
      <c r="E6">
        <v>113.34</v>
      </c>
      <c r="F6">
        <v>104.53</v>
      </c>
      <c r="G6">
        <v>33.01</v>
      </c>
      <c r="H6">
        <v>0.51</v>
      </c>
      <c r="I6">
        <v>190</v>
      </c>
      <c r="J6">
        <v>173.71</v>
      </c>
      <c r="K6">
        <v>51.39</v>
      </c>
      <c r="L6">
        <v>5</v>
      </c>
      <c r="M6">
        <v>188</v>
      </c>
      <c r="N6">
        <v>32.32</v>
      </c>
      <c r="O6">
        <v>21658.78</v>
      </c>
      <c r="P6">
        <v>1314.42</v>
      </c>
      <c r="Q6">
        <v>3360.2</v>
      </c>
      <c r="R6">
        <v>564.12</v>
      </c>
      <c r="S6">
        <v>262.42</v>
      </c>
      <c r="T6">
        <v>147101.71</v>
      </c>
      <c r="U6">
        <v>0.47</v>
      </c>
      <c r="V6">
        <v>0.8</v>
      </c>
      <c r="W6">
        <v>57.14</v>
      </c>
      <c r="X6">
        <v>8.720000000000001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0.9051</v>
      </c>
      <c r="E7">
        <v>110.49</v>
      </c>
      <c r="F7">
        <v>102.86</v>
      </c>
      <c r="G7">
        <v>39.82</v>
      </c>
      <c r="H7">
        <v>0.61</v>
      </c>
      <c r="I7">
        <v>155</v>
      </c>
      <c r="J7">
        <v>175.18</v>
      </c>
      <c r="K7">
        <v>51.39</v>
      </c>
      <c r="L7">
        <v>6</v>
      </c>
      <c r="M7">
        <v>153</v>
      </c>
      <c r="N7">
        <v>32.79</v>
      </c>
      <c r="O7">
        <v>21840.16</v>
      </c>
      <c r="P7">
        <v>1281.17</v>
      </c>
      <c r="Q7">
        <v>3359.22</v>
      </c>
      <c r="R7">
        <v>507.87</v>
      </c>
      <c r="S7">
        <v>262.42</v>
      </c>
      <c r="T7">
        <v>119150.86</v>
      </c>
      <c r="U7">
        <v>0.52</v>
      </c>
      <c r="V7">
        <v>0.8100000000000001</v>
      </c>
      <c r="W7">
        <v>57.08</v>
      </c>
      <c r="X7">
        <v>7.06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0.9218</v>
      </c>
      <c r="E8">
        <v>108.49</v>
      </c>
      <c r="F8">
        <v>101.71</v>
      </c>
      <c r="G8">
        <v>46.94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1254.33</v>
      </c>
      <c r="Q8">
        <v>3358.81</v>
      </c>
      <c r="R8">
        <v>469.29</v>
      </c>
      <c r="S8">
        <v>262.42</v>
      </c>
      <c r="T8">
        <v>99990.13</v>
      </c>
      <c r="U8">
        <v>0.5600000000000001</v>
      </c>
      <c r="V8">
        <v>0.82</v>
      </c>
      <c r="W8">
        <v>57.03</v>
      </c>
      <c r="X8">
        <v>5.91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0.9341</v>
      </c>
      <c r="E9">
        <v>107.05</v>
      </c>
      <c r="F9">
        <v>100.88</v>
      </c>
      <c r="G9">
        <v>54.05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1231.83</v>
      </c>
      <c r="Q9">
        <v>3358.59</v>
      </c>
      <c r="R9">
        <v>441.02</v>
      </c>
      <c r="S9">
        <v>262.42</v>
      </c>
      <c r="T9">
        <v>85942.42999999999</v>
      </c>
      <c r="U9">
        <v>0.6</v>
      </c>
      <c r="V9">
        <v>0.83</v>
      </c>
      <c r="W9">
        <v>57.01</v>
      </c>
      <c r="X9">
        <v>5.09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0.9438</v>
      </c>
      <c r="E10">
        <v>105.95</v>
      </c>
      <c r="F10">
        <v>100.26</v>
      </c>
      <c r="G10">
        <v>61.38</v>
      </c>
      <c r="H10">
        <v>0.89</v>
      </c>
      <c r="I10">
        <v>98</v>
      </c>
      <c r="J10">
        <v>179.63</v>
      </c>
      <c r="K10">
        <v>51.39</v>
      </c>
      <c r="L10">
        <v>9</v>
      </c>
      <c r="M10">
        <v>96</v>
      </c>
      <c r="N10">
        <v>34.24</v>
      </c>
      <c r="O10">
        <v>22388.15</v>
      </c>
      <c r="P10">
        <v>1210.76</v>
      </c>
      <c r="Q10">
        <v>3358.39</v>
      </c>
      <c r="R10">
        <v>420.07</v>
      </c>
      <c r="S10">
        <v>262.42</v>
      </c>
      <c r="T10">
        <v>75540.5</v>
      </c>
      <c r="U10">
        <v>0.62</v>
      </c>
      <c r="V10">
        <v>0.83</v>
      </c>
      <c r="W10">
        <v>56.99</v>
      </c>
      <c r="X10">
        <v>4.46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0.9520999999999999</v>
      </c>
      <c r="E11">
        <v>105.03</v>
      </c>
      <c r="F11">
        <v>99.70999999999999</v>
      </c>
      <c r="G11">
        <v>68.76000000000001</v>
      </c>
      <c r="H11">
        <v>0.98</v>
      </c>
      <c r="I11">
        <v>87</v>
      </c>
      <c r="J11">
        <v>181.12</v>
      </c>
      <c r="K11">
        <v>51.39</v>
      </c>
      <c r="L11">
        <v>10</v>
      </c>
      <c r="M11">
        <v>85</v>
      </c>
      <c r="N11">
        <v>34.73</v>
      </c>
      <c r="O11">
        <v>22572.13</v>
      </c>
      <c r="P11">
        <v>1192</v>
      </c>
      <c r="Q11">
        <v>3358.16</v>
      </c>
      <c r="R11">
        <v>401.53</v>
      </c>
      <c r="S11">
        <v>262.42</v>
      </c>
      <c r="T11">
        <v>66324.52</v>
      </c>
      <c r="U11">
        <v>0.65</v>
      </c>
      <c r="V11">
        <v>0.84</v>
      </c>
      <c r="W11">
        <v>56.97</v>
      </c>
      <c r="X11">
        <v>3.92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0.9586</v>
      </c>
      <c r="E12">
        <v>104.32</v>
      </c>
      <c r="F12">
        <v>99.3</v>
      </c>
      <c r="G12">
        <v>76.39</v>
      </c>
      <c r="H12">
        <v>1.07</v>
      </c>
      <c r="I12">
        <v>78</v>
      </c>
      <c r="J12">
        <v>182.62</v>
      </c>
      <c r="K12">
        <v>51.39</v>
      </c>
      <c r="L12">
        <v>11</v>
      </c>
      <c r="M12">
        <v>76</v>
      </c>
      <c r="N12">
        <v>35.22</v>
      </c>
      <c r="O12">
        <v>22756.91</v>
      </c>
      <c r="P12">
        <v>1173.27</v>
      </c>
      <c r="Q12">
        <v>3358.11</v>
      </c>
      <c r="R12">
        <v>388</v>
      </c>
      <c r="S12">
        <v>262.42</v>
      </c>
      <c r="T12">
        <v>59601.93</v>
      </c>
      <c r="U12">
        <v>0.68</v>
      </c>
      <c r="V12">
        <v>0.84</v>
      </c>
      <c r="W12">
        <v>56.95</v>
      </c>
      <c r="X12">
        <v>3.52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0.9646</v>
      </c>
      <c r="E13">
        <v>103.67</v>
      </c>
      <c r="F13">
        <v>98.92</v>
      </c>
      <c r="G13">
        <v>84.79000000000001</v>
      </c>
      <c r="H13">
        <v>1.16</v>
      </c>
      <c r="I13">
        <v>70</v>
      </c>
      <c r="J13">
        <v>184.12</v>
      </c>
      <c r="K13">
        <v>51.39</v>
      </c>
      <c r="L13">
        <v>12</v>
      </c>
      <c r="M13">
        <v>68</v>
      </c>
      <c r="N13">
        <v>35.73</v>
      </c>
      <c r="O13">
        <v>22942.24</v>
      </c>
      <c r="P13">
        <v>1154.95</v>
      </c>
      <c r="Q13">
        <v>3357.81</v>
      </c>
      <c r="R13">
        <v>375.66</v>
      </c>
      <c r="S13">
        <v>262.42</v>
      </c>
      <c r="T13">
        <v>53472.78</v>
      </c>
      <c r="U13">
        <v>0.7</v>
      </c>
      <c r="V13">
        <v>0.85</v>
      </c>
      <c r="W13">
        <v>56.92</v>
      </c>
      <c r="X13">
        <v>3.14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0.969</v>
      </c>
      <c r="E14">
        <v>103.2</v>
      </c>
      <c r="F14">
        <v>98.65000000000001</v>
      </c>
      <c r="G14">
        <v>92.48999999999999</v>
      </c>
      <c r="H14">
        <v>1.24</v>
      </c>
      <c r="I14">
        <v>64</v>
      </c>
      <c r="J14">
        <v>185.63</v>
      </c>
      <c r="K14">
        <v>51.39</v>
      </c>
      <c r="L14">
        <v>13</v>
      </c>
      <c r="M14">
        <v>62</v>
      </c>
      <c r="N14">
        <v>36.24</v>
      </c>
      <c r="O14">
        <v>23128.27</v>
      </c>
      <c r="P14">
        <v>1138.79</v>
      </c>
      <c r="Q14">
        <v>3357.65</v>
      </c>
      <c r="R14">
        <v>366.13</v>
      </c>
      <c r="S14">
        <v>262.42</v>
      </c>
      <c r="T14">
        <v>48736.06</v>
      </c>
      <c r="U14">
        <v>0.72</v>
      </c>
      <c r="V14">
        <v>0.85</v>
      </c>
      <c r="W14">
        <v>56.93</v>
      </c>
      <c r="X14">
        <v>2.87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0.9728</v>
      </c>
      <c r="E15">
        <v>102.79</v>
      </c>
      <c r="F15">
        <v>98.42</v>
      </c>
      <c r="G15">
        <v>100.09</v>
      </c>
      <c r="H15">
        <v>1.33</v>
      </c>
      <c r="I15">
        <v>59</v>
      </c>
      <c r="J15">
        <v>187.14</v>
      </c>
      <c r="K15">
        <v>51.39</v>
      </c>
      <c r="L15">
        <v>14</v>
      </c>
      <c r="M15">
        <v>57</v>
      </c>
      <c r="N15">
        <v>36.75</v>
      </c>
      <c r="O15">
        <v>23314.98</v>
      </c>
      <c r="P15">
        <v>1121.82</v>
      </c>
      <c r="Q15">
        <v>3357.72</v>
      </c>
      <c r="R15">
        <v>358.21</v>
      </c>
      <c r="S15">
        <v>262.42</v>
      </c>
      <c r="T15">
        <v>44801.97</v>
      </c>
      <c r="U15">
        <v>0.73</v>
      </c>
      <c r="V15">
        <v>0.85</v>
      </c>
      <c r="W15">
        <v>56.92</v>
      </c>
      <c r="X15">
        <v>2.64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0.9767</v>
      </c>
      <c r="E16">
        <v>102.39</v>
      </c>
      <c r="F16">
        <v>98.19</v>
      </c>
      <c r="G16">
        <v>109.1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1104.16</v>
      </c>
      <c r="Q16">
        <v>3357.56</v>
      </c>
      <c r="R16">
        <v>350.31</v>
      </c>
      <c r="S16">
        <v>262.42</v>
      </c>
      <c r="T16">
        <v>40880.03</v>
      </c>
      <c r="U16">
        <v>0.75</v>
      </c>
      <c r="V16">
        <v>0.85</v>
      </c>
      <c r="W16">
        <v>56.91</v>
      </c>
      <c r="X16">
        <v>2.41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0.9795</v>
      </c>
      <c r="E17">
        <v>102.09</v>
      </c>
      <c r="F17">
        <v>98.03</v>
      </c>
      <c r="G17">
        <v>117.63</v>
      </c>
      <c r="H17">
        <v>1.49</v>
      </c>
      <c r="I17">
        <v>50</v>
      </c>
      <c r="J17">
        <v>190.19</v>
      </c>
      <c r="K17">
        <v>51.39</v>
      </c>
      <c r="L17">
        <v>16</v>
      </c>
      <c r="M17">
        <v>48</v>
      </c>
      <c r="N17">
        <v>37.79</v>
      </c>
      <c r="O17">
        <v>23690.52</v>
      </c>
      <c r="P17">
        <v>1089.42</v>
      </c>
      <c r="Q17">
        <v>3357.47</v>
      </c>
      <c r="R17">
        <v>345</v>
      </c>
      <c r="S17">
        <v>262.42</v>
      </c>
      <c r="T17">
        <v>38243.09</v>
      </c>
      <c r="U17">
        <v>0.76</v>
      </c>
      <c r="V17">
        <v>0.85</v>
      </c>
      <c r="W17">
        <v>56.91</v>
      </c>
      <c r="X17">
        <v>2.25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0.9827</v>
      </c>
      <c r="E18">
        <v>101.76</v>
      </c>
      <c r="F18">
        <v>97.83</v>
      </c>
      <c r="G18">
        <v>127.6</v>
      </c>
      <c r="H18">
        <v>1.57</v>
      </c>
      <c r="I18">
        <v>46</v>
      </c>
      <c r="J18">
        <v>191.72</v>
      </c>
      <c r="K18">
        <v>51.39</v>
      </c>
      <c r="L18">
        <v>17</v>
      </c>
      <c r="M18">
        <v>44</v>
      </c>
      <c r="N18">
        <v>38.33</v>
      </c>
      <c r="O18">
        <v>23879.37</v>
      </c>
      <c r="P18">
        <v>1069.07</v>
      </c>
      <c r="Q18">
        <v>3357.25</v>
      </c>
      <c r="R18">
        <v>338.85</v>
      </c>
      <c r="S18">
        <v>262.42</v>
      </c>
      <c r="T18">
        <v>35189.39</v>
      </c>
      <c r="U18">
        <v>0.77</v>
      </c>
      <c r="V18">
        <v>0.86</v>
      </c>
      <c r="W18">
        <v>56.89</v>
      </c>
      <c r="X18">
        <v>2.05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0.9851</v>
      </c>
      <c r="E19">
        <v>101.51</v>
      </c>
      <c r="F19">
        <v>97.68000000000001</v>
      </c>
      <c r="G19">
        <v>136.3</v>
      </c>
      <c r="H19">
        <v>1.65</v>
      </c>
      <c r="I19">
        <v>43</v>
      </c>
      <c r="J19">
        <v>193.26</v>
      </c>
      <c r="K19">
        <v>51.39</v>
      </c>
      <c r="L19">
        <v>18</v>
      </c>
      <c r="M19">
        <v>40</v>
      </c>
      <c r="N19">
        <v>38.86</v>
      </c>
      <c r="O19">
        <v>24068.93</v>
      </c>
      <c r="P19">
        <v>1054.23</v>
      </c>
      <c r="Q19">
        <v>3357.28</v>
      </c>
      <c r="R19">
        <v>333.19</v>
      </c>
      <c r="S19">
        <v>262.42</v>
      </c>
      <c r="T19">
        <v>32371.01</v>
      </c>
      <c r="U19">
        <v>0.79</v>
      </c>
      <c r="V19">
        <v>0.86</v>
      </c>
      <c r="W19">
        <v>56.9</v>
      </c>
      <c r="X19">
        <v>1.91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0.9862</v>
      </c>
      <c r="E20">
        <v>101.4</v>
      </c>
      <c r="F20">
        <v>97.64</v>
      </c>
      <c r="G20">
        <v>142.88</v>
      </c>
      <c r="H20">
        <v>1.73</v>
      </c>
      <c r="I20">
        <v>41</v>
      </c>
      <c r="J20">
        <v>194.8</v>
      </c>
      <c r="K20">
        <v>51.39</v>
      </c>
      <c r="L20">
        <v>19</v>
      </c>
      <c r="M20">
        <v>17</v>
      </c>
      <c r="N20">
        <v>39.41</v>
      </c>
      <c r="O20">
        <v>24259.23</v>
      </c>
      <c r="P20">
        <v>1045.02</v>
      </c>
      <c r="Q20">
        <v>3357.85</v>
      </c>
      <c r="R20">
        <v>330.59</v>
      </c>
      <c r="S20">
        <v>262.42</v>
      </c>
      <c r="T20">
        <v>31082.92</v>
      </c>
      <c r="U20">
        <v>0.79</v>
      </c>
      <c r="V20">
        <v>0.86</v>
      </c>
      <c r="W20">
        <v>56.93</v>
      </c>
      <c r="X20">
        <v>1.86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0.9859</v>
      </c>
      <c r="E21">
        <v>101.43</v>
      </c>
      <c r="F21">
        <v>97.67</v>
      </c>
      <c r="G21">
        <v>142.93</v>
      </c>
      <c r="H21">
        <v>1.81</v>
      </c>
      <c r="I21">
        <v>41</v>
      </c>
      <c r="J21">
        <v>196.35</v>
      </c>
      <c r="K21">
        <v>51.39</v>
      </c>
      <c r="L21">
        <v>20</v>
      </c>
      <c r="M21">
        <v>1</v>
      </c>
      <c r="N21">
        <v>39.96</v>
      </c>
      <c r="O21">
        <v>24450.27</v>
      </c>
      <c r="P21">
        <v>1051.43</v>
      </c>
      <c r="Q21">
        <v>3357.99</v>
      </c>
      <c r="R21">
        <v>331.18</v>
      </c>
      <c r="S21">
        <v>262.42</v>
      </c>
      <c r="T21">
        <v>31375.86</v>
      </c>
      <c r="U21">
        <v>0.79</v>
      </c>
      <c r="V21">
        <v>0.86</v>
      </c>
      <c r="W21">
        <v>56.94</v>
      </c>
      <c r="X21">
        <v>1.89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0.9859</v>
      </c>
      <c r="E22">
        <v>101.44</v>
      </c>
      <c r="F22">
        <v>97.67</v>
      </c>
      <c r="G22">
        <v>142.94</v>
      </c>
      <c r="H22">
        <v>1.88</v>
      </c>
      <c r="I22">
        <v>41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1058.67</v>
      </c>
      <c r="Q22">
        <v>3358.1</v>
      </c>
      <c r="R22">
        <v>331.17</v>
      </c>
      <c r="S22">
        <v>262.42</v>
      </c>
      <c r="T22">
        <v>31373.21</v>
      </c>
      <c r="U22">
        <v>0.79</v>
      </c>
      <c r="V22">
        <v>0.86</v>
      </c>
      <c r="W22">
        <v>56.95</v>
      </c>
      <c r="X22">
        <v>1.89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0.7976</v>
      </c>
      <c r="E2">
        <v>125.38</v>
      </c>
      <c r="F2">
        <v>117.88</v>
      </c>
      <c r="G2">
        <v>15.02</v>
      </c>
      <c r="H2">
        <v>0.34</v>
      </c>
      <c r="I2">
        <v>471</v>
      </c>
      <c r="J2">
        <v>51.33</v>
      </c>
      <c r="K2">
        <v>24.83</v>
      </c>
      <c r="L2">
        <v>1</v>
      </c>
      <c r="M2">
        <v>469</v>
      </c>
      <c r="N2">
        <v>5.51</v>
      </c>
      <c r="O2">
        <v>6564.78</v>
      </c>
      <c r="P2">
        <v>650.2</v>
      </c>
      <c r="Q2">
        <v>3364.61</v>
      </c>
      <c r="R2">
        <v>1014.1</v>
      </c>
      <c r="S2">
        <v>262.42</v>
      </c>
      <c r="T2">
        <v>370687.16</v>
      </c>
      <c r="U2">
        <v>0.26</v>
      </c>
      <c r="V2">
        <v>0.71</v>
      </c>
      <c r="W2">
        <v>57.61</v>
      </c>
      <c r="X2">
        <v>22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0.9212</v>
      </c>
      <c r="E3">
        <v>108.55</v>
      </c>
      <c r="F3">
        <v>104.49</v>
      </c>
      <c r="G3">
        <v>33.17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175</v>
      </c>
      <c r="N3">
        <v>5.64</v>
      </c>
      <c r="O3">
        <v>6705.1</v>
      </c>
      <c r="P3">
        <v>522.05</v>
      </c>
      <c r="Q3">
        <v>3359.96</v>
      </c>
      <c r="R3">
        <v>562.59</v>
      </c>
      <c r="S3">
        <v>262.42</v>
      </c>
      <c r="T3">
        <v>146343.91</v>
      </c>
      <c r="U3">
        <v>0.47</v>
      </c>
      <c r="V3">
        <v>0.8</v>
      </c>
      <c r="W3">
        <v>57.14</v>
      </c>
      <c r="X3">
        <v>8.68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0.9304</v>
      </c>
      <c r="E4">
        <v>107.48</v>
      </c>
      <c r="F4">
        <v>103.67</v>
      </c>
      <c r="G4">
        <v>36.81</v>
      </c>
      <c r="H4">
        <v>0.97</v>
      </c>
      <c r="I4">
        <v>169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515.99</v>
      </c>
      <c r="Q4">
        <v>3361.61</v>
      </c>
      <c r="R4">
        <v>527.0700000000001</v>
      </c>
      <c r="S4">
        <v>262.42</v>
      </c>
      <c r="T4">
        <v>128684.67</v>
      </c>
      <c r="U4">
        <v>0.5</v>
      </c>
      <c r="V4">
        <v>0.8100000000000001</v>
      </c>
      <c r="W4">
        <v>57.33</v>
      </c>
      <c r="X4">
        <v>7.86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0.508</v>
      </c>
      <c r="E2">
        <v>196.83</v>
      </c>
      <c r="F2">
        <v>159.37</v>
      </c>
      <c r="G2">
        <v>7.38</v>
      </c>
      <c r="H2">
        <v>0.13</v>
      </c>
      <c r="I2">
        <v>1296</v>
      </c>
      <c r="J2">
        <v>133.21</v>
      </c>
      <c r="K2">
        <v>46.47</v>
      </c>
      <c r="L2">
        <v>1</v>
      </c>
      <c r="M2">
        <v>1294</v>
      </c>
      <c r="N2">
        <v>20.75</v>
      </c>
      <c r="O2">
        <v>16663.42</v>
      </c>
      <c r="P2">
        <v>1771.89</v>
      </c>
      <c r="Q2">
        <v>3380.41</v>
      </c>
      <c r="R2">
        <v>2419.45</v>
      </c>
      <c r="S2">
        <v>262.42</v>
      </c>
      <c r="T2">
        <v>1069238.32</v>
      </c>
      <c r="U2">
        <v>0.11</v>
      </c>
      <c r="V2">
        <v>0.53</v>
      </c>
      <c r="W2">
        <v>58.94</v>
      </c>
      <c r="X2">
        <v>63.29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0.753</v>
      </c>
      <c r="E3">
        <v>132.79</v>
      </c>
      <c r="F3">
        <v>117.79</v>
      </c>
      <c r="G3">
        <v>15.01</v>
      </c>
      <c r="H3">
        <v>0.26</v>
      </c>
      <c r="I3">
        <v>471</v>
      </c>
      <c r="J3">
        <v>134.55</v>
      </c>
      <c r="K3">
        <v>46.47</v>
      </c>
      <c r="L3">
        <v>2</v>
      </c>
      <c r="M3">
        <v>469</v>
      </c>
      <c r="N3">
        <v>21.09</v>
      </c>
      <c r="O3">
        <v>16828.84</v>
      </c>
      <c r="P3">
        <v>1300.12</v>
      </c>
      <c r="Q3">
        <v>3364.76</v>
      </c>
      <c r="R3">
        <v>1012.98</v>
      </c>
      <c r="S3">
        <v>262.42</v>
      </c>
      <c r="T3">
        <v>370127.9</v>
      </c>
      <c r="U3">
        <v>0.26</v>
      </c>
      <c r="V3">
        <v>0.71</v>
      </c>
      <c r="W3">
        <v>57.55</v>
      </c>
      <c r="X3">
        <v>21.91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0.8404</v>
      </c>
      <c r="E4">
        <v>118.99</v>
      </c>
      <c r="F4">
        <v>109.02</v>
      </c>
      <c r="G4">
        <v>22.87</v>
      </c>
      <c r="H4">
        <v>0.39</v>
      </c>
      <c r="I4">
        <v>286</v>
      </c>
      <c r="J4">
        <v>135.9</v>
      </c>
      <c r="K4">
        <v>46.47</v>
      </c>
      <c r="L4">
        <v>3</v>
      </c>
      <c r="M4">
        <v>284</v>
      </c>
      <c r="N4">
        <v>21.43</v>
      </c>
      <c r="O4">
        <v>16994.64</v>
      </c>
      <c r="P4">
        <v>1188.37</v>
      </c>
      <c r="Q4">
        <v>3362.07</v>
      </c>
      <c r="R4">
        <v>714.99</v>
      </c>
      <c r="S4">
        <v>262.42</v>
      </c>
      <c r="T4">
        <v>222058.45</v>
      </c>
      <c r="U4">
        <v>0.37</v>
      </c>
      <c r="V4">
        <v>0.77</v>
      </c>
      <c r="W4">
        <v>57.3</v>
      </c>
      <c r="X4">
        <v>13.19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0.8857</v>
      </c>
      <c r="E5">
        <v>112.9</v>
      </c>
      <c r="F5">
        <v>105.17</v>
      </c>
      <c r="G5">
        <v>30.93</v>
      </c>
      <c r="H5">
        <v>0.52</v>
      </c>
      <c r="I5">
        <v>204</v>
      </c>
      <c r="J5">
        <v>137.25</v>
      </c>
      <c r="K5">
        <v>46.47</v>
      </c>
      <c r="L5">
        <v>4</v>
      </c>
      <c r="M5">
        <v>202</v>
      </c>
      <c r="N5">
        <v>21.78</v>
      </c>
      <c r="O5">
        <v>17160.92</v>
      </c>
      <c r="P5">
        <v>1130.01</v>
      </c>
      <c r="Q5">
        <v>3360.36</v>
      </c>
      <c r="R5">
        <v>585.77</v>
      </c>
      <c r="S5">
        <v>262.42</v>
      </c>
      <c r="T5">
        <v>157859.93</v>
      </c>
      <c r="U5">
        <v>0.45</v>
      </c>
      <c r="V5">
        <v>0.8</v>
      </c>
      <c r="W5">
        <v>57.15</v>
      </c>
      <c r="X5">
        <v>9.35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0.9134</v>
      </c>
      <c r="E6">
        <v>109.48</v>
      </c>
      <c r="F6">
        <v>103</v>
      </c>
      <c r="G6">
        <v>39.11</v>
      </c>
      <c r="H6">
        <v>0.64</v>
      </c>
      <c r="I6">
        <v>158</v>
      </c>
      <c r="J6">
        <v>138.6</v>
      </c>
      <c r="K6">
        <v>46.47</v>
      </c>
      <c r="L6">
        <v>5</v>
      </c>
      <c r="M6">
        <v>156</v>
      </c>
      <c r="N6">
        <v>22.13</v>
      </c>
      <c r="O6">
        <v>17327.69</v>
      </c>
      <c r="P6">
        <v>1090.11</v>
      </c>
      <c r="Q6">
        <v>3359.35</v>
      </c>
      <c r="R6">
        <v>512.21</v>
      </c>
      <c r="S6">
        <v>262.42</v>
      </c>
      <c r="T6">
        <v>121307.73</v>
      </c>
      <c r="U6">
        <v>0.51</v>
      </c>
      <c r="V6">
        <v>0.8100000000000001</v>
      </c>
      <c r="W6">
        <v>57.09</v>
      </c>
      <c r="X6">
        <v>7.19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0.9322</v>
      </c>
      <c r="E7">
        <v>107.28</v>
      </c>
      <c r="F7">
        <v>101.61</v>
      </c>
      <c r="G7">
        <v>47.63</v>
      </c>
      <c r="H7">
        <v>0.76</v>
      </c>
      <c r="I7">
        <v>128</v>
      </c>
      <c r="J7">
        <v>139.95</v>
      </c>
      <c r="K7">
        <v>46.47</v>
      </c>
      <c r="L7">
        <v>6</v>
      </c>
      <c r="M7">
        <v>126</v>
      </c>
      <c r="N7">
        <v>22.49</v>
      </c>
      <c r="O7">
        <v>17494.97</v>
      </c>
      <c r="P7">
        <v>1057.88</v>
      </c>
      <c r="Q7">
        <v>3358.65</v>
      </c>
      <c r="R7">
        <v>466.53</v>
      </c>
      <c r="S7">
        <v>262.42</v>
      </c>
      <c r="T7">
        <v>98615.78999999999</v>
      </c>
      <c r="U7">
        <v>0.5600000000000001</v>
      </c>
      <c r="V7">
        <v>0.82</v>
      </c>
      <c r="W7">
        <v>57.02</v>
      </c>
      <c r="X7">
        <v>5.82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0.9457</v>
      </c>
      <c r="E8">
        <v>105.74</v>
      </c>
      <c r="F8">
        <v>100.64</v>
      </c>
      <c r="G8">
        <v>56.44</v>
      </c>
      <c r="H8">
        <v>0.88</v>
      </c>
      <c r="I8">
        <v>107</v>
      </c>
      <c r="J8">
        <v>141.31</v>
      </c>
      <c r="K8">
        <v>46.47</v>
      </c>
      <c r="L8">
        <v>7</v>
      </c>
      <c r="M8">
        <v>105</v>
      </c>
      <c r="N8">
        <v>22.85</v>
      </c>
      <c r="O8">
        <v>17662.75</v>
      </c>
      <c r="P8">
        <v>1030.4</v>
      </c>
      <c r="Q8">
        <v>3358.75</v>
      </c>
      <c r="R8">
        <v>433.12</v>
      </c>
      <c r="S8">
        <v>262.42</v>
      </c>
      <c r="T8">
        <v>82018.94</v>
      </c>
      <c r="U8">
        <v>0.61</v>
      </c>
      <c r="V8">
        <v>0.83</v>
      </c>
      <c r="W8">
        <v>57</v>
      </c>
      <c r="X8">
        <v>4.85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0.9562</v>
      </c>
      <c r="E9">
        <v>104.58</v>
      </c>
      <c r="F9">
        <v>99.92</v>
      </c>
      <c r="G9">
        <v>65.88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89</v>
      </c>
      <c r="N9">
        <v>23.21</v>
      </c>
      <c r="O9">
        <v>17831.04</v>
      </c>
      <c r="P9">
        <v>1004.14</v>
      </c>
      <c r="Q9">
        <v>3358.28</v>
      </c>
      <c r="R9">
        <v>408.53</v>
      </c>
      <c r="S9">
        <v>262.42</v>
      </c>
      <c r="T9">
        <v>69802.94</v>
      </c>
      <c r="U9">
        <v>0.64</v>
      </c>
      <c r="V9">
        <v>0.84</v>
      </c>
      <c r="W9">
        <v>56.98</v>
      </c>
      <c r="X9">
        <v>4.13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0.9643</v>
      </c>
      <c r="E10">
        <v>103.71</v>
      </c>
      <c r="F10">
        <v>99.38</v>
      </c>
      <c r="G10">
        <v>75.48</v>
      </c>
      <c r="H10">
        <v>1.11</v>
      </c>
      <c r="I10">
        <v>79</v>
      </c>
      <c r="J10">
        <v>144.05</v>
      </c>
      <c r="K10">
        <v>46.47</v>
      </c>
      <c r="L10">
        <v>9</v>
      </c>
      <c r="M10">
        <v>77</v>
      </c>
      <c r="N10">
        <v>23.58</v>
      </c>
      <c r="O10">
        <v>17999.83</v>
      </c>
      <c r="P10">
        <v>979.28</v>
      </c>
      <c r="Q10">
        <v>3357.98</v>
      </c>
      <c r="R10">
        <v>390.2</v>
      </c>
      <c r="S10">
        <v>262.42</v>
      </c>
      <c r="T10">
        <v>60698.85</v>
      </c>
      <c r="U10">
        <v>0.67</v>
      </c>
      <c r="V10">
        <v>0.84</v>
      </c>
      <c r="W10">
        <v>56.96</v>
      </c>
      <c r="X10">
        <v>3.59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0.9705</v>
      </c>
      <c r="E11">
        <v>103.04</v>
      </c>
      <c r="F11">
        <v>98.95</v>
      </c>
      <c r="G11">
        <v>84.81999999999999</v>
      </c>
      <c r="H11">
        <v>1.22</v>
      </c>
      <c r="I11">
        <v>70</v>
      </c>
      <c r="J11">
        <v>145.42</v>
      </c>
      <c r="K11">
        <v>46.47</v>
      </c>
      <c r="L11">
        <v>10</v>
      </c>
      <c r="M11">
        <v>68</v>
      </c>
      <c r="N11">
        <v>23.95</v>
      </c>
      <c r="O11">
        <v>18169.15</v>
      </c>
      <c r="P11">
        <v>955.63</v>
      </c>
      <c r="Q11">
        <v>3357.78</v>
      </c>
      <c r="R11">
        <v>376.17</v>
      </c>
      <c r="S11">
        <v>262.42</v>
      </c>
      <c r="T11">
        <v>53726.37</v>
      </c>
      <c r="U11">
        <v>0.7</v>
      </c>
      <c r="V11">
        <v>0.85</v>
      </c>
      <c r="W11">
        <v>56.94</v>
      </c>
      <c r="X11">
        <v>3.17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0.9762</v>
      </c>
      <c r="E12">
        <v>102.44</v>
      </c>
      <c r="F12">
        <v>98.56999999999999</v>
      </c>
      <c r="G12">
        <v>95.39</v>
      </c>
      <c r="H12">
        <v>1.33</v>
      </c>
      <c r="I12">
        <v>62</v>
      </c>
      <c r="J12">
        <v>146.8</v>
      </c>
      <c r="K12">
        <v>46.47</v>
      </c>
      <c r="L12">
        <v>11</v>
      </c>
      <c r="M12">
        <v>60</v>
      </c>
      <c r="N12">
        <v>24.33</v>
      </c>
      <c r="O12">
        <v>18338.99</v>
      </c>
      <c r="P12">
        <v>932.25</v>
      </c>
      <c r="Q12">
        <v>3357.45</v>
      </c>
      <c r="R12">
        <v>363.53</v>
      </c>
      <c r="S12">
        <v>262.42</v>
      </c>
      <c r="T12">
        <v>47447.43</v>
      </c>
      <c r="U12">
        <v>0.72</v>
      </c>
      <c r="V12">
        <v>0.85</v>
      </c>
      <c r="W12">
        <v>56.92</v>
      </c>
      <c r="X12">
        <v>2.79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0.9806</v>
      </c>
      <c r="E13">
        <v>101.98</v>
      </c>
      <c r="F13">
        <v>98.28</v>
      </c>
      <c r="G13">
        <v>105.3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48</v>
      </c>
      <c r="N13">
        <v>24.71</v>
      </c>
      <c r="O13">
        <v>18509.36</v>
      </c>
      <c r="P13">
        <v>908.29</v>
      </c>
      <c r="Q13">
        <v>3357.48</v>
      </c>
      <c r="R13">
        <v>353.17</v>
      </c>
      <c r="S13">
        <v>262.42</v>
      </c>
      <c r="T13">
        <v>42300.07</v>
      </c>
      <c r="U13">
        <v>0.74</v>
      </c>
      <c r="V13">
        <v>0.85</v>
      </c>
      <c r="W13">
        <v>56.92</v>
      </c>
      <c r="X13">
        <v>2.5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0.9819</v>
      </c>
      <c r="E14">
        <v>101.85</v>
      </c>
      <c r="F14">
        <v>98.23</v>
      </c>
      <c r="G14">
        <v>111.2</v>
      </c>
      <c r="H14">
        <v>1.54</v>
      </c>
      <c r="I14">
        <v>53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903</v>
      </c>
      <c r="Q14">
        <v>3358.25</v>
      </c>
      <c r="R14">
        <v>349.36</v>
      </c>
      <c r="S14">
        <v>262.42</v>
      </c>
      <c r="T14">
        <v>40408.83</v>
      </c>
      <c r="U14">
        <v>0.75</v>
      </c>
      <c r="V14">
        <v>0.85</v>
      </c>
      <c r="W14">
        <v>56.98</v>
      </c>
      <c r="X14">
        <v>2.45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0.9819</v>
      </c>
      <c r="E15">
        <v>101.84</v>
      </c>
      <c r="F15">
        <v>98.22</v>
      </c>
      <c r="G15">
        <v>111.19</v>
      </c>
      <c r="H15">
        <v>1.64</v>
      </c>
      <c r="I15">
        <v>53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910.42</v>
      </c>
      <c r="Q15">
        <v>3358.14</v>
      </c>
      <c r="R15">
        <v>349.31</v>
      </c>
      <c r="S15">
        <v>262.42</v>
      </c>
      <c r="T15">
        <v>40380.91</v>
      </c>
      <c r="U15">
        <v>0.75</v>
      </c>
      <c r="V15">
        <v>0.85</v>
      </c>
      <c r="W15">
        <v>56.98</v>
      </c>
      <c r="X15">
        <v>2.44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0.4581</v>
      </c>
      <c r="E2">
        <v>218.31</v>
      </c>
      <c r="F2">
        <v>170.2</v>
      </c>
      <c r="G2">
        <v>6.81</v>
      </c>
      <c r="H2">
        <v>0.12</v>
      </c>
      <c r="I2">
        <v>1500</v>
      </c>
      <c r="J2">
        <v>150.44</v>
      </c>
      <c r="K2">
        <v>49.1</v>
      </c>
      <c r="L2">
        <v>1</v>
      </c>
      <c r="M2">
        <v>1498</v>
      </c>
      <c r="N2">
        <v>25.34</v>
      </c>
      <c r="O2">
        <v>18787.76</v>
      </c>
      <c r="P2">
        <v>2047.4</v>
      </c>
      <c r="Q2">
        <v>3383.61</v>
      </c>
      <c r="R2">
        <v>2786.86</v>
      </c>
      <c r="S2">
        <v>262.42</v>
      </c>
      <c r="T2">
        <v>1251924.79</v>
      </c>
      <c r="U2">
        <v>0.09</v>
      </c>
      <c r="V2">
        <v>0.49</v>
      </c>
      <c r="W2">
        <v>59.29</v>
      </c>
      <c r="X2">
        <v>74.08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0.7219</v>
      </c>
      <c r="E3">
        <v>138.53</v>
      </c>
      <c r="F3">
        <v>120.3</v>
      </c>
      <c r="G3">
        <v>13.83</v>
      </c>
      <c r="H3">
        <v>0.23</v>
      </c>
      <c r="I3">
        <v>522</v>
      </c>
      <c r="J3">
        <v>151.83</v>
      </c>
      <c r="K3">
        <v>49.1</v>
      </c>
      <c r="L3">
        <v>2</v>
      </c>
      <c r="M3">
        <v>520</v>
      </c>
      <c r="N3">
        <v>25.73</v>
      </c>
      <c r="O3">
        <v>18959.54</v>
      </c>
      <c r="P3">
        <v>1441.6</v>
      </c>
      <c r="Q3">
        <v>3365.52</v>
      </c>
      <c r="R3">
        <v>1096.24</v>
      </c>
      <c r="S3">
        <v>262.42</v>
      </c>
      <c r="T3">
        <v>411505.44</v>
      </c>
      <c r="U3">
        <v>0.24</v>
      </c>
      <c r="V3">
        <v>0.7</v>
      </c>
      <c r="W3">
        <v>57.67</v>
      </c>
      <c r="X3">
        <v>24.41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0.8173</v>
      </c>
      <c r="E4">
        <v>122.35</v>
      </c>
      <c r="F4">
        <v>110.42</v>
      </c>
      <c r="G4">
        <v>20.97</v>
      </c>
      <c r="H4">
        <v>0.35</v>
      </c>
      <c r="I4">
        <v>316</v>
      </c>
      <c r="J4">
        <v>153.23</v>
      </c>
      <c r="K4">
        <v>49.1</v>
      </c>
      <c r="L4">
        <v>3</v>
      </c>
      <c r="M4">
        <v>314</v>
      </c>
      <c r="N4">
        <v>26.13</v>
      </c>
      <c r="O4">
        <v>19131.85</v>
      </c>
      <c r="P4">
        <v>1310.8</v>
      </c>
      <c r="Q4">
        <v>3362.04</v>
      </c>
      <c r="R4">
        <v>762.77</v>
      </c>
      <c r="S4">
        <v>262.42</v>
      </c>
      <c r="T4">
        <v>245798.22</v>
      </c>
      <c r="U4">
        <v>0.34</v>
      </c>
      <c r="V4">
        <v>0.76</v>
      </c>
      <c r="W4">
        <v>57.34</v>
      </c>
      <c r="X4">
        <v>14.58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0.8675</v>
      </c>
      <c r="E5">
        <v>115.28</v>
      </c>
      <c r="F5">
        <v>106.12</v>
      </c>
      <c r="G5">
        <v>28.3</v>
      </c>
      <c r="H5">
        <v>0.46</v>
      </c>
      <c r="I5">
        <v>225</v>
      </c>
      <c r="J5">
        <v>154.63</v>
      </c>
      <c r="K5">
        <v>49.1</v>
      </c>
      <c r="L5">
        <v>4</v>
      </c>
      <c r="M5">
        <v>223</v>
      </c>
      <c r="N5">
        <v>26.53</v>
      </c>
      <c r="O5">
        <v>19304.72</v>
      </c>
      <c r="P5">
        <v>1246.24</v>
      </c>
      <c r="Q5">
        <v>3360.62</v>
      </c>
      <c r="R5">
        <v>617.98</v>
      </c>
      <c r="S5">
        <v>262.42</v>
      </c>
      <c r="T5">
        <v>173855.9</v>
      </c>
      <c r="U5">
        <v>0.42</v>
      </c>
      <c r="V5">
        <v>0.79</v>
      </c>
      <c r="W5">
        <v>57.19</v>
      </c>
      <c r="X5">
        <v>10.3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0.8983</v>
      </c>
      <c r="E6">
        <v>111.32</v>
      </c>
      <c r="F6">
        <v>103.73</v>
      </c>
      <c r="G6">
        <v>35.77</v>
      </c>
      <c r="H6">
        <v>0.57</v>
      </c>
      <c r="I6">
        <v>174</v>
      </c>
      <c r="J6">
        <v>156.03</v>
      </c>
      <c r="K6">
        <v>49.1</v>
      </c>
      <c r="L6">
        <v>5</v>
      </c>
      <c r="M6">
        <v>172</v>
      </c>
      <c r="N6">
        <v>26.94</v>
      </c>
      <c r="O6">
        <v>19478.15</v>
      </c>
      <c r="P6">
        <v>1204.15</v>
      </c>
      <c r="Q6">
        <v>3359.84</v>
      </c>
      <c r="R6">
        <v>536.88</v>
      </c>
      <c r="S6">
        <v>262.42</v>
      </c>
      <c r="T6">
        <v>133565.6</v>
      </c>
      <c r="U6">
        <v>0.49</v>
      </c>
      <c r="V6">
        <v>0.8100000000000001</v>
      </c>
      <c r="W6">
        <v>57.11</v>
      </c>
      <c r="X6">
        <v>7.92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0.9181</v>
      </c>
      <c r="E7">
        <v>108.92</v>
      </c>
      <c r="F7">
        <v>102.3</v>
      </c>
      <c r="G7">
        <v>43.23</v>
      </c>
      <c r="H7">
        <v>0.67</v>
      </c>
      <c r="I7">
        <v>142</v>
      </c>
      <c r="J7">
        <v>157.44</v>
      </c>
      <c r="K7">
        <v>49.1</v>
      </c>
      <c r="L7">
        <v>6</v>
      </c>
      <c r="M7">
        <v>140</v>
      </c>
      <c r="N7">
        <v>27.35</v>
      </c>
      <c r="O7">
        <v>19652.13</v>
      </c>
      <c r="P7">
        <v>1172.84</v>
      </c>
      <c r="Q7">
        <v>3359.16</v>
      </c>
      <c r="R7">
        <v>488.87</v>
      </c>
      <c r="S7">
        <v>262.42</v>
      </c>
      <c r="T7">
        <v>109719.53</v>
      </c>
      <c r="U7">
        <v>0.54</v>
      </c>
      <c r="V7">
        <v>0.82</v>
      </c>
      <c r="W7">
        <v>57.06</v>
      </c>
      <c r="X7">
        <v>6.5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0.9332</v>
      </c>
      <c r="E8">
        <v>107.15</v>
      </c>
      <c r="F8">
        <v>101.24</v>
      </c>
      <c r="G8">
        <v>51.05</v>
      </c>
      <c r="H8">
        <v>0.78</v>
      </c>
      <c r="I8">
        <v>119</v>
      </c>
      <c r="J8">
        <v>158.86</v>
      </c>
      <c r="K8">
        <v>49.1</v>
      </c>
      <c r="L8">
        <v>7</v>
      </c>
      <c r="M8">
        <v>117</v>
      </c>
      <c r="N8">
        <v>27.77</v>
      </c>
      <c r="O8">
        <v>19826.68</v>
      </c>
      <c r="P8">
        <v>1145.7</v>
      </c>
      <c r="Q8">
        <v>3358.89</v>
      </c>
      <c r="R8">
        <v>452.93</v>
      </c>
      <c r="S8">
        <v>262.42</v>
      </c>
      <c r="T8">
        <v>91862.42999999999</v>
      </c>
      <c r="U8">
        <v>0.58</v>
      </c>
      <c r="V8">
        <v>0.83</v>
      </c>
      <c r="W8">
        <v>57.03</v>
      </c>
      <c r="X8">
        <v>5.44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0.9451000000000001</v>
      </c>
      <c r="E9">
        <v>105.81</v>
      </c>
      <c r="F9">
        <v>100.42</v>
      </c>
      <c r="G9">
        <v>59.07</v>
      </c>
      <c r="H9">
        <v>0.88</v>
      </c>
      <c r="I9">
        <v>102</v>
      </c>
      <c r="J9">
        <v>160.28</v>
      </c>
      <c r="K9">
        <v>49.1</v>
      </c>
      <c r="L9">
        <v>8</v>
      </c>
      <c r="M9">
        <v>100</v>
      </c>
      <c r="N9">
        <v>28.19</v>
      </c>
      <c r="O9">
        <v>20001.93</v>
      </c>
      <c r="P9">
        <v>1121.57</v>
      </c>
      <c r="Q9">
        <v>3358.23</v>
      </c>
      <c r="R9">
        <v>425.67</v>
      </c>
      <c r="S9">
        <v>262.42</v>
      </c>
      <c r="T9">
        <v>78319.59</v>
      </c>
      <c r="U9">
        <v>0.62</v>
      </c>
      <c r="V9">
        <v>0.83</v>
      </c>
      <c r="W9">
        <v>56.98</v>
      </c>
      <c r="X9">
        <v>4.62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0.9538</v>
      </c>
      <c r="E10">
        <v>104.84</v>
      </c>
      <c r="F10">
        <v>99.84999999999999</v>
      </c>
      <c r="G10">
        <v>67.31</v>
      </c>
      <c r="H10">
        <v>0.99</v>
      </c>
      <c r="I10">
        <v>89</v>
      </c>
      <c r="J10">
        <v>161.71</v>
      </c>
      <c r="K10">
        <v>49.1</v>
      </c>
      <c r="L10">
        <v>9</v>
      </c>
      <c r="M10">
        <v>87</v>
      </c>
      <c r="N10">
        <v>28.61</v>
      </c>
      <c r="O10">
        <v>20177.64</v>
      </c>
      <c r="P10">
        <v>1100.05</v>
      </c>
      <c r="Q10">
        <v>3358.41</v>
      </c>
      <c r="R10">
        <v>406.18</v>
      </c>
      <c r="S10">
        <v>262.42</v>
      </c>
      <c r="T10">
        <v>68640.42999999999</v>
      </c>
      <c r="U10">
        <v>0.65</v>
      </c>
      <c r="V10">
        <v>0.84</v>
      </c>
      <c r="W10">
        <v>56.97</v>
      </c>
      <c r="X10">
        <v>4.06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0.9611</v>
      </c>
      <c r="E11">
        <v>104.04</v>
      </c>
      <c r="F11">
        <v>99.34999999999999</v>
      </c>
      <c r="G11">
        <v>75.45999999999999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77</v>
      </c>
      <c r="N11">
        <v>29.04</v>
      </c>
      <c r="O11">
        <v>20353.94</v>
      </c>
      <c r="P11">
        <v>1078.64</v>
      </c>
      <c r="Q11">
        <v>3357.86</v>
      </c>
      <c r="R11">
        <v>389.54</v>
      </c>
      <c r="S11">
        <v>262.42</v>
      </c>
      <c r="T11">
        <v>60369.33</v>
      </c>
      <c r="U11">
        <v>0.67</v>
      </c>
      <c r="V11">
        <v>0.84</v>
      </c>
      <c r="W11">
        <v>56.96</v>
      </c>
      <c r="X11">
        <v>3.57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0.9675</v>
      </c>
      <c r="E12">
        <v>103.36</v>
      </c>
      <c r="F12">
        <v>98.94</v>
      </c>
      <c r="G12">
        <v>84.81</v>
      </c>
      <c r="H12">
        <v>1.18</v>
      </c>
      <c r="I12">
        <v>70</v>
      </c>
      <c r="J12">
        <v>164.57</v>
      </c>
      <c r="K12">
        <v>49.1</v>
      </c>
      <c r="L12">
        <v>11</v>
      </c>
      <c r="M12">
        <v>68</v>
      </c>
      <c r="N12">
        <v>29.47</v>
      </c>
      <c r="O12">
        <v>20530.82</v>
      </c>
      <c r="P12">
        <v>1057.94</v>
      </c>
      <c r="Q12">
        <v>3357.91</v>
      </c>
      <c r="R12">
        <v>375.89</v>
      </c>
      <c r="S12">
        <v>262.42</v>
      </c>
      <c r="T12">
        <v>53588.92</v>
      </c>
      <c r="U12">
        <v>0.7</v>
      </c>
      <c r="V12">
        <v>0.85</v>
      </c>
      <c r="W12">
        <v>56.94</v>
      </c>
      <c r="X12">
        <v>3.16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0.9725</v>
      </c>
      <c r="E13">
        <v>102.82</v>
      </c>
      <c r="F13">
        <v>98.62</v>
      </c>
      <c r="G13">
        <v>93.93000000000001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1037.42</v>
      </c>
      <c r="Q13">
        <v>3357.77</v>
      </c>
      <c r="R13">
        <v>365.06</v>
      </c>
      <c r="S13">
        <v>262.42</v>
      </c>
      <c r="T13">
        <v>48206.82</v>
      </c>
      <c r="U13">
        <v>0.72</v>
      </c>
      <c r="V13">
        <v>0.85</v>
      </c>
      <c r="W13">
        <v>56.93</v>
      </c>
      <c r="X13">
        <v>2.84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0.9761</v>
      </c>
      <c r="E14">
        <v>102.45</v>
      </c>
      <c r="F14">
        <v>98.40000000000001</v>
      </c>
      <c r="G14">
        <v>101.8</v>
      </c>
      <c r="H14">
        <v>1.38</v>
      </c>
      <c r="I14">
        <v>58</v>
      </c>
      <c r="J14">
        <v>167.45</v>
      </c>
      <c r="K14">
        <v>49.1</v>
      </c>
      <c r="L14">
        <v>13</v>
      </c>
      <c r="M14">
        <v>56</v>
      </c>
      <c r="N14">
        <v>30.36</v>
      </c>
      <c r="O14">
        <v>20886.38</v>
      </c>
      <c r="P14">
        <v>1018.44</v>
      </c>
      <c r="Q14">
        <v>3357.81</v>
      </c>
      <c r="R14">
        <v>357.56</v>
      </c>
      <c r="S14">
        <v>262.42</v>
      </c>
      <c r="T14">
        <v>44482.18</v>
      </c>
      <c r="U14">
        <v>0.73</v>
      </c>
      <c r="V14">
        <v>0.85</v>
      </c>
      <c r="W14">
        <v>56.92</v>
      </c>
      <c r="X14">
        <v>2.62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0.9808</v>
      </c>
      <c r="E15">
        <v>101.96</v>
      </c>
      <c r="F15">
        <v>98.09</v>
      </c>
      <c r="G15">
        <v>113.19</v>
      </c>
      <c r="H15">
        <v>1.47</v>
      </c>
      <c r="I15">
        <v>52</v>
      </c>
      <c r="J15">
        <v>168.9</v>
      </c>
      <c r="K15">
        <v>49.1</v>
      </c>
      <c r="L15">
        <v>14</v>
      </c>
      <c r="M15">
        <v>50</v>
      </c>
      <c r="N15">
        <v>30.81</v>
      </c>
      <c r="O15">
        <v>21065.06</v>
      </c>
      <c r="P15">
        <v>997</v>
      </c>
      <c r="Q15">
        <v>3357.46</v>
      </c>
      <c r="R15">
        <v>347.39</v>
      </c>
      <c r="S15">
        <v>262.42</v>
      </c>
      <c r="T15">
        <v>39429.87</v>
      </c>
      <c r="U15">
        <v>0.76</v>
      </c>
      <c r="V15">
        <v>0.85</v>
      </c>
      <c r="W15">
        <v>56.91</v>
      </c>
      <c r="X15">
        <v>2.32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0.9836</v>
      </c>
      <c r="E16">
        <v>101.67</v>
      </c>
      <c r="F16">
        <v>97.93000000000001</v>
      </c>
      <c r="G16">
        <v>122.41</v>
      </c>
      <c r="H16">
        <v>1.56</v>
      </c>
      <c r="I16">
        <v>48</v>
      </c>
      <c r="J16">
        <v>170.35</v>
      </c>
      <c r="K16">
        <v>49.1</v>
      </c>
      <c r="L16">
        <v>15</v>
      </c>
      <c r="M16">
        <v>41</v>
      </c>
      <c r="N16">
        <v>31.26</v>
      </c>
      <c r="O16">
        <v>21244.37</v>
      </c>
      <c r="P16">
        <v>978.0700000000001</v>
      </c>
      <c r="Q16">
        <v>3357.35</v>
      </c>
      <c r="R16">
        <v>341.4</v>
      </c>
      <c r="S16">
        <v>262.42</v>
      </c>
      <c r="T16">
        <v>36452.21</v>
      </c>
      <c r="U16">
        <v>0.77</v>
      </c>
      <c r="V16">
        <v>0.85</v>
      </c>
      <c r="W16">
        <v>56.91</v>
      </c>
      <c r="X16">
        <v>2.15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0.9845</v>
      </c>
      <c r="E17">
        <v>101.58</v>
      </c>
      <c r="F17">
        <v>97.89</v>
      </c>
      <c r="G17">
        <v>127.69</v>
      </c>
      <c r="H17">
        <v>1.65</v>
      </c>
      <c r="I17">
        <v>46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973.91</v>
      </c>
      <c r="Q17">
        <v>3357.98</v>
      </c>
      <c r="R17">
        <v>338.43</v>
      </c>
      <c r="S17">
        <v>262.42</v>
      </c>
      <c r="T17">
        <v>34976.51</v>
      </c>
      <c r="U17">
        <v>0.78</v>
      </c>
      <c r="V17">
        <v>0.85</v>
      </c>
      <c r="W17">
        <v>56.96</v>
      </c>
      <c r="X17">
        <v>2.11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0.9844000000000001</v>
      </c>
      <c r="E18">
        <v>101.59</v>
      </c>
      <c r="F18">
        <v>97.91</v>
      </c>
      <c r="G18">
        <v>127.7</v>
      </c>
      <c r="H18">
        <v>1.74</v>
      </c>
      <c r="I18">
        <v>46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980.84</v>
      </c>
      <c r="Q18">
        <v>3358.1</v>
      </c>
      <c r="R18">
        <v>339.12</v>
      </c>
      <c r="S18">
        <v>262.42</v>
      </c>
      <c r="T18">
        <v>35324.38</v>
      </c>
      <c r="U18">
        <v>0.77</v>
      </c>
      <c r="V18">
        <v>0.85</v>
      </c>
      <c r="W18">
        <v>56.95</v>
      </c>
      <c r="X18">
        <v>2.13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0.3637</v>
      </c>
      <c r="E2">
        <v>274.98</v>
      </c>
      <c r="F2">
        <v>197.96</v>
      </c>
      <c r="G2">
        <v>5.93</v>
      </c>
      <c r="H2">
        <v>0.1</v>
      </c>
      <c r="I2">
        <v>2003</v>
      </c>
      <c r="J2">
        <v>185.69</v>
      </c>
      <c r="K2">
        <v>53.44</v>
      </c>
      <c r="L2">
        <v>1</v>
      </c>
      <c r="M2">
        <v>2001</v>
      </c>
      <c r="N2">
        <v>36.26</v>
      </c>
      <c r="O2">
        <v>23136.14</v>
      </c>
      <c r="P2">
        <v>2721.44</v>
      </c>
      <c r="Q2">
        <v>3392.79</v>
      </c>
      <c r="R2">
        <v>3729.84</v>
      </c>
      <c r="S2">
        <v>262.42</v>
      </c>
      <c r="T2">
        <v>1720896.26</v>
      </c>
      <c r="U2">
        <v>0.07000000000000001</v>
      </c>
      <c r="V2">
        <v>0.42</v>
      </c>
      <c r="W2">
        <v>60.18</v>
      </c>
      <c r="X2">
        <v>101.72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0.6616</v>
      </c>
      <c r="E3">
        <v>151.16</v>
      </c>
      <c r="F3">
        <v>125.39</v>
      </c>
      <c r="G3">
        <v>12.02</v>
      </c>
      <c r="H3">
        <v>0.19</v>
      </c>
      <c r="I3">
        <v>626</v>
      </c>
      <c r="J3">
        <v>187.21</v>
      </c>
      <c r="K3">
        <v>53.44</v>
      </c>
      <c r="L3">
        <v>2</v>
      </c>
      <c r="M3">
        <v>624</v>
      </c>
      <c r="N3">
        <v>36.77</v>
      </c>
      <c r="O3">
        <v>23322.88</v>
      </c>
      <c r="P3">
        <v>1725.12</v>
      </c>
      <c r="Q3">
        <v>3367.98</v>
      </c>
      <c r="R3">
        <v>1267.99</v>
      </c>
      <c r="S3">
        <v>262.42</v>
      </c>
      <c r="T3">
        <v>496860.05</v>
      </c>
      <c r="U3">
        <v>0.21</v>
      </c>
      <c r="V3">
        <v>0.67</v>
      </c>
      <c r="W3">
        <v>57.85</v>
      </c>
      <c r="X3">
        <v>29.47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0.7723</v>
      </c>
      <c r="E4">
        <v>129.48</v>
      </c>
      <c r="F4">
        <v>113.12</v>
      </c>
      <c r="G4">
        <v>18.2</v>
      </c>
      <c r="H4">
        <v>0.28</v>
      </c>
      <c r="I4">
        <v>373</v>
      </c>
      <c r="J4">
        <v>188.73</v>
      </c>
      <c r="K4">
        <v>53.44</v>
      </c>
      <c r="L4">
        <v>3</v>
      </c>
      <c r="M4">
        <v>371</v>
      </c>
      <c r="N4">
        <v>37.29</v>
      </c>
      <c r="O4">
        <v>23510.33</v>
      </c>
      <c r="P4">
        <v>1548.27</v>
      </c>
      <c r="Q4">
        <v>3363.39</v>
      </c>
      <c r="R4">
        <v>854.45</v>
      </c>
      <c r="S4">
        <v>262.42</v>
      </c>
      <c r="T4">
        <v>291354.49</v>
      </c>
      <c r="U4">
        <v>0.31</v>
      </c>
      <c r="V4">
        <v>0.74</v>
      </c>
      <c r="W4">
        <v>57.42</v>
      </c>
      <c r="X4">
        <v>17.27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0.8302</v>
      </c>
      <c r="E5">
        <v>120.45</v>
      </c>
      <c r="F5">
        <v>108.08</v>
      </c>
      <c r="G5">
        <v>24.38</v>
      </c>
      <c r="H5">
        <v>0.37</v>
      </c>
      <c r="I5">
        <v>266</v>
      </c>
      <c r="J5">
        <v>190.25</v>
      </c>
      <c r="K5">
        <v>53.44</v>
      </c>
      <c r="L5">
        <v>4</v>
      </c>
      <c r="M5">
        <v>264</v>
      </c>
      <c r="N5">
        <v>37.82</v>
      </c>
      <c r="O5">
        <v>23698.48</v>
      </c>
      <c r="P5">
        <v>1469.86</v>
      </c>
      <c r="Q5">
        <v>3360.83</v>
      </c>
      <c r="R5">
        <v>683.16</v>
      </c>
      <c r="S5">
        <v>262.42</v>
      </c>
      <c r="T5">
        <v>206240.9</v>
      </c>
      <c r="U5">
        <v>0.38</v>
      </c>
      <c r="V5">
        <v>0.77</v>
      </c>
      <c r="W5">
        <v>57.28</v>
      </c>
      <c r="X5">
        <v>12.25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0.8666</v>
      </c>
      <c r="E6">
        <v>115.39</v>
      </c>
      <c r="F6">
        <v>105.25</v>
      </c>
      <c r="G6">
        <v>30.66</v>
      </c>
      <c r="H6">
        <v>0.46</v>
      </c>
      <c r="I6">
        <v>206</v>
      </c>
      <c r="J6">
        <v>191.78</v>
      </c>
      <c r="K6">
        <v>53.44</v>
      </c>
      <c r="L6">
        <v>5</v>
      </c>
      <c r="M6">
        <v>204</v>
      </c>
      <c r="N6">
        <v>38.35</v>
      </c>
      <c r="O6">
        <v>23887.36</v>
      </c>
      <c r="P6">
        <v>1421.46</v>
      </c>
      <c r="Q6">
        <v>3360.16</v>
      </c>
      <c r="R6">
        <v>587.64</v>
      </c>
      <c r="S6">
        <v>262.42</v>
      </c>
      <c r="T6">
        <v>158783.25</v>
      </c>
      <c r="U6">
        <v>0.45</v>
      </c>
      <c r="V6">
        <v>0.8</v>
      </c>
      <c r="W6">
        <v>57.18</v>
      </c>
      <c r="X6">
        <v>9.44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0.8921</v>
      </c>
      <c r="E7">
        <v>112.09</v>
      </c>
      <c r="F7">
        <v>103.41</v>
      </c>
      <c r="G7">
        <v>37.15</v>
      </c>
      <c r="H7">
        <v>0.55</v>
      </c>
      <c r="I7">
        <v>167</v>
      </c>
      <c r="J7">
        <v>193.32</v>
      </c>
      <c r="K7">
        <v>53.44</v>
      </c>
      <c r="L7">
        <v>6</v>
      </c>
      <c r="M7">
        <v>165</v>
      </c>
      <c r="N7">
        <v>38.89</v>
      </c>
      <c r="O7">
        <v>24076.95</v>
      </c>
      <c r="P7">
        <v>1386.09</v>
      </c>
      <c r="Q7">
        <v>3359.29</v>
      </c>
      <c r="R7">
        <v>526.59</v>
      </c>
      <c r="S7">
        <v>262.42</v>
      </c>
      <c r="T7">
        <v>128452.87</v>
      </c>
      <c r="U7">
        <v>0.5</v>
      </c>
      <c r="V7">
        <v>0.8100000000000001</v>
      </c>
      <c r="W7">
        <v>57.08</v>
      </c>
      <c r="X7">
        <v>7.6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0.9096</v>
      </c>
      <c r="E8">
        <v>109.94</v>
      </c>
      <c r="F8">
        <v>102.22</v>
      </c>
      <c r="G8">
        <v>43.5</v>
      </c>
      <c r="H8">
        <v>0.64</v>
      </c>
      <c r="I8">
        <v>141</v>
      </c>
      <c r="J8">
        <v>194.86</v>
      </c>
      <c r="K8">
        <v>53.44</v>
      </c>
      <c r="L8">
        <v>7</v>
      </c>
      <c r="M8">
        <v>139</v>
      </c>
      <c r="N8">
        <v>39.43</v>
      </c>
      <c r="O8">
        <v>24267.28</v>
      </c>
      <c r="P8">
        <v>1359.39</v>
      </c>
      <c r="Q8">
        <v>3359.27</v>
      </c>
      <c r="R8">
        <v>485.9</v>
      </c>
      <c r="S8">
        <v>262.42</v>
      </c>
      <c r="T8">
        <v>108239.45</v>
      </c>
      <c r="U8">
        <v>0.54</v>
      </c>
      <c r="V8">
        <v>0.82</v>
      </c>
      <c r="W8">
        <v>57.06</v>
      </c>
      <c r="X8">
        <v>6.42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0.9235</v>
      </c>
      <c r="E9">
        <v>108.28</v>
      </c>
      <c r="F9">
        <v>101.31</v>
      </c>
      <c r="G9">
        <v>50.24</v>
      </c>
      <c r="H9">
        <v>0.72</v>
      </c>
      <c r="I9">
        <v>121</v>
      </c>
      <c r="J9">
        <v>196.41</v>
      </c>
      <c r="K9">
        <v>53.44</v>
      </c>
      <c r="L9">
        <v>8</v>
      </c>
      <c r="M9">
        <v>119</v>
      </c>
      <c r="N9">
        <v>39.98</v>
      </c>
      <c r="O9">
        <v>24458.36</v>
      </c>
      <c r="P9">
        <v>1336.63</v>
      </c>
      <c r="Q9">
        <v>3358.7</v>
      </c>
      <c r="R9">
        <v>455.57</v>
      </c>
      <c r="S9">
        <v>262.42</v>
      </c>
      <c r="T9">
        <v>93170.88</v>
      </c>
      <c r="U9">
        <v>0.58</v>
      </c>
      <c r="V9">
        <v>0.83</v>
      </c>
      <c r="W9">
        <v>57.02</v>
      </c>
      <c r="X9">
        <v>5.51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0.9343</v>
      </c>
      <c r="E10">
        <v>107.03</v>
      </c>
      <c r="F10">
        <v>100.62</v>
      </c>
      <c r="G10">
        <v>56.95</v>
      </c>
      <c r="H10">
        <v>0.8100000000000001</v>
      </c>
      <c r="I10">
        <v>106</v>
      </c>
      <c r="J10">
        <v>197.97</v>
      </c>
      <c r="K10">
        <v>53.44</v>
      </c>
      <c r="L10">
        <v>9</v>
      </c>
      <c r="M10">
        <v>104</v>
      </c>
      <c r="N10">
        <v>40.53</v>
      </c>
      <c r="O10">
        <v>24650.18</v>
      </c>
      <c r="P10">
        <v>1316.8</v>
      </c>
      <c r="Q10">
        <v>3358.29</v>
      </c>
      <c r="R10">
        <v>432.33</v>
      </c>
      <c r="S10">
        <v>262.42</v>
      </c>
      <c r="T10">
        <v>81629.2</v>
      </c>
      <c r="U10">
        <v>0.61</v>
      </c>
      <c r="V10">
        <v>0.83</v>
      </c>
      <c r="W10">
        <v>57</v>
      </c>
      <c r="X10">
        <v>4.83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0.9433</v>
      </c>
      <c r="E11">
        <v>106.01</v>
      </c>
      <c r="F11">
        <v>100.04</v>
      </c>
      <c r="G11">
        <v>63.85</v>
      </c>
      <c r="H11">
        <v>0.89</v>
      </c>
      <c r="I11">
        <v>94</v>
      </c>
      <c r="J11">
        <v>199.53</v>
      </c>
      <c r="K11">
        <v>53.44</v>
      </c>
      <c r="L11">
        <v>10</v>
      </c>
      <c r="M11">
        <v>92</v>
      </c>
      <c r="N11">
        <v>41.1</v>
      </c>
      <c r="O11">
        <v>24842.77</v>
      </c>
      <c r="P11">
        <v>1297.78</v>
      </c>
      <c r="Q11">
        <v>3357.91</v>
      </c>
      <c r="R11">
        <v>412.28</v>
      </c>
      <c r="S11">
        <v>262.42</v>
      </c>
      <c r="T11">
        <v>71664.25</v>
      </c>
      <c r="U11">
        <v>0.64</v>
      </c>
      <c r="V11">
        <v>0.84</v>
      </c>
      <c r="W11">
        <v>56.99</v>
      </c>
      <c r="X11">
        <v>4.25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0.9496</v>
      </c>
      <c r="E12">
        <v>105.3</v>
      </c>
      <c r="F12">
        <v>99.67</v>
      </c>
      <c r="G12">
        <v>70.36</v>
      </c>
      <c r="H12">
        <v>0.97</v>
      </c>
      <c r="I12">
        <v>85</v>
      </c>
      <c r="J12">
        <v>201.1</v>
      </c>
      <c r="K12">
        <v>53.44</v>
      </c>
      <c r="L12">
        <v>11</v>
      </c>
      <c r="M12">
        <v>83</v>
      </c>
      <c r="N12">
        <v>41.66</v>
      </c>
      <c r="O12">
        <v>25036.12</v>
      </c>
      <c r="P12">
        <v>1282.94</v>
      </c>
      <c r="Q12">
        <v>3358.39</v>
      </c>
      <c r="R12">
        <v>400.19</v>
      </c>
      <c r="S12">
        <v>262.42</v>
      </c>
      <c r="T12">
        <v>65664.06</v>
      </c>
      <c r="U12">
        <v>0.66</v>
      </c>
      <c r="V12">
        <v>0.84</v>
      </c>
      <c r="W12">
        <v>56.97</v>
      </c>
      <c r="X12">
        <v>3.88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0.9563</v>
      </c>
      <c r="E13">
        <v>104.57</v>
      </c>
      <c r="F13">
        <v>99.23999999999999</v>
      </c>
      <c r="G13">
        <v>77.33</v>
      </c>
      <c r="H13">
        <v>1.05</v>
      </c>
      <c r="I13">
        <v>77</v>
      </c>
      <c r="J13">
        <v>202.67</v>
      </c>
      <c r="K13">
        <v>53.44</v>
      </c>
      <c r="L13">
        <v>12</v>
      </c>
      <c r="M13">
        <v>75</v>
      </c>
      <c r="N13">
        <v>42.24</v>
      </c>
      <c r="O13">
        <v>25230.25</v>
      </c>
      <c r="P13">
        <v>1265.84</v>
      </c>
      <c r="Q13">
        <v>3358</v>
      </c>
      <c r="R13">
        <v>385.57</v>
      </c>
      <c r="S13">
        <v>262.42</v>
      </c>
      <c r="T13">
        <v>58393.95</v>
      </c>
      <c r="U13">
        <v>0.68</v>
      </c>
      <c r="V13">
        <v>0.84</v>
      </c>
      <c r="W13">
        <v>56.95</v>
      </c>
      <c r="X13">
        <v>3.45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0.9614</v>
      </c>
      <c r="E14">
        <v>104.02</v>
      </c>
      <c r="F14">
        <v>98.94</v>
      </c>
      <c r="G14">
        <v>84.81</v>
      </c>
      <c r="H14">
        <v>1.13</v>
      </c>
      <c r="I14">
        <v>70</v>
      </c>
      <c r="J14">
        <v>204.25</v>
      </c>
      <c r="K14">
        <v>53.44</v>
      </c>
      <c r="L14">
        <v>13</v>
      </c>
      <c r="M14">
        <v>68</v>
      </c>
      <c r="N14">
        <v>42.82</v>
      </c>
      <c r="O14">
        <v>25425.3</v>
      </c>
      <c r="P14">
        <v>1250.43</v>
      </c>
      <c r="Q14">
        <v>3357.69</v>
      </c>
      <c r="R14">
        <v>376.19</v>
      </c>
      <c r="S14">
        <v>262.42</v>
      </c>
      <c r="T14">
        <v>53738.72</v>
      </c>
      <c r="U14">
        <v>0.7</v>
      </c>
      <c r="V14">
        <v>0.85</v>
      </c>
      <c r="W14">
        <v>56.93</v>
      </c>
      <c r="X14">
        <v>3.16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0.9653</v>
      </c>
      <c r="E15">
        <v>103.59</v>
      </c>
      <c r="F15">
        <v>98.7</v>
      </c>
      <c r="G15">
        <v>91.11</v>
      </c>
      <c r="H15">
        <v>1.21</v>
      </c>
      <c r="I15">
        <v>65</v>
      </c>
      <c r="J15">
        <v>205.84</v>
      </c>
      <c r="K15">
        <v>53.44</v>
      </c>
      <c r="L15">
        <v>14</v>
      </c>
      <c r="M15">
        <v>63</v>
      </c>
      <c r="N15">
        <v>43.4</v>
      </c>
      <c r="O15">
        <v>25621.03</v>
      </c>
      <c r="P15">
        <v>1234.92</v>
      </c>
      <c r="Q15">
        <v>3357.55</v>
      </c>
      <c r="R15">
        <v>367.52</v>
      </c>
      <c r="S15">
        <v>262.42</v>
      </c>
      <c r="T15">
        <v>49428</v>
      </c>
      <c r="U15">
        <v>0.71</v>
      </c>
      <c r="V15">
        <v>0.85</v>
      </c>
      <c r="W15">
        <v>56.94</v>
      </c>
      <c r="X15">
        <v>2.92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0.9692</v>
      </c>
      <c r="E16">
        <v>103.18</v>
      </c>
      <c r="F16">
        <v>98.48</v>
      </c>
      <c r="G16">
        <v>98.48</v>
      </c>
      <c r="H16">
        <v>1.28</v>
      </c>
      <c r="I16">
        <v>60</v>
      </c>
      <c r="J16">
        <v>207.43</v>
      </c>
      <c r="K16">
        <v>53.44</v>
      </c>
      <c r="L16">
        <v>15</v>
      </c>
      <c r="M16">
        <v>58</v>
      </c>
      <c r="N16">
        <v>44</v>
      </c>
      <c r="O16">
        <v>25817.56</v>
      </c>
      <c r="P16">
        <v>1221.03</v>
      </c>
      <c r="Q16">
        <v>3357.81</v>
      </c>
      <c r="R16">
        <v>360.42</v>
      </c>
      <c r="S16">
        <v>262.42</v>
      </c>
      <c r="T16">
        <v>45903.34</v>
      </c>
      <c r="U16">
        <v>0.73</v>
      </c>
      <c r="V16">
        <v>0.85</v>
      </c>
      <c r="W16">
        <v>56.91</v>
      </c>
      <c r="X16">
        <v>2.69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0.9732</v>
      </c>
      <c r="E17">
        <v>102.75</v>
      </c>
      <c r="F17">
        <v>98.23999999999999</v>
      </c>
      <c r="G17">
        <v>107.17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1206.12</v>
      </c>
      <c r="Q17">
        <v>3357.79</v>
      </c>
      <c r="R17">
        <v>351.97</v>
      </c>
      <c r="S17">
        <v>262.42</v>
      </c>
      <c r="T17">
        <v>41703.58</v>
      </c>
      <c r="U17">
        <v>0.75</v>
      </c>
      <c r="V17">
        <v>0.85</v>
      </c>
      <c r="W17">
        <v>56.92</v>
      </c>
      <c r="X17">
        <v>2.46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0.9756</v>
      </c>
      <c r="E18">
        <v>102.5</v>
      </c>
      <c r="F18">
        <v>98.09999999999999</v>
      </c>
      <c r="G18">
        <v>113.19</v>
      </c>
      <c r="H18">
        <v>1.43</v>
      </c>
      <c r="I18">
        <v>52</v>
      </c>
      <c r="J18">
        <v>210.64</v>
      </c>
      <c r="K18">
        <v>53.44</v>
      </c>
      <c r="L18">
        <v>17</v>
      </c>
      <c r="M18">
        <v>50</v>
      </c>
      <c r="N18">
        <v>45.21</v>
      </c>
      <c r="O18">
        <v>26213.09</v>
      </c>
      <c r="P18">
        <v>1192.56</v>
      </c>
      <c r="Q18">
        <v>3357.49</v>
      </c>
      <c r="R18">
        <v>347.53</v>
      </c>
      <c r="S18">
        <v>262.42</v>
      </c>
      <c r="T18">
        <v>39500.67</v>
      </c>
      <c r="U18">
        <v>0.76</v>
      </c>
      <c r="V18">
        <v>0.85</v>
      </c>
      <c r="W18">
        <v>56.9</v>
      </c>
      <c r="X18">
        <v>2.32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0.9786</v>
      </c>
      <c r="E19">
        <v>102.18</v>
      </c>
      <c r="F19">
        <v>97.93000000000001</v>
      </c>
      <c r="G19">
        <v>122.41</v>
      </c>
      <c r="H19">
        <v>1.51</v>
      </c>
      <c r="I19">
        <v>48</v>
      </c>
      <c r="J19">
        <v>212.25</v>
      </c>
      <c r="K19">
        <v>53.44</v>
      </c>
      <c r="L19">
        <v>18</v>
      </c>
      <c r="M19">
        <v>46</v>
      </c>
      <c r="N19">
        <v>45.82</v>
      </c>
      <c r="O19">
        <v>26412.11</v>
      </c>
      <c r="P19">
        <v>1178.6</v>
      </c>
      <c r="Q19">
        <v>3357.28</v>
      </c>
      <c r="R19">
        <v>341.77</v>
      </c>
      <c r="S19">
        <v>262.42</v>
      </c>
      <c r="T19">
        <v>36637.74</v>
      </c>
      <c r="U19">
        <v>0.77</v>
      </c>
      <c r="V19">
        <v>0.85</v>
      </c>
      <c r="W19">
        <v>56.9</v>
      </c>
      <c r="X19">
        <v>2.15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0.9811</v>
      </c>
      <c r="E20">
        <v>101.92</v>
      </c>
      <c r="F20">
        <v>97.78</v>
      </c>
      <c r="G20">
        <v>130.37</v>
      </c>
      <c r="H20">
        <v>1.58</v>
      </c>
      <c r="I20">
        <v>45</v>
      </c>
      <c r="J20">
        <v>213.87</v>
      </c>
      <c r="K20">
        <v>53.44</v>
      </c>
      <c r="L20">
        <v>19</v>
      </c>
      <c r="M20">
        <v>43</v>
      </c>
      <c r="N20">
        <v>46.44</v>
      </c>
      <c r="O20">
        <v>26611.98</v>
      </c>
      <c r="P20">
        <v>1165.19</v>
      </c>
      <c r="Q20">
        <v>3357.31</v>
      </c>
      <c r="R20">
        <v>336.56</v>
      </c>
      <c r="S20">
        <v>262.42</v>
      </c>
      <c r="T20">
        <v>34049.99</v>
      </c>
      <c r="U20">
        <v>0.78</v>
      </c>
      <c r="V20">
        <v>0.86</v>
      </c>
      <c r="W20">
        <v>56.9</v>
      </c>
      <c r="X20">
        <v>2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0.9827</v>
      </c>
      <c r="E21">
        <v>101.76</v>
      </c>
      <c r="F21">
        <v>97.69</v>
      </c>
      <c r="G21">
        <v>136.31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1150.06</v>
      </c>
      <c r="Q21">
        <v>3357.34</v>
      </c>
      <c r="R21">
        <v>333.89</v>
      </c>
      <c r="S21">
        <v>262.42</v>
      </c>
      <c r="T21">
        <v>32722.53</v>
      </c>
      <c r="U21">
        <v>0.79</v>
      </c>
      <c r="V21">
        <v>0.86</v>
      </c>
      <c r="W21">
        <v>56.89</v>
      </c>
      <c r="X21">
        <v>1.91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0.9851</v>
      </c>
      <c r="E22">
        <v>101.51</v>
      </c>
      <c r="F22">
        <v>97.55</v>
      </c>
      <c r="G22">
        <v>146.33</v>
      </c>
      <c r="H22">
        <v>1.72</v>
      </c>
      <c r="I22">
        <v>40</v>
      </c>
      <c r="J22">
        <v>217.14</v>
      </c>
      <c r="K22">
        <v>53.44</v>
      </c>
      <c r="L22">
        <v>21</v>
      </c>
      <c r="M22">
        <v>38</v>
      </c>
      <c r="N22">
        <v>47.7</v>
      </c>
      <c r="O22">
        <v>27014.3</v>
      </c>
      <c r="P22">
        <v>1137.19</v>
      </c>
      <c r="Q22">
        <v>3357.35</v>
      </c>
      <c r="R22">
        <v>329.18</v>
      </c>
      <c r="S22">
        <v>262.42</v>
      </c>
      <c r="T22">
        <v>30384.25</v>
      </c>
      <c r="U22">
        <v>0.8</v>
      </c>
      <c r="V22">
        <v>0.86</v>
      </c>
      <c r="W22">
        <v>56.88</v>
      </c>
      <c r="X22">
        <v>1.77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0.9865</v>
      </c>
      <c r="E23">
        <v>101.37</v>
      </c>
      <c r="F23">
        <v>97.48999999999999</v>
      </c>
      <c r="G23">
        <v>153.93</v>
      </c>
      <c r="H23">
        <v>1.79</v>
      </c>
      <c r="I23">
        <v>38</v>
      </c>
      <c r="J23">
        <v>218.78</v>
      </c>
      <c r="K23">
        <v>53.44</v>
      </c>
      <c r="L23">
        <v>22</v>
      </c>
      <c r="M23">
        <v>30</v>
      </c>
      <c r="N23">
        <v>48.34</v>
      </c>
      <c r="O23">
        <v>27216.79</v>
      </c>
      <c r="P23">
        <v>1125.09</v>
      </c>
      <c r="Q23">
        <v>3357.17</v>
      </c>
      <c r="R23">
        <v>326.58</v>
      </c>
      <c r="S23">
        <v>262.42</v>
      </c>
      <c r="T23">
        <v>29093.46</v>
      </c>
      <c r="U23">
        <v>0.8</v>
      </c>
      <c r="V23">
        <v>0.86</v>
      </c>
      <c r="W23">
        <v>56.9</v>
      </c>
      <c r="X23">
        <v>1.71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0.9872</v>
      </c>
      <c r="E24">
        <v>101.3</v>
      </c>
      <c r="F24">
        <v>97.45</v>
      </c>
      <c r="G24">
        <v>158.03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1120.64</v>
      </c>
      <c r="Q24">
        <v>3357.67</v>
      </c>
      <c r="R24">
        <v>324.44</v>
      </c>
      <c r="S24">
        <v>262.42</v>
      </c>
      <c r="T24">
        <v>28028.3</v>
      </c>
      <c r="U24">
        <v>0.8100000000000001</v>
      </c>
      <c r="V24">
        <v>0.86</v>
      </c>
      <c r="W24">
        <v>56.92</v>
      </c>
      <c r="X24">
        <v>1.67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0.987</v>
      </c>
      <c r="E25">
        <v>101.31</v>
      </c>
      <c r="F25">
        <v>97.47</v>
      </c>
      <c r="G25">
        <v>158.06</v>
      </c>
      <c r="H25">
        <v>1.92</v>
      </c>
      <c r="I25">
        <v>37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1127.45</v>
      </c>
      <c r="Q25">
        <v>3357.79</v>
      </c>
      <c r="R25">
        <v>324.52</v>
      </c>
      <c r="S25">
        <v>262.42</v>
      </c>
      <c r="T25">
        <v>28066.6</v>
      </c>
      <c r="U25">
        <v>0.8100000000000001</v>
      </c>
      <c r="V25">
        <v>0.86</v>
      </c>
      <c r="W25">
        <v>56.93</v>
      </c>
      <c r="X25">
        <v>1.69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0.5612</v>
      </c>
      <c r="E2">
        <v>178.17</v>
      </c>
      <c r="F2">
        <v>149.62</v>
      </c>
      <c r="G2">
        <v>8.1</v>
      </c>
      <c r="H2">
        <v>0.15</v>
      </c>
      <c r="I2">
        <v>1108</v>
      </c>
      <c r="J2">
        <v>116.05</v>
      </c>
      <c r="K2">
        <v>43.4</v>
      </c>
      <c r="L2">
        <v>1</v>
      </c>
      <c r="M2">
        <v>1106</v>
      </c>
      <c r="N2">
        <v>16.65</v>
      </c>
      <c r="O2">
        <v>14546.17</v>
      </c>
      <c r="P2">
        <v>1518.48</v>
      </c>
      <c r="Q2">
        <v>3376.24</v>
      </c>
      <c r="R2">
        <v>2088.33</v>
      </c>
      <c r="S2">
        <v>262.42</v>
      </c>
      <c r="T2">
        <v>904617.53</v>
      </c>
      <c r="U2">
        <v>0.13</v>
      </c>
      <c r="V2">
        <v>0.5600000000000001</v>
      </c>
      <c r="W2">
        <v>58.65</v>
      </c>
      <c r="X2">
        <v>53.59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0.7852</v>
      </c>
      <c r="E3">
        <v>127.36</v>
      </c>
      <c r="F3">
        <v>115.29</v>
      </c>
      <c r="G3">
        <v>16.55</v>
      </c>
      <c r="H3">
        <v>0.3</v>
      </c>
      <c r="I3">
        <v>418</v>
      </c>
      <c r="J3">
        <v>117.34</v>
      </c>
      <c r="K3">
        <v>43.4</v>
      </c>
      <c r="L3">
        <v>2</v>
      </c>
      <c r="M3">
        <v>416</v>
      </c>
      <c r="N3">
        <v>16.94</v>
      </c>
      <c r="O3">
        <v>14705.49</v>
      </c>
      <c r="P3">
        <v>1156.3</v>
      </c>
      <c r="Q3">
        <v>3363.86</v>
      </c>
      <c r="R3">
        <v>927.7</v>
      </c>
      <c r="S3">
        <v>262.42</v>
      </c>
      <c r="T3">
        <v>327754.21</v>
      </c>
      <c r="U3">
        <v>0.28</v>
      </c>
      <c r="V3">
        <v>0.73</v>
      </c>
      <c r="W3">
        <v>57.49</v>
      </c>
      <c r="X3">
        <v>19.43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0.864</v>
      </c>
      <c r="E4">
        <v>115.74</v>
      </c>
      <c r="F4">
        <v>107.57</v>
      </c>
      <c r="G4">
        <v>25.31</v>
      </c>
      <c r="H4">
        <v>0.45</v>
      </c>
      <c r="I4">
        <v>255</v>
      </c>
      <c r="J4">
        <v>118.63</v>
      </c>
      <c r="K4">
        <v>43.4</v>
      </c>
      <c r="L4">
        <v>3</v>
      </c>
      <c r="M4">
        <v>253</v>
      </c>
      <c r="N4">
        <v>17.23</v>
      </c>
      <c r="O4">
        <v>14865.24</v>
      </c>
      <c r="P4">
        <v>1060.22</v>
      </c>
      <c r="Q4">
        <v>3361.29</v>
      </c>
      <c r="R4">
        <v>665.6</v>
      </c>
      <c r="S4">
        <v>262.42</v>
      </c>
      <c r="T4">
        <v>197517.99</v>
      </c>
      <c r="U4">
        <v>0.39</v>
      </c>
      <c r="V4">
        <v>0.78</v>
      </c>
      <c r="W4">
        <v>57.26</v>
      </c>
      <c r="X4">
        <v>11.74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0.9044</v>
      </c>
      <c r="E5">
        <v>110.56</v>
      </c>
      <c r="F5">
        <v>104.13</v>
      </c>
      <c r="G5">
        <v>34.33</v>
      </c>
      <c r="H5">
        <v>0.59</v>
      </c>
      <c r="I5">
        <v>182</v>
      </c>
      <c r="J5">
        <v>119.93</v>
      </c>
      <c r="K5">
        <v>43.4</v>
      </c>
      <c r="L5">
        <v>4</v>
      </c>
      <c r="M5">
        <v>180</v>
      </c>
      <c r="N5">
        <v>17.53</v>
      </c>
      <c r="O5">
        <v>15025.44</v>
      </c>
      <c r="P5">
        <v>1006.4</v>
      </c>
      <c r="Q5">
        <v>3360.27</v>
      </c>
      <c r="R5">
        <v>550.75</v>
      </c>
      <c r="S5">
        <v>262.42</v>
      </c>
      <c r="T5">
        <v>140460.04</v>
      </c>
      <c r="U5">
        <v>0.48</v>
      </c>
      <c r="V5">
        <v>0.8</v>
      </c>
      <c r="W5">
        <v>57.11</v>
      </c>
      <c r="X5">
        <v>8.32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0.9293</v>
      </c>
      <c r="E6">
        <v>107.6</v>
      </c>
      <c r="F6">
        <v>102.17</v>
      </c>
      <c r="G6">
        <v>43.79</v>
      </c>
      <c r="H6">
        <v>0.73</v>
      </c>
      <c r="I6">
        <v>140</v>
      </c>
      <c r="J6">
        <v>121.23</v>
      </c>
      <c r="K6">
        <v>43.4</v>
      </c>
      <c r="L6">
        <v>5</v>
      </c>
      <c r="M6">
        <v>138</v>
      </c>
      <c r="N6">
        <v>17.83</v>
      </c>
      <c r="O6">
        <v>15186.08</v>
      </c>
      <c r="P6">
        <v>967.58</v>
      </c>
      <c r="Q6">
        <v>3359.2</v>
      </c>
      <c r="R6">
        <v>484.93</v>
      </c>
      <c r="S6">
        <v>262.42</v>
      </c>
      <c r="T6">
        <v>107756.79</v>
      </c>
      <c r="U6">
        <v>0.54</v>
      </c>
      <c r="V6">
        <v>0.82</v>
      </c>
      <c r="W6">
        <v>57.05</v>
      </c>
      <c r="X6">
        <v>6.37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0.9463</v>
      </c>
      <c r="E7">
        <v>105.68</v>
      </c>
      <c r="F7">
        <v>100.89</v>
      </c>
      <c r="G7">
        <v>53.57</v>
      </c>
      <c r="H7">
        <v>0.86</v>
      </c>
      <c r="I7">
        <v>113</v>
      </c>
      <c r="J7">
        <v>122.54</v>
      </c>
      <c r="K7">
        <v>43.4</v>
      </c>
      <c r="L7">
        <v>6</v>
      </c>
      <c r="M7">
        <v>111</v>
      </c>
      <c r="N7">
        <v>18.14</v>
      </c>
      <c r="O7">
        <v>15347.16</v>
      </c>
      <c r="P7">
        <v>933.65</v>
      </c>
      <c r="Q7">
        <v>3358.62</v>
      </c>
      <c r="R7">
        <v>441.71</v>
      </c>
      <c r="S7">
        <v>262.42</v>
      </c>
      <c r="T7">
        <v>86284.50999999999</v>
      </c>
      <c r="U7">
        <v>0.59</v>
      </c>
      <c r="V7">
        <v>0.83</v>
      </c>
      <c r="W7">
        <v>57</v>
      </c>
      <c r="X7">
        <v>5.1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0.9579</v>
      </c>
      <c r="E8">
        <v>104.4</v>
      </c>
      <c r="F8">
        <v>100.07</v>
      </c>
      <c r="G8">
        <v>63.87</v>
      </c>
      <c r="H8">
        <v>1</v>
      </c>
      <c r="I8">
        <v>94</v>
      </c>
      <c r="J8">
        <v>123.85</v>
      </c>
      <c r="K8">
        <v>43.4</v>
      </c>
      <c r="L8">
        <v>7</v>
      </c>
      <c r="M8">
        <v>92</v>
      </c>
      <c r="N8">
        <v>18.45</v>
      </c>
      <c r="O8">
        <v>15508.69</v>
      </c>
      <c r="P8">
        <v>902.97</v>
      </c>
      <c r="Q8">
        <v>3358.38</v>
      </c>
      <c r="R8">
        <v>414.13</v>
      </c>
      <c r="S8">
        <v>262.42</v>
      </c>
      <c r="T8">
        <v>72590.37</v>
      </c>
      <c r="U8">
        <v>0.63</v>
      </c>
      <c r="V8">
        <v>0.84</v>
      </c>
      <c r="W8">
        <v>56.97</v>
      </c>
      <c r="X8">
        <v>4.28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0.9671</v>
      </c>
      <c r="E9">
        <v>103.41</v>
      </c>
      <c r="F9">
        <v>99.41</v>
      </c>
      <c r="G9">
        <v>74.56</v>
      </c>
      <c r="H9">
        <v>1.13</v>
      </c>
      <c r="I9">
        <v>80</v>
      </c>
      <c r="J9">
        <v>125.16</v>
      </c>
      <c r="K9">
        <v>43.4</v>
      </c>
      <c r="L9">
        <v>8</v>
      </c>
      <c r="M9">
        <v>78</v>
      </c>
      <c r="N9">
        <v>18.76</v>
      </c>
      <c r="O9">
        <v>15670.68</v>
      </c>
      <c r="P9">
        <v>873.52</v>
      </c>
      <c r="Q9">
        <v>3357.99</v>
      </c>
      <c r="R9">
        <v>391.84</v>
      </c>
      <c r="S9">
        <v>262.42</v>
      </c>
      <c r="T9">
        <v>61515.54</v>
      </c>
      <c r="U9">
        <v>0.67</v>
      </c>
      <c r="V9">
        <v>0.84</v>
      </c>
      <c r="W9">
        <v>56.95</v>
      </c>
      <c r="X9">
        <v>3.62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0.9745</v>
      </c>
      <c r="E10">
        <v>102.62</v>
      </c>
      <c r="F10">
        <v>98.89</v>
      </c>
      <c r="G10">
        <v>85.98999999999999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66</v>
      </c>
      <c r="N10">
        <v>19.08</v>
      </c>
      <c r="O10">
        <v>15833.12</v>
      </c>
      <c r="P10">
        <v>845.65</v>
      </c>
      <c r="Q10">
        <v>3357.81</v>
      </c>
      <c r="R10">
        <v>373.76</v>
      </c>
      <c r="S10">
        <v>262.42</v>
      </c>
      <c r="T10">
        <v>52528.76</v>
      </c>
      <c r="U10">
        <v>0.7</v>
      </c>
      <c r="V10">
        <v>0.85</v>
      </c>
      <c r="W10">
        <v>56.94</v>
      </c>
      <c r="X10">
        <v>3.1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0.978</v>
      </c>
      <c r="E11">
        <v>102.25</v>
      </c>
      <c r="F11">
        <v>98.67</v>
      </c>
      <c r="G11">
        <v>93.97</v>
      </c>
      <c r="H11">
        <v>1.38</v>
      </c>
      <c r="I11">
        <v>63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830.47</v>
      </c>
      <c r="Q11">
        <v>3358.51</v>
      </c>
      <c r="R11">
        <v>364.11</v>
      </c>
      <c r="S11">
        <v>262.42</v>
      </c>
      <c r="T11">
        <v>47732.88</v>
      </c>
      <c r="U11">
        <v>0.72</v>
      </c>
      <c r="V11">
        <v>0.85</v>
      </c>
      <c r="W11">
        <v>57</v>
      </c>
      <c r="X11">
        <v>2.88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0.9779</v>
      </c>
      <c r="E12">
        <v>102.26</v>
      </c>
      <c r="F12">
        <v>98.68000000000001</v>
      </c>
      <c r="G12">
        <v>93.98</v>
      </c>
      <c r="H12">
        <v>1.5</v>
      </c>
      <c r="I12">
        <v>63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836.83</v>
      </c>
      <c r="Q12">
        <v>3358.25</v>
      </c>
      <c r="R12">
        <v>363.82</v>
      </c>
      <c r="S12">
        <v>262.42</v>
      </c>
      <c r="T12">
        <v>47590.3</v>
      </c>
      <c r="U12">
        <v>0.72</v>
      </c>
      <c r="V12">
        <v>0.85</v>
      </c>
      <c r="W12">
        <v>57.02</v>
      </c>
      <c r="X12">
        <v>2.89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0.6491</v>
      </c>
      <c r="E2">
        <v>154.07</v>
      </c>
      <c r="F2">
        <v>136.19</v>
      </c>
      <c r="G2">
        <v>9.68</v>
      </c>
      <c r="H2">
        <v>0.2</v>
      </c>
      <c r="I2">
        <v>844</v>
      </c>
      <c r="J2">
        <v>89.87</v>
      </c>
      <c r="K2">
        <v>37.55</v>
      </c>
      <c r="L2">
        <v>1</v>
      </c>
      <c r="M2">
        <v>842</v>
      </c>
      <c r="N2">
        <v>11.32</v>
      </c>
      <c r="O2">
        <v>11317.98</v>
      </c>
      <c r="P2">
        <v>1159.74</v>
      </c>
      <c r="Q2">
        <v>3371.65</v>
      </c>
      <c r="R2">
        <v>1633.36</v>
      </c>
      <c r="S2">
        <v>262.42</v>
      </c>
      <c r="T2">
        <v>678455.58</v>
      </c>
      <c r="U2">
        <v>0.16</v>
      </c>
      <c r="V2">
        <v>0.62</v>
      </c>
      <c r="W2">
        <v>58.22</v>
      </c>
      <c r="X2">
        <v>40.22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0.8364</v>
      </c>
      <c r="E3">
        <v>119.55</v>
      </c>
      <c r="F3">
        <v>111.31</v>
      </c>
      <c r="G3">
        <v>20</v>
      </c>
      <c r="H3">
        <v>0.39</v>
      </c>
      <c r="I3">
        <v>334</v>
      </c>
      <c r="J3">
        <v>91.09999999999999</v>
      </c>
      <c r="K3">
        <v>37.55</v>
      </c>
      <c r="L3">
        <v>2</v>
      </c>
      <c r="M3">
        <v>332</v>
      </c>
      <c r="N3">
        <v>11.54</v>
      </c>
      <c r="O3">
        <v>11468.97</v>
      </c>
      <c r="P3">
        <v>924.97</v>
      </c>
      <c r="Q3">
        <v>3362.62</v>
      </c>
      <c r="R3">
        <v>791.46</v>
      </c>
      <c r="S3">
        <v>262.42</v>
      </c>
      <c r="T3">
        <v>260052.42</v>
      </c>
      <c r="U3">
        <v>0.33</v>
      </c>
      <c r="V3">
        <v>0.75</v>
      </c>
      <c r="W3">
        <v>57.4</v>
      </c>
      <c r="X3">
        <v>15.46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0.9013</v>
      </c>
      <c r="E4">
        <v>110.95</v>
      </c>
      <c r="F4">
        <v>105.16</v>
      </c>
      <c r="G4">
        <v>30.93</v>
      </c>
      <c r="H4">
        <v>0.57</v>
      </c>
      <c r="I4">
        <v>204</v>
      </c>
      <c r="J4">
        <v>92.31999999999999</v>
      </c>
      <c r="K4">
        <v>37.55</v>
      </c>
      <c r="L4">
        <v>3</v>
      </c>
      <c r="M4">
        <v>202</v>
      </c>
      <c r="N4">
        <v>11.77</v>
      </c>
      <c r="O4">
        <v>11620.34</v>
      </c>
      <c r="P4">
        <v>847.26</v>
      </c>
      <c r="Q4">
        <v>3360.36</v>
      </c>
      <c r="R4">
        <v>585.24</v>
      </c>
      <c r="S4">
        <v>262.42</v>
      </c>
      <c r="T4">
        <v>157590.85</v>
      </c>
      <c r="U4">
        <v>0.45</v>
      </c>
      <c r="V4">
        <v>0.8</v>
      </c>
      <c r="W4">
        <v>57.16</v>
      </c>
      <c r="X4">
        <v>9.34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0.9345</v>
      </c>
      <c r="E5">
        <v>107.01</v>
      </c>
      <c r="F5">
        <v>102.35</v>
      </c>
      <c r="G5">
        <v>42.64</v>
      </c>
      <c r="H5">
        <v>0.75</v>
      </c>
      <c r="I5">
        <v>144</v>
      </c>
      <c r="J5">
        <v>93.55</v>
      </c>
      <c r="K5">
        <v>37.55</v>
      </c>
      <c r="L5">
        <v>4</v>
      </c>
      <c r="M5">
        <v>142</v>
      </c>
      <c r="N5">
        <v>12</v>
      </c>
      <c r="O5">
        <v>11772.07</v>
      </c>
      <c r="P5">
        <v>795.99</v>
      </c>
      <c r="Q5">
        <v>3358.93</v>
      </c>
      <c r="R5">
        <v>490.73</v>
      </c>
      <c r="S5">
        <v>262.42</v>
      </c>
      <c r="T5">
        <v>110639.04</v>
      </c>
      <c r="U5">
        <v>0.53</v>
      </c>
      <c r="V5">
        <v>0.82</v>
      </c>
      <c r="W5">
        <v>57.06</v>
      </c>
      <c r="X5">
        <v>6.55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0.9549</v>
      </c>
      <c r="E6">
        <v>104.73</v>
      </c>
      <c r="F6">
        <v>100.73</v>
      </c>
      <c r="G6">
        <v>55.45</v>
      </c>
      <c r="H6">
        <v>0.93</v>
      </c>
      <c r="I6">
        <v>109</v>
      </c>
      <c r="J6">
        <v>94.79000000000001</v>
      </c>
      <c r="K6">
        <v>37.55</v>
      </c>
      <c r="L6">
        <v>5</v>
      </c>
      <c r="M6">
        <v>107</v>
      </c>
      <c r="N6">
        <v>12.23</v>
      </c>
      <c r="O6">
        <v>11924.18</v>
      </c>
      <c r="P6">
        <v>752.75</v>
      </c>
      <c r="Q6">
        <v>3358.62</v>
      </c>
      <c r="R6">
        <v>435.19</v>
      </c>
      <c r="S6">
        <v>262.42</v>
      </c>
      <c r="T6">
        <v>83043.95</v>
      </c>
      <c r="U6">
        <v>0.6</v>
      </c>
      <c r="V6">
        <v>0.83</v>
      </c>
      <c r="W6">
        <v>57.02</v>
      </c>
      <c r="X6">
        <v>4.93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0.9671</v>
      </c>
      <c r="E7">
        <v>103.41</v>
      </c>
      <c r="F7">
        <v>99.81</v>
      </c>
      <c r="G7">
        <v>68.05</v>
      </c>
      <c r="H7">
        <v>1.1</v>
      </c>
      <c r="I7">
        <v>88</v>
      </c>
      <c r="J7">
        <v>96.02</v>
      </c>
      <c r="K7">
        <v>37.55</v>
      </c>
      <c r="L7">
        <v>6</v>
      </c>
      <c r="M7">
        <v>52</v>
      </c>
      <c r="N7">
        <v>12.47</v>
      </c>
      <c r="O7">
        <v>12076.67</v>
      </c>
      <c r="P7">
        <v>714.8</v>
      </c>
      <c r="Q7">
        <v>3358.59</v>
      </c>
      <c r="R7">
        <v>403.53</v>
      </c>
      <c r="S7">
        <v>262.42</v>
      </c>
      <c r="T7">
        <v>67318.2</v>
      </c>
      <c r="U7">
        <v>0.65</v>
      </c>
      <c r="V7">
        <v>0.84</v>
      </c>
      <c r="W7">
        <v>57.01</v>
      </c>
      <c r="X7">
        <v>4.02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0.9685</v>
      </c>
      <c r="E8">
        <v>103.25</v>
      </c>
      <c r="F8">
        <v>99.70999999999999</v>
      </c>
      <c r="G8">
        <v>70.38</v>
      </c>
      <c r="H8">
        <v>1.27</v>
      </c>
      <c r="I8">
        <v>85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718.9</v>
      </c>
      <c r="Q8">
        <v>3358.97</v>
      </c>
      <c r="R8">
        <v>397.86</v>
      </c>
      <c r="S8">
        <v>262.42</v>
      </c>
      <c r="T8">
        <v>64499.79</v>
      </c>
      <c r="U8">
        <v>0.66</v>
      </c>
      <c r="V8">
        <v>0.84</v>
      </c>
      <c r="W8">
        <v>57.07</v>
      </c>
      <c r="X8">
        <v>3.92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0.3411</v>
      </c>
      <c r="E2">
        <v>293.17</v>
      </c>
      <c r="F2">
        <v>206.73</v>
      </c>
      <c r="G2">
        <v>5.75</v>
      </c>
      <c r="H2">
        <v>0.09</v>
      </c>
      <c r="I2">
        <v>2158</v>
      </c>
      <c r="J2">
        <v>194.77</v>
      </c>
      <c r="K2">
        <v>54.38</v>
      </c>
      <c r="L2">
        <v>1</v>
      </c>
      <c r="M2">
        <v>2156</v>
      </c>
      <c r="N2">
        <v>39.4</v>
      </c>
      <c r="O2">
        <v>24256.19</v>
      </c>
      <c r="P2">
        <v>2928.13</v>
      </c>
      <c r="Q2">
        <v>3397</v>
      </c>
      <c r="R2">
        <v>4029.62</v>
      </c>
      <c r="S2">
        <v>262.42</v>
      </c>
      <c r="T2">
        <v>1870014.34</v>
      </c>
      <c r="U2">
        <v>0.07000000000000001</v>
      </c>
      <c r="V2">
        <v>0.41</v>
      </c>
      <c r="W2">
        <v>60.4</v>
      </c>
      <c r="X2">
        <v>110.44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0.6471</v>
      </c>
      <c r="E3">
        <v>154.53</v>
      </c>
      <c r="F3">
        <v>126.65</v>
      </c>
      <c r="G3">
        <v>11.66</v>
      </c>
      <c r="H3">
        <v>0.18</v>
      </c>
      <c r="I3">
        <v>652</v>
      </c>
      <c r="J3">
        <v>196.32</v>
      </c>
      <c r="K3">
        <v>54.38</v>
      </c>
      <c r="L3">
        <v>2</v>
      </c>
      <c r="M3">
        <v>650</v>
      </c>
      <c r="N3">
        <v>39.95</v>
      </c>
      <c r="O3">
        <v>24447.22</v>
      </c>
      <c r="P3">
        <v>1796.92</v>
      </c>
      <c r="Q3">
        <v>3367.72</v>
      </c>
      <c r="R3">
        <v>1310.02</v>
      </c>
      <c r="S3">
        <v>262.42</v>
      </c>
      <c r="T3">
        <v>517745.34</v>
      </c>
      <c r="U3">
        <v>0.2</v>
      </c>
      <c r="V3">
        <v>0.66</v>
      </c>
      <c r="W3">
        <v>57.92</v>
      </c>
      <c r="X3">
        <v>30.73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0.7608</v>
      </c>
      <c r="E4">
        <v>131.44</v>
      </c>
      <c r="F4">
        <v>113.84</v>
      </c>
      <c r="G4">
        <v>17.6</v>
      </c>
      <c r="H4">
        <v>0.27</v>
      </c>
      <c r="I4">
        <v>388</v>
      </c>
      <c r="J4">
        <v>197.88</v>
      </c>
      <c r="K4">
        <v>54.38</v>
      </c>
      <c r="L4">
        <v>3</v>
      </c>
      <c r="M4">
        <v>386</v>
      </c>
      <c r="N4">
        <v>40.5</v>
      </c>
      <c r="O4">
        <v>24639</v>
      </c>
      <c r="P4">
        <v>1608.12</v>
      </c>
      <c r="Q4">
        <v>3364.06</v>
      </c>
      <c r="R4">
        <v>877.78</v>
      </c>
      <c r="S4">
        <v>262.42</v>
      </c>
      <c r="T4">
        <v>302943.32</v>
      </c>
      <c r="U4">
        <v>0.3</v>
      </c>
      <c r="V4">
        <v>0.74</v>
      </c>
      <c r="W4">
        <v>57.46</v>
      </c>
      <c r="X4">
        <v>17.98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0.8216</v>
      </c>
      <c r="E5">
        <v>121.72</v>
      </c>
      <c r="F5">
        <v>108.51</v>
      </c>
      <c r="G5">
        <v>23.67</v>
      </c>
      <c r="H5">
        <v>0.36</v>
      </c>
      <c r="I5">
        <v>275</v>
      </c>
      <c r="J5">
        <v>199.44</v>
      </c>
      <c r="K5">
        <v>54.38</v>
      </c>
      <c r="L5">
        <v>4</v>
      </c>
      <c r="M5">
        <v>273</v>
      </c>
      <c r="N5">
        <v>41.06</v>
      </c>
      <c r="O5">
        <v>24831.54</v>
      </c>
      <c r="P5">
        <v>1524.03</v>
      </c>
      <c r="Q5">
        <v>3361.65</v>
      </c>
      <c r="R5">
        <v>697.49</v>
      </c>
      <c r="S5">
        <v>262.42</v>
      </c>
      <c r="T5">
        <v>213365.13</v>
      </c>
      <c r="U5">
        <v>0.38</v>
      </c>
      <c r="V5">
        <v>0.77</v>
      </c>
      <c r="W5">
        <v>57.28</v>
      </c>
      <c r="X5">
        <v>12.67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0.8593</v>
      </c>
      <c r="E6">
        <v>116.38</v>
      </c>
      <c r="F6">
        <v>105.58</v>
      </c>
      <c r="G6">
        <v>29.74</v>
      </c>
      <c r="H6">
        <v>0.44</v>
      </c>
      <c r="I6">
        <v>213</v>
      </c>
      <c r="J6">
        <v>201.01</v>
      </c>
      <c r="K6">
        <v>54.38</v>
      </c>
      <c r="L6">
        <v>5</v>
      </c>
      <c r="M6">
        <v>211</v>
      </c>
      <c r="N6">
        <v>41.63</v>
      </c>
      <c r="O6">
        <v>25024.84</v>
      </c>
      <c r="P6">
        <v>1473.42</v>
      </c>
      <c r="Q6">
        <v>3360.52</v>
      </c>
      <c r="R6">
        <v>599.28</v>
      </c>
      <c r="S6">
        <v>262.42</v>
      </c>
      <c r="T6">
        <v>164566.62</v>
      </c>
      <c r="U6">
        <v>0.44</v>
      </c>
      <c r="V6">
        <v>0.79</v>
      </c>
      <c r="W6">
        <v>57.17</v>
      </c>
      <c r="X6">
        <v>9.76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0.8853</v>
      </c>
      <c r="E7">
        <v>112.95</v>
      </c>
      <c r="F7">
        <v>103.71</v>
      </c>
      <c r="G7">
        <v>35.97</v>
      </c>
      <c r="H7">
        <v>0.53</v>
      </c>
      <c r="I7">
        <v>173</v>
      </c>
      <c r="J7">
        <v>202.58</v>
      </c>
      <c r="K7">
        <v>54.38</v>
      </c>
      <c r="L7">
        <v>6</v>
      </c>
      <c r="M7">
        <v>171</v>
      </c>
      <c r="N7">
        <v>42.2</v>
      </c>
      <c r="O7">
        <v>25218.93</v>
      </c>
      <c r="P7">
        <v>1437.6</v>
      </c>
      <c r="Q7">
        <v>3359.81</v>
      </c>
      <c r="R7">
        <v>536.42</v>
      </c>
      <c r="S7">
        <v>262.42</v>
      </c>
      <c r="T7">
        <v>133340.36</v>
      </c>
      <c r="U7">
        <v>0.49</v>
      </c>
      <c r="V7">
        <v>0.8100000000000001</v>
      </c>
      <c r="W7">
        <v>57.1</v>
      </c>
      <c r="X7">
        <v>7.9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0.9039</v>
      </c>
      <c r="E8">
        <v>110.63</v>
      </c>
      <c r="F8">
        <v>102.44</v>
      </c>
      <c r="G8">
        <v>42.1</v>
      </c>
      <c r="H8">
        <v>0.61</v>
      </c>
      <c r="I8">
        <v>146</v>
      </c>
      <c r="J8">
        <v>204.16</v>
      </c>
      <c r="K8">
        <v>54.38</v>
      </c>
      <c r="L8">
        <v>7</v>
      </c>
      <c r="M8">
        <v>144</v>
      </c>
      <c r="N8">
        <v>42.78</v>
      </c>
      <c r="O8">
        <v>25413.94</v>
      </c>
      <c r="P8">
        <v>1410.62</v>
      </c>
      <c r="Q8">
        <v>3359.41</v>
      </c>
      <c r="R8">
        <v>493.07</v>
      </c>
      <c r="S8">
        <v>262.42</v>
      </c>
      <c r="T8">
        <v>111796.68</v>
      </c>
      <c r="U8">
        <v>0.53</v>
      </c>
      <c r="V8">
        <v>0.82</v>
      </c>
      <c r="W8">
        <v>57.07</v>
      </c>
      <c r="X8">
        <v>6.63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0.9179</v>
      </c>
      <c r="E9">
        <v>108.95</v>
      </c>
      <c r="F9">
        <v>101.53</v>
      </c>
      <c r="G9">
        <v>48.35</v>
      </c>
      <c r="H9">
        <v>0.6899999999999999</v>
      </c>
      <c r="I9">
        <v>126</v>
      </c>
      <c r="J9">
        <v>205.75</v>
      </c>
      <c r="K9">
        <v>54.38</v>
      </c>
      <c r="L9">
        <v>8</v>
      </c>
      <c r="M9">
        <v>124</v>
      </c>
      <c r="N9">
        <v>43.37</v>
      </c>
      <c r="O9">
        <v>25609.61</v>
      </c>
      <c r="P9">
        <v>1388.13</v>
      </c>
      <c r="Q9">
        <v>3358.94</v>
      </c>
      <c r="R9">
        <v>462.84</v>
      </c>
      <c r="S9">
        <v>262.42</v>
      </c>
      <c r="T9">
        <v>96782.50999999999</v>
      </c>
      <c r="U9">
        <v>0.57</v>
      </c>
      <c r="V9">
        <v>0.82</v>
      </c>
      <c r="W9">
        <v>57.03</v>
      </c>
      <c r="X9">
        <v>5.73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0.9298</v>
      </c>
      <c r="E10">
        <v>107.55</v>
      </c>
      <c r="F10">
        <v>100.75</v>
      </c>
      <c r="G10">
        <v>54.96</v>
      </c>
      <c r="H10">
        <v>0.77</v>
      </c>
      <c r="I10">
        <v>110</v>
      </c>
      <c r="J10">
        <v>207.34</v>
      </c>
      <c r="K10">
        <v>54.38</v>
      </c>
      <c r="L10">
        <v>9</v>
      </c>
      <c r="M10">
        <v>108</v>
      </c>
      <c r="N10">
        <v>43.96</v>
      </c>
      <c r="O10">
        <v>25806.1</v>
      </c>
      <c r="P10">
        <v>1367.6</v>
      </c>
      <c r="Q10">
        <v>3358.68</v>
      </c>
      <c r="R10">
        <v>436.74</v>
      </c>
      <c r="S10">
        <v>262.42</v>
      </c>
      <c r="T10">
        <v>83812.07000000001</v>
      </c>
      <c r="U10">
        <v>0.6</v>
      </c>
      <c r="V10">
        <v>0.83</v>
      </c>
      <c r="W10">
        <v>57.01</v>
      </c>
      <c r="X10">
        <v>4.96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0.9383</v>
      </c>
      <c r="E11">
        <v>106.58</v>
      </c>
      <c r="F11">
        <v>100.25</v>
      </c>
      <c r="G11">
        <v>61.38</v>
      </c>
      <c r="H11">
        <v>0.85</v>
      </c>
      <c r="I11">
        <v>98</v>
      </c>
      <c r="J11">
        <v>208.94</v>
      </c>
      <c r="K11">
        <v>54.38</v>
      </c>
      <c r="L11">
        <v>10</v>
      </c>
      <c r="M11">
        <v>96</v>
      </c>
      <c r="N11">
        <v>44.56</v>
      </c>
      <c r="O11">
        <v>26003.41</v>
      </c>
      <c r="P11">
        <v>1351.04</v>
      </c>
      <c r="Q11">
        <v>3358.32</v>
      </c>
      <c r="R11">
        <v>420.02</v>
      </c>
      <c r="S11">
        <v>262.42</v>
      </c>
      <c r="T11">
        <v>75513.39999999999</v>
      </c>
      <c r="U11">
        <v>0.62</v>
      </c>
      <c r="V11">
        <v>0.83</v>
      </c>
      <c r="W11">
        <v>56.98</v>
      </c>
      <c r="X11">
        <v>4.46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0.9461000000000001</v>
      </c>
      <c r="E12">
        <v>105.69</v>
      </c>
      <c r="F12">
        <v>99.75</v>
      </c>
      <c r="G12">
        <v>68.01000000000001</v>
      </c>
      <c r="H12">
        <v>0.93</v>
      </c>
      <c r="I12">
        <v>88</v>
      </c>
      <c r="J12">
        <v>210.55</v>
      </c>
      <c r="K12">
        <v>54.38</v>
      </c>
      <c r="L12">
        <v>11</v>
      </c>
      <c r="M12">
        <v>86</v>
      </c>
      <c r="N12">
        <v>45.17</v>
      </c>
      <c r="O12">
        <v>26201.54</v>
      </c>
      <c r="P12">
        <v>1334.23</v>
      </c>
      <c r="Q12">
        <v>3358.34</v>
      </c>
      <c r="R12">
        <v>402.87</v>
      </c>
      <c r="S12">
        <v>262.42</v>
      </c>
      <c r="T12">
        <v>66986.69</v>
      </c>
      <c r="U12">
        <v>0.65</v>
      </c>
      <c r="V12">
        <v>0.84</v>
      </c>
      <c r="W12">
        <v>56.97</v>
      </c>
      <c r="X12">
        <v>3.96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0.9522</v>
      </c>
      <c r="E13">
        <v>105.02</v>
      </c>
      <c r="F13">
        <v>99.39</v>
      </c>
      <c r="G13">
        <v>74.54000000000001</v>
      </c>
      <c r="H13">
        <v>1</v>
      </c>
      <c r="I13">
        <v>80</v>
      </c>
      <c r="J13">
        <v>212.16</v>
      </c>
      <c r="K13">
        <v>54.38</v>
      </c>
      <c r="L13">
        <v>12</v>
      </c>
      <c r="M13">
        <v>78</v>
      </c>
      <c r="N13">
        <v>45.78</v>
      </c>
      <c r="O13">
        <v>26400.51</v>
      </c>
      <c r="P13">
        <v>1319.6</v>
      </c>
      <c r="Q13">
        <v>3358.02</v>
      </c>
      <c r="R13">
        <v>390.96</v>
      </c>
      <c r="S13">
        <v>262.42</v>
      </c>
      <c r="T13">
        <v>61075</v>
      </c>
      <c r="U13">
        <v>0.67</v>
      </c>
      <c r="V13">
        <v>0.84</v>
      </c>
      <c r="W13">
        <v>56.95</v>
      </c>
      <c r="X13">
        <v>3.61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0.9577</v>
      </c>
      <c r="E14">
        <v>104.42</v>
      </c>
      <c r="F14">
        <v>99.06</v>
      </c>
      <c r="G14">
        <v>81.42</v>
      </c>
      <c r="H14">
        <v>1.08</v>
      </c>
      <c r="I14">
        <v>73</v>
      </c>
      <c r="J14">
        <v>213.78</v>
      </c>
      <c r="K14">
        <v>54.38</v>
      </c>
      <c r="L14">
        <v>13</v>
      </c>
      <c r="M14">
        <v>71</v>
      </c>
      <c r="N14">
        <v>46.4</v>
      </c>
      <c r="O14">
        <v>26600.32</v>
      </c>
      <c r="P14">
        <v>1304.64</v>
      </c>
      <c r="Q14">
        <v>3357.95</v>
      </c>
      <c r="R14">
        <v>380.23</v>
      </c>
      <c r="S14">
        <v>262.42</v>
      </c>
      <c r="T14">
        <v>55745.25</v>
      </c>
      <c r="U14">
        <v>0.6899999999999999</v>
      </c>
      <c r="V14">
        <v>0.84</v>
      </c>
      <c r="W14">
        <v>56.94</v>
      </c>
      <c r="X14">
        <v>3.28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0.9615</v>
      </c>
      <c r="E15">
        <v>104.01</v>
      </c>
      <c r="F15">
        <v>98.84999999999999</v>
      </c>
      <c r="G15">
        <v>87.22</v>
      </c>
      <c r="H15">
        <v>1.15</v>
      </c>
      <c r="I15">
        <v>68</v>
      </c>
      <c r="J15">
        <v>215.41</v>
      </c>
      <c r="K15">
        <v>54.38</v>
      </c>
      <c r="L15">
        <v>14</v>
      </c>
      <c r="M15">
        <v>66</v>
      </c>
      <c r="N15">
        <v>47.03</v>
      </c>
      <c r="O15">
        <v>26801</v>
      </c>
      <c r="P15">
        <v>1291.87</v>
      </c>
      <c r="Q15">
        <v>3358.12</v>
      </c>
      <c r="R15">
        <v>372.81</v>
      </c>
      <c r="S15">
        <v>262.42</v>
      </c>
      <c r="T15">
        <v>52056.67</v>
      </c>
      <c r="U15">
        <v>0.7</v>
      </c>
      <c r="V15">
        <v>0.85</v>
      </c>
      <c r="W15">
        <v>56.93</v>
      </c>
      <c r="X15">
        <v>3.06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0.9663</v>
      </c>
      <c r="E16">
        <v>103.48</v>
      </c>
      <c r="F16">
        <v>98.55</v>
      </c>
      <c r="G16">
        <v>95.38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1276.5</v>
      </c>
      <c r="Q16">
        <v>3357.63</v>
      </c>
      <c r="R16">
        <v>362.84</v>
      </c>
      <c r="S16">
        <v>262.42</v>
      </c>
      <c r="T16">
        <v>47101.91</v>
      </c>
      <c r="U16">
        <v>0.72</v>
      </c>
      <c r="V16">
        <v>0.85</v>
      </c>
      <c r="W16">
        <v>56.92</v>
      </c>
      <c r="X16">
        <v>2.77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0.9695</v>
      </c>
      <c r="E17">
        <v>103.14</v>
      </c>
      <c r="F17">
        <v>98.37</v>
      </c>
      <c r="G17">
        <v>101.76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1263.51</v>
      </c>
      <c r="Q17">
        <v>3357.7</v>
      </c>
      <c r="R17">
        <v>356.78</v>
      </c>
      <c r="S17">
        <v>262.42</v>
      </c>
      <c r="T17">
        <v>44091.25</v>
      </c>
      <c r="U17">
        <v>0.74</v>
      </c>
      <c r="V17">
        <v>0.85</v>
      </c>
      <c r="W17">
        <v>56.91</v>
      </c>
      <c r="X17">
        <v>2.59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0.9729</v>
      </c>
      <c r="E18">
        <v>102.79</v>
      </c>
      <c r="F18">
        <v>98.17</v>
      </c>
      <c r="G18">
        <v>109.08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1249.98</v>
      </c>
      <c r="Q18">
        <v>3357.54</v>
      </c>
      <c r="R18">
        <v>349.59</v>
      </c>
      <c r="S18">
        <v>262.42</v>
      </c>
      <c r="T18">
        <v>40515.83</v>
      </c>
      <c r="U18">
        <v>0.75</v>
      </c>
      <c r="V18">
        <v>0.85</v>
      </c>
      <c r="W18">
        <v>56.92</v>
      </c>
      <c r="X18">
        <v>2.39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0.9752999999999999</v>
      </c>
      <c r="E19">
        <v>102.53</v>
      </c>
      <c r="F19">
        <v>98.03</v>
      </c>
      <c r="G19">
        <v>115.33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1237.73</v>
      </c>
      <c r="Q19">
        <v>3357.67</v>
      </c>
      <c r="R19">
        <v>345.15</v>
      </c>
      <c r="S19">
        <v>262.42</v>
      </c>
      <c r="T19">
        <v>38311.97</v>
      </c>
      <c r="U19">
        <v>0.76</v>
      </c>
      <c r="V19">
        <v>0.85</v>
      </c>
      <c r="W19">
        <v>56.91</v>
      </c>
      <c r="X19">
        <v>2.25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0.9774</v>
      </c>
      <c r="E20">
        <v>102.31</v>
      </c>
      <c r="F20">
        <v>97.93000000000001</v>
      </c>
      <c r="G20">
        <v>122.41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1224.59</v>
      </c>
      <c r="Q20">
        <v>3357.54</v>
      </c>
      <c r="R20">
        <v>341.72</v>
      </c>
      <c r="S20">
        <v>262.42</v>
      </c>
      <c r="T20">
        <v>36615.41</v>
      </c>
      <c r="U20">
        <v>0.77</v>
      </c>
      <c r="V20">
        <v>0.85</v>
      </c>
      <c r="W20">
        <v>56.9</v>
      </c>
      <c r="X20">
        <v>2.15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</v>
      </c>
      <c r="E21">
        <v>102.05</v>
      </c>
      <c r="F21">
        <v>97.78</v>
      </c>
      <c r="G21">
        <v>130.37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1213.09</v>
      </c>
      <c r="Q21">
        <v>3357.47</v>
      </c>
      <c r="R21">
        <v>337</v>
      </c>
      <c r="S21">
        <v>262.42</v>
      </c>
      <c r="T21">
        <v>34270.16</v>
      </c>
      <c r="U21">
        <v>0.78</v>
      </c>
      <c r="V21">
        <v>0.86</v>
      </c>
      <c r="W21">
        <v>56.89</v>
      </c>
      <c r="X21">
        <v>2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0.9825</v>
      </c>
      <c r="E22">
        <v>101.78</v>
      </c>
      <c r="F22">
        <v>97.63</v>
      </c>
      <c r="G22">
        <v>139.48</v>
      </c>
      <c r="H22">
        <v>1.64</v>
      </c>
      <c r="I22">
        <v>42</v>
      </c>
      <c r="J22">
        <v>227</v>
      </c>
      <c r="K22">
        <v>54.38</v>
      </c>
      <c r="L22">
        <v>21</v>
      </c>
      <c r="M22">
        <v>40</v>
      </c>
      <c r="N22">
        <v>51.62</v>
      </c>
      <c r="O22">
        <v>28230.92</v>
      </c>
      <c r="P22">
        <v>1199.34</v>
      </c>
      <c r="Q22">
        <v>3357.27</v>
      </c>
      <c r="R22">
        <v>332.07</v>
      </c>
      <c r="S22">
        <v>262.42</v>
      </c>
      <c r="T22">
        <v>31819.52</v>
      </c>
      <c r="U22">
        <v>0.79</v>
      </c>
      <c r="V22">
        <v>0.86</v>
      </c>
      <c r="W22">
        <v>56.88</v>
      </c>
      <c r="X22">
        <v>1.86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0.9839</v>
      </c>
      <c r="E23">
        <v>101.63</v>
      </c>
      <c r="F23">
        <v>97.56</v>
      </c>
      <c r="G23">
        <v>146.34</v>
      </c>
      <c r="H23">
        <v>1.71</v>
      </c>
      <c r="I23">
        <v>40</v>
      </c>
      <c r="J23">
        <v>228.69</v>
      </c>
      <c r="K23">
        <v>54.38</v>
      </c>
      <c r="L23">
        <v>22</v>
      </c>
      <c r="M23">
        <v>38</v>
      </c>
      <c r="N23">
        <v>52.31</v>
      </c>
      <c r="O23">
        <v>28438.91</v>
      </c>
      <c r="P23">
        <v>1188.13</v>
      </c>
      <c r="Q23">
        <v>3357.1</v>
      </c>
      <c r="R23">
        <v>329.33</v>
      </c>
      <c r="S23">
        <v>262.42</v>
      </c>
      <c r="T23">
        <v>30460.14</v>
      </c>
      <c r="U23">
        <v>0.8</v>
      </c>
      <c r="V23">
        <v>0.86</v>
      </c>
      <c r="W23">
        <v>56.89</v>
      </c>
      <c r="X23">
        <v>1.78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0.9856</v>
      </c>
      <c r="E24">
        <v>101.46</v>
      </c>
      <c r="F24">
        <v>97.47</v>
      </c>
      <c r="G24">
        <v>153.9</v>
      </c>
      <c r="H24">
        <v>1.77</v>
      </c>
      <c r="I24">
        <v>38</v>
      </c>
      <c r="J24">
        <v>230.38</v>
      </c>
      <c r="K24">
        <v>54.38</v>
      </c>
      <c r="L24">
        <v>23</v>
      </c>
      <c r="M24">
        <v>36</v>
      </c>
      <c r="N24">
        <v>53</v>
      </c>
      <c r="O24">
        <v>28647.87</v>
      </c>
      <c r="P24">
        <v>1174.42</v>
      </c>
      <c r="Q24">
        <v>3357.22</v>
      </c>
      <c r="R24">
        <v>326.1</v>
      </c>
      <c r="S24">
        <v>262.42</v>
      </c>
      <c r="T24">
        <v>28855.65</v>
      </c>
      <c r="U24">
        <v>0.8</v>
      </c>
      <c r="V24">
        <v>0.86</v>
      </c>
      <c r="W24">
        <v>56.89</v>
      </c>
      <c r="X24">
        <v>1.69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0.9871</v>
      </c>
      <c r="E25">
        <v>101.31</v>
      </c>
      <c r="F25">
        <v>97.39</v>
      </c>
      <c r="G25">
        <v>162.32</v>
      </c>
      <c r="H25">
        <v>1.84</v>
      </c>
      <c r="I25">
        <v>36</v>
      </c>
      <c r="J25">
        <v>232.08</v>
      </c>
      <c r="K25">
        <v>54.38</v>
      </c>
      <c r="L25">
        <v>24</v>
      </c>
      <c r="M25">
        <v>30</v>
      </c>
      <c r="N25">
        <v>53.71</v>
      </c>
      <c r="O25">
        <v>28857.81</v>
      </c>
      <c r="P25">
        <v>1162.42</v>
      </c>
      <c r="Q25">
        <v>3357.2</v>
      </c>
      <c r="R25">
        <v>323.67</v>
      </c>
      <c r="S25">
        <v>262.42</v>
      </c>
      <c r="T25">
        <v>27647.96</v>
      </c>
      <c r="U25">
        <v>0.8100000000000001</v>
      </c>
      <c r="V25">
        <v>0.86</v>
      </c>
      <c r="W25">
        <v>56.88</v>
      </c>
      <c r="X25">
        <v>1.61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0.9879</v>
      </c>
      <c r="E26">
        <v>101.22</v>
      </c>
      <c r="F26">
        <v>97.34</v>
      </c>
      <c r="G26">
        <v>166.88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1159.81</v>
      </c>
      <c r="Q26">
        <v>3357.5</v>
      </c>
      <c r="R26">
        <v>320.54</v>
      </c>
      <c r="S26">
        <v>262.42</v>
      </c>
      <c r="T26">
        <v>26088.98</v>
      </c>
      <c r="U26">
        <v>0.82</v>
      </c>
      <c r="V26">
        <v>0.86</v>
      </c>
      <c r="W26">
        <v>56.93</v>
      </c>
      <c r="X26">
        <v>1.57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0.9878</v>
      </c>
      <c r="E27">
        <v>101.23</v>
      </c>
      <c r="F27">
        <v>97.34999999999999</v>
      </c>
      <c r="G27">
        <v>166.89</v>
      </c>
      <c r="H27">
        <v>1.96</v>
      </c>
      <c r="I27">
        <v>35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1166.35</v>
      </c>
      <c r="Q27">
        <v>3357.63</v>
      </c>
      <c r="R27">
        <v>320.92</v>
      </c>
      <c r="S27">
        <v>262.42</v>
      </c>
      <c r="T27">
        <v>26279.23</v>
      </c>
      <c r="U27">
        <v>0.82</v>
      </c>
      <c r="V27">
        <v>0.86</v>
      </c>
      <c r="W27">
        <v>56.92</v>
      </c>
      <c r="X27">
        <v>1.58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0.6491</v>
      </c>
      <c r="E28">
        <v>154.07</v>
      </c>
      <c r="F28">
        <v>136.19</v>
      </c>
      <c r="G28">
        <v>9.68</v>
      </c>
      <c r="H28">
        <v>0.2</v>
      </c>
      <c r="I28">
        <v>844</v>
      </c>
      <c r="J28">
        <v>89.87</v>
      </c>
      <c r="K28">
        <v>37.55</v>
      </c>
      <c r="L28">
        <v>1</v>
      </c>
      <c r="M28">
        <v>842</v>
      </c>
      <c r="N28">
        <v>11.32</v>
      </c>
      <c r="O28">
        <v>11317.98</v>
      </c>
      <c r="P28">
        <v>1159.74</v>
      </c>
      <c r="Q28">
        <v>3371.65</v>
      </c>
      <c r="R28">
        <v>1633.36</v>
      </c>
      <c r="S28">
        <v>262.42</v>
      </c>
      <c r="T28">
        <v>678455.58</v>
      </c>
      <c r="U28">
        <v>0.16</v>
      </c>
      <c r="V28">
        <v>0.62</v>
      </c>
      <c r="W28">
        <v>58.22</v>
      </c>
      <c r="X28">
        <v>40.22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0.8364</v>
      </c>
      <c r="E29">
        <v>119.55</v>
      </c>
      <c r="F29">
        <v>111.31</v>
      </c>
      <c r="G29">
        <v>20</v>
      </c>
      <c r="H29">
        <v>0.39</v>
      </c>
      <c r="I29">
        <v>334</v>
      </c>
      <c r="J29">
        <v>91.09999999999999</v>
      </c>
      <c r="K29">
        <v>37.55</v>
      </c>
      <c r="L29">
        <v>2</v>
      </c>
      <c r="M29">
        <v>332</v>
      </c>
      <c r="N29">
        <v>11.54</v>
      </c>
      <c r="O29">
        <v>11468.97</v>
      </c>
      <c r="P29">
        <v>924.97</v>
      </c>
      <c r="Q29">
        <v>3362.62</v>
      </c>
      <c r="R29">
        <v>791.46</v>
      </c>
      <c r="S29">
        <v>262.42</v>
      </c>
      <c r="T29">
        <v>260052.42</v>
      </c>
      <c r="U29">
        <v>0.33</v>
      </c>
      <c r="V29">
        <v>0.75</v>
      </c>
      <c r="W29">
        <v>57.4</v>
      </c>
      <c r="X29">
        <v>15.46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0.9013</v>
      </c>
      <c r="E30">
        <v>110.95</v>
      </c>
      <c r="F30">
        <v>105.16</v>
      </c>
      <c r="G30">
        <v>30.93</v>
      </c>
      <c r="H30">
        <v>0.57</v>
      </c>
      <c r="I30">
        <v>204</v>
      </c>
      <c r="J30">
        <v>92.31999999999999</v>
      </c>
      <c r="K30">
        <v>37.55</v>
      </c>
      <c r="L30">
        <v>3</v>
      </c>
      <c r="M30">
        <v>202</v>
      </c>
      <c r="N30">
        <v>11.77</v>
      </c>
      <c r="O30">
        <v>11620.34</v>
      </c>
      <c r="P30">
        <v>847.26</v>
      </c>
      <c r="Q30">
        <v>3360.36</v>
      </c>
      <c r="R30">
        <v>585.24</v>
      </c>
      <c r="S30">
        <v>262.42</v>
      </c>
      <c r="T30">
        <v>157590.85</v>
      </c>
      <c r="U30">
        <v>0.45</v>
      </c>
      <c r="V30">
        <v>0.8</v>
      </c>
      <c r="W30">
        <v>57.16</v>
      </c>
      <c r="X30">
        <v>9.34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0.9345</v>
      </c>
      <c r="E31">
        <v>107.01</v>
      </c>
      <c r="F31">
        <v>102.35</v>
      </c>
      <c r="G31">
        <v>42.64</v>
      </c>
      <c r="H31">
        <v>0.75</v>
      </c>
      <c r="I31">
        <v>144</v>
      </c>
      <c r="J31">
        <v>93.55</v>
      </c>
      <c r="K31">
        <v>37.55</v>
      </c>
      <c r="L31">
        <v>4</v>
      </c>
      <c r="M31">
        <v>142</v>
      </c>
      <c r="N31">
        <v>12</v>
      </c>
      <c r="O31">
        <v>11772.07</v>
      </c>
      <c r="P31">
        <v>795.99</v>
      </c>
      <c r="Q31">
        <v>3358.93</v>
      </c>
      <c r="R31">
        <v>490.73</v>
      </c>
      <c r="S31">
        <v>262.42</v>
      </c>
      <c r="T31">
        <v>110639.04</v>
      </c>
      <c r="U31">
        <v>0.53</v>
      </c>
      <c r="V31">
        <v>0.82</v>
      </c>
      <c r="W31">
        <v>57.06</v>
      </c>
      <c r="X31">
        <v>6.55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0.9549</v>
      </c>
      <c r="E32">
        <v>104.73</v>
      </c>
      <c r="F32">
        <v>100.73</v>
      </c>
      <c r="G32">
        <v>55.45</v>
      </c>
      <c r="H32">
        <v>0.93</v>
      </c>
      <c r="I32">
        <v>109</v>
      </c>
      <c r="J32">
        <v>94.79000000000001</v>
      </c>
      <c r="K32">
        <v>37.55</v>
      </c>
      <c r="L32">
        <v>5</v>
      </c>
      <c r="M32">
        <v>107</v>
      </c>
      <c r="N32">
        <v>12.23</v>
      </c>
      <c r="O32">
        <v>11924.18</v>
      </c>
      <c r="P32">
        <v>752.75</v>
      </c>
      <c r="Q32">
        <v>3358.62</v>
      </c>
      <c r="R32">
        <v>435.19</v>
      </c>
      <c r="S32">
        <v>262.42</v>
      </c>
      <c r="T32">
        <v>83043.95</v>
      </c>
      <c r="U32">
        <v>0.6</v>
      </c>
      <c r="V32">
        <v>0.83</v>
      </c>
      <c r="W32">
        <v>57.02</v>
      </c>
      <c r="X32">
        <v>4.93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0.9671</v>
      </c>
      <c r="E33">
        <v>103.41</v>
      </c>
      <c r="F33">
        <v>99.81</v>
      </c>
      <c r="G33">
        <v>68.05</v>
      </c>
      <c r="H33">
        <v>1.1</v>
      </c>
      <c r="I33">
        <v>88</v>
      </c>
      <c r="J33">
        <v>96.02</v>
      </c>
      <c r="K33">
        <v>37.55</v>
      </c>
      <c r="L33">
        <v>6</v>
      </c>
      <c r="M33">
        <v>52</v>
      </c>
      <c r="N33">
        <v>12.47</v>
      </c>
      <c r="O33">
        <v>12076.67</v>
      </c>
      <c r="P33">
        <v>714.8</v>
      </c>
      <c r="Q33">
        <v>3358.59</v>
      </c>
      <c r="R33">
        <v>403.53</v>
      </c>
      <c r="S33">
        <v>262.42</v>
      </c>
      <c r="T33">
        <v>67318.2</v>
      </c>
      <c r="U33">
        <v>0.65</v>
      </c>
      <c r="V33">
        <v>0.84</v>
      </c>
      <c r="W33">
        <v>57.01</v>
      </c>
      <c r="X33">
        <v>4.02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0.9685</v>
      </c>
      <c r="E34">
        <v>103.25</v>
      </c>
      <c r="F34">
        <v>99.70999999999999</v>
      </c>
      <c r="G34">
        <v>70.38</v>
      </c>
      <c r="H34">
        <v>1.27</v>
      </c>
      <c r="I34">
        <v>85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718.9</v>
      </c>
      <c r="Q34">
        <v>3358.97</v>
      </c>
      <c r="R34">
        <v>397.86</v>
      </c>
      <c r="S34">
        <v>262.42</v>
      </c>
      <c r="T34">
        <v>64499.79</v>
      </c>
      <c r="U34">
        <v>0.66</v>
      </c>
      <c r="V34">
        <v>0.84</v>
      </c>
      <c r="W34">
        <v>57.07</v>
      </c>
      <c r="X34">
        <v>3.92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0.7158</v>
      </c>
      <c r="E35">
        <v>139.71</v>
      </c>
      <c r="F35">
        <v>127.49</v>
      </c>
      <c r="G35">
        <v>11.47</v>
      </c>
      <c r="H35">
        <v>0.24</v>
      </c>
      <c r="I35">
        <v>667</v>
      </c>
      <c r="J35">
        <v>71.52</v>
      </c>
      <c r="K35">
        <v>32.27</v>
      </c>
      <c r="L35">
        <v>1</v>
      </c>
      <c r="M35">
        <v>665</v>
      </c>
      <c r="N35">
        <v>8.25</v>
      </c>
      <c r="O35">
        <v>9054.6</v>
      </c>
      <c r="P35">
        <v>918.99</v>
      </c>
      <c r="Q35">
        <v>3368.74</v>
      </c>
      <c r="R35">
        <v>1338.14</v>
      </c>
      <c r="S35">
        <v>262.42</v>
      </c>
      <c r="T35">
        <v>531729.91</v>
      </c>
      <c r="U35">
        <v>0.2</v>
      </c>
      <c r="V35">
        <v>0.66</v>
      </c>
      <c r="W35">
        <v>57.95</v>
      </c>
      <c r="X35">
        <v>31.56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0.8746</v>
      </c>
      <c r="E36">
        <v>114.34</v>
      </c>
      <c r="F36">
        <v>108.3</v>
      </c>
      <c r="G36">
        <v>24.07</v>
      </c>
      <c r="H36">
        <v>0.48</v>
      </c>
      <c r="I36">
        <v>270</v>
      </c>
      <c r="J36">
        <v>72.7</v>
      </c>
      <c r="K36">
        <v>32.27</v>
      </c>
      <c r="L36">
        <v>2</v>
      </c>
      <c r="M36">
        <v>268</v>
      </c>
      <c r="N36">
        <v>8.43</v>
      </c>
      <c r="O36">
        <v>9200.25</v>
      </c>
      <c r="P36">
        <v>747.79</v>
      </c>
      <c r="Q36">
        <v>3361.12</v>
      </c>
      <c r="R36">
        <v>691.11</v>
      </c>
      <c r="S36">
        <v>262.42</v>
      </c>
      <c r="T36">
        <v>210199.57</v>
      </c>
      <c r="U36">
        <v>0.38</v>
      </c>
      <c r="V36">
        <v>0.77</v>
      </c>
      <c r="W36">
        <v>57.27</v>
      </c>
      <c r="X36">
        <v>12.47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0.9292</v>
      </c>
      <c r="E37">
        <v>107.62</v>
      </c>
      <c r="F37">
        <v>103.24</v>
      </c>
      <c r="G37">
        <v>38</v>
      </c>
      <c r="H37">
        <v>0.71</v>
      </c>
      <c r="I37">
        <v>163</v>
      </c>
      <c r="J37">
        <v>73.88</v>
      </c>
      <c r="K37">
        <v>32.27</v>
      </c>
      <c r="L37">
        <v>3</v>
      </c>
      <c r="M37">
        <v>161</v>
      </c>
      <c r="N37">
        <v>8.609999999999999</v>
      </c>
      <c r="O37">
        <v>9346.23</v>
      </c>
      <c r="P37">
        <v>675.29</v>
      </c>
      <c r="Q37">
        <v>3359.36</v>
      </c>
      <c r="R37">
        <v>520.45</v>
      </c>
      <c r="S37">
        <v>262.42</v>
      </c>
      <c r="T37">
        <v>125405.48</v>
      </c>
      <c r="U37">
        <v>0.5</v>
      </c>
      <c r="V37">
        <v>0.8100000000000001</v>
      </c>
      <c r="W37">
        <v>57.09</v>
      </c>
      <c r="X37">
        <v>7.43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0.955</v>
      </c>
      <c r="E38">
        <v>104.71</v>
      </c>
      <c r="F38">
        <v>101.07</v>
      </c>
      <c r="G38">
        <v>52.73</v>
      </c>
      <c r="H38">
        <v>0.93</v>
      </c>
      <c r="I38">
        <v>115</v>
      </c>
      <c r="J38">
        <v>75.06999999999999</v>
      </c>
      <c r="K38">
        <v>32.27</v>
      </c>
      <c r="L38">
        <v>4</v>
      </c>
      <c r="M38">
        <v>49</v>
      </c>
      <c r="N38">
        <v>8.800000000000001</v>
      </c>
      <c r="O38">
        <v>9492.549999999999</v>
      </c>
      <c r="P38">
        <v>624.03</v>
      </c>
      <c r="Q38">
        <v>3359.65</v>
      </c>
      <c r="R38">
        <v>444.67</v>
      </c>
      <c r="S38">
        <v>262.42</v>
      </c>
      <c r="T38">
        <v>87754.38</v>
      </c>
      <c r="U38">
        <v>0.59</v>
      </c>
      <c r="V38">
        <v>0.83</v>
      </c>
      <c r="W38">
        <v>57.1</v>
      </c>
      <c r="X38">
        <v>5.28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0.9557</v>
      </c>
      <c r="E39">
        <v>104.64</v>
      </c>
      <c r="F39">
        <v>101.04</v>
      </c>
      <c r="G39">
        <v>53.65</v>
      </c>
      <c r="H39">
        <v>1.15</v>
      </c>
      <c r="I39">
        <v>113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630.21</v>
      </c>
      <c r="Q39">
        <v>3359.57</v>
      </c>
      <c r="R39">
        <v>440.81</v>
      </c>
      <c r="S39">
        <v>262.42</v>
      </c>
      <c r="T39">
        <v>85835.39</v>
      </c>
      <c r="U39">
        <v>0.6</v>
      </c>
      <c r="V39">
        <v>0.83</v>
      </c>
      <c r="W39">
        <v>57.17</v>
      </c>
      <c r="X39">
        <v>5.24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0.8488</v>
      </c>
      <c r="E40">
        <v>117.82</v>
      </c>
      <c r="F40">
        <v>112.21</v>
      </c>
      <c r="G40">
        <v>19.13</v>
      </c>
      <c r="H40">
        <v>0.43</v>
      </c>
      <c r="I40">
        <v>352</v>
      </c>
      <c r="J40">
        <v>39.78</v>
      </c>
      <c r="K40">
        <v>19.54</v>
      </c>
      <c r="L40">
        <v>1</v>
      </c>
      <c r="M40">
        <v>350</v>
      </c>
      <c r="N40">
        <v>4.24</v>
      </c>
      <c r="O40">
        <v>5140</v>
      </c>
      <c r="P40">
        <v>486.06</v>
      </c>
      <c r="Q40">
        <v>3363.06</v>
      </c>
      <c r="R40">
        <v>822.5700000000001</v>
      </c>
      <c r="S40">
        <v>262.42</v>
      </c>
      <c r="T40">
        <v>275517.04</v>
      </c>
      <c r="U40">
        <v>0.32</v>
      </c>
      <c r="V40">
        <v>0.75</v>
      </c>
      <c r="W40">
        <v>57.42</v>
      </c>
      <c r="X40">
        <v>16.36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0.9045</v>
      </c>
      <c r="E41">
        <v>110.56</v>
      </c>
      <c r="F41">
        <v>106.36</v>
      </c>
      <c r="G41">
        <v>28.36</v>
      </c>
      <c r="H41">
        <v>0.84</v>
      </c>
      <c r="I41">
        <v>225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437.32</v>
      </c>
      <c r="Q41">
        <v>3363.17</v>
      </c>
      <c r="R41">
        <v>614.13</v>
      </c>
      <c r="S41">
        <v>262.42</v>
      </c>
      <c r="T41">
        <v>171931.14</v>
      </c>
      <c r="U41">
        <v>0.43</v>
      </c>
      <c r="V41">
        <v>0.79</v>
      </c>
      <c r="W41">
        <v>57.53</v>
      </c>
      <c r="X41">
        <v>10.54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0.4828</v>
      </c>
      <c r="E42">
        <v>207.11</v>
      </c>
      <c r="F42">
        <v>164.58</v>
      </c>
      <c r="G42">
        <v>7.08</v>
      </c>
      <c r="H42">
        <v>0.12</v>
      </c>
      <c r="I42">
        <v>1395</v>
      </c>
      <c r="J42">
        <v>141.81</v>
      </c>
      <c r="K42">
        <v>47.83</v>
      </c>
      <c r="L42">
        <v>1</v>
      </c>
      <c r="M42">
        <v>1393</v>
      </c>
      <c r="N42">
        <v>22.98</v>
      </c>
      <c r="O42">
        <v>17723.39</v>
      </c>
      <c r="P42">
        <v>1905.78</v>
      </c>
      <c r="Q42">
        <v>3382.35</v>
      </c>
      <c r="R42">
        <v>2597.4</v>
      </c>
      <c r="S42">
        <v>262.42</v>
      </c>
      <c r="T42">
        <v>1157718.15</v>
      </c>
      <c r="U42">
        <v>0.1</v>
      </c>
      <c r="V42">
        <v>0.51</v>
      </c>
      <c r="W42">
        <v>59.08</v>
      </c>
      <c r="X42">
        <v>68.48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0.7376</v>
      </c>
      <c r="E43">
        <v>135.58</v>
      </c>
      <c r="F43">
        <v>119.03</v>
      </c>
      <c r="G43">
        <v>14.4</v>
      </c>
      <c r="H43">
        <v>0.25</v>
      </c>
      <c r="I43">
        <v>496</v>
      </c>
      <c r="J43">
        <v>143.17</v>
      </c>
      <c r="K43">
        <v>47.83</v>
      </c>
      <c r="L43">
        <v>2</v>
      </c>
      <c r="M43">
        <v>494</v>
      </c>
      <c r="N43">
        <v>23.34</v>
      </c>
      <c r="O43">
        <v>17891.86</v>
      </c>
      <c r="P43">
        <v>1370.84</v>
      </c>
      <c r="Q43">
        <v>3365.69</v>
      </c>
      <c r="R43">
        <v>1053.04</v>
      </c>
      <c r="S43">
        <v>262.42</v>
      </c>
      <c r="T43">
        <v>390032.78</v>
      </c>
      <c r="U43">
        <v>0.25</v>
      </c>
      <c r="V43">
        <v>0.7</v>
      </c>
      <c r="W43">
        <v>57.63</v>
      </c>
      <c r="X43">
        <v>23.14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0.8289</v>
      </c>
      <c r="E44">
        <v>120.64</v>
      </c>
      <c r="F44">
        <v>109.72</v>
      </c>
      <c r="G44">
        <v>21.87</v>
      </c>
      <c r="H44">
        <v>0.37</v>
      </c>
      <c r="I44">
        <v>301</v>
      </c>
      <c r="J44">
        <v>144.54</v>
      </c>
      <c r="K44">
        <v>47.83</v>
      </c>
      <c r="L44">
        <v>3</v>
      </c>
      <c r="M44">
        <v>299</v>
      </c>
      <c r="N44">
        <v>23.71</v>
      </c>
      <c r="O44">
        <v>18060.85</v>
      </c>
      <c r="P44">
        <v>1249.95</v>
      </c>
      <c r="Q44">
        <v>3362.26</v>
      </c>
      <c r="R44">
        <v>738.91</v>
      </c>
      <c r="S44">
        <v>262.42</v>
      </c>
      <c r="T44">
        <v>233944.7</v>
      </c>
      <c r="U44">
        <v>0.36</v>
      </c>
      <c r="V44">
        <v>0.76</v>
      </c>
      <c r="W44">
        <v>57.31</v>
      </c>
      <c r="X44">
        <v>13.88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0.8763</v>
      </c>
      <c r="E45">
        <v>114.12</v>
      </c>
      <c r="F45">
        <v>105.68</v>
      </c>
      <c r="G45">
        <v>29.49</v>
      </c>
      <c r="H45">
        <v>0.49</v>
      </c>
      <c r="I45">
        <v>215</v>
      </c>
      <c r="J45">
        <v>145.92</v>
      </c>
      <c r="K45">
        <v>47.83</v>
      </c>
      <c r="L45">
        <v>4</v>
      </c>
      <c r="M45">
        <v>213</v>
      </c>
      <c r="N45">
        <v>24.09</v>
      </c>
      <c r="O45">
        <v>18230.35</v>
      </c>
      <c r="P45">
        <v>1189.26</v>
      </c>
      <c r="Q45">
        <v>3360.35</v>
      </c>
      <c r="R45">
        <v>602.66</v>
      </c>
      <c r="S45">
        <v>262.42</v>
      </c>
      <c r="T45">
        <v>166249.81</v>
      </c>
      <c r="U45">
        <v>0.44</v>
      </c>
      <c r="V45">
        <v>0.79</v>
      </c>
      <c r="W45">
        <v>57.18</v>
      </c>
      <c r="X45">
        <v>9.859999999999999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0.9056</v>
      </c>
      <c r="E46">
        <v>110.42</v>
      </c>
      <c r="F46">
        <v>103.4</v>
      </c>
      <c r="G46">
        <v>37.37</v>
      </c>
      <c r="H46">
        <v>0.6</v>
      </c>
      <c r="I46">
        <v>166</v>
      </c>
      <c r="J46">
        <v>147.3</v>
      </c>
      <c r="K46">
        <v>47.83</v>
      </c>
      <c r="L46">
        <v>5</v>
      </c>
      <c r="M46">
        <v>164</v>
      </c>
      <c r="N46">
        <v>24.47</v>
      </c>
      <c r="O46">
        <v>18400.38</v>
      </c>
      <c r="P46">
        <v>1148.27</v>
      </c>
      <c r="Q46">
        <v>3360.1</v>
      </c>
      <c r="R46">
        <v>525.13</v>
      </c>
      <c r="S46">
        <v>262.42</v>
      </c>
      <c r="T46">
        <v>127730.51</v>
      </c>
      <c r="U46">
        <v>0.5</v>
      </c>
      <c r="V46">
        <v>0.8100000000000001</v>
      </c>
      <c r="W46">
        <v>57.12</v>
      </c>
      <c r="X46">
        <v>7.59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0.9254</v>
      </c>
      <c r="E47">
        <v>108.06</v>
      </c>
      <c r="F47">
        <v>101.93</v>
      </c>
      <c r="G47">
        <v>45.3</v>
      </c>
      <c r="H47">
        <v>0.71</v>
      </c>
      <c r="I47">
        <v>135</v>
      </c>
      <c r="J47">
        <v>148.68</v>
      </c>
      <c r="K47">
        <v>47.83</v>
      </c>
      <c r="L47">
        <v>6</v>
      </c>
      <c r="M47">
        <v>133</v>
      </c>
      <c r="N47">
        <v>24.85</v>
      </c>
      <c r="O47">
        <v>18570.94</v>
      </c>
      <c r="P47">
        <v>1116.42</v>
      </c>
      <c r="Q47">
        <v>3358.8</v>
      </c>
      <c r="R47">
        <v>476.79</v>
      </c>
      <c r="S47">
        <v>262.42</v>
      </c>
      <c r="T47">
        <v>103711.26</v>
      </c>
      <c r="U47">
        <v>0.55</v>
      </c>
      <c r="V47">
        <v>0.82</v>
      </c>
      <c r="W47">
        <v>57.04</v>
      </c>
      <c r="X47">
        <v>6.13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0.9399</v>
      </c>
      <c r="E48">
        <v>106.39</v>
      </c>
      <c r="F48">
        <v>100.9</v>
      </c>
      <c r="G48">
        <v>53.58</v>
      </c>
      <c r="H48">
        <v>0.83</v>
      </c>
      <c r="I48">
        <v>113</v>
      </c>
      <c r="J48">
        <v>150.07</v>
      </c>
      <c r="K48">
        <v>47.83</v>
      </c>
      <c r="L48">
        <v>7</v>
      </c>
      <c r="M48">
        <v>111</v>
      </c>
      <c r="N48">
        <v>25.24</v>
      </c>
      <c r="O48">
        <v>18742.03</v>
      </c>
      <c r="P48">
        <v>1088.63</v>
      </c>
      <c r="Q48">
        <v>3358.45</v>
      </c>
      <c r="R48">
        <v>441.81</v>
      </c>
      <c r="S48">
        <v>262.42</v>
      </c>
      <c r="T48">
        <v>86331.7</v>
      </c>
      <c r="U48">
        <v>0.59</v>
      </c>
      <c r="V48">
        <v>0.83</v>
      </c>
      <c r="W48">
        <v>57.01</v>
      </c>
      <c r="X48">
        <v>5.11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0.9505</v>
      </c>
      <c r="E49">
        <v>105.2</v>
      </c>
      <c r="F49">
        <v>100.17</v>
      </c>
      <c r="G49">
        <v>61.96</v>
      </c>
      <c r="H49">
        <v>0.9399999999999999</v>
      </c>
      <c r="I49">
        <v>97</v>
      </c>
      <c r="J49">
        <v>151.46</v>
      </c>
      <c r="K49">
        <v>47.83</v>
      </c>
      <c r="L49">
        <v>8</v>
      </c>
      <c r="M49">
        <v>95</v>
      </c>
      <c r="N49">
        <v>25.63</v>
      </c>
      <c r="O49">
        <v>18913.66</v>
      </c>
      <c r="P49">
        <v>1063.45</v>
      </c>
      <c r="Q49">
        <v>3358.6</v>
      </c>
      <c r="R49">
        <v>416.8</v>
      </c>
      <c r="S49">
        <v>262.42</v>
      </c>
      <c r="T49">
        <v>73907.19</v>
      </c>
      <c r="U49">
        <v>0.63</v>
      </c>
      <c r="V49">
        <v>0.84</v>
      </c>
      <c r="W49">
        <v>57</v>
      </c>
      <c r="X49">
        <v>4.38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0.9595</v>
      </c>
      <c r="E50">
        <v>104.22</v>
      </c>
      <c r="F50">
        <v>99.56</v>
      </c>
      <c r="G50">
        <v>71.12</v>
      </c>
      <c r="H50">
        <v>1.04</v>
      </c>
      <c r="I50">
        <v>84</v>
      </c>
      <c r="J50">
        <v>152.85</v>
      </c>
      <c r="K50">
        <v>47.83</v>
      </c>
      <c r="L50">
        <v>9</v>
      </c>
      <c r="M50">
        <v>82</v>
      </c>
      <c r="N50">
        <v>26.03</v>
      </c>
      <c r="O50">
        <v>19085.83</v>
      </c>
      <c r="P50">
        <v>1040.63</v>
      </c>
      <c r="Q50">
        <v>3357.94</v>
      </c>
      <c r="R50">
        <v>396.94</v>
      </c>
      <c r="S50">
        <v>262.42</v>
      </c>
      <c r="T50">
        <v>64044.77</v>
      </c>
      <c r="U50">
        <v>0.66</v>
      </c>
      <c r="V50">
        <v>0.84</v>
      </c>
      <c r="W50">
        <v>56.95</v>
      </c>
      <c r="X50">
        <v>3.78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0.9665</v>
      </c>
      <c r="E51">
        <v>103.46</v>
      </c>
      <c r="F51">
        <v>99.09999999999999</v>
      </c>
      <c r="G51">
        <v>80.34999999999999</v>
      </c>
      <c r="H51">
        <v>1.15</v>
      </c>
      <c r="I51">
        <v>74</v>
      </c>
      <c r="J51">
        <v>154.25</v>
      </c>
      <c r="K51">
        <v>47.83</v>
      </c>
      <c r="L51">
        <v>10</v>
      </c>
      <c r="M51">
        <v>72</v>
      </c>
      <c r="N51">
        <v>26.43</v>
      </c>
      <c r="O51">
        <v>19258.55</v>
      </c>
      <c r="P51">
        <v>1017.77</v>
      </c>
      <c r="Q51">
        <v>3357.87</v>
      </c>
      <c r="R51">
        <v>381.15</v>
      </c>
      <c r="S51">
        <v>262.42</v>
      </c>
      <c r="T51">
        <v>56200.23</v>
      </c>
      <c r="U51">
        <v>0.6899999999999999</v>
      </c>
      <c r="V51">
        <v>0.84</v>
      </c>
      <c r="W51">
        <v>56.94</v>
      </c>
      <c r="X51">
        <v>3.31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0.972</v>
      </c>
      <c r="E52">
        <v>102.88</v>
      </c>
      <c r="F52">
        <v>98.75</v>
      </c>
      <c r="G52">
        <v>89.77</v>
      </c>
      <c r="H52">
        <v>1.25</v>
      </c>
      <c r="I52">
        <v>66</v>
      </c>
      <c r="J52">
        <v>155.66</v>
      </c>
      <c r="K52">
        <v>47.83</v>
      </c>
      <c r="L52">
        <v>11</v>
      </c>
      <c r="M52">
        <v>64</v>
      </c>
      <c r="N52">
        <v>26.83</v>
      </c>
      <c r="O52">
        <v>19431.82</v>
      </c>
      <c r="P52">
        <v>996.79</v>
      </c>
      <c r="Q52">
        <v>3357.62</v>
      </c>
      <c r="R52">
        <v>369.55</v>
      </c>
      <c r="S52">
        <v>262.42</v>
      </c>
      <c r="T52">
        <v>50438.01</v>
      </c>
      <c r="U52">
        <v>0.71</v>
      </c>
      <c r="V52">
        <v>0.85</v>
      </c>
      <c r="W52">
        <v>56.92</v>
      </c>
      <c r="X52">
        <v>2.97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0.9762</v>
      </c>
      <c r="E53">
        <v>102.44</v>
      </c>
      <c r="F53">
        <v>98.48</v>
      </c>
      <c r="G53">
        <v>98.48</v>
      </c>
      <c r="H53">
        <v>1.35</v>
      </c>
      <c r="I53">
        <v>60</v>
      </c>
      <c r="J53">
        <v>157.07</v>
      </c>
      <c r="K53">
        <v>47.83</v>
      </c>
      <c r="L53">
        <v>12</v>
      </c>
      <c r="M53">
        <v>58</v>
      </c>
      <c r="N53">
        <v>27.24</v>
      </c>
      <c r="O53">
        <v>19605.66</v>
      </c>
      <c r="P53">
        <v>973.89</v>
      </c>
      <c r="Q53">
        <v>3357.81</v>
      </c>
      <c r="R53">
        <v>360.3</v>
      </c>
      <c r="S53">
        <v>262.42</v>
      </c>
      <c r="T53">
        <v>45843.9</v>
      </c>
      <c r="U53">
        <v>0.73</v>
      </c>
      <c r="V53">
        <v>0.85</v>
      </c>
      <c r="W53">
        <v>56.92</v>
      </c>
      <c r="X53">
        <v>2.69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0.9805</v>
      </c>
      <c r="E54">
        <v>101.99</v>
      </c>
      <c r="F54">
        <v>98.2</v>
      </c>
      <c r="G54">
        <v>109.11</v>
      </c>
      <c r="H54">
        <v>1.45</v>
      </c>
      <c r="I54">
        <v>54</v>
      </c>
      <c r="J54">
        <v>158.48</v>
      </c>
      <c r="K54">
        <v>47.83</v>
      </c>
      <c r="L54">
        <v>13</v>
      </c>
      <c r="M54">
        <v>50</v>
      </c>
      <c r="N54">
        <v>27.65</v>
      </c>
      <c r="O54">
        <v>19780.06</v>
      </c>
      <c r="P54">
        <v>953.21</v>
      </c>
      <c r="Q54">
        <v>3357.55</v>
      </c>
      <c r="R54">
        <v>350.65</v>
      </c>
      <c r="S54">
        <v>262.42</v>
      </c>
      <c r="T54">
        <v>41049.83</v>
      </c>
      <c r="U54">
        <v>0.75</v>
      </c>
      <c r="V54">
        <v>0.85</v>
      </c>
      <c r="W54">
        <v>56.92</v>
      </c>
      <c r="X54">
        <v>2.42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0.9828</v>
      </c>
      <c r="E55">
        <v>101.76</v>
      </c>
      <c r="F55">
        <v>98.08</v>
      </c>
      <c r="G55">
        <v>117.7</v>
      </c>
      <c r="H55">
        <v>1.55</v>
      </c>
      <c r="I55">
        <v>50</v>
      </c>
      <c r="J55">
        <v>159.9</v>
      </c>
      <c r="K55">
        <v>47.83</v>
      </c>
      <c r="L55">
        <v>14</v>
      </c>
      <c r="M55">
        <v>16</v>
      </c>
      <c r="N55">
        <v>28.07</v>
      </c>
      <c r="O55">
        <v>19955.16</v>
      </c>
      <c r="P55">
        <v>938.97</v>
      </c>
      <c r="Q55">
        <v>3357.99</v>
      </c>
      <c r="R55">
        <v>344.92</v>
      </c>
      <c r="S55">
        <v>262.42</v>
      </c>
      <c r="T55">
        <v>38202.7</v>
      </c>
      <c r="U55">
        <v>0.76</v>
      </c>
      <c r="V55">
        <v>0.85</v>
      </c>
      <c r="W55">
        <v>56.96</v>
      </c>
      <c r="X55">
        <v>2.3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0.9836</v>
      </c>
      <c r="E56">
        <v>101.67</v>
      </c>
      <c r="F56">
        <v>98.03</v>
      </c>
      <c r="G56">
        <v>120.03</v>
      </c>
      <c r="H56">
        <v>1.65</v>
      </c>
      <c r="I56">
        <v>49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941.62</v>
      </c>
      <c r="Q56">
        <v>3357.78</v>
      </c>
      <c r="R56">
        <v>342.93</v>
      </c>
      <c r="S56">
        <v>262.42</v>
      </c>
      <c r="T56">
        <v>37213.67</v>
      </c>
      <c r="U56">
        <v>0.77</v>
      </c>
      <c r="V56">
        <v>0.85</v>
      </c>
      <c r="W56">
        <v>56.97</v>
      </c>
      <c r="X56">
        <v>2.25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0.3868</v>
      </c>
      <c r="E57">
        <v>258.52</v>
      </c>
      <c r="F57">
        <v>189.93</v>
      </c>
      <c r="G57">
        <v>6.12</v>
      </c>
      <c r="H57">
        <v>0.1</v>
      </c>
      <c r="I57">
        <v>1861</v>
      </c>
      <c r="J57">
        <v>176.73</v>
      </c>
      <c r="K57">
        <v>52.44</v>
      </c>
      <c r="L57">
        <v>1</v>
      </c>
      <c r="M57">
        <v>1859</v>
      </c>
      <c r="N57">
        <v>33.29</v>
      </c>
      <c r="O57">
        <v>22031.19</v>
      </c>
      <c r="P57">
        <v>2531.25</v>
      </c>
      <c r="Q57">
        <v>3389.3</v>
      </c>
      <c r="R57">
        <v>3457.42</v>
      </c>
      <c r="S57">
        <v>262.42</v>
      </c>
      <c r="T57">
        <v>1585398.81</v>
      </c>
      <c r="U57">
        <v>0.08</v>
      </c>
      <c r="V57">
        <v>0.44</v>
      </c>
      <c r="W57">
        <v>59.91</v>
      </c>
      <c r="X57">
        <v>93.73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0.6766</v>
      </c>
      <c r="E58">
        <v>147.79</v>
      </c>
      <c r="F58">
        <v>124.07</v>
      </c>
      <c r="G58">
        <v>12.43</v>
      </c>
      <c r="H58">
        <v>0.2</v>
      </c>
      <c r="I58">
        <v>599</v>
      </c>
      <c r="J58">
        <v>178.21</v>
      </c>
      <c r="K58">
        <v>52.44</v>
      </c>
      <c r="L58">
        <v>2</v>
      </c>
      <c r="M58">
        <v>597</v>
      </c>
      <c r="N58">
        <v>33.77</v>
      </c>
      <c r="O58">
        <v>22213.89</v>
      </c>
      <c r="P58">
        <v>1653.12</v>
      </c>
      <c r="Q58">
        <v>3368.42</v>
      </c>
      <c r="R58">
        <v>1223.34</v>
      </c>
      <c r="S58">
        <v>262.42</v>
      </c>
      <c r="T58">
        <v>474668.86</v>
      </c>
      <c r="U58">
        <v>0.21</v>
      </c>
      <c r="V58">
        <v>0.68</v>
      </c>
      <c r="W58">
        <v>57.81</v>
      </c>
      <c r="X58">
        <v>28.16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0.7835</v>
      </c>
      <c r="E59">
        <v>127.63</v>
      </c>
      <c r="F59">
        <v>112.44</v>
      </c>
      <c r="G59">
        <v>18.79</v>
      </c>
      <c r="H59">
        <v>0.3</v>
      </c>
      <c r="I59">
        <v>359</v>
      </c>
      <c r="J59">
        <v>179.7</v>
      </c>
      <c r="K59">
        <v>52.44</v>
      </c>
      <c r="L59">
        <v>3</v>
      </c>
      <c r="M59">
        <v>357</v>
      </c>
      <c r="N59">
        <v>34.26</v>
      </c>
      <c r="O59">
        <v>22397.24</v>
      </c>
      <c r="P59">
        <v>1489.25</v>
      </c>
      <c r="Q59">
        <v>3363.14</v>
      </c>
      <c r="R59">
        <v>830.86</v>
      </c>
      <c r="S59">
        <v>262.42</v>
      </c>
      <c r="T59">
        <v>279628.99</v>
      </c>
      <c r="U59">
        <v>0.32</v>
      </c>
      <c r="V59">
        <v>0.74</v>
      </c>
      <c r="W59">
        <v>57.41</v>
      </c>
      <c r="X59">
        <v>16.59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0.8395</v>
      </c>
      <c r="E60">
        <v>119.12</v>
      </c>
      <c r="F60">
        <v>107.59</v>
      </c>
      <c r="G60">
        <v>25.22</v>
      </c>
      <c r="H60">
        <v>0.39</v>
      </c>
      <c r="I60">
        <v>256</v>
      </c>
      <c r="J60">
        <v>181.19</v>
      </c>
      <c r="K60">
        <v>52.44</v>
      </c>
      <c r="L60">
        <v>4</v>
      </c>
      <c r="M60">
        <v>254</v>
      </c>
      <c r="N60">
        <v>34.75</v>
      </c>
      <c r="O60">
        <v>22581.25</v>
      </c>
      <c r="P60">
        <v>1414.49</v>
      </c>
      <c r="Q60">
        <v>3361.35</v>
      </c>
      <c r="R60">
        <v>666.33</v>
      </c>
      <c r="S60">
        <v>262.42</v>
      </c>
      <c r="T60">
        <v>197876.78</v>
      </c>
      <c r="U60">
        <v>0.39</v>
      </c>
      <c r="V60">
        <v>0.78</v>
      </c>
      <c r="W60">
        <v>57.27</v>
      </c>
      <c r="X60">
        <v>11.76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0.8746</v>
      </c>
      <c r="E61">
        <v>114.33</v>
      </c>
      <c r="F61">
        <v>104.87</v>
      </c>
      <c r="G61">
        <v>31.78</v>
      </c>
      <c r="H61">
        <v>0.49</v>
      </c>
      <c r="I61">
        <v>198</v>
      </c>
      <c r="J61">
        <v>182.69</v>
      </c>
      <c r="K61">
        <v>52.44</v>
      </c>
      <c r="L61">
        <v>5</v>
      </c>
      <c r="M61">
        <v>196</v>
      </c>
      <c r="N61">
        <v>35.25</v>
      </c>
      <c r="O61">
        <v>22766.06</v>
      </c>
      <c r="P61">
        <v>1367.84</v>
      </c>
      <c r="Q61">
        <v>3360.35</v>
      </c>
      <c r="R61">
        <v>575.3200000000001</v>
      </c>
      <c r="S61">
        <v>262.42</v>
      </c>
      <c r="T61">
        <v>152664.96</v>
      </c>
      <c r="U61">
        <v>0.46</v>
      </c>
      <c r="V61">
        <v>0.8</v>
      </c>
      <c r="W61">
        <v>57.16</v>
      </c>
      <c r="X61">
        <v>9.06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0.8984</v>
      </c>
      <c r="E62">
        <v>111.31</v>
      </c>
      <c r="F62">
        <v>103.17</v>
      </c>
      <c r="G62">
        <v>38.45</v>
      </c>
      <c r="H62">
        <v>0.58</v>
      </c>
      <c r="I62">
        <v>161</v>
      </c>
      <c r="J62">
        <v>184.19</v>
      </c>
      <c r="K62">
        <v>52.44</v>
      </c>
      <c r="L62">
        <v>6</v>
      </c>
      <c r="M62">
        <v>159</v>
      </c>
      <c r="N62">
        <v>35.75</v>
      </c>
      <c r="O62">
        <v>22951.43</v>
      </c>
      <c r="P62">
        <v>1334.17</v>
      </c>
      <c r="Q62">
        <v>3359.64</v>
      </c>
      <c r="R62">
        <v>518.11</v>
      </c>
      <c r="S62">
        <v>262.42</v>
      </c>
      <c r="T62">
        <v>124242.26</v>
      </c>
      <c r="U62">
        <v>0.51</v>
      </c>
      <c r="V62">
        <v>0.8100000000000001</v>
      </c>
      <c r="W62">
        <v>57.09</v>
      </c>
      <c r="X62">
        <v>7.36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0.9162</v>
      </c>
      <c r="E63">
        <v>109.15</v>
      </c>
      <c r="F63">
        <v>101.93</v>
      </c>
      <c r="G63">
        <v>45.3</v>
      </c>
      <c r="H63">
        <v>0.67</v>
      </c>
      <c r="I63">
        <v>135</v>
      </c>
      <c r="J63">
        <v>185.7</v>
      </c>
      <c r="K63">
        <v>52.44</v>
      </c>
      <c r="L63">
        <v>7</v>
      </c>
      <c r="M63">
        <v>133</v>
      </c>
      <c r="N63">
        <v>36.26</v>
      </c>
      <c r="O63">
        <v>23137.49</v>
      </c>
      <c r="P63">
        <v>1306.87</v>
      </c>
      <c r="Q63">
        <v>3358.55</v>
      </c>
      <c r="R63">
        <v>475.77</v>
      </c>
      <c r="S63">
        <v>262.42</v>
      </c>
      <c r="T63">
        <v>103203.31</v>
      </c>
      <c r="U63">
        <v>0.55</v>
      </c>
      <c r="V63">
        <v>0.82</v>
      </c>
      <c r="W63">
        <v>57.06</v>
      </c>
      <c r="X63">
        <v>6.13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0.9297</v>
      </c>
      <c r="E64">
        <v>107.56</v>
      </c>
      <c r="F64">
        <v>101.02</v>
      </c>
      <c r="G64">
        <v>52.25</v>
      </c>
      <c r="H64">
        <v>0.76</v>
      </c>
      <c r="I64">
        <v>116</v>
      </c>
      <c r="J64">
        <v>187.22</v>
      </c>
      <c r="K64">
        <v>52.44</v>
      </c>
      <c r="L64">
        <v>8</v>
      </c>
      <c r="M64">
        <v>114</v>
      </c>
      <c r="N64">
        <v>36.78</v>
      </c>
      <c r="O64">
        <v>23324.24</v>
      </c>
      <c r="P64">
        <v>1283.11</v>
      </c>
      <c r="Q64">
        <v>3358.55</v>
      </c>
      <c r="R64">
        <v>446.1</v>
      </c>
      <c r="S64">
        <v>262.42</v>
      </c>
      <c r="T64">
        <v>88462.86</v>
      </c>
      <c r="U64">
        <v>0.59</v>
      </c>
      <c r="V64">
        <v>0.83</v>
      </c>
      <c r="W64">
        <v>57</v>
      </c>
      <c r="X64">
        <v>5.22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0.9394</v>
      </c>
      <c r="E65">
        <v>106.45</v>
      </c>
      <c r="F65">
        <v>100.4</v>
      </c>
      <c r="G65">
        <v>59.06</v>
      </c>
      <c r="H65">
        <v>0.85</v>
      </c>
      <c r="I65">
        <v>102</v>
      </c>
      <c r="J65">
        <v>188.74</v>
      </c>
      <c r="K65">
        <v>52.44</v>
      </c>
      <c r="L65">
        <v>9</v>
      </c>
      <c r="M65">
        <v>100</v>
      </c>
      <c r="N65">
        <v>37.3</v>
      </c>
      <c r="O65">
        <v>23511.69</v>
      </c>
      <c r="P65">
        <v>1263.98</v>
      </c>
      <c r="Q65">
        <v>3358.39</v>
      </c>
      <c r="R65">
        <v>425.21</v>
      </c>
      <c r="S65">
        <v>262.42</v>
      </c>
      <c r="T65">
        <v>78085.92999999999</v>
      </c>
      <c r="U65">
        <v>0.62</v>
      </c>
      <c r="V65">
        <v>0.83</v>
      </c>
      <c r="W65">
        <v>56.99</v>
      </c>
      <c r="X65">
        <v>4.61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0.9471000000000001</v>
      </c>
      <c r="E66">
        <v>105.58</v>
      </c>
      <c r="F66">
        <v>99.92</v>
      </c>
      <c r="G66">
        <v>65.88</v>
      </c>
      <c r="H66">
        <v>0.93</v>
      </c>
      <c r="I66">
        <v>91</v>
      </c>
      <c r="J66">
        <v>190.26</v>
      </c>
      <c r="K66">
        <v>52.44</v>
      </c>
      <c r="L66">
        <v>10</v>
      </c>
      <c r="M66">
        <v>89</v>
      </c>
      <c r="N66">
        <v>37.82</v>
      </c>
      <c r="O66">
        <v>23699.85</v>
      </c>
      <c r="P66">
        <v>1246.04</v>
      </c>
      <c r="Q66">
        <v>3357.92</v>
      </c>
      <c r="R66">
        <v>408.9</v>
      </c>
      <c r="S66">
        <v>262.42</v>
      </c>
      <c r="T66">
        <v>69986.24000000001</v>
      </c>
      <c r="U66">
        <v>0.64</v>
      </c>
      <c r="V66">
        <v>0.84</v>
      </c>
      <c r="W66">
        <v>56.98</v>
      </c>
      <c r="X66">
        <v>4.14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0.9547</v>
      </c>
      <c r="E67">
        <v>104.75</v>
      </c>
      <c r="F67">
        <v>99.45</v>
      </c>
      <c r="G67">
        <v>73.66</v>
      </c>
      <c r="H67">
        <v>1.02</v>
      </c>
      <c r="I67">
        <v>81</v>
      </c>
      <c r="J67">
        <v>191.79</v>
      </c>
      <c r="K67">
        <v>52.44</v>
      </c>
      <c r="L67">
        <v>11</v>
      </c>
      <c r="M67">
        <v>79</v>
      </c>
      <c r="N67">
        <v>38.35</v>
      </c>
      <c r="O67">
        <v>23888.73</v>
      </c>
      <c r="P67">
        <v>1228.04</v>
      </c>
      <c r="Q67">
        <v>3358.14</v>
      </c>
      <c r="R67">
        <v>392.5</v>
      </c>
      <c r="S67">
        <v>262.42</v>
      </c>
      <c r="T67">
        <v>61838.18</v>
      </c>
      <c r="U67">
        <v>0.67</v>
      </c>
      <c r="V67">
        <v>0.84</v>
      </c>
      <c r="W67">
        <v>56.97</v>
      </c>
      <c r="X67">
        <v>3.66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0.9603</v>
      </c>
      <c r="E68">
        <v>104.13</v>
      </c>
      <c r="F68">
        <v>99.08</v>
      </c>
      <c r="G68">
        <v>80.34</v>
      </c>
      <c r="H68">
        <v>1.1</v>
      </c>
      <c r="I68">
        <v>74</v>
      </c>
      <c r="J68">
        <v>193.33</v>
      </c>
      <c r="K68">
        <v>52.44</v>
      </c>
      <c r="L68">
        <v>12</v>
      </c>
      <c r="M68">
        <v>72</v>
      </c>
      <c r="N68">
        <v>38.89</v>
      </c>
      <c r="O68">
        <v>24078.33</v>
      </c>
      <c r="P68">
        <v>1211.06</v>
      </c>
      <c r="Q68">
        <v>3357.8</v>
      </c>
      <c r="R68">
        <v>380.56</v>
      </c>
      <c r="S68">
        <v>262.42</v>
      </c>
      <c r="T68">
        <v>55904.77</v>
      </c>
      <c r="U68">
        <v>0.6899999999999999</v>
      </c>
      <c r="V68">
        <v>0.84</v>
      </c>
      <c r="W68">
        <v>56.94</v>
      </c>
      <c r="X68">
        <v>3.3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0.9651999999999999</v>
      </c>
      <c r="E69">
        <v>103.6</v>
      </c>
      <c r="F69">
        <v>98.8</v>
      </c>
      <c r="G69">
        <v>88.48</v>
      </c>
      <c r="H69">
        <v>1.18</v>
      </c>
      <c r="I69">
        <v>67</v>
      </c>
      <c r="J69">
        <v>194.88</v>
      </c>
      <c r="K69">
        <v>52.44</v>
      </c>
      <c r="L69">
        <v>13</v>
      </c>
      <c r="M69">
        <v>65</v>
      </c>
      <c r="N69">
        <v>39.43</v>
      </c>
      <c r="O69">
        <v>24268.67</v>
      </c>
      <c r="P69">
        <v>1195.67</v>
      </c>
      <c r="Q69">
        <v>3357.66</v>
      </c>
      <c r="R69">
        <v>370.82</v>
      </c>
      <c r="S69">
        <v>262.42</v>
      </c>
      <c r="T69">
        <v>51066.55</v>
      </c>
      <c r="U69">
        <v>0.71</v>
      </c>
      <c r="V69">
        <v>0.85</v>
      </c>
      <c r="W69">
        <v>56.94</v>
      </c>
      <c r="X69">
        <v>3.02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0.9692</v>
      </c>
      <c r="E70">
        <v>103.18</v>
      </c>
      <c r="F70">
        <v>98.56</v>
      </c>
      <c r="G70">
        <v>95.38</v>
      </c>
      <c r="H70">
        <v>1.27</v>
      </c>
      <c r="I70">
        <v>62</v>
      </c>
      <c r="J70">
        <v>196.42</v>
      </c>
      <c r="K70">
        <v>52.44</v>
      </c>
      <c r="L70">
        <v>14</v>
      </c>
      <c r="M70">
        <v>60</v>
      </c>
      <c r="N70">
        <v>39.98</v>
      </c>
      <c r="O70">
        <v>24459.75</v>
      </c>
      <c r="P70">
        <v>1179.99</v>
      </c>
      <c r="Q70">
        <v>3357.75</v>
      </c>
      <c r="R70">
        <v>362.94</v>
      </c>
      <c r="S70">
        <v>262.42</v>
      </c>
      <c r="T70">
        <v>47150.84</v>
      </c>
      <c r="U70">
        <v>0.72</v>
      </c>
      <c r="V70">
        <v>0.85</v>
      </c>
      <c r="W70">
        <v>56.92</v>
      </c>
      <c r="X70">
        <v>2.77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0.9729</v>
      </c>
      <c r="E71">
        <v>102.79</v>
      </c>
      <c r="F71">
        <v>98.34</v>
      </c>
      <c r="G71">
        <v>103.51</v>
      </c>
      <c r="H71">
        <v>1.35</v>
      </c>
      <c r="I71">
        <v>57</v>
      </c>
      <c r="J71">
        <v>197.98</v>
      </c>
      <c r="K71">
        <v>52.44</v>
      </c>
      <c r="L71">
        <v>15</v>
      </c>
      <c r="M71">
        <v>55</v>
      </c>
      <c r="N71">
        <v>40.54</v>
      </c>
      <c r="O71">
        <v>24651.58</v>
      </c>
      <c r="P71">
        <v>1164.58</v>
      </c>
      <c r="Q71">
        <v>3357.51</v>
      </c>
      <c r="R71">
        <v>355.53</v>
      </c>
      <c r="S71">
        <v>262.42</v>
      </c>
      <c r="T71">
        <v>43474.08</v>
      </c>
      <c r="U71">
        <v>0.74</v>
      </c>
      <c r="V71">
        <v>0.85</v>
      </c>
      <c r="W71">
        <v>56.92</v>
      </c>
      <c r="X71">
        <v>2.56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0.976</v>
      </c>
      <c r="E72">
        <v>102.46</v>
      </c>
      <c r="F72">
        <v>98.16</v>
      </c>
      <c r="G72">
        <v>111.12</v>
      </c>
      <c r="H72">
        <v>1.42</v>
      </c>
      <c r="I72">
        <v>53</v>
      </c>
      <c r="J72">
        <v>199.54</v>
      </c>
      <c r="K72">
        <v>52.44</v>
      </c>
      <c r="L72">
        <v>16</v>
      </c>
      <c r="M72">
        <v>51</v>
      </c>
      <c r="N72">
        <v>41.1</v>
      </c>
      <c r="O72">
        <v>24844.17</v>
      </c>
      <c r="P72">
        <v>1149.49</v>
      </c>
      <c r="Q72">
        <v>3357.56</v>
      </c>
      <c r="R72">
        <v>349.55</v>
      </c>
      <c r="S72">
        <v>262.42</v>
      </c>
      <c r="T72">
        <v>40505.41</v>
      </c>
      <c r="U72">
        <v>0.75</v>
      </c>
      <c r="V72">
        <v>0.85</v>
      </c>
      <c r="W72">
        <v>56.91</v>
      </c>
      <c r="X72">
        <v>2.38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0.9792999999999999</v>
      </c>
      <c r="E73">
        <v>102.12</v>
      </c>
      <c r="F73">
        <v>97.95</v>
      </c>
      <c r="G73">
        <v>119.94</v>
      </c>
      <c r="H73">
        <v>1.5</v>
      </c>
      <c r="I73">
        <v>49</v>
      </c>
      <c r="J73">
        <v>201.11</v>
      </c>
      <c r="K73">
        <v>52.44</v>
      </c>
      <c r="L73">
        <v>17</v>
      </c>
      <c r="M73">
        <v>47</v>
      </c>
      <c r="N73">
        <v>41.67</v>
      </c>
      <c r="O73">
        <v>25037.53</v>
      </c>
      <c r="P73">
        <v>1134.11</v>
      </c>
      <c r="Q73">
        <v>3357.49</v>
      </c>
      <c r="R73">
        <v>342.44</v>
      </c>
      <c r="S73">
        <v>262.42</v>
      </c>
      <c r="T73">
        <v>36966.87</v>
      </c>
      <c r="U73">
        <v>0.77</v>
      </c>
      <c r="V73">
        <v>0.85</v>
      </c>
      <c r="W73">
        <v>56.91</v>
      </c>
      <c r="X73">
        <v>2.17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0.9814000000000001</v>
      </c>
      <c r="E74">
        <v>101.9</v>
      </c>
      <c r="F74">
        <v>97.84</v>
      </c>
      <c r="G74">
        <v>127.62</v>
      </c>
      <c r="H74">
        <v>1.58</v>
      </c>
      <c r="I74">
        <v>46</v>
      </c>
      <c r="J74">
        <v>202.68</v>
      </c>
      <c r="K74">
        <v>52.44</v>
      </c>
      <c r="L74">
        <v>18</v>
      </c>
      <c r="M74">
        <v>44</v>
      </c>
      <c r="N74">
        <v>42.24</v>
      </c>
      <c r="O74">
        <v>25231.66</v>
      </c>
      <c r="P74">
        <v>1118.27</v>
      </c>
      <c r="Q74">
        <v>3357.45</v>
      </c>
      <c r="R74">
        <v>338.73</v>
      </c>
      <c r="S74">
        <v>262.42</v>
      </c>
      <c r="T74">
        <v>35130.03</v>
      </c>
      <c r="U74">
        <v>0.77</v>
      </c>
      <c r="V74">
        <v>0.86</v>
      </c>
      <c r="W74">
        <v>56.9</v>
      </c>
      <c r="X74">
        <v>2.06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0.984</v>
      </c>
      <c r="E75">
        <v>101.63</v>
      </c>
      <c r="F75">
        <v>97.68000000000001</v>
      </c>
      <c r="G75">
        <v>136.3</v>
      </c>
      <c r="H75">
        <v>1.65</v>
      </c>
      <c r="I75">
        <v>43</v>
      </c>
      <c r="J75">
        <v>204.26</v>
      </c>
      <c r="K75">
        <v>52.44</v>
      </c>
      <c r="L75">
        <v>19</v>
      </c>
      <c r="M75">
        <v>41</v>
      </c>
      <c r="N75">
        <v>42.82</v>
      </c>
      <c r="O75">
        <v>25426.72</v>
      </c>
      <c r="P75">
        <v>1103.47</v>
      </c>
      <c r="Q75">
        <v>3357.37</v>
      </c>
      <c r="R75">
        <v>333.39</v>
      </c>
      <c r="S75">
        <v>262.42</v>
      </c>
      <c r="T75">
        <v>32471.27</v>
      </c>
      <c r="U75">
        <v>0.79</v>
      </c>
      <c r="V75">
        <v>0.86</v>
      </c>
      <c r="W75">
        <v>56.9</v>
      </c>
      <c r="X75">
        <v>1.9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0.9861</v>
      </c>
      <c r="E76">
        <v>101.41</v>
      </c>
      <c r="F76">
        <v>97.56</v>
      </c>
      <c r="G76">
        <v>146.35</v>
      </c>
      <c r="H76">
        <v>1.73</v>
      </c>
      <c r="I76">
        <v>40</v>
      </c>
      <c r="J76">
        <v>205.85</v>
      </c>
      <c r="K76">
        <v>52.44</v>
      </c>
      <c r="L76">
        <v>20</v>
      </c>
      <c r="M76">
        <v>34</v>
      </c>
      <c r="N76">
        <v>43.41</v>
      </c>
      <c r="O76">
        <v>25622.45</v>
      </c>
      <c r="P76">
        <v>1087.03</v>
      </c>
      <c r="Q76">
        <v>3357.29</v>
      </c>
      <c r="R76">
        <v>329.31</v>
      </c>
      <c r="S76">
        <v>262.42</v>
      </c>
      <c r="T76">
        <v>30450.59</v>
      </c>
      <c r="U76">
        <v>0.8</v>
      </c>
      <c r="V76">
        <v>0.86</v>
      </c>
      <c r="W76">
        <v>56.89</v>
      </c>
      <c r="X76">
        <v>1.79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0.9868</v>
      </c>
      <c r="E77">
        <v>101.34</v>
      </c>
      <c r="F77">
        <v>97.53</v>
      </c>
      <c r="G77">
        <v>150.05</v>
      </c>
      <c r="H77">
        <v>1.8</v>
      </c>
      <c r="I77">
        <v>39</v>
      </c>
      <c r="J77">
        <v>207.45</v>
      </c>
      <c r="K77">
        <v>52.44</v>
      </c>
      <c r="L77">
        <v>21</v>
      </c>
      <c r="M77">
        <v>9</v>
      </c>
      <c r="N77">
        <v>44</v>
      </c>
      <c r="O77">
        <v>25818.99</v>
      </c>
      <c r="P77">
        <v>1083.66</v>
      </c>
      <c r="Q77">
        <v>3357.49</v>
      </c>
      <c r="R77">
        <v>327.18</v>
      </c>
      <c r="S77">
        <v>262.42</v>
      </c>
      <c r="T77">
        <v>29388.19</v>
      </c>
      <c r="U77">
        <v>0.8</v>
      </c>
      <c r="V77">
        <v>0.86</v>
      </c>
      <c r="W77">
        <v>56.92</v>
      </c>
      <c r="X77">
        <v>1.76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0.9865</v>
      </c>
      <c r="E78">
        <v>101.37</v>
      </c>
      <c r="F78">
        <v>97.56</v>
      </c>
      <c r="G78">
        <v>150.09</v>
      </c>
      <c r="H78">
        <v>1.87</v>
      </c>
      <c r="I78">
        <v>39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1089.23</v>
      </c>
      <c r="Q78">
        <v>3357.78</v>
      </c>
      <c r="R78">
        <v>327.51</v>
      </c>
      <c r="S78">
        <v>262.42</v>
      </c>
      <c r="T78">
        <v>29553.43</v>
      </c>
      <c r="U78">
        <v>0.8</v>
      </c>
      <c r="V78">
        <v>0.86</v>
      </c>
      <c r="W78">
        <v>56.94</v>
      </c>
      <c r="X78">
        <v>1.78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0.8552999999999999</v>
      </c>
      <c r="E79">
        <v>116.92</v>
      </c>
      <c r="F79">
        <v>111.53</v>
      </c>
      <c r="G79">
        <v>19.86</v>
      </c>
      <c r="H79">
        <v>0.64</v>
      </c>
      <c r="I79">
        <v>337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324.9</v>
      </c>
      <c r="Q79">
        <v>3366.55</v>
      </c>
      <c r="R79">
        <v>784.64</v>
      </c>
      <c r="S79">
        <v>262.42</v>
      </c>
      <c r="T79">
        <v>256629.61</v>
      </c>
      <c r="U79">
        <v>0.33</v>
      </c>
      <c r="V79">
        <v>0.75</v>
      </c>
      <c r="W79">
        <v>57.81</v>
      </c>
      <c r="X79">
        <v>15.68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0.6183</v>
      </c>
      <c r="E80">
        <v>161.73</v>
      </c>
      <c r="F80">
        <v>140.6</v>
      </c>
      <c r="G80">
        <v>9.06</v>
      </c>
      <c r="H80">
        <v>0.18</v>
      </c>
      <c r="I80">
        <v>931</v>
      </c>
      <c r="J80">
        <v>98.70999999999999</v>
      </c>
      <c r="K80">
        <v>39.72</v>
      </c>
      <c r="L80">
        <v>1</v>
      </c>
      <c r="M80">
        <v>929</v>
      </c>
      <c r="N80">
        <v>12.99</v>
      </c>
      <c r="O80">
        <v>12407.75</v>
      </c>
      <c r="P80">
        <v>1278.42</v>
      </c>
      <c r="Q80">
        <v>3374.22</v>
      </c>
      <c r="R80">
        <v>1782.75</v>
      </c>
      <c r="S80">
        <v>262.42</v>
      </c>
      <c r="T80">
        <v>752715.48</v>
      </c>
      <c r="U80">
        <v>0.15</v>
      </c>
      <c r="V80">
        <v>0.6</v>
      </c>
      <c r="W80">
        <v>58.36</v>
      </c>
      <c r="X80">
        <v>44.61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0.819</v>
      </c>
      <c r="E81">
        <v>122.1</v>
      </c>
      <c r="F81">
        <v>112.65</v>
      </c>
      <c r="G81">
        <v>18.62</v>
      </c>
      <c r="H81">
        <v>0.35</v>
      </c>
      <c r="I81">
        <v>363</v>
      </c>
      <c r="J81">
        <v>99.95</v>
      </c>
      <c r="K81">
        <v>39.72</v>
      </c>
      <c r="L81">
        <v>2</v>
      </c>
      <c r="M81">
        <v>361</v>
      </c>
      <c r="N81">
        <v>13.24</v>
      </c>
      <c r="O81">
        <v>12561.45</v>
      </c>
      <c r="P81">
        <v>1004.71</v>
      </c>
      <c r="Q81">
        <v>3363.15</v>
      </c>
      <c r="R81">
        <v>838.17</v>
      </c>
      <c r="S81">
        <v>262.42</v>
      </c>
      <c r="T81">
        <v>283263.75</v>
      </c>
      <c r="U81">
        <v>0.31</v>
      </c>
      <c r="V81">
        <v>0.74</v>
      </c>
      <c r="W81">
        <v>57.41</v>
      </c>
      <c r="X81">
        <v>16.8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0.8888</v>
      </c>
      <c r="E82">
        <v>112.51</v>
      </c>
      <c r="F82">
        <v>105.96</v>
      </c>
      <c r="G82">
        <v>28.64</v>
      </c>
      <c r="H82">
        <v>0.52</v>
      </c>
      <c r="I82">
        <v>222</v>
      </c>
      <c r="J82">
        <v>101.2</v>
      </c>
      <c r="K82">
        <v>39.72</v>
      </c>
      <c r="L82">
        <v>3</v>
      </c>
      <c r="M82">
        <v>220</v>
      </c>
      <c r="N82">
        <v>13.49</v>
      </c>
      <c r="O82">
        <v>12715.54</v>
      </c>
      <c r="P82">
        <v>921.8099999999999</v>
      </c>
      <c r="Q82">
        <v>3360.5</v>
      </c>
      <c r="R82">
        <v>612.4299999999999</v>
      </c>
      <c r="S82">
        <v>262.42</v>
      </c>
      <c r="T82">
        <v>171098.91</v>
      </c>
      <c r="U82">
        <v>0.43</v>
      </c>
      <c r="V82">
        <v>0.79</v>
      </c>
      <c r="W82">
        <v>57.18</v>
      </c>
      <c r="X82">
        <v>10.14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0.9239000000000001</v>
      </c>
      <c r="E83">
        <v>108.23</v>
      </c>
      <c r="F83">
        <v>103</v>
      </c>
      <c r="G83">
        <v>39.11</v>
      </c>
      <c r="H83">
        <v>0.6899999999999999</v>
      </c>
      <c r="I83">
        <v>158</v>
      </c>
      <c r="J83">
        <v>102.45</v>
      </c>
      <c r="K83">
        <v>39.72</v>
      </c>
      <c r="L83">
        <v>4</v>
      </c>
      <c r="M83">
        <v>156</v>
      </c>
      <c r="N83">
        <v>13.74</v>
      </c>
      <c r="O83">
        <v>12870.03</v>
      </c>
      <c r="P83">
        <v>871.0599999999999</v>
      </c>
      <c r="Q83">
        <v>3359.18</v>
      </c>
      <c r="R83">
        <v>512.15</v>
      </c>
      <c r="S83">
        <v>262.42</v>
      </c>
      <c r="T83">
        <v>121279.66</v>
      </c>
      <c r="U83">
        <v>0.51</v>
      </c>
      <c r="V83">
        <v>0.8100000000000001</v>
      </c>
      <c r="W83">
        <v>57.09</v>
      </c>
      <c r="X83">
        <v>7.19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0.9461000000000001</v>
      </c>
      <c r="E84">
        <v>105.7</v>
      </c>
      <c r="F84">
        <v>101.24</v>
      </c>
      <c r="G84">
        <v>50.62</v>
      </c>
      <c r="H84">
        <v>0.85</v>
      </c>
      <c r="I84">
        <v>120</v>
      </c>
      <c r="J84">
        <v>103.71</v>
      </c>
      <c r="K84">
        <v>39.72</v>
      </c>
      <c r="L84">
        <v>5</v>
      </c>
      <c r="M84">
        <v>118</v>
      </c>
      <c r="N84">
        <v>14</v>
      </c>
      <c r="O84">
        <v>13024.91</v>
      </c>
      <c r="P84">
        <v>829.51</v>
      </c>
      <c r="Q84">
        <v>3358.81</v>
      </c>
      <c r="R84">
        <v>453.5</v>
      </c>
      <c r="S84">
        <v>262.42</v>
      </c>
      <c r="T84">
        <v>92142.78999999999</v>
      </c>
      <c r="U84">
        <v>0.58</v>
      </c>
      <c r="V84">
        <v>0.83</v>
      </c>
      <c r="W84">
        <v>57.01</v>
      </c>
      <c r="X84">
        <v>5.45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0.9607</v>
      </c>
      <c r="E85">
        <v>104.09</v>
      </c>
      <c r="F85">
        <v>100.12</v>
      </c>
      <c r="G85">
        <v>62.58</v>
      </c>
      <c r="H85">
        <v>1.01</v>
      </c>
      <c r="I85">
        <v>96</v>
      </c>
      <c r="J85">
        <v>104.97</v>
      </c>
      <c r="K85">
        <v>39.72</v>
      </c>
      <c r="L85">
        <v>6</v>
      </c>
      <c r="M85">
        <v>94</v>
      </c>
      <c r="N85">
        <v>14.25</v>
      </c>
      <c r="O85">
        <v>13180.19</v>
      </c>
      <c r="P85">
        <v>793.36</v>
      </c>
      <c r="Q85">
        <v>3358.48</v>
      </c>
      <c r="R85">
        <v>415.46</v>
      </c>
      <c r="S85">
        <v>262.42</v>
      </c>
      <c r="T85">
        <v>73242.64</v>
      </c>
      <c r="U85">
        <v>0.63</v>
      </c>
      <c r="V85">
        <v>0.84</v>
      </c>
      <c r="W85">
        <v>56.99</v>
      </c>
      <c r="X85">
        <v>4.33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0.9712</v>
      </c>
      <c r="E86">
        <v>102.97</v>
      </c>
      <c r="F86">
        <v>99.34999999999999</v>
      </c>
      <c r="G86">
        <v>75.45999999999999</v>
      </c>
      <c r="H86">
        <v>1.16</v>
      </c>
      <c r="I86">
        <v>79</v>
      </c>
      <c r="J86">
        <v>106.23</v>
      </c>
      <c r="K86">
        <v>39.72</v>
      </c>
      <c r="L86">
        <v>7</v>
      </c>
      <c r="M86">
        <v>60</v>
      </c>
      <c r="N86">
        <v>14.52</v>
      </c>
      <c r="O86">
        <v>13335.87</v>
      </c>
      <c r="P86">
        <v>758.38</v>
      </c>
      <c r="Q86">
        <v>3358.36</v>
      </c>
      <c r="R86">
        <v>388.9</v>
      </c>
      <c r="S86">
        <v>262.42</v>
      </c>
      <c r="T86">
        <v>60050.12</v>
      </c>
      <c r="U86">
        <v>0.67</v>
      </c>
      <c r="V86">
        <v>0.84</v>
      </c>
      <c r="W86">
        <v>56.98</v>
      </c>
      <c r="X86">
        <v>3.57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0.9722</v>
      </c>
      <c r="E87">
        <v>102.86</v>
      </c>
      <c r="F87">
        <v>99.31</v>
      </c>
      <c r="G87">
        <v>78.40000000000001</v>
      </c>
      <c r="H87">
        <v>1.31</v>
      </c>
      <c r="I87">
        <v>76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758.09</v>
      </c>
      <c r="Q87">
        <v>3358.99</v>
      </c>
      <c r="R87">
        <v>384.83</v>
      </c>
      <c r="S87">
        <v>262.42</v>
      </c>
      <c r="T87">
        <v>58029.33</v>
      </c>
      <c r="U87">
        <v>0.68</v>
      </c>
      <c r="V87">
        <v>0.84</v>
      </c>
      <c r="W87">
        <v>57.05</v>
      </c>
      <c r="X87">
        <v>3.52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0.5343</v>
      </c>
      <c r="E88">
        <v>187.16</v>
      </c>
      <c r="F88">
        <v>154.36</v>
      </c>
      <c r="G88">
        <v>7.72</v>
      </c>
      <c r="H88">
        <v>0.14</v>
      </c>
      <c r="I88">
        <v>1200</v>
      </c>
      <c r="J88">
        <v>124.63</v>
      </c>
      <c r="K88">
        <v>45</v>
      </c>
      <c r="L88">
        <v>1</v>
      </c>
      <c r="M88">
        <v>1198</v>
      </c>
      <c r="N88">
        <v>18.64</v>
      </c>
      <c r="O88">
        <v>15605.44</v>
      </c>
      <c r="P88">
        <v>1642.82</v>
      </c>
      <c r="Q88">
        <v>3378.87</v>
      </c>
      <c r="R88">
        <v>2249.89</v>
      </c>
      <c r="S88">
        <v>262.42</v>
      </c>
      <c r="T88">
        <v>984938.77</v>
      </c>
      <c r="U88">
        <v>0.12</v>
      </c>
      <c r="V88">
        <v>0.54</v>
      </c>
      <c r="W88">
        <v>58.78</v>
      </c>
      <c r="X88">
        <v>58.31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0.7685999999999999</v>
      </c>
      <c r="E89">
        <v>130.1</v>
      </c>
      <c r="F89">
        <v>116.6</v>
      </c>
      <c r="G89">
        <v>15.72</v>
      </c>
      <c r="H89">
        <v>0.28</v>
      </c>
      <c r="I89">
        <v>445</v>
      </c>
      <c r="J89">
        <v>125.95</v>
      </c>
      <c r="K89">
        <v>45</v>
      </c>
      <c r="L89">
        <v>2</v>
      </c>
      <c r="M89">
        <v>443</v>
      </c>
      <c r="N89">
        <v>18.95</v>
      </c>
      <c r="O89">
        <v>15767.7</v>
      </c>
      <c r="P89">
        <v>1229.46</v>
      </c>
      <c r="Q89">
        <v>3364.8</v>
      </c>
      <c r="R89">
        <v>970.92</v>
      </c>
      <c r="S89">
        <v>262.42</v>
      </c>
      <c r="T89">
        <v>349227.87</v>
      </c>
      <c r="U89">
        <v>0.27</v>
      </c>
      <c r="V89">
        <v>0.72</v>
      </c>
      <c r="W89">
        <v>57.55</v>
      </c>
      <c r="X89">
        <v>20.72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0.852</v>
      </c>
      <c r="E90">
        <v>117.36</v>
      </c>
      <c r="F90">
        <v>108.31</v>
      </c>
      <c r="G90">
        <v>23.98</v>
      </c>
      <c r="H90">
        <v>0.42</v>
      </c>
      <c r="I90">
        <v>271</v>
      </c>
      <c r="J90">
        <v>127.27</v>
      </c>
      <c r="K90">
        <v>45</v>
      </c>
      <c r="L90">
        <v>3</v>
      </c>
      <c r="M90">
        <v>269</v>
      </c>
      <c r="N90">
        <v>19.27</v>
      </c>
      <c r="O90">
        <v>15930.42</v>
      </c>
      <c r="P90">
        <v>1125.19</v>
      </c>
      <c r="Q90">
        <v>3361.45</v>
      </c>
      <c r="R90">
        <v>691.47</v>
      </c>
      <c r="S90">
        <v>262.42</v>
      </c>
      <c r="T90">
        <v>210373.15</v>
      </c>
      <c r="U90">
        <v>0.38</v>
      </c>
      <c r="V90">
        <v>0.77</v>
      </c>
      <c r="W90">
        <v>57.26</v>
      </c>
      <c r="X90">
        <v>12.48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0.8951</v>
      </c>
      <c r="E91">
        <v>111.72</v>
      </c>
      <c r="F91">
        <v>104.65</v>
      </c>
      <c r="G91">
        <v>32.53</v>
      </c>
      <c r="H91">
        <v>0.55</v>
      </c>
      <c r="I91">
        <v>193</v>
      </c>
      <c r="J91">
        <v>128.59</v>
      </c>
      <c r="K91">
        <v>45</v>
      </c>
      <c r="L91">
        <v>4</v>
      </c>
      <c r="M91">
        <v>191</v>
      </c>
      <c r="N91">
        <v>19.59</v>
      </c>
      <c r="O91">
        <v>16093.6</v>
      </c>
      <c r="P91">
        <v>1069.01</v>
      </c>
      <c r="Q91">
        <v>3360.16</v>
      </c>
      <c r="R91">
        <v>568.4299999999999</v>
      </c>
      <c r="S91">
        <v>262.42</v>
      </c>
      <c r="T91">
        <v>149243.01</v>
      </c>
      <c r="U91">
        <v>0.46</v>
      </c>
      <c r="V91">
        <v>0.8</v>
      </c>
      <c r="W91">
        <v>57.13</v>
      </c>
      <c r="X91">
        <v>8.84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0.9214</v>
      </c>
      <c r="E92">
        <v>108.54</v>
      </c>
      <c r="F92">
        <v>102.59</v>
      </c>
      <c r="G92">
        <v>41.31</v>
      </c>
      <c r="H92">
        <v>0.68</v>
      </c>
      <c r="I92">
        <v>149</v>
      </c>
      <c r="J92">
        <v>129.92</v>
      </c>
      <c r="K92">
        <v>45</v>
      </c>
      <c r="L92">
        <v>5</v>
      </c>
      <c r="M92">
        <v>147</v>
      </c>
      <c r="N92">
        <v>19.92</v>
      </c>
      <c r="O92">
        <v>16257.24</v>
      </c>
      <c r="P92">
        <v>1030.1</v>
      </c>
      <c r="Q92">
        <v>3358.97</v>
      </c>
      <c r="R92">
        <v>498.81</v>
      </c>
      <c r="S92">
        <v>262.42</v>
      </c>
      <c r="T92">
        <v>114650.77</v>
      </c>
      <c r="U92">
        <v>0.53</v>
      </c>
      <c r="V92">
        <v>0.82</v>
      </c>
      <c r="W92">
        <v>57.07</v>
      </c>
      <c r="X92">
        <v>6.79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0.9389999999999999</v>
      </c>
      <c r="E93">
        <v>106.49</v>
      </c>
      <c r="F93">
        <v>101.27</v>
      </c>
      <c r="G93">
        <v>50.22</v>
      </c>
      <c r="H93">
        <v>0.8100000000000001</v>
      </c>
      <c r="I93">
        <v>121</v>
      </c>
      <c r="J93">
        <v>131.25</v>
      </c>
      <c r="K93">
        <v>45</v>
      </c>
      <c r="L93">
        <v>6</v>
      </c>
      <c r="M93">
        <v>119</v>
      </c>
      <c r="N93">
        <v>20.25</v>
      </c>
      <c r="O93">
        <v>16421.36</v>
      </c>
      <c r="P93">
        <v>997.0700000000001</v>
      </c>
      <c r="Q93">
        <v>3358.58</v>
      </c>
      <c r="R93">
        <v>454.1</v>
      </c>
      <c r="S93">
        <v>262.42</v>
      </c>
      <c r="T93">
        <v>92439.37</v>
      </c>
      <c r="U93">
        <v>0.58</v>
      </c>
      <c r="V93">
        <v>0.83</v>
      </c>
      <c r="W93">
        <v>57.02</v>
      </c>
      <c r="X93">
        <v>5.47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0.9518</v>
      </c>
      <c r="E94">
        <v>105.07</v>
      </c>
      <c r="F94">
        <v>100.35</v>
      </c>
      <c r="G94">
        <v>59.62</v>
      </c>
      <c r="H94">
        <v>0.93</v>
      </c>
      <c r="I94">
        <v>101</v>
      </c>
      <c r="J94">
        <v>132.58</v>
      </c>
      <c r="K94">
        <v>45</v>
      </c>
      <c r="L94">
        <v>7</v>
      </c>
      <c r="M94">
        <v>99</v>
      </c>
      <c r="N94">
        <v>20.59</v>
      </c>
      <c r="O94">
        <v>16585.95</v>
      </c>
      <c r="P94">
        <v>968.4400000000001</v>
      </c>
      <c r="Q94">
        <v>3358.31</v>
      </c>
      <c r="R94">
        <v>423.05</v>
      </c>
      <c r="S94">
        <v>262.42</v>
      </c>
      <c r="T94">
        <v>77015.61</v>
      </c>
      <c r="U94">
        <v>0.62</v>
      </c>
      <c r="V94">
        <v>0.83</v>
      </c>
      <c r="W94">
        <v>57</v>
      </c>
      <c r="X94">
        <v>4.56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0.9618</v>
      </c>
      <c r="E95">
        <v>103.98</v>
      </c>
      <c r="F95">
        <v>99.64</v>
      </c>
      <c r="G95">
        <v>69.52</v>
      </c>
      <c r="H95">
        <v>1.06</v>
      </c>
      <c r="I95">
        <v>86</v>
      </c>
      <c r="J95">
        <v>133.92</v>
      </c>
      <c r="K95">
        <v>45</v>
      </c>
      <c r="L95">
        <v>8</v>
      </c>
      <c r="M95">
        <v>84</v>
      </c>
      <c r="N95">
        <v>20.93</v>
      </c>
      <c r="O95">
        <v>16751.02</v>
      </c>
      <c r="P95">
        <v>941.37</v>
      </c>
      <c r="Q95">
        <v>3358.14</v>
      </c>
      <c r="R95">
        <v>400.01</v>
      </c>
      <c r="S95">
        <v>262.42</v>
      </c>
      <c r="T95">
        <v>65568.38</v>
      </c>
      <c r="U95">
        <v>0.66</v>
      </c>
      <c r="V95">
        <v>0.84</v>
      </c>
      <c r="W95">
        <v>56.95</v>
      </c>
      <c r="X95">
        <v>3.86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0.9695</v>
      </c>
      <c r="E96">
        <v>103.15</v>
      </c>
      <c r="F96">
        <v>99.12</v>
      </c>
      <c r="G96">
        <v>80.37</v>
      </c>
      <c r="H96">
        <v>1.18</v>
      </c>
      <c r="I96">
        <v>74</v>
      </c>
      <c r="J96">
        <v>135.27</v>
      </c>
      <c r="K96">
        <v>45</v>
      </c>
      <c r="L96">
        <v>9</v>
      </c>
      <c r="M96">
        <v>72</v>
      </c>
      <c r="N96">
        <v>21.27</v>
      </c>
      <c r="O96">
        <v>16916.71</v>
      </c>
      <c r="P96">
        <v>914.42</v>
      </c>
      <c r="Q96">
        <v>3357.85</v>
      </c>
      <c r="R96">
        <v>381.62</v>
      </c>
      <c r="S96">
        <v>262.42</v>
      </c>
      <c r="T96">
        <v>56433.1</v>
      </c>
      <c r="U96">
        <v>0.6899999999999999</v>
      </c>
      <c r="V96">
        <v>0.84</v>
      </c>
      <c r="W96">
        <v>56.95</v>
      </c>
      <c r="X96">
        <v>3.34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0.9758</v>
      </c>
      <c r="E97">
        <v>102.48</v>
      </c>
      <c r="F97">
        <v>98.68000000000001</v>
      </c>
      <c r="G97">
        <v>91.09</v>
      </c>
      <c r="H97">
        <v>1.29</v>
      </c>
      <c r="I97">
        <v>65</v>
      </c>
      <c r="J97">
        <v>136.61</v>
      </c>
      <c r="K97">
        <v>45</v>
      </c>
      <c r="L97">
        <v>10</v>
      </c>
      <c r="M97">
        <v>63</v>
      </c>
      <c r="N97">
        <v>21.61</v>
      </c>
      <c r="O97">
        <v>17082.76</v>
      </c>
      <c r="P97">
        <v>888</v>
      </c>
      <c r="Q97">
        <v>3357.81</v>
      </c>
      <c r="R97">
        <v>367.77</v>
      </c>
      <c r="S97">
        <v>262.42</v>
      </c>
      <c r="T97">
        <v>49554.99</v>
      </c>
      <c r="U97">
        <v>0.71</v>
      </c>
      <c r="V97">
        <v>0.85</v>
      </c>
      <c r="W97">
        <v>56.91</v>
      </c>
      <c r="X97">
        <v>2.9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0.9804</v>
      </c>
      <c r="E98">
        <v>102</v>
      </c>
      <c r="F98">
        <v>98.39</v>
      </c>
      <c r="G98">
        <v>101.78</v>
      </c>
      <c r="H98">
        <v>1.41</v>
      </c>
      <c r="I98">
        <v>58</v>
      </c>
      <c r="J98">
        <v>137.96</v>
      </c>
      <c r="K98">
        <v>45</v>
      </c>
      <c r="L98">
        <v>11</v>
      </c>
      <c r="M98">
        <v>27</v>
      </c>
      <c r="N98">
        <v>21.96</v>
      </c>
      <c r="O98">
        <v>17249.3</v>
      </c>
      <c r="P98">
        <v>866.86</v>
      </c>
      <c r="Q98">
        <v>3357.81</v>
      </c>
      <c r="R98">
        <v>355.78</v>
      </c>
      <c r="S98">
        <v>262.42</v>
      </c>
      <c r="T98">
        <v>43590.73</v>
      </c>
      <c r="U98">
        <v>0.74</v>
      </c>
      <c r="V98">
        <v>0.85</v>
      </c>
      <c r="W98">
        <v>56.96</v>
      </c>
      <c r="X98">
        <v>2.61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0.9804</v>
      </c>
      <c r="E99">
        <v>102</v>
      </c>
      <c r="F99">
        <v>98.41</v>
      </c>
      <c r="G99">
        <v>103.59</v>
      </c>
      <c r="H99">
        <v>1.52</v>
      </c>
      <c r="I99">
        <v>57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870.0700000000001</v>
      </c>
      <c r="Q99">
        <v>3358.02</v>
      </c>
      <c r="R99">
        <v>355.21</v>
      </c>
      <c r="S99">
        <v>262.42</v>
      </c>
      <c r="T99">
        <v>43311.35</v>
      </c>
      <c r="U99">
        <v>0.74</v>
      </c>
      <c r="V99">
        <v>0.85</v>
      </c>
      <c r="W99">
        <v>57</v>
      </c>
      <c r="X99">
        <v>2.63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0.4338</v>
      </c>
      <c r="E100">
        <v>230.53</v>
      </c>
      <c r="F100">
        <v>176.27</v>
      </c>
      <c r="G100">
        <v>6.56</v>
      </c>
      <c r="H100">
        <v>0.11</v>
      </c>
      <c r="I100">
        <v>1612</v>
      </c>
      <c r="J100">
        <v>159.12</v>
      </c>
      <c r="K100">
        <v>50.28</v>
      </c>
      <c r="L100">
        <v>1</v>
      </c>
      <c r="M100">
        <v>1610</v>
      </c>
      <c r="N100">
        <v>27.84</v>
      </c>
      <c r="O100">
        <v>19859.16</v>
      </c>
      <c r="P100">
        <v>2197.86</v>
      </c>
      <c r="Q100">
        <v>3385.81</v>
      </c>
      <c r="R100">
        <v>2993.63</v>
      </c>
      <c r="S100">
        <v>262.42</v>
      </c>
      <c r="T100">
        <v>1354750.66</v>
      </c>
      <c r="U100">
        <v>0.09</v>
      </c>
      <c r="V100">
        <v>0.48</v>
      </c>
      <c r="W100">
        <v>59.47</v>
      </c>
      <c r="X100">
        <v>80.11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0.7066</v>
      </c>
      <c r="E101">
        <v>141.52</v>
      </c>
      <c r="F101">
        <v>121.54</v>
      </c>
      <c r="G101">
        <v>13.31</v>
      </c>
      <c r="H101">
        <v>0.22</v>
      </c>
      <c r="I101">
        <v>548</v>
      </c>
      <c r="J101">
        <v>160.54</v>
      </c>
      <c r="K101">
        <v>50.28</v>
      </c>
      <c r="L101">
        <v>2</v>
      </c>
      <c r="M101">
        <v>546</v>
      </c>
      <c r="N101">
        <v>28.26</v>
      </c>
      <c r="O101">
        <v>20034.4</v>
      </c>
      <c r="P101">
        <v>1511.65</v>
      </c>
      <c r="Q101">
        <v>3366.57</v>
      </c>
      <c r="R101">
        <v>1138.39</v>
      </c>
      <c r="S101">
        <v>262.42</v>
      </c>
      <c r="T101">
        <v>432450.12</v>
      </c>
      <c r="U101">
        <v>0.23</v>
      </c>
      <c r="V101">
        <v>0.6899999999999999</v>
      </c>
      <c r="W101">
        <v>57.71</v>
      </c>
      <c r="X101">
        <v>25.64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0.8061</v>
      </c>
      <c r="E102">
        <v>124.05</v>
      </c>
      <c r="F102">
        <v>111.09</v>
      </c>
      <c r="G102">
        <v>20.2</v>
      </c>
      <c r="H102">
        <v>0.33</v>
      </c>
      <c r="I102">
        <v>330</v>
      </c>
      <c r="J102">
        <v>161.97</v>
      </c>
      <c r="K102">
        <v>50.28</v>
      </c>
      <c r="L102">
        <v>3</v>
      </c>
      <c r="M102">
        <v>328</v>
      </c>
      <c r="N102">
        <v>28.69</v>
      </c>
      <c r="O102">
        <v>20210.21</v>
      </c>
      <c r="P102">
        <v>1370.77</v>
      </c>
      <c r="Q102">
        <v>3362.78</v>
      </c>
      <c r="R102">
        <v>784.67</v>
      </c>
      <c r="S102">
        <v>262.42</v>
      </c>
      <c r="T102">
        <v>256677.41</v>
      </c>
      <c r="U102">
        <v>0.33</v>
      </c>
      <c r="V102">
        <v>0.75</v>
      </c>
      <c r="W102">
        <v>57.38</v>
      </c>
      <c r="X102">
        <v>15.24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0.8578</v>
      </c>
      <c r="E103">
        <v>116.58</v>
      </c>
      <c r="F103">
        <v>106.65</v>
      </c>
      <c r="G103">
        <v>27.11</v>
      </c>
      <c r="H103">
        <v>0.43</v>
      </c>
      <c r="I103">
        <v>236</v>
      </c>
      <c r="J103">
        <v>163.4</v>
      </c>
      <c r="K103">
        <v>50.28</v>
      </c>
      <c r="L103">
        <v>4</v>
      </c>
      <c r="M103">
        <v>234</v>
      </c>
      <c r="N103">
        <v>29.12</v>
      </c>
      <c r="O103">
        <v>20386.62</v>
      </c>
      <c r="P103">
        <v>1303.65</v>
      </c>
      <c r="Q103">
        <v>3360.41</v>
      </c>
      <c r="R103">
        <v>634.9400000000001</v>
      </c>
      <c r="S103">
        <v>262.42</v>
      </c>
      <c r="T103">
        <v>182282.18</v>
      </c>
      <c r="U103">
        <v>0.41</v>
      </c>
      <c r="V103">
        <v>0.78</v>
      </c>
      <c r="W103">
        <v>57.22</v>
      </c>
      <c r="X103">
        <v>10.82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0.8903</v>
      </c>
      <c r="E104">
        <v>112.32</v>
      </c>
      <c r="F104">
        <v>104.13</v>
      </c>
      <c r="G104">
        <v>34.33</v>
      </c>
      <c r="H104">
        <v>0.54</v>
      </c>
      <c r="I104">
        <v>182</v>
      </c>
      <c r="J104">
        <v>164.83</v>
      </c>
      <c r="K104">
        <v>50.28</v>
      </c>
      <c r="L104">
        <v>5</v>
      </c>
      <c r="M104">
        <v>180</v>
      </c>
      <c r="N104">
        <v>29.55</v>
      </c>
      <c r="O104">
        <v>20563.61</v>
      </c>
      <c r="P104">
        <v>1259.54</v>
      </c>
      <c r="Q104">
        <v>3359.73</v>
      </c>
      <c r="R104">
        <v>550.4299999999999</v>
      </c>
      <c r="S104">
        <v>262.42</v>
      </c>
      <c r="T104">
        <v>140298.86</v>
      </c>
      <c r="U104">
        <v>0.48</v>
      </c>
      <c r="V104">
        <v>0.8</v>
      </c>
      <c r="W104">
        <v>57.12</v>
      </c>
      <c r="X104">
        <v>8.32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0.9123</v>
      </c>
      <c r="E105">
        <v>109.62</v>
      </c>
      <c r="F105">
        <v>102.52</v>
      </c>
      <c r="G105">
        <v>41.56</v>
      </c>
      <c r="H105">
        <v>0.64</v>
      </c>
      <c r="I105">
        <v>148</v>
      </c>
      <c r="J105">
        <v>166.27</v>
      </c>
      <c r="K105">
        <v>50.28</v>
      </c>
      <c r="L105">
        <v>6</v>
      </c>
      <c r="M105">
        <v>146</v>
      </c>
      <c r="N105">
        <v>29.99</v>
      </c>
      <c r="O105">
        <v>20741.2</v>
      </c>
      <c r="P105">
        <v>1226.75</v>
      </c>
      <c r="Q105">
        <v>3359.29</v>
      </c>
      <c r="R105">
        <v>496.48</v>
      </c>
      <c r="S105">
        <v>262.42</v>
      </c>
      <c r="T105">
        <v>113492.78</v>
      </c>
      <c r="U105">
        <v>0.53</v>
      </c>
      <c r="V105">
        <v>0.82</v>
      </c>
      <c r="W105">
        <v>57.06</v>
      </c>
      <c r="X105">
        <v>6.72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0.928</v>
      </c>
      <c r="E106">
        <v>107.76</v>
      </c>
      <c r="F106">
        <v>101.44</v>
      </c>
      <c r="G106">
        <v>49.08</v>
      </c>
      <c r="H106">
        <v>0.74</v>
      </c>
      <c r="I106">
        <v>124</v>
      </c>
      <c r="J106">
        <v>167.72</v>
      </c>
      <c r="K106">
        <v>50.28</v>
      </c>
      <c r="L106">
        <v>7</v>
      </c>
      <c r="M106">
        <v>122</v>
      </c>
      <c r="N106">
        <v>30.44</v>
      </c>
      <c r="O106">
        <v>20919.39</v>
      </c>
      <c r="P106">
        <v>1200.3</v>
      </c>
      <c r="Q106">
        <v>3358.94</v>
      </c>
      <c r="R106">
        <v>459.64</v>
      </c>
      <c r="S106">
        <v>262.42</v>
      </c>
      <c r="T106">
        <v>95194.53</v>
      </c>
      <c r="U106">
        <v>0.57</v>
      </c>
      <c r="V106">
        <v>0.83</v>
      </c>
      <c r="W106">
        <v>57.03</v>
      </c>
      <c r="X106">
        <v>5.64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0.9396</v>
      </c>
      <c r="E107">
        <v>106.43</v>
      </c>
      <c r="F107">
        <v>100.66</v>
      </c>
      <c r="G107">
        <v>56.44</v>
      </c>
      <c r="H107">
        <v>0.84</v>
      </c>
      <c r="I107">
        <v>107</v>
      </c>
      <c r="J107">
        <v>169.17</v>
      </c>
      <c r="K107">
        <v>50.28</v>
      </c>
      <c r="L107">
        <v>8</v>
      </c>
      <c r="M107">
        <v>105</v>
      </c>
      <c r="N107">
        <v>30.89</v>
      </c>
      <c r="O107">
        <v>21098.19</v>
      </c>
      <c r="P107">
        <v>1177.73</v>
      </c>
      <c r="Q107">
        <v>3358.3</v>
      </c>
      <c r="R107">
        <v>433.25</v>
      </c>
      <c r="S107">
        <v>262.42</v>
      </c>
      <c r="T107">
        <v>82084.7</v>
      </c>
      <c r="U107">
        <v>0.61</v>
      </c>
      <c r="V107">
        <v>0.83</v>
      </c>
      <c r="W107">
        <v>57.01</v>
      </c>
      <c r="X107">
        <v>4.86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0.9495</v>
      </c>
      <c r="E108">
        <v>105.32</v>
      </c>
      <c r="F108">
        <v>100</v>
      </c>
      <c r="G108">
        <v>64.52</v>
      </c>
      <c r="H108">
        <v>0.9399999999999999</v>
      </c>
      <c r="I108">
        <v>93</v>
      </c>
      <c r="J108">
        <v>170.62</v>
      </c>
      <c r="K108">
        <v>50.28</v>
      </c>
      <c r="L108">
        <v>9</v>
      </c>
      <c r="M108">
        <v>91</v>
      </c>
      <c r="N108">
        <v>31.34</v>
      </c>
      <c r="O108">
        <v>21277.6</v>
      </c>
      <c r="P108">
        <v>1154.92</v>
      </c>
      <c r="Q108">
        <v>3358.49</v>
      </c>
      <c r="R108">
        <v>411.82</v>
      </c>
      <c r="S108">
        <v>262.42</v>
      </c>
      <c r="T108">
        <v>71438.37</v>
      </c>
      <c r="U108">
        <v>0.64</v>
      </c>
      <c r="V108">
        <v>0.84</v>
      </c>
      <c r="W108">
        <v>56.96</v>
      </c>
      <c r="X108">
        <v>4.21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0.9568</v>
      </c>
      <c r="E109">
        <v>104.52</v>
      </c>
      <c r="F109">
        <v>99.52</v>
      </c>
      <c r="G109">
        <v>71.94</v>
      </c>
      <c r="H109">
        <v>1.03</v>
      </c>
      <c r="I109">
        <v>83</v>
      </c>
      <c r="J109">
        <v>172.08</v>
      </c>
      <c r="K109">
        <v>50.28</v>
      </c>
      <c r="L109">
        <v>10</v>
      </c>
      <c r="M109">
        <v>81</v>
      </c>
      <c r="N109">
        <v>31.8</v>
      </c>
      <c r="O109">
        <v>21457.64</v>
      </c>
      <c r="P109">
        <v>1135.76</v>
      </c>
      <c r="Q109">
        <v>3358.18</v>
      </c>
      <c r="R109">
        <v>395.13</v>
      </c>
      <c r="S109">
        <v>262.42</v>
      </c>
      <c r="T109">
        <v>63142.94</v>
      </c>
      <c r="U109">
        <v>0.66</v>
      </c>
      <c r="V109">
        <v>0.84</v>
      </c>
      <c r="W109">
        <v>56.96</v>
      </c>
      <c r="X109">
        <v>3.73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0.9631999999999999</v>
      </c>
      <c r="E110">
        <v>103.82</v>
      </c>
      <c r="F110">
        <v>99.11</v>
      </c>
      <c r="G110">
        <v>80.36</v>
      </c>
      <c r="H110">
        <v>1.12</v>
      </c>
      <c r="I110">
        <v>74</v>
      </c>
      <c r="J110">
        <v>173.55</v>
      </c>
      <c r="K110">
        <v>50.28</v>
      </c>
      <c r="L110">
        <v>11</v>
      </c>
      <c r="M110">
        <v>72</v>
      </c>
      <c r="N110">
        <v>32.27</v>
      </c>
      <c r="O110">
        <v>21638.31</v>
      </c>
      <c r="P110">
        <v>1116.23</v>
      </c>
      <c r="Q110">
        <v>3358.05</v>
      </c>
      <c r="R110">
        <v>381.68</v>
      </c>
      <c r="S110">
        <v>262.42</v>
      </c>
      <c r="T110">
        <v>56465.42</v>
      </c>
      <c r="U110">
        <v>0.6899999999999999</v>
      </c>
      <c r="V110">
        <v>0.84</v>
      </c>
      <c r="W110">
        <v>56.94</v>
      </c>
      <c r="X110">
        <v>3.33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0.9681999999999999</v>
      </c>
      <c r="E111">
        <v>103.29</v>
      </c>
      <c r="F111">
        <v>98.8</v>
      </c>
      <c r="G111">
        <v>88.48</v>
      </c>
      <c r="H111">
        <v>1.22</v>
      </c>
      <c r="I111">
        <v>67</v>
      </c>
      <c r="J111">
        <v>175.02</v>
      </c>
      <c r="K111">
        <v>50.28</v>
      </c>
      <c r="L111">
        <v>12</v>
      </c>
      <c r="M111">
        <v>65</v>
      </c>
      <c r="N111">
        <v>32.74</v>
      </c>
      <c r="O111">
        <v>21819.6</v>
      </c>
      <c r="P111">
        <v>1098.59</v>
      </c>
      <c r="Q111">
        <v>3357.56</v>
      </c>
      <c r="R111">
        <v>370.89</v>
      </c>
      <c r="S111">
        <v>262.42</v>
      </c>
      <c r="T111">
        <v>51100.94</v>
      </c>
      <c r="U111">
        <v>0.71</v>
      </c>
      <c r="V111">
        <v>0.85</v>
      </c>
      <c r="W111">
        <v>56.94</v>
      </c>
      <c r="X111">
        <v>3.02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0.9729</v>
      </c>
      <c r="E112">
        <v>102.78</v>
      </c>
      <c r="F112">
        <v>98.48999999999999</v>
      </c>
      <c r="G112">
        <v>96.88</v>
      </c>
      <c r="H112">
        <v>1.31</v>
      </c>
      <c r="I112">
        <v>61</v>
      </c>
      <c r="J112">
        <v>176.49</v>
      </c>
      <c r="K112">
        <v>50.28</v>
      </c>
      <c r="L112">
        <v>13</v>
      </c>
      <c r="M112">
        <v>59</v>
      </c>
      <c r="N112">
        <v>33.21</v>
      </c>
      <c r="O112">
        <v>22001.54</v>
      </c>
      <c r="P112">
        <v>1079.59</v>
      </c>
      <c r="Q112">
        <v>3357.6</v>
      </c>
      <c r="R112">
        <v>360.97</v>
      </c>
      <c r="S112">
        <v>262.42</v>
      </c>
      <c r="T112">
        <v>46175.09</v>
      </c>
      <c r="U112">
        <v>0.73</v>
      </c>
      <c r="V112">
        <v>0.85</v>
      </c>
      <c r="W112">
        <v>56.91</v>
      </c>
      <c r="X112">
        <v>2.71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0.9766</v>
      </c>
      <c r="E113">
        <v>102.4</v>
      </c>
      <c r="F113">
        <v>98.27</v>
      </c>
      <c r="G113">
        <v>105.29</v>
      </c>
      <c r="H113">
        <v>1.4</v>
      </c>
      <c r="I113">
        <v>56</v>
      </c>
      <c r="J113">
        <v>177.97</v>
      </c>
      <c r="K113">
        <v>50.28</v>
      </c>
      <c r="L113">
        <v>14</v>
      </c>
      <c r="M113">
        <v>54</v>
      </c>
      <c r="N113">
        <v>33.69</v>
      </c>
      <c r="O113">
        <v>22184.13</v>
      </c>
      <c r="P113">
        <v>1060.78</v>
      </c>
      <c r="Q113">
        <v>3357.56</v>
      </c>
      <c r="R113">
        <v>353.09</v>
      </c>
      <c r="S113">
        <v>262.42</v>
      </c>
      <c r="T113">
        <v>42259.07</v>
      </c>
      <c r="U113">
        <v>0.74</v>
      </c>
      <c r="V113">
        <v>0.85</v>
      </c>
      <c r="W113">
        <v>56.92</v>
      </c>
      <c r="X113">
        <v>2.49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0.98</v>
      </c>
      <c r="E114">
        <v>102.04</v>
      </c>
      <c r="F114">
        <v>98.08</v>
      </c>
      <c r="G114">
        <v>115.38</v>
      </c>
      <c r="H114">
        <v>1.48</v>
      </c>
      <c r="I114">
        <v>51</v>
      </c>
      <c r="J114">
        <v>179.46</v>
      </c>
      <c r="K114">
        <v>50.28</v>
      </c>
      <c r="L114">
        <v>15</v>
      </c>
      <c r="M114">
        <v>49</v>
      </c>
      <c r="N114">
        <v>34.18</v>
      </c>
      <c r="O114">
        <v>22367.38</v>
      </c>
      <c r="P114">
        <v>1042.7</v>
      </c>
      <c r="Q114">
        <v>3357.31</v>
      </c>
      <c r="R114">
        <v>346.73</v>
      </c>
      <c r="S114">
        <v>262.42</v>
      </c>
      <c r="T114">
        <v>39101.15</v>
      </c>
      <c r="U114">
        <v>0.76</v>
      </c>
      <c r="V114">
        <v>0.85</v>
      </c>
      <c r="W114">
        <v>56.91</v>
      </c>
      <c r="X114">
        <v>2.3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0.983</v>
      </c>
      <c r="E115">
        <v>101.73</v>
      </c>
      <c r="F115">
        <v>97.89</v>
      </c>
      <c r="G115">
        <v>124.97</v>
      </c>
      <c r="H115">
        <v>1.57</v>
      </c>
      <c r="I115">
        <v>47</v>
      </c>
      <c r="J115">
        <v>180.95</v>
      </c>
      <c r="K115">
        <v>50.28</v>
      </c>
      <c r="L115">
        <v>16</v>
      </c>
      <c r="M115">
        <v>45</v>
      </c>
      <c r="N115">
        <v>34.67</v>
      </c>
      <c r="O115">
        <v>22551.28</v>
      </c>
      <c r="P115">
        <v>1025.66</v>
      </c>
      <c r="Q115">
        <v>3357.53</v>
      </c>
      <c r="R115">
        <v>340.39</v>
      </c>
      <c r="S115">
        <v>262.42</v>
      </c>
      <c r="T115">
        <v>35952.15</v>
      </c>
      <c r="U115">
        <v>0.77</v>
      </c>
      <c r="V115">
        <v>0.85</v>
      </c>
      <c r="W115">
        <v>56.9</v>
      </c>
      <c r="X115">
        <v>2.12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0.9855</v>
      </c>
      <c r="E116">
        <v>101.47</v>
      </c>
      <c r="F116">
        <v>97.73</v>
      </c>
      <c r="G116">
        <v>133.27</v>
      </c>
      <c r="H116">
        <v>1.65</v>
      </c>
      <c r="I116">
        <v>44</v>
      </c>
      <c r="J116">
        <v>182.45</v>
      </c>
      <c r="K116">
        <v>50.28</v>
      </c>
      <c r="L116">
        <v>17</v>
      </c>
      <c r="M116">
        <v>24</v>
      </c>
      <c r="N116">
        <v>35.17</v>
      </c>
      <c r="O116">
        <v>22735.98</v>
      </c>
      <c r="P116">
        <v>1009.6</v>
      </c>
      <c r="Q116">
        <v>3357.65</v>
      </c>
      <c r="R116">
        <v>334.06</v>
      </c>
      <c r="S116">
        <v>262.42</v>
      </c>
      <c r="T116">
        <v>32802.02</v>
      </c>
      <c r="U116">
        <v>0.79</v>
      </c>
      <c r="V116">
        <v>0.86</v>
      </c>
      <c r="W116">
        <v>56.92</v>
      </c>
      <c r="X116">
        <v>1.95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0.9858</v>
      </c>
      <c r="E117">
        <v>101.44</v>
      </c>
      <c r="F117">
        <v>97.73</v>
      </c>
      <c r="G117">
        <v>136.36</v>
      </c>
      <c r="H117">
        <v>1.74</v>
      </c>
      <c r="I117">
        <v>43</v>
      </c>
      <c r="J117">
        <v>183.95</v>
      </c>
      <c r="K117">
        <v>50.28</v>
      </c>
      <c r="L117">
        <v>18</v>
      </c>
      <c r="M117">
        <v>1</v>
      </c>
      <c r="N117">
        <v>35.67</v>
      </c>
      <c r="O117">
        <v>22921.24</v>
      </c>
      <c r="P117">
        <v>1011.1</v>
      </c>
      <c r="Q117">
        <v>3357.97</v>
      </c>
      <c r="R117">
        <v>333.08</v>
      </c>
      <c r="S117">
        <v>262.42</v>
      </c>
      <c r="T117">
        <v>32319.17</v>
      </c>
      <c r="U117">
        <v>0.79</v>
      </c>
      <c r="V117">
        <v>0.86</v>
      </c>
      <c r="W117">
        <v>56.95</v>
      </c>
      <c r="X117">
        <v>1.95</v>
      </c>
      <c r="Y117">
        <v>4</v>
      </c>
      <c r="Z117">
        <v>10</v>
      </c>
    </row>
    <row r="118" spans="1:26">
      <c r="A118">
        <v>18</v>
      </c>
      <c r="B118">
        <v>80</v>
      </c>
      <c r="C118" t="s">
        <v>26</v>
      </c>
      <c r="D118">
        <v>0.9859</v>
      </c>
      <c r="E118">
        <v>101.43</v>
      </c>
      <c r="F118">
        <v>97.72</v>
      </c>
      <c r="G118">
        <v>136.36</v>
      </c>
      <c r="H118">
        <v>1.82</v>
      </c>
      <c r="I118">
        <v>43</v>
      </c>
      <c r="J118">
        <v>185.46</v>
      </c>
      <c r="K118">
        <v>50.28</v>
      </c>
      <c r="L118">
        <v>19</v>
      </c>
      <c r="M118">
        <v>0</v>
      </c>
      <c r="N118">
        <v>36.18</v>
      </c>
      <c r="O118">
        <v>23107.19</v>
      </c>
      <c r="P118">
        <v>1018.33</v>
      </c>
      <c r="Q118">
        <v>3357.92</v>
      </c>
      <c r="R118">
        <v>332.89</v>
      </c>
      <c r="S118">
        <v>262.42</v>
      </c>
      <c r="T118">
        <v>32225.47</v>
      </c>
      <c r="U118">
        <v>0.79</v>
      </c>
      <c r="V118">
        <v>0.86</v>
      </c>
      <c r="W118">
        <v>56.95</v>
      </c>
      <c r="X118">
        <v>1.95</v>
      </c>
      <c r="Y118">
        <v>4</v>
      </c>
      <c r="Z118">
        <v>10</v>
      </c>
    </row>
    <row r="119" spans="1:26">
      <c r="A119">
        <v>0</v>
      </c>
      <c r="B119">
        <v>35</v>
      </c>
      <c r="C119" t="s">
        <v>26</v>
      </c>
      <c r="D119">
        <v>0.6815</v>
      </c>
      <c r="E119">
        <v>146.73</v>
      </c>
      <c r="F119">
        <v>131.82</v>
      </c>
      <c r="G119">
        <v>10.46</v>
      </c>
      <c r="H119">
        <v>0.22</v>
      </c>
      <c r="I119">
        <v>756</v>
      </c>
      <c r="J119">
        <v>80.84</v>
      </c>
      <c r="K119">
        <v>35.1</v>
      </c>
      <c r="L119">
        <v>1</v>
      </c>
      <c r="M119">
        <v>754</v>
      </c>
      <c r="N119">
        <v>9.74</v>
      </c>
      <c r="O119">
        <v>10204.21</v>
      </c>
      <c r="P119">
        <v>1040.58</v>
      </c>
      <c r="Q119">
        <v>3370.55</v>
      </c>
      <c r="R119">
        <v>1485.59</v>
      </c>
      <c r="S119">
        <v>262.42</v>
      </c>
      <c r="T119">
        <v>605007.64</v>
      </c>
      <c r="U119">
        <v>0.18</v>
      </c>
      <c r="V119">
        <v>0.64</v>
      </c>
      <c r="W119">
        <v>58.07</v>
      </c>
      <c r="X119">
        <v>35.87</v>
      </c>
      <c r="Y119">
        <v>4</v>
      </c>
      <c r="Z119">
        <v>10</v>
      </c>
    </row>
    <row r="120" spans="1:26">
      <c r="A120">
        <v>1</v>
      </c>
      <c r="B120">
        <v>35</v>
      </c>
      <c r="C120" t="s">
        <v>26</v>
      </c>
      <c r="D120">
        <v>0.8554</v>
      </c>
      <c r="E120">
        <v>116.91</v>
      </c>
      <c r="F120">
        <v>109.8</v>
      </c>
      <c r="G120">
        <v>21.74</v>
      </c>
      <c r="H120">
        <v>0.43</v>
      </c>
      <c r="I120">
        <v>303</v>
      </c>
      <c r="J120">
        <v>82.04000000000001</v>
      </c>
      <c r="K120">
        <v>35.1</v>
      </c>
      <c r="L120">
        <v>2</v>
      </c>
      <c r="M120">
        <v>301</v>
      </c>
      <c r="N120">
        <v>9.94</v>
      </c>
      <c r="O120">
        <v>10352.53</v>
      </c>
      <c r="P120">
        <v>839.21</v>
      </c>
      <c r="Q120">
        <v>3361.85</v>
      </c>
      <c r="R120">
        <v>741.88</v>
      </c>
      <c r="S120">
        <v>262.42</v>
      </c>
      <c r="T120">
        <v>235416.31</v>
      </c>
      <c r="U120">
        <v>0.35</v>
      </c>
      <c r="V120">
        <v>0.76</v>
      </c>
      <c r="W120">
        <v>57.31</v>
      </c>
      <c r="X120">
        <v>13.96</v>
      </c>
      <c r="Y120">
        <v>4</v>
      </c>
      <c r="Z120">
        <v>10</v>
      </c>
    </row>
    <row r="121" spans="1:26">
      <c r="A121">
        <v>2</v>
      </c>
      <c r="B121">
        <v>35</v>
      </c>
      <c r="C121" t="s">
        <v>26</v>
      </c>
      <c r="D121">
        <v>0.9145</v>
      </c>
      <c r="E121">
        <v>109.35</v>
      </c>
      <c r="F121">
        <v>104.27</v>
      </c>
      <c r="G121">
        <v>33.82</v>
      </c>
      <c r="H121">
        <v>0.63</v>
      </c>
      <c r="I121">
        <v>185</v>
      </c>
      <c r="J121">
        <v>83.25</v>
      </c>
      <c r="K121">
        <v>35.1</v>
      </c>
      <c r="L121">
        <v>3</v>
      </c>
      <c r="M121">
        <v>183</v>
      </c>
      <c r="N121">
        <v>10.15</v>
      </c>
      <c r="O121">
        <v>10501.19</v>
      </c>
      <c r="P121">
        <v>766.14</v>
      </c>
      <c r="Q121">
        <v>3360.11</v>
      </c>
      <c r="R121">
        <v>555.22</v>
      </c>
      <c r="S121">
        <v>262.42</v>
      </c>
      <c r="T121">
        <v>142677.46</v>
      </c>
      <c r="U121">
        <v>0.47</v>
      </c>
      <c r="V121">
        <v>0.8</v>
      </c>
      <c r="W121">
        <v>57.13</v>
      </c>
      <c r="X121">
        <v>8.460000000000001</v>
      </c>
      <c r="Y121">
        <v>4</v>
      </c>
      <c r="Z121">
        <v>10</v>
      </c>
    </row>
    <row r="122" spans="1:26">
      <c r="A122">
        <v>3</v>
      </c>
      <c r="B122">
        <v>35</v>
      </c>
      <c r="C122" t="s">
        <v>26</v>
      </c>
      <c r="D122">
        <v>0.945</v>
      </c>
      <c r="E122">
        <v>105.82</v>
      </c>
      <c r="F122">
        <v>101.71</v>
      </c>
      <c r="G122">
        <v>47.31</v>
      </c>
      <c r="H122">
        <v>0.83</v>
      </c>
      <c r="I122">
        <v>129</v>
      </c>
      <c r="J122">
        <v>84.45999999999999</v>
      </c>
      <c r="K122">
        <v>35.1</v>
      </c>
      <c r="L122">
        <v>4</v>
      </c>
      <c r="M122">
        <v>127</v>
      </c>
      <c r="N122">
        <v>10.36</v>
      </c>
      <c r="O122">
        <v>10650.22</v>
      </c>
      <c r="P122">
        <v>713.3</v>
      </c>
      <c r="Q122">
        <v>3358.91</v>
      </c>
      <c r="R122">
        <v>468.24</v>
      </c>
      <c r="S122">
        <v>262.42</v>
      </c>
      <c r="T122">
        <v>99468.14</v>
      </c>
      <c r="U122">
        <v>0.5600000000000001</v>
      </c>
      <c r="V122">
        <v>0.82</v>
      </c>
      <c r="W122">
        <v>57.05</v>
      </c>
      <c r="X122">
        <v>5.91</v>
      </c>
      <c r="Y122">
        <v>4</v>
      </c>
      <c r="Z122">
        <v>10</v>
      </c>
    </row>
    <row r="123" spans="1:26">
      <c r="A123">
        <v>4</v>
      </c>
      <c r="B123">
        <v>35</v>
      </c>
      <c r="C123" t="s">
        <v>26</v>
      </c>
      <c r="D123">
        <v>0.9621</v>
      </c>
      <c r="E123">
        <v>103.94</v>
      </c>
      <c r="F123">
        <v>100.34</v>
      </c>
      <c r="G123">
        <v>60.81</v>
      </c>
      <c r="H123">
        <v>1.02</v>
      </c>
      <c r="I123">
        <v>99</v>
      </c>
      <c r="J123">
        <v>85.67</v>
      </c>
      <c r="K123">
        <v>35.1</v>
      </c>
      <c r="L123">
        <v>5</v>
      </c>
      <c r="M123">
        <v>46</v>
      </c>
      <c r="N123">
        <v>10.57</v>
      </c>
      <c r="O123">
        <v>10799.59</v>
      </c>
      <c r="P123">
        <v>672.0599999999999</v>
      </c>
      <c r="Q123">
        <v>3359.14</v>
      </c>
      <c r="R123">
        <v>420.43</v>
      </c>
      <c r="S123">
        <v>262.42</v>
      </c>
      <c r="T123">
        <v>75710.77</v>
      </c>
      <c r="U123">
        <v>0.62</v>
      </c>
      <c r="V123">
        <v>0.83</v>
      </c>
      <c r="W123">
        <v>57.06</v>
      </c>
      <c r="X123">
        <v>4.55</v>
      </c>
      <c r="Y123">
        <v>4</v>
      </c>
      <c r="Z123">
        <v>10</v>
      </c>
    </row>
    <row r="124" spans="1:26">
      <c r="A124">
        <v>5</v>
      </c>
      <c r="B124">
        <v>35</v>
      </c>
      <c r="C124" t="s">
        <v>26</v>
      </c>
      <c r="D124">
        <v>0.9629</v>
      </c>
      <c r="E124">
        <v>103.85</v>
      </c>
      <c r="F124">
        <v>100.29</v>
      </c>
      <c r="G124">
        <v>62.04</v>
      </c>
      <c r="H124">
        <v>1.21</v>
      </c>
      <c r="I124">
        <v>97</v>
      </c>
      <c r="J124">
        <v>86.88</v>
      </c>
      <c r="K124">
        <v>35.1</v>
      </c>
      <c r="L124">
        <v>6</v>
      </c>
      <c r="M124">
        <v>0</v>
      </c>
      <c r="N124">
        <v>10.78</v>
      </c>
      <c r="O124">
        <v>10949.33</v>
      </c>
      <c r="P124">
        <v>676.92</v>
      </c>
      <c r="Q124">
        <v>3359.56</v>
      </c>
      <c r="R124">
        <v>416.78</v>
      </c>
      <c r="S124">
        <v>262.42</v>
      </c>
      <c r="T124">
        <v>73896.19</v>
      </c>
      <c r="U124">
        <v>0.63</v>
      </c>
      <c r="V124">
        <v>0.83</v>
      </c>
      <c r="W124">
        <v>57.11</v>
      </c>
      <c r="X124">
        <v>4.5</v>
      </c>
      <c r="Y124">
        <v>4</v>
      </c>
      <c r="Z124">
        <v>10</v>
      </c>
    </row>
    <row r="125" spans="1:26">
      <c r="A125">
        <v>0</v>
      </c>
      <c r="B125">
        <v>50</v>
      </c>
      <c r="C125" t="s">
        <v>26</v>
      </c>
      <c r="D125">
        <v>0.5895</v>
      </c>
      <c r="E125">
        <v>169.65</v>
      </c>
      <c r="F125">
        <v>144.99</v>
      </c>
      <c r="G125">
        <v>8.550000000000001</v>
      </c>
      <c r="H125">
        <v>0.16</v>
      </c>
      <c r="I125">
        <v>1018</v>
      </c>
      <c r="J125">
        <v>107.41</v>
      </c>
      <c r="K125">
        <v>41.65</v>
      </c>
      <c r="L125">
        <v>1</v>
      </c>
      <c r="M125">
        <v>1016</v>
      </c>
      <c r="N125">
        <v>14.77</v>
      </c>
      <c r="O125">
        <v>13481.73</v>
      </c>
      <c r="P125">
        <v>1396.83</v>
      </c>
      <c r="Q125">
        <v>3376.02</v>
      </c>
      <c r="R125">
        <v>1930.41</v>
      </c>
      <c r="S125">
        <v>262.42</v>
      </c>
      <c r="T125">
        <v>826108.01</v>
      </c>
      <c r="U125">
        <v>0.14</v>
      </c>
      <c r="V125">
        <v>0.58</v>
      </c>
      <c r="W125">
        <v>58.53</v>
      </c>
      <c r="X125">
        <v>48.98</v>
      </c>
      <c r="Y125">
        <v>4</v>
      </c>
      <c r="Z125">
        <v>10</v>
      </c>
    </row>
    <row r="126" spans="1:26">
      <c r="A126">
        <v>1</v>
      </c>
      <c r="B126">
        <v>50</v>
      </c>
      <c r="C126" t="s">
        <v>26</v>
      </c>
      <c r="D126">
        <v>0.8016</v>
      </c>
      <c r="E126">
        <v>124.75</v>
      </c>
      <c r="F126">
        <v>114.03</v>
      </c>
      <c r="G126">
        <v>17.5</v>
      </c>
      <c r="H126">
        <v>0.32</v>
      </c>
      <c r="I126">
        <v>391</v>
      </c>
      <c r="J126">
        <v>108.68</v>
      </c>
      <c r="K126">
        <v>41.65</v>
      </c>
      <c r="L126">
        <v>2</v>
      </c>
      <c r="M126">
        <v>389</v>
      </c>
      <c r="N126">
        <v>15.03</v>
      </c>
      <c r="O126">
        <v>13638.32</v>
      </c>
      <c r="P126">
        <v>1082.12</v>
      </c>
      <c r="Q126">
        <v>3363.23</v>
      </c>
      <c r="R126">
        <v>884.4299999999999</v>
      </c>
      <c r="S126">
        <v>262.42</v>
      </c>
      <c r="T126">
        <v>306251.38</v>
      </c>
      <c r="U126">
        <v>0.3</v>
      </c>
      <c r="V126">
        <v>0.73</v>
      </c>
      <c r="W126">
        <v>57.47</v>
      </c>
      <c r="X126">
        <v>18.17</v>
      </c>
      <c r="Y126">
        <v>4</v>
      </c>
      <c r="Z126">
        <v>10</v>
      </c>
    </row>
    <row r="127" spans="1:26">
      <c r="A127">
        <v>2</v>
      </c>
      <c r="B127">
        <v>50</v>
      </c>
      <c r="C127" t="s">
        <v>26</v>
      </c>
      <c r="D127">
        <v>0.8763</v>
      </c>
      <c r="E127">
        <v>114.12</v>
      </c>
      <c r="F127">
        <v>106.77</v>
      </c>
      <c r="G127">
        <v>26.8</v>
      </c>
      <c r="H127">
        <v>0.48</v>
      </c>
      <c r="I127">
        <v>239</v>
      </c>
      <c r="J127">
        <v>109.96</v>
      </c>
      <c r="K127">
        <v>41.65</v>
      </c>
      <c r="L127">
        <v>3</v>
      </c>
      <c r="M127">
        <v>237</v>
      </c>
      <c r="N127">
        <v>15.31</v>
      </c>
      <c r="O127">
        <v>13795.21</v>
      </c>
      <c r="P127">
        <v>992.6799999999999</v>
      </c>
      <c r="Q127">
        <v>3360.82</v>
      </c>
      <c r="R127">
        <v>639.72</v>
      </c>
      <c r="S127">
        <v>262.42</v>
      </c>
      <c r="T127">
        <v>184656.81</v>
      </c>
      <c r="U127">
        <v>0.41</v>
      </c>
      <c r="V127">
        <v>0.78</v>
      </c>
      <c r="W127">
        <v>57.21</v>
      </c>
      <c r="X127">
        <v>10.95</v>
      </c>
      <c r="Y127">
        <v>4</v>
      </c>
      <c r="Z127">
        <v>10</v>
      </c>
    </row>
    <row r="128" spans="1:26">
      <c r="A128">
        <v>3</v>
      </c>
      <c r="B128">
        <v>50</v>
      </c>
      <c r="C128" t="s">
        <v>26</v>
      </c>
      <c r="D128">
        <v>0.9143</v>
      </c>
      <c r="E128">
        <v>109.37</v>
      </c>
      <c r="F128">
        <v>103.56</v>
      </c>
      <c r="G128">
        <v>36.55</v>
      </c>
      <c r="H128">
        <v>0.63</v>
      </c>
      <c r="I128">
        <v>170</v>
      </c>
      <c r="J128">
        <v>111.23</v>
      </c>
      <c r="K128">
        <v>41.65</v>
      </c>
      <c r="L128">
        <v>4</v>
      </c>
      <c r="M128">
        <v>168</v>
      </c>
      <c r="N128">
        <v>15.58</v>
      </c>
      <c r="O128">
        <v>13952.52</v>
      </c>
      <c r="P128">
        <v>940.59</v>
      </c>
      <c r="Q128">
        <v>3359.81</v>
      </c>
      <c r="R128">
        <v>531.2</v>
      </c>
      <c r="S128">
        <v>262.42</v>
      </c>
      <c r="T128">
        <v>130742.75</v>
      </c>
      <c r="U128">
        <v>0.49</v>
      </c>
      <c r="V128">
        <v>0.8100000000000001</v>
      </c>
      <c r="W128">
        <v>57.1</v>
      </c>
      <c r="X128">
        <v>7.75</v>
      </c>
      <c r="Y128">
        <v>4</v>
      </c>
      <c r="Z128">
        <v>10</v>
      </c>
    </row>
    <row r="129" spans="1:26">
      <c r="A129">
        <v>4</v>
      </c>
      <c r="B129">
        <v>50</v>
      </c>
      <c r="C129" t="s">
        <v>26</v>
      </c>
      <c r="D129">
        <v>0.9370000000000001</v>
      </c>
      <c r="E129">
        <v>106.73</v>
      </c>
      <c r="F129">
        <v>101.78</v>
      </c>
      <c r="G129">
        <v>46.62</v>
      </c>
      <c r="H129">
        <v>0.78</v>
      </c>
      <c r="I129">
        <v>131</v>
      </c>
      <c r="J129">
        <v>112.51</v>
      </c>
      <c r="K129">
        <v>41.65</v>
      </c>
      <c r="L129">
        <v>5</v>
      </c>
      <c r="M129">
        <v>129</v>
      </c>
      <c r="N129">
        <v>15.86</v>
      </c>
      <c r="O129">
        <v>14110.24</v>
      </c>
      <c r="P129">
        <v>901.11</v>
      </c>
      <c r="Q129">
        <v>3358.72</v>
      </c>
      <c r="R129">
        <v>471.65</v>
      </c>
      <c r="S129">
        <v>262.42</v>
      </c>
      <c r="T129">
        <v>101161.35</v>
      </c>
      <c r="U129">
        <v>0.5600000000000001</v>
      </c>
      <c r="V129">
        <v>0.82</v>
      </c>
      <c r="W129">
        <v>57.04</v>
      </c>
      <c r="X129">
        <v>5.98</v>
      </c>
      <c r="Y129">
        <v>4</v>
      </c>
      <c r="Z129">
        <v>10</v>
      </c>
    </row>
    <row r="130" spans="1:26">
      <c r="A130">
        <v>5</v>
      </c>
      <c r="B130">
        <v>50</v>
      </c>
      <c r="C130" t="s">
        <v>26</v>
      </c>
      <c r="D130">
        <v>0.9529</v>
      </c>
      <c r="E130">
        <v>104.94</v>
      </c>
      <c r="F130">
        <v>100.57</v>
      </c>
      <c r="G130">
        <v>57.47</v>
      </c>
      <c r="H130">
        <v>0.93</v>
      </c>
      <c r="I130">
        <v>105</v>
      </c>
      <c r="J130">
        <v>113.79</v>
      </c>
      <c r="K130">
        <v>41.65</v>
      </c>
      <c r="L130">
        <v>6</v>
      </c>
      <c r="M130">
        <v>103</v>
      </c>
      <c r="N130">
        <v>16.14</v>
      </c>
      <c r="O130">
        <v>14268.39</v>
      </c>
      <c r="P130">
        <v>866.55</v>
      </c>
      <c r="Q130">
        <v>3358.27</v>
      </c>
      <c r="R130">
        <v>430.59</v>
      </c>
      <c r="S130">
        <v>262.42</v>
      </c>
      <c r="T130">
        <v>80762.92</v>
      </c>
      <c r="U130">
        <v>0.61</v>
      </c>
      <c r="V130">
        <v>0.83</v>
      </c>
      <c r="W130">
        <v>57</v>
      </c>
      <c r="X130">
        <v>4.78</v>
      </c>
      <c r="Y130">
        <v>4</v>
      </c>
      <c r="Z130">
        <v>10</v>
      </c>
    </row>
    <row r="131" spans="1:26">
      <c r="A131">
        <v>6</v>
      </c>
      <c r="B131">
        <v>50</v>
      </c>
      <c r="C131" t="s">
        <v>26</v>
      </c>
      <c r="D131">
        <v>0.9645</v>
      </c>
      <c r="E131">
        <v>103.68</v>
      </c>
      <c r="F131">
        <v>99.70999999999999</v>
      </c>
      <c r="G131">
        <v>68.77</v>
      </c>
      <c r="H131">
        <v>1.07</v>
      </c>
      <c r="I131">
        <v>87</v>
      </c>
      <c r="J131">
        <v>115.08</v>
      </c>
      <c r="K131">
        <v>41.65</v>
      </c>
      <c r="L131">
        <v>7</v>
      </c>
      <c r="M131">
        <v>85</v>
      </c>
      <c r="N131">
        <v>16.43</v>
      </c>
      <c r="O131">
        <v>14426.96</v>
      </c>
      <c r="P131">
        <v>833.66</v>
      </c>
      <c r="Q131">
        <v>3358.4</v>
      </c>
      <c r="R131">
        <v>401.62</v>
      </c>
      <c r="S131">
        <v>262.42</v>
      </c>
      <c r="T131">
        <v>66370.28</v>
      </c>
      <c r="U131">
        <v>0.65</v>
      </c>
      <c r="V131">
        <v>0.84</v>
      </c>
      <c r="W131">
        <v>56.96</v>
      </c>
      <c r="X131">
        <v>3.92</v>
      </c>
      <c r="Y131">
        <v>4</v>
      </c>
      <c r="Z131">
        <v>10</v>
      </c>
    </row>
    <row r="132" spans="1:26">
      <c r="A132">
        <v>7</v>
      </c>
      <c r="B132">
        <v>50</v>
      </c>
      <c r="C132" t="s">
        <v>26</v>
      </c>
      <c r="D132">
        <v>0.9733000000000001</v>
      </c>
      <c r="E132">
        <v>102.74</v>
      </c>
      <c r="F132">
        <v>99.08</v>
      </c>
      <c r="G132">
        <v>81.44</v>
      </c>
      <c r="H132">
        <v>1.21</v>
      </c>
      <c r="I132">
        <v>73</v>
      </c>
      <c r="J132">
        <v>116.37</v>
      </c>
      <c r="K132">
        <v>41.65</v>
      </c>
      <c r="L132">
        <v>8</v>
      </c>
      <c r="M132">
        <v>65</v>
      </c>
      <c r="N132">
        <v>16.72</v>
      </c>
      <c r="O132">
        <v>14585.96</v>
      </c>
      <c r="P132">
        <v>802.48</v>
      </c>
      <c r="Q132">
        <v>3357.97</v>
      </c>
      <c r="R132">
        <v>380.32</v>
      </c>
      <c r="S132">
        <v>262.42</v>
      </c>
      <c r="T132">
        <v>55790.09</v>
      </c>
      <c r="U132">
        <v>0.6899999999999999</v>
      </c>
      <c r="V132">
        <v>0.84</v>
      </c>
      <c r="W132">
        <v>56.95</v>
      </c>
      <c r="X132">
        <v>3.3</v>
      </c>
      <c r="Y132">
        <v>4</v>
      </c>
      <c r="Z132">
        <v>10</v>
      </c>
    </row>
    <row r="133" spans="1:26">
      <c r="A133">
        <v>8</v>
      </c>
      <c r="B133">
        <v>50</v>
      </c>
      <c r="C133" t="s">
        <v>26</v>
      </c>
      <c r="D133">
        <v>0.9752</v>
      </c>
      <c r="E133">
        <v>102.55</v>
      </c>
      <c r="F133">
        <v>98.98</v>
      </c>
      <c r="G133">
        <v>86.06999999999999</v>
      </c>
      <c r="H133">
        <v>1.35</v>
      </c>
      <c r="I133">
        <v>69</v>
      </c>
      <c r="J133">
        <v>117.66</v>
      </c>
      <c r="K133">
        <v>41.65</v>
      </c>
      <c r="L133">
        <v>9</v>
      </c>
      <c r="M133">
        <v>2</v>
      </c>
      <c r="N133">
        <v>17.01</v>
      </c>
      <c r="O133">
        <v>14745.39</v>
      </c>
      <c r="P133">
        <v>794.89</v>
      </c>
      <c r="Q133">
        <v>3358.78</v>
      </c>
      <c r="R133">
        <v>373.63</v>
      </c>
      <c r="S133">
        <v>262.42</v>
      </c>
      <c r="T133">
        <v>52460.84</v>
      </c>
      <c r="U133">
        <v>0.7</v>
      </c>
      <c r="V133">
        <v>0.85</v>
      </c>
      <c r="W133">
        <v>57.03</v>
      </c>
      <c r="X133">
        <v>3.19</v>
      </c>
      <c r="Y133">
        <v>4</v>
      </c>
      <c r="Z133">
        <v>10</v>
      </c>
    </row>
    <row r="134" spans="1:26">
      <c r="A134">
        <v>9</v>
      </c>
      <c r="B134">
        <v>50</v>
      </c>
      <c r="C134" t="s">
        <v>26</v>
      </c>
      <c r="D134">
        <v>0.9752</v>
      </c>
      <c r="E134">
        <v>102.54</v>
      </c>
      <c r="F134">
        <v>98.97</v>
      </c>
      <c r="G134">
        <v>86.06</v>
      </c>
      <c r="H134">
        <v>1.48</v>
      </c>
      <c r="I134">
        <v>69</v>
      </c>
      <c r="J134">
        <v>118.96</v>
      </c>
      <c r="K134">
        <v>41.65</v>
      </c>
      <c r="L134">
        <v>10</v>
      </c>
      <c r="M134">
        <v>0</v>
      </c>
      <c r="N134">
        <v>17.31</v>
      </c>
      <c r="O134">
        <v>14905.25</v>
      </c>
      <c r="P134">
        <v>802.49</v>
      </c>
      <c r="Q134">
        <v>3358.69</v>
      </c>
      <c r="R134">
        <v>373.75</v>
      </c>
      <c r="S134">
        <v>262.42</v>
      </c>
      <c r="T134">
        <v>52521.15</v>
      </c>
      <c r="U134">
        <v>0.7</v>
      </c>
      <c r="V134">
        <v>0.85</v>
      </c>
      <c r="W134">
        <v>57.03</v>
      </c>
      <c r="X134">
        <v>3.19</v>
      </c>
      <c r="Y134">
        <v>4</v>
      </c>
      <c r="Z134">
        <v>10</v>
      </c>
    </row>
    <row r="135" spans="1:26">
      <c r="A135">
        <v>0</v>
      </c>
      <c r="B135">
        <v>25</v>
      </c>
      <c r="C135" t="s">
        <v>26</v>
      </c>
      <c r="D135">
        <v>0.7543</v>
      </c>
      <c r="E135">
        <v>132.57</v>
      </c>
      <c r="F135">
        <v>122.82</v>
      </c>
      <c r="G135">
        <v>12.86</v>
      </c>
      <c r="H135">
        <v>0.28</v>
      </c>
      <c r="I135">
        <v>573</v>
      </c>
      <c r="J135">
        <v>61.76</v>
      </c>
      <c r="K135">
        <v>28.92</v>
      </c>
      <c r="L135">
        <v>1</v>
      </c>
      <c r="M135">
        <v>571</v>
      </c>
      <c r="N135">
        <v>6.84</v>
      </c>
      <c r="O135">
        <v>7851.41</v>
      </c>
      <c r="P135">
        <v>790.1900000000001</v>
      </c>
      <c r="Q135">
        <v>3366.93</v>
      </c>
      <c r="R135">
        <v>1181</v>
      </c>
      <c r="S135">
        <v>262.42</v>
      </c>
      <c r="T135">
        <v>453628.31</v>
      </c>
      <c r="U135">
        <v>0.22</v>
      </c>
      <c r="V135">
        <v>0.68</v>
      </c>
      <c r="W135">
        <v>57.77</v>
      </c>
      <c r="X135">
        <v>26.91</v>
      </c>
      <c r="Y135">
        <v>4</v>
      </c>
      <c r="Z135">
        <v>10</v>
      </c>
    </row>
    <row r="136" spans="1:26">
      <c r="A136">
        <v>1</v>
      </c>
      <c r="B136">
        <v>25</v>
      </c>
      <c r="C136" t="s">
        <v>26</v>
      </c>
      <c r="D136">
        <v>0.8964</v>
      </c>
      <c r="E136">
        <v>111.55</v>
      </c>
      <c r="F136">
        <v>106.52</v>
      </c>
      <c r="G136">
        <v>27.43</v>
      </c>
      <c r="H136">
        <v>0.55</v>
      </c>
      <c r="I136">
        <v>233</v>
      </c>
      <c r="J136">
        <v>62.92</v>
      </c>
      <c r="K136">
        <v>28.92</v>
      </c>
      <c r="L136">
        <v>2</v>
      </c>
      <c r="M136">
        <v>231</v>
      </c>
      <c r="N136">
        <v>7</v>
      </c>
      <c r="O136">
        <v>7994.37</v>
      </c>
      <c r="P136">
        <v>644.2</v>
      </c>
      <c r="Q136">
        <v>3360.88</v>
      </c>
      <c r="R136">
        <v>631.1799999999999</v>
      </c>
      <c r="S136">
        <v>262.42</v>
      </c>
      <c r="T136">
        <v>180419.44</v>
      </c>
      <c r="U136">
        <v>0.42</v>
      </c>
      <c r="V136">
        <v>0.79</v>
      </c>
      <c r="W136">
        <v>57.21</v>
      </c>
      <c r="X136">
        <v>10.7</v>
      </c>
      <c r="Y136">
        <v>4</v>
      </c>
      <c r="Z136">
        <v>10</v>
      </c>
    </row>
    <row r="137" spans="1:26">
      <c r="A137">
        <v>2</v>
      </c>
      <c r="B137">
        <v>25</v>
      </c>
      <c r="C137" t="s">
        <v>26</v>
      </c>
      <c r="D137">
        <v>0.9438</v>
      </c>
      <c r="E137">
        <v>105.95</v>
      </c>
      <c r="F137">
        <v>102.21</v>
      </c>
      <c r="G137">
        <v>43.81</v>
      </c>
      <c r="H137">
        <v>0.8100000000000001</v>
      </c>
      <c r="I137">
        <v>140</v>
      </c>
      <c r="J137">
        <v>64.08</v>
      </c>
      <c r="K137">
        <v>28.92</v>
      </c>
      <c r="L137">
        <v>3</v>
      </c>
      <c r="M137">
        <v>86</v>
      </c>
      <c r="N137">
        <v>7.16</v>
      </c>
      <c r="O137">
        <v>8137.65</v>
      </c>
      <c r="P137">
        <v>573.24</v>
      </c>
      <c r="Q137">
        <v>3359.88</v>
      </c>
      <c r="R137">
        <v>483.32</v>
      </c>
      <c r="S137">
        <v>262.42</v>
      </c>
      <c r="T137">
        <v>106955.36</v>
      </c>
      <c r="U137">
        <v>0.54</v>
      </c>
      <c r="V137">
        <v>0.82</v>
      </c>
      <c r="W137">
        <v>57.13</v>
      </c>
      <c r="X137">
        <v>6.41</v>
      </c>
      <c r="Y137">
        <v>4</v>
      </c>
      <c r="Z137">
        <v>10</v>
      </c>
    </row>
    <row r="138" spans="1:26">
      <c r="A138">
        <v>3</v>
      </c>
      <c r="B138">
        <v>25</v>
      </c>
      <c r="C138" t="s">
        <v>26</v>
      </c>
      <c r="D138">
        <v>0.9452</v>
      </c>
      <c r="E138">
        <v>105.79</v>
      </c>
      <c r="F138">
        <v>102.11</v>
      </c>
      <c r="G138">
        <v>45.05</v>
      </c>
      <c r="H138">
        <v>1.07</v>
      </c>
      <c r="I138">
        <v>136</v>
      </c>
      <c r="J138">
        <v>65.25</v>
      </c>
      <c r="K138">
        <v>28.92</v>
      </c>
      <c r="L138">
        <v>4</v>
      </c>
      <c r="M138">
        <v>0</v>
      </c>
      <c r="N138">
        <v>7.33</v>
      </c>
      <c r="O138">
        <v>8281.25</v>
      </c>
      <c r="P138">
        <v>578.25</v>
      </c>
      <c r="Q138">
        <v>3360.84</v>
      </c>
      <c r="R138">
        <v>476.35</v>
      </c>
      <c r="S138">
        <v>262.42</v>
      </c>
      <c r="T138">
        <v>103490.14</v>
      </c>
      <c r="U138">
        <v>0.55</v>
      </c>
      <c r="V138">
        <v>0.82</v>
      </c>
      <c r="W138">
        <v>57.22</v>
      </c>
      <c r="X138">
        <v>6.31</v>
      </c>
      <c r="Y138">
        <v>4</v>
      </c>
      <c r="Z138">
        <v>10</v>
      </c>
    </row>
    <row r="139" spans="1:26">
      <c r="A139">
        <v>0</v>
      </c>
      <c r="B139">
        <v>85</v>
      </c>
      <c r="C139" t="s">
        <v>26</v>
      </c>
      <c r="D139">
        <v>0.41</v>
      </c>
      <c r="E139">
        <v>243.91</v>
      </c>
      <c r="F139">
        <v>182.84</v>
      </c>
      <c r="G139">
        <v>6.33</v>
      </c>
      <c r="H139">
        <v>0.11</v>
      </c>
      <c r="I139">
        <v>1732</v>
      </c>
      <c r="J139">
        <v>167.88</v>
      </c>
      <c r="K139">
        <v>51.39</v>
      </c>
      <c r="L139">
        <v>1</v>
      </c>
      <c r="M139">
        <v>1730</v>
      </c>
      <c r="N139">
        <v>30.49</v>
      </c>
      <c r="O139">
        <v>20939.59</v>
      </c>
      <c r="P139">
        <v>2358.85</v>
      </c>
      <c r="Q139">
        <v>3389.1</v>
      </c>
      <c r="R139">
        <v>3216.52</v>
      </c>
      <c r="S139">
        <v>262.42</v>
      </c>
      <c r="T139">
        <v>1465594.69</v>
      </c>
      <c r="U139">
        <v>0.08</v>
      </c>
      <c r="V139">
        <v>0.46</v>
      </c>
      <c r="W139">
        <v>59.68</v>
      </c>
      <c r="X139">
        <v>86.65000000000001</v>
      </c>
      <c r="Y139">
        <v>4</v>
      </c>
      <c r="Z139">
        <v>10</v>
      </c>
    </row>
    <row r="140" spans="1:26">
      <c r="A140">
        <v>1</v>
      </c>
      <c r="B140">
        <v>85</v>
      </c>
      <c r="C140" t="s">
        <v>26</v>
      </c>
      <c r="D140">
        <v>0.6917</v>
      </c>
      <c r="E140">
        <v>144.57</v>
      </c>
      <c r="F140">
        <v>122.78</v>
      </c>
      <c r="G140">
        <v>12.86</v>
      </c>
      <c r="H140">
        <v>0.21</v>
      </c>
      <c r="I140">
        <v>573</v>
      </c>
      <c r="J140">
        <v>169.33</v>
      </c>
      <c r="K140">
        <v>51.39</v>
      </c>
      <c r="L140">
        <v>2</v>
      </c>
      <c r="M140">
        <v>571</v>
      </c>
      <c r="N140">
        <v>30.94</v>
      </c>
      <c r="O140">
        <v>21118.46</v>
      </c>
      <c r="P140">
        <v>1581.9</v>
      </c>
      <c r="Q140">
        <v>3367.19</v>
      </c>
      <c r="R140">
        <v>1180.62</v>
      </c>
      <c r="S140">
        <v>262.42</v>
      </c>
      <c r="T140">
        <v>453438.54</v>
      </c>
      <c r="U140">
        <v>0.22</v>
      </c>
      <c r="V140">
        <v>0.68</v>
      </c>
      <c r="W140">
        <v>57.74</v>
      </c>
      <c r="X140">
        <v>26.87</v>
      </c>
      <c r="Y140">
        <v>4</v>
      </c>
      <c r="Z140">
        <v>10</v>
      </c>
    </row>
    <row r="141" spans="1:26">
      <c r="A141">
        <v>2</v>
      </c>
      <c r="B141">
        <v>85</v>
      </c>
      <c r="C141" t="s">
        <v>26</v>
      </c>
      <c r="D141">
        <v>0.7944</v>
      </c>
      <c r="E141">
        <v>125.89</v>
      </c>
      <c r="F141">
        <v>111.82</v>
      </c>
      <c r="G141">
        <v>19.45</v>
      </c>
      <c r="H141">
        <v>0.31</v>
      </c>
      <c r="I141">
        <v>345</v>
      </c>
      <c r="J141">
        <v>170.79</v>
      </c>
      <c r="K141">
        <v>51.39</v>
      </c>
      <c r="L141">
        <v>3</v>
      </c>
      <c r="M141">
        <v>343</v>
      </c>
      <c r="N141">
        <v>31.4</v>
      </c>
      <c r="O141">
        <v>21297.94</v>
      </c>
      <c r="P141">
        <v>1430.91</v>
      </c>
      <c r="Q141">
        <v>3362.43</v>
      </c>
      <c r="R141">
        <v>809.4</v>
      </c>
      <c r="S141">
        <v>262.42</v>
      </c>
      <c r="T141">
        <v>268967.38</v>
      </c>
      <c r="U141">
        <v>0.32</v>
      </c>
      <c r="V141">
        <v>0.75</v>
      </c>
      <c r="W141">
        <v>57.41</v>
      </c>
      <c r="X141">
        <v>15.98</v>
      </c>
      <c r="Y141">
        <v>4</v>
      </c>
      <c r="Z141">
        <v>10</v>
      </c>
    </row>
    <row r="142" spans="1:26">
      <c r="A142">
        <v>3</v>
      </c>
      <c r="B142">
        <v>85</v>
      </c>
      <c r="C142" t="s">
        <v>26</v>
      </c>
      <c r="D142">
        <v>0.8484</v>
      </c>
      <c r="E142">
        <v>117.86</v>
      </c>
      <c r="F142">
        <v>107.16</v>
      </c>
      <c r="G142">
        <v>26.14</v>
      </c>
      <c r="H142">
        <v>0.41</v>
      </c>
      <c r="I142">
        <v>246</v>
      </c>
      <c r="J142">
        <v>172.25</v>
      </c>
      <c r="K142">
        <v>51.39</v>
      </c>
      <c r="L142">
        <v>4</v>
      </c>
      <c r="M142">
        <v>244</v>
      </c>
      <c r="N142">
        <v>31.86</v>
      </c>
      <c r="O142">
        <v>21478.05</v>
      </c>
      <c r="P142">
        <v>1359.6</v>
      </c>
      <c r="Q142">
        <v>3360.81</v>
      </c>
      <c r="R142">
        <v>652.59</v>
      </c>
      <c r="S142">
        <v>262.42</v>
      </c>
      <c r="T142">
        <v>191056.49</v>
      </c>
      <c r="U142">
        <v>0.4</v>
      </c>
      <c r="V142">
        <v>0.78</v>
      </c>
      <c r="W142">
        <v>57.23</v>
      </c>
      <c r="X142">
        <v>11.33</v>
      </c>
      <c r="Y142">
        <v>4</v>
      </c>
      <c r="Z142">
        <v>10</v>
      </c>
    </row>
    <row r="143" spans="1:26">
      <c r="A143">
        <v>4</v>
      </c>
      <c r="B143">
        <v>85</v>
      </c>
      <c r="C143" t="s">
        <v>26</v>
      </c>
      <c r="D143">
        <v>0.8823</v>
      </c>
      <c r="E143">
        <v>113.34</v>
      </c>
      <c r="F143">
        <v>104.53</v>
      </c>
      <c r="G143">
        <v>33.01</v>
      </c>
      <c r="H143">
        <v>0.51</v>
      </c>
      <c r="I143">
        <v>190</v>
      </c>
      <c r="J143">
        <v>173.71</v>
      </c>
      <c r="K143">
        <v>51.39</v>
      </c>
      <c r="L143">
        <v>5</v>
      </c>
      <c r="M143">
        <v>188</v>
      </c>
      <c r="N143">
        <v>32.32</v>
      </c>
      <c r="O143">
        <v>21658.78</v>
      </c>
      <c r="P143">
        <v>1314.42</v>
      </c>
      <c r="Q143">
        <v>3360.2</v>
      </c>
      <c r="R143">
        <v>564.12</v>
      </c>
      <c r="S143">
        <v>262.42</v>
      </c>
      <c r="T143">
        <v>147101.71</v>
      </c>
      <c r="U143">
        <v>0.47</v>
      </c>
      <c r="V143">
        <v>0.8</v>
      </c>
      <c r="W143">
        <v>57.14</v>
      </c>
      <c r="X143">
        <v>8.720000000000001</v>
      </c>
      <c r="Y143">
        <v>4</v>
      </c>
      <c r="Z143">
        <v>10</v>
      </c>
    </row>
    <row r="144" spans="1:26">
      <c r="A144">
        <v>5</v>
      </c>
      <c r="B144">
        <v>85</v>
      </c>
      <c r="C144" t="s">
        <v>26</v>
      </c>
      <c r="D144">
        <v>0.9051</v>
      </c>
      <c r="E144">
        <v>110.49</v>
      </c>
      <c r="F144">
        <v>102.86</v>
      </c>
      <c r="G144">
        <v>39.82</v>
      </c>
      <c r="H144">
        <v>0.61</v>
      </c>
      <c r="I144">
        <v>155</v>
      </c>
      <c r="J144">
        <v>175.18</v>
      </c>
      <c r="K144">
        <v>51.39</v>
      </c>
      <c r="L144">
        <v>6</v>
      </c>
      <c r="M144">
        <v>153</v>
      </c>
      <c r="N144">
        <v>32.79</v>
      </c>
      <c r="O144">
        <v>21840.16</v>
      </c>
      <c r="P144">
        <v>1281.17</v>
      </c>
      <c r="Q144">
        <v>3359.22</v>
      </c>
      <c r="R144">
        <v>507.87</v>
      </c>
      <c r="S144">
        <v>262.42</v>
      </c>
      <c r="T144">
        <v>119150.86</v>
      </c>
      <c r="U144">
        <v>0.52</v>
      </c>
      <c r="V144">
        <v>0.8100000000000001</v>
      </c>
      <c r="W144">
        <v>57.08</v>
      </c>
      <c r="X144">
        <v>7.06</v>
      </c>
      <c r="Y144">
        <v>4</v>
      </c>
      <c r="Z144">
        <v>10</v>
      </c>
    </row>
    <row r="145" spans="1:26">
      <c r="A145">
        <v>6</v>
      </c>
      <c r="B145">
        <v>85</v>
      </c>
      <c r="C145" t="s">
        <v>26</v>
      </c>
      <c r="D145">
        <v>0.9218</v>
      </c>
      <c r="E145">
        <v>108.49</v>
      </c>
      <c r="F145">
        <v>101.71</v>
      </c>
      <c r="G145">
        <v>46.94</v>
      </c>
      <c r="H145">
        <v>0.7</v>
      </c>
      <c r="I145">
        <v>130</v>
      </c>
      <c r="J145">
        <v>176.66</v>
      </c>
      <c r="K145">
        <v>51.39</v>
      </c>
      <c r="L145">
        <v>7</v>
      </c>
      <c r="M145">
        <v>128</v>
      </c>
      <c r="N145">
        <v>33.27</v>
      </c>
      <c r="O145">
        <v>22022.17</v>
      </c>
      <c r="P145">
        <v>1254.33</v>
      </c>
      <c r="Q145">
        <v>3358.81</v>
      </c>
      <c r="R145">
        <v>469.29</v>
      </c>
      <c r="S145">
        <v>262.42</v>
      </c>
      <c r="T145">
        <v>99990.13</v>
      </c>
      <c r="U145">
        <v>0.5600000000000001</v>
      </c>
      <c r="V145">
        <v>0.82</v>
      </c>
      <c r="W145">
        <v>57.03</v>
      </c>
      <c r="X145">
        <v>5.91</v>
      </c>
      <c r="Y145">
        <v>4</v>
      </c>
      <c r="Z145">
        <v>10</v>
      </c>
    </row>
    <row r="146" spans="1:26">
      <c r="A146">
        <v>7</v>
      </c>
      <c r="B146">
        <v>85</v>
      </c>
      <c r="C146" t="s">
        <v>26</v>
      </c>
      <c r="D146">
        <v>0.9341</v>
      </c>
      <c r="E146">
        <v>107.05</v>
      </c>
      <c r="F146">
        <v>100.88</v>
      </c>
      <c r="G146">
        <v>54.05</v>
      </c>
      <c r="H146">
        <v>0.8</v>
      </c>
      <c r="I146">
        <v>112</v>
      </c>
      <c r="J146">
        <v>178.14</v>
      </c>
      <c r="K146">
        <v>51.39</v>
      </c>
      <c r="L146">
        <v>8</v>
      </c>
      <c r="M146">
        <v>110</v>
      </c>
      <c r="N146">
        <v>33.75</v>
      </c>
      <c r="O146">
        <v>22204.83</v>
      </c>
      <c r="P146">
        <v>1231.83</v>
      </c>
      <c r="Q146">
        <v>3358.59</v>
      </c>
      <c r="R146">
        <v>441.02</v>
      </c>
      <c r="S146">
        <v>262.42</v>
      </c>
      <c r="T146">
        <v>85942.42999999999</v>
      </c>
      <c r="U146">
        <v>0.6</v>
      </c>
      <c r="V146">
        <v>0.83</v>
      </c>
      <c r="W146">
        <v>57.01</v>
      </c>
      <c r="X146">
        <v>5.09</v>
      </c>
      <c r="Y146">
        <v>4</v>
      </c>
      <c r="Z146">
        <v>10</v>
      </c>
    </row>
    <row r="147" spans="1:26">
      <c r="A147">
        <v>8</v>
      </c>
      <c r="B147">
        <v>85</v>
      </c>
      <c r="C147" t="s">
        <v>26</v>
      </c>
      <c r="D147">
        <v>0.9438</v>
      </c>
      <c r="E147">
        <v>105.95</v>
      </c>
      <c r="F147">
        <v>100.26</v>
      </c>
      <c r="G147">
        <v>61.38</v>
      </c>
      <c r="H147">
        <v>0.89</v>
      </c>
      <c r="I147">
        <v>98</v>
      </c>
      <c r="J147">
        <v>179.63</v>
      </c>
      <c r="K147">
        <v>51.39</v>
      </c>
      <c r="L147">
        <v>9</v>
      </c>
      <c r="M147">
        <v>96</v>
      </c>
      <c r="N147">
        <v>34.24</v>
      </c>
      <c r="O147">
        <v>22388.15</v>
      </c>
      <c r="P147">
        <v>1210.76</v>
      </c>
      <c r="Q147">
        <v>3358.39</v>
      </c>
      <c r="R147">
        <v>420.07</v>
      </c>
      <c r="S147">
        <v>262.42</v>
      </c>
      <c r="T147">
        <v>75540.5</v>
      </c>
      <c r="U147">
        <v>0.62</v>
      </c>
      <c r="V147">
        <v>0.83</v>
      </c>
      <c r="W147">
        <v>56.99</v>
      </c>
      <c r="X147">
        <v>4.46</v>
      </c>
      <c r="Y147">
        <v>4</v>
      </c>
      <c r="Z147">
        <v>10</v>
      </c>
    </row>
    <row r="148" spans="1:26">
      <c r="A148">
        <v>9</v>
      </c>
      <c r="B148">
        <v>85</v>
      </c>
      <c r="C148" t="s">
        <v>26</v>
      </c>
      <c r="D148">
        <v>0.9520999999999999</v>
      </c>
      <c r="E148">
        <v>105.03</v>
      </c>
      <c r="F148">
        <v>99.70999999999999</v>
      </c>
      <c r="G148">
        <v>68.76000000000001</v>
      </c>
      <c r="H148">
        <v>0.98</v>
      </c>
      <c r="I148">
        <v>87</v>
      </c>
      <c r="J148">
        <v>181.12</v>
      </c>
      <c r="K148">
        <v>51.39</v>
      </c>
      <c r="L148">
        <v>10</v>
      </c>
      <c r="M148">
        <v>85</v>
      </c>
      <c r="N148">
        <v>34.73</v>
      </c>
      <c r="O148">
        <v>22572.13</v>
      </c>
      <c r="P148">
        <v>1192</v>
      </c>
      <c r="Q148">
        <v>3358.16</v>
      </c>
      <c r="R148">
        <v>401.53</v>
      </c>
      <c r="S148">
        <v>262.42</v>
      </c>
      <c r="T148">
        <v>66324.52</v>
      </c>
      <c r="U148">
        <v>0.65</v>
      </c>
      <c r="V148">
        <v>0.84</v>
      </c>
      <c r="W148">
        <v>56.97</v>
      </c>
      <c r="X148">
        <v>3.92</v>
      </c>
      <c r="Y148">
        <v>4</v>
      </c>
      <c r="Z148">
        <v>10</v>
      </c>
    </row>
    <row r="149" spans="1:26">
      <c r="A149">
        <v>10</v>
      </c>
      <c r="B149">
        <v>85</v>
      </c>
      <c r="C149" t="s">
        <v>26</v>
      </c>
      <c r="D149">
        <v>0.9586</v>
      </c>
      <c r="E149">
        <v>104.32</v>
      </c>
      <c r="F149">
        <v>99.3</v>
      </c>
      <c r="G149">
        <v>76.39</v>
      </c>
      <c r="H149">
        <v>1.07</v>
      </c>
      <c r="I149">
        <v>78</v>
      </c>
      <c r="J149">
        <v>182.62</v>
      </c>
      <c r="K149">
        <v>51.39</v>
      </c>
      <c r="L149">
        <v>11</v>
      </c>
      <c r="M149">
        <v>76</v>
      </c>
      <c r="N149">
        <v>35.22</v>
      </c>
      <c r="O149">
        <v>22756.91</v>
      </c>
      <c r="P149">
        <v>1173.27</v>
      </c>
      <c r="Q149">
        <v>3358.11</v>
      </c>
      <c r="R149">
        <v>388</v>
      </c>
      <c r="S149">
        <v>262.42</v>
      </c>
      <c r="T149">
        <v>59601.93</v>
      </c>
      <c r="U149">
        <v>0.68</v>
      </c>
      <c r="V149">
        <v>0.84</v>
      </c>
      <c r="W149">
        <v>56.95</v>
      </c>
      <c r="X149">
        <v>3.52</v>
      </c>
      <c r="Y149">
        <v>4</v>
      </c>
      <c r="Z149">
        <v>10</v>
      </c>
    </row>
    <row r="150" spans="1:26">
      <c r="A150">
        <v>11</v>
      </c>
      <c r="B150">
        <v>85</v>
      </c>
      <c r="C150" t="s">
        <v>26</v>
      </c>
      <c r="D150">
        <v>0.9646</v>
      </c>
      <c r="E150">
        <v>103.67</v>
      </c>
      <c r="F150">
        <v>98.92</v>
      </c>
      <c r="G150">
        <v>84.79000000000001</v>
      </c>
      <c r="H150">
        <v>1.16</v>
      </c>
      <c r="I150">
        <v>70</v>
      </c>
      <c r="J150">
        <v>184.12</v>
      </c>
      <c r="K150">
        <v>51.39</v>
      </c>
      <c r="L150">
        <v>12</v>
      </c>
      <c r="M150">
        <v>68</v>
      </c>
      <c r="N150">
        <v>35.73</v>
      </c>
      <c r="O150">
        <v>22942.24</v>
      </c>
      <c r="P150">
        <v>1154.95</v>
      </c>
      <c r="Q150">
        <v>3357.81</v>
      </c>
      <c r="R150">
        <v>375.66</v>
      </c>
      <c r="S150">
        <v>262.42</v>
      </c>
      <c r="T150">
        <v>53472.78</v>
      </c>
      <c r="U150">
        <v>0.7</v>
      </c>
      <c r="V150">
        <v>0.85</v>
      </c>
      <c r="W150">
        <v>56.92</v>
      </c>
      <c r="X150">
        <v>3.14</v>
      </c>
      <c r="Y150">
        <v>4</v>
      </c>
      <c r="Z150">
        <v>10</v>
      </c>
    </row>
    <row r="151" spans="1:26">
      <c r="A151">
        <v>12</v>
      </c>
      <c r="B151">
        <v>85</v>
      </c>
      <c r="C151" t="s">
        <v>26</v>
      </c>
      <c r="D151">
        <v>0.969</v>
      </c>
      <c r="E151">
        <v>103.2</v>
      </c>
      <c r="F151">
        <v>98.65000000000001</v>
      </c>
      <c r="G151">
        <v>92.48999999999999</v>
      </c>
      <c r="H151">
        <v>1.24</v>
      </c>
      <c r="I151">
        <v>64</v>
      </c>
      <c r="J151">
        <v>185.63</v>
      </c>
      <c r="K151">
        <v>51.39</v>
      </c>
      <c r="L151">
        <v>13</v>
      </c>
      <c r="M151">
        <v>62</v>
      </c>
      <c r="N151">
        <v>36.24</v>
      </c>
      <c r="O151">
        <v>23128.27</v>
      </c>
      <c r="P151">
        <v>1138.79</v>
      </c>
      <c r="Q151">
        <v>3357.65</v>
      </c>
      <c r="R151">
        <v>366.13</v>
      </c>
      <c r="S151">
        <v>262.42</v>
      </c>
      <c r="T151">
        <v>48736.06</v>
      </c>
      <c r="U151">
        <v>0.72</v>
      </c>
      <c r="V151">
        <v>0.85</v>
      </c>
      <c r="W151">
        <v>56.93</v>
      </c>
      <c r="X151">
        <v>2.87</v>
      </c>
      <c r="Y151">
        <v>4</v>
      </c>
      <c r="Z151">
        <v>10</v>
      </c>
    </row>
    <row r="152" spans="1:26">
      <c r="A152">
        <v>13</v>
      </c>
      <c r="B152">
        <v>85</v>
      </c>
      <c r="C152" t="s">
        <v>26</v>
      </c>
      <c r="D152">
        <v>0.9728</v>
      </c>
      <c r="E152">
        <v>102.79</v>
      </c>
      <c r="F152">
        <v>98.42</v>
      </c>
      <c r="G152">
        <v>100.09</v>
      </c>
      <c r="H152">
        <v>1.33</v>
      </c>
      <c r="I152">
        <v>59</v>
      </c>
      <c r="J152">
        <v>187.14</v>
      </c>
      <c r="K152">
        <v>51.39</v>
      </c>
      <c r="L152">
        <v>14</v>
      </c>
      <c r="M152">
        <v>57</v>
      </c>
      <c r="N152">
        <v>36.75</v>
      </c>
      <c r="O152">
        <v>23314.98</v>
      </c>
      <c r="P152">
        <v>1121.82</v>
      </c>
      <c r="Q152">
        <v>3357.72</v>
      </c>
      <c r="R152">
        <v>358.21</v>
      </c>
      <c r="S152">
        <v>262.42</v>
      </c>
      <c r="T152">
        <v>44801.97</v>
      </c>
      <c r="U152">
        <v>0.73</v>
      </c>
      <c r="V152">
        <v>0.85</v>
      </c>
      <c r="W152">
        <v>56.92</v>
      </c>
      <c r="X152">
        <v>2.64</v>
      </c>
      <c r="Y152">
        <v>4</v>
      </c>
      <c r="Z152">
        <v>10</v>
      </c>
    </row>
    <row r="153" spans="1:26">
      <c r="A153">
        <v>14</v>
      </c>
      <c r="B153">
        <v>85</v>
      </c>
      <c r="C153" t="s">
        <v>26</v>
      </c>
      <c r="D153">
        <v>0.9767</v>
      </c>
      <c r="E153">
        <v>102.39</v>
      </c>
      <c r="F153">
        <v>98.19</v>
      </c>
      <c r="G153">
        <v>109.1</v>
      </c>
      <c r="H153">
        <v>1.41</v>
      </c>
      <c r="I153">
        <v>54</v>
      </c>
      <c r="J153">
        <v>188.66</v>
      </c>
      <c r="K153">
        <v>51.39</v>
      </c>
      <c r="L153">
        <v>15</v>
      </c>
      <c r="M153">
        <v>52</v>
      </c>
      <c r="N153">
        <v>37.27</v>
      </c>
      <c r="O153">
        <v>23502.4</v>
      </c>
      <c r="P153">
        <v>1104.16</v>
      </c>
      <c r="Q153">
        <v>3357.56</v>
      </c>
      <c r="R153">
        <v>350.31</v>
      </c>
      <c r="S153">
        <v>262.42</v>
      </c>
      <c r="T153">
        <v>40880.03</v>
      </c>
      <c r="U153">
        <v>0.75</v>
      </c>
      <c r="V153">
        <v>0.85</v>
      </c>
      <c r="W153">
        <v>56.91</v>
      </c>
      <c r="X153">
        <v>2.41</v>
      </c>
      <c r="Y153">
        <v>4</v>
      </c>
      <c r="Z153">
        <v>10</v>
      </c>
    </row>
    <row r="154" spans="1:26">
      <c r="A154">
        <v>15</v>
      </c>
      <c r="B154">
        <v>85</v>
      </c>
      <c r="C154" t="s">
        <v>26</v>
      </c>
      <c r="D154">
        <v>0.9795</v>
      </c>
      <c r="E154">
        <v>102.09</v>
      </c>
      <c r="F154">
        <v>98.03</v>
      </c>
      <c r="G154">
        <v>117.63</v>
      </c>
      <c r="H154">
        <v>1.49</v>
      </c>
      <c r="I154">
        <v>50</v>
      </c>
      <c r="J154">
        <v>190.19</v>
      </c>
      <c r="K154">
        <v>51.39</v>
      </c>
      <c r="L154">
        <v>16</v>
      </c>
      <c r="M154">
        <v>48</v>
      </c>
      <c r="N154">
        <v>37.79</v>
      </c>
      <c r="O154">
        <v>23690.52</v>
      </c>
      <c r="P154">
        <v>1089.42</v>
      </c>
      <c r="Q154">
        <v>3357.47</v>
      </c>
      <c r="R154">
        <v>345</v>
      </c>
      <c r="S154">
        <v>262.42</v>
      </c>
      <c r="T154">
        <v>38243.09</v>
      </c>
      <c r="U154">
        <v>0.76</v>
      </c>
      <c r="V154">
        <v>0.85</v>
      </c>
      <c r="W154">
        <v>56.91</v>
      </c>
      <c r="X154">
        <v>2.25</v>
      </c>
      <c r="Y154">
        <v>4</v>
      </c>
      <c r="Z154">
        <v>10</v>
      </c>
    </row>
    <row r="155" spans="1:26">
      <c r="A155">
        <v>16</v>
      </c>
      <c r="B155">
        <v>85</v>
      </c>
      <c r="C155" t="s">
        <v>26</v>
      </c>
      <c r="D155">
        <v>0.9827</v>
      </c>
      <c r="E155">
        <v>101.76</v>
      </c>
      <c r="F155">
        <v>97.83</v>
      </c>
      <c r="G155">
        <v>127.6</v>
      </c>
      <c r="H155">
        <v>1.57</v>
      </c>
      <c r="I155">
        <v>46</v>
      </c>
      <c r="J155">
        <v>191.72</v>
      </c>
      <c r="K155">
        <v>51.39</v>
      </c>
      <c r="L155">
        <v>17</v>
      </c>
      <c r="M155">
        <v>44</v>
      </c>
      <c r="N155">
        <v>38.33</v>
      </c>
      <c r="O155">
        <v>23879.37</v>
      </c>
      <c r="P155">
        <v>1069.07</v>
      </c>
      <c r="Q155">
        <v>3357.25</v>
      </c>
      <c r="R155">
        <v>338.85</v>
      </c>
      <c r="S155">
        <v>262.42</v>
      </c>
      <c r="T155">
        <v>35189.39</v>
      </c>
      <c r="U155">
        <v>0.77</v>
      </c>
      <c r="V155">
        <v>0.86</v>
      </c>
      <c r="W155">
        <v>56.89</v>
      </c>
      <c r="X155">
        <v>2.05</v>
      </c>
      <c r="Y155">
        <v>4</v>
      </c>
      <c r="Z155">
        <v>10</v>
      </c>
    </row>
    <row r="156" spans="1:26">
      <c r="A156">
        <v>17</v>
      </c>
      <c r="B156">
        <v>85</v>
      </c>
      <c r="C156" t="s">
        <v>26</v>
      </c>
      <c r="D156">
        <v>0.9851</v>
      </c>
      <c r="E156">
        <v>101.51</v>
      </c>
      <c r="F156">
        <v>97.68000000000001</v>
      </c>
      <c r="G156">
        <v>136.3</v>
      </c>
      <c r="H156">
        <v>1.65</v>
      </c>
      <c r="I156">
        <v>43</v>
      </c>
      <c r="J156">
        <v>193.26</v>
      </c>
      <c r="K156">
        <v>51.39</v>
      </c>
      <c r="L156">
        <v>18</v>
      </c>
      <c r="M156">
        <v>40</v>
      </c>
      <c r="N156">
        <v>38.86</v>
      </c>
      <c r="O156">
        <v>24068.93</v>
      </c>
      <c r="P156">
        <v>1054.23</v>
      </c>
      <c r="Q156">
        <v>3357.28</v>
      </c>
      <c r="R156">
        <v>333.19</v>
      </c>
      <c r="S156">
        <v>262.42</v>
      </c>
      <c r="T156">
        <v>32371.01</v>
      </c>
      <c r="U156">
        <v>0.79</v>
      </c>
      <c r="V156">
        <v>0.86</v>
      </c>
      <c r="W156">
        <v>56.9</v>
      </c>
      <c r="X156">
        <v>1.91</v>
      </c>
      <c r="Y156">
        <v>4</v>
      </c>
      <c r="Z156">
        <v>10</v>
      </c>
    </row>
    <row r="157" spans="1:26">
      <c r="A157">
        <v>18</v>
      </c>
      <c r="B157">
        <v>85</v>
      </c>
      <c r="C157" t="s">
        <v>26</v>
      </c>
      <c r="D157">
        <v>0.9862</v>
      </c>
      <c r="E157">
        <v>101.4</v>
      </c>
      <c r="F157">
        <v>97.64</v>
      </c>
      <c r="G157">
        <v>142.88</v>
      </c>
      <c r="H157">
        <v>1.73</v>
      </c>
      <c r="I157">
        <v>41</v>
      </c>
      <c r="J157">
        <v>194.8</v>
      </c>
      <c r="K157">
        <v>51.39</v>
      </c>
      <c r="L157">
        <v>19</v>
      </c>
      <c r="M157">
        <v>17</v>
      </c>
      <c r="N157">
        <v>39.41</v>
      </c>
      <c r="O157">
        <v>24259.23</v>
      </c>
      <c r="P157">
        <v>1045.02</v>
      </c>
      <c r="Q157">
        <v>3357.85</v>
      </c>
      <c r="R157">
        <v>330.59</v>
      </c>
      <c r="S157">
        <v>262.42</v>
      </c>
      <c r="T157">
        <v>31082.92</v>
      </c>
      <c r="U157">
        <v>0.79</v>
      </c>
      <c r="V157">
        <v>0.86</v>
      </c>
      <c r="W157">
        <v>56.93</v>
      </c>
      <c r="X157">
        <v>1.86</v>
      </c>
      <c r="Y157">
        <v>4</v>
      </c>
      <c r="Z157">
        <v>10</v>
      </c>
    </row>
    <row r="158" spans="1:26">
      <c r="A158">
        <v>19</v>
      </c>
      <c r="B158">
        <v>85</v>
      </c>
      <c r="C158" t="s">
        <v>26</v>
      </c>
      <c r="D158">
        <v>0.9859</v>
      </c>
      <c r="E158">
        <v>101.43</v>
      </c>
      <c r="F158">
        <v>97.67</v>
      </c>
      <c r="G158">
        <v>142.93</v>
      </c>
      <c r="H158">
        <v>1.81</v>
      </c>
      <c r="I158">
        <v>41</v>
      </c>
      <c r="J158">
        <v>196.35</v>
      </c>
      <c r="K158">
        <v>51.39</v>
      </c>
      <c r="L158">
        <v>20</v>
      </c>
      <c r="M158">
        <v>1</v>
      </c>
      <c r="N158">
        <v>39.96</v>
      </c>
      <c r="O158">
        <v>24450.27</v>
      </c>
      <c r="P158">
        <v>1051.43</v>
      </c>
      <c r="Q158">
        <v>3357.99</v>
      </c>
      <c r="R158">
        <v>331.18</v>
      </c>
      <c r="S158">
        <v>262.42</v>
      </c>
      <c r="T158">
        <v>31375.86</v>
      </c>
      <c r="U158">
        <v>0.79</v>
      </c>
      <c r="V158">
        <v>0.86</v>
      </c>
      <c r="W158">
        <v>56.94</v>
      </c>
      <c r="X158">
        <v>1.89</v>
      </c>
      <c r="Y158">
        <v>4</v>
      </c>
      <c r="Z158">
        <v>10</v>
      </c>
    </row>
    <row r="159" spans="1:26">
      <c r="A159">
        <v>20</v>
      </c>
      <c r="B159">
        <v>85</v>
      </c>
      <c r="C159" t="s">
        <v>26</v>
      </c>
      <c r="D159">
        <v>0.9859</v>
      </c>
      <c r="E159">
        <v>101.44</v>
      </c>
      <c r="F159">
        <v>97.67</v>
      </c>
      <c r="G159">
        <v>142.94</v>
      </c>
      <c r="H159">
        <v>1.88</v>
      </c>
      <c r="I159">
        <v>41</v>
      </c>
      <c r="J159">
        <v>197.9</v>
      </c>
      <c r="K159">
        <v>51.39</v>
      </c>
      <c r="L159">
        <v>21</v>
      </c>
      <c r="M159">
        <v>0</v>
      </c>
      <c r="N159">
        <v>40.51</v>
      </c>
      <c r="O159">
        <v>24642.07</v>
      </c>
      <c r="P159">
        <v>1058.67</v>
      </c>
      <c r="Q159">
        <v>3358.1</v>
      </c>
      <c r="R159">
        <v>331.17</v>
      </c>
      <c r="S159">
        <v>262.42</v>
      </c>
      <c r="T159">
        <v>31373.21</v>
      </c>
      <c r="U159">
        <v>0.79</v>
      </c>
      <c r="V159">
        <v>0.86</v>
      </c>
      <c r="W159">
        <v>56.95</v>
      </c>
      <c r="X159">
        <v>1.89</v>
      </c>
      <c r="Y159">
        <v>4</v>
      </c>
      <c r="Z159">
        <v>10</v>
      </c>
    </row>
    <row r="160" spans="1:26">
      <c r="A160">
        <v>0</v>
      </c>
      <c r="B160">
        <v>20</v>
      </c>
      <c r="C160" t="s">
        <v>26</v>
      </c>
      <c r="D160">
        <v>0.7976</v>
      </c>
      <c r="E160">
        <v>125.38</v>
      </c>
      <c r="F160">
        <v>117.88</v>
      </c>
      <c r="G160">
        <v>15.02</v>
      </c>
      <c r="H160">
        <v>0.34</v>
      </c>
      <c r="I160">
        <v>471</v>
      </c>
      <c r="J160">
        <v>51.33</v>
      </c>
      <c r="K160">
        <v>24.83</v>
      </c>
      <c r="L160">
        <v>1</v>
      </c>
      <c r="M160">
        <v>469</v>
      </c>
      <c r="N160">
        <v>5.51</v>
      </c>
      <c r="O160">
        <v>6564.78</v>
      </c>
      <c r="P160">
        <v>650.2</v>
      </c>
      <c r="Q160">
        <v>3364.61</v>
      </c>
      <c r="R160">
        <v>1014.1</v>
      </c>
      <c r="S160">
        <v>262.42</v>
      </c>
      <c r="T160">
        <v>370687.16</v>
      </c>
      <c r="U160">
        <v>0.26</v>
      </c>
      <c r="V160">
        <v>0.71</v>
      </c>
      <c r="W160">
        <v>57.61</v>
      </c>
      <c r="X160">
        <v>22</v>
      </c>
      <c r="Y160">
        <v>4</v>
      </c>
      <c r="Z160">
        <v>10</v>
      </c>
    </row>
    <row r="161" spans="1:26">
      <c r="A161">
        <v>1</v>
      </c>
      <c r="B161">
        <v>20</v>
      </c>
      <c r="C161" t="s">
        <v>26</v>
      </c>
      <c r="D161">
        <v>0.9212</v>
      </c>
      <c r="E161">
        <v>108.55</v>
      </c>
      <c r="F161">
        <v>104.49</v>
      </c>
      <c r="G161">
        <v>33.17</v>
      </c>
      <c r="H161">
        <v>0.66</v>
      </c>
      <c r="I161">
        <v>189</v>
      </c>
      <c r="J161">
        <v>52.47</v>
      </c>
      <c r="K161">
        <v>24.83</v>
      </c>
      <c r="L161">
        <v>2</v>
      </c>
      <c r="M161">
        <v>175</v>
      </c>
      <c r="N161">
        <v>5.64</v>
      </c>
      <c r="O161">
        <v>6705.1</v>
      </c>
      <c r="P161">
        <v>522.05</v>
      </c>
      <c r="Q161">
        <v>3359.96</v>
      </c>
      <c r="R161">
        <v>562.59</v>
      </c>
      <c r="S161">
        <v>262.42</v>
      </c>
      <c r="T161">
        <v>146343.91</v>
      </c>
      <c r="U161">
        <v>0.47</v>
      </c>
      <c r="V161">
        <v>0.8</v>
      </c>
      <c r="W161">
        <v>57.14</v>
      </c>
      <c r="X161">
        <v>8.68</v>
      </c>
      <c r="Y161">
        <v>4</v>
      </c>
      <c r="Z161">
        <v>10</v>
      </c>
    </row>
    <row r="162" spans="1:26">
      <c r="A162">
        <v>2</v>
      </c>
      <c r="B162">
        <v>20</v>
      </c>
      <c r="C162" t="s">
        <v>26</v>
      </c>
      <c r="D162">
        <v>0.9304</v>
      </c>
      <c r="E162">
        <v>107.48</v>
      </c>
      <c r="F162">
        <v>103.67</v>
      </c>
      <c r="G162">
        <v>36.81</v>
      </c>
      <c r="H162">
        <v>0.97</v>
      </c>
      <c r="I162">
        <v>169</v>
      </c>
      <c r="J162">
        <v>53.61</v>
      </c>
      <c r="K162">
        <v>24.83</v>
      </c>
      <c r="L162">
        <v>3</v>
      </c>
      <c r="M162">
        <v>0</v>
      </c>
      <c r="N162">
        <v>5.78</v>
      </c>
      <c r="O162">
        <v>6845.59</v>
      </c>
      <c r="P162">
        <v>515.99</v>
      </c>
      <c r="Q162">
        <v>3361.61</v>
      </c>
      <c r="R162">
        <v>527.0700000000001</v>
      </c>
      <c r="S162">
        <v>262.42</v>
      </c>
      <c r="T162">
        <v>128684.67</v>
      </c>
      <c r="U162">
        <v>0.5</v>
      </c>
      <c r="V162">
        <v>0.8100000000000001</v>
      </c>
      <c r="W162">
        <v>57.33</v>
      </c>
      <c r="X162">
        <v>7.86</v>
      </c>
      <c r="Y162">
        <v>4</v>
      </c>
      <c r="Z162">
        <v>10</v>
      </c>
    </row>
    <row r="163" spans="1:26">
      <c r="A163">
        <v>0</v>
      </c>
      <c r="B163">
        <v>65</v>
      </c>
      <c r="C163" t="s">
        <v>26</v>
      </c>
      <c r="D163">
        <v>0.508</v>
      </c>
      <c r="E163">
        <v>196.83</v>
      </c>
      <c r="F163">
        <v>159.37</v>
      </c>
      <c r="G163">
        <v>7.38</v>
      </c>
      <c r="H163">
        <v>0.13</v>
      </c>
      <c r="I163">
        <v>1296</v>
      </c>
      <c r="J163">
        <v>133.21</v>
      </c>
      <c r="K163">
        <v>46.47</v>
      </c>
      <c r="L163">
        <v>1</v>
      </c>
      <c r="M163">
        <v>1294</v>
      </c>
      <c r="N163">
        <v>20.75</v>
      </c>
      <c r="O163">
        <v>16663.42</v>
      </c>
      <c r="P163">
        <v>1771.89</v>
      </c>
      <c r="Q163">
        <v>3380.41</v>
      </c>
      <c r="R163">
        <v>2419.45</v>
      </c>
      <c r="S163">
        <v>262.42</v>
      </c>
      <c r="T163">
        <v>1069238.32</v>
      </c>
      <c r="U163">
        <v>0.11</v>
      </c>
      <c r="V163">
        <v>0.53</v>
      </c>
      <c r="W163">
        <v>58.94</v>
      </c>
      <c r="X163">
        <v>63.29</v>
      </c>
      <c r="Y163">
        <v>4</v>
      </c>
      <c r="Z163">
        <v>10</v>
      </c>
    </row>
    <row r="164" spans="1:26">
      <c r="A164">
        <v>1</v>
      </c>
      <c r="B164">
        <v>65</v>
      </c>
      <c r="C164" t="s">
        <v>26</v>
      </c>
      <c r="D164">
        <v>0.753</v>
      </c>
      <c r="E164">
        <v>132.79</v>
      </c>
      <c r="F164">
        <v>117.79</v>
      </c>
      <c r="G164">
        <v>15.01</v>
      </c>
      <c r="H164">
        <v>0.26</v>
      </c>
      <c r="I164">
        <v>471</v>
      </c>
      <c r="J164">
        <v>134.55</v>
      </c>
      <c r="K164">
        <v>46.47</v>
      </c>
      <c r="L164">
        <v>2</v>
      </c>
      <c r="M164">
        <v>469</v>
      </c>
      <c r="N164">
        <v>21.09</v>
      </c>
      <c r="O164">
        <v>16828.84</v>
      </c>
      <c r="P164">
        <v>1300.12</v>
      </c>
      <c r="Q164">
        <v>3364.76</v>
      </c>
      <c r="R164">
        <v>1012.98</v>
      </c>
      <c r="S164">
        <v>262.42</v>
      </c>
      <c r="T164">
        <v>370127.9</v>
      </c>
      <c r="U164">
        <v>0.26</v>
      </c>
      <c r="V164">
        <v>0.71</v>
      </c>
      <c r="W164">
        <v>57.55</v>
      </c>
      <c r="X164">
        <v>21.91</v>
      </c>
      <c r="Y164">
        <v>4</v>
      </c>
      <c r="Z164">
        <v>10</v>
      </c>
    </row>
    <row r="165" spans="1:26">
      <c r="A165">
        <v>2</v>
      </c>
      <c r="B165">
        <v>65</v>
      </c>
      <c r="C165" t="s">
        <v>26</v>
      </c>
      <c r="D165">
        <v>0.8404</v>
      </c>
      <c r="E165">
        <v>118.99</v>
      </c>
      <c r="F165">
        <v>109.02</v>
      </c>
      <c r="G165">
        <v>22.87</v>
      </c>
      <c r="H165">
        <v>0.39</v>
      </c>
      <c r="I165">
        <v>286</v>
      </c>
      <c r="J165">
        <v>135.9</v>
      </c>
      <c r="K165">
        <v>46.47</v>
      </c>
      <c r="L165">
        <v>3</v>
      </c>
      <c r="M165">
        <v>284</v>
      </c>
      <c r="N165">
        <v>21.43</v>
      </c>
      <c r="O165">
        <v>16994.64</v>
      </c>
      <c r="P165">
        <v>1188.37</v>
      </c>
      <c r="Q165">
        <v>3362.07</v>
      </c>
      <c r="R165">
        <v>714.99</v>
      </c>
      <c r="S165">
        <v>262.42</v>
      </c>
      <c r="T165">
        <v>222058.45</v>
      </c>
      <c r="U165">
        <v>0.37</v>
      </c>
      <c r="V165">
        <v>0.77</v>
      </c>
      <c r="W165">
        <v>57.3</v>
      </c>
      <c r="X165">
        <v>13.19</v>
      </c>
      <c r="Y165">
        <v>4</v>
      </c>
      <c r="Z165">
        <v>10</v>
      </c>
    </row>
    <row r="166" spans="1:26">
      <c r="A166">
        <v>3</v>
      </c>
      <c r="B166">
        <v>65</v>
      </c>
      <c r="C166" t="s">
        <v>26</v>
      </c>
      <c r="D166">
        <v>0.8857</v>
      </c>
      <c r="E166">
        <v>112.9</v>
      </c>
      <c r="F166">
        <v>105.17</v>
      </c>
      <c r="G166">
        <v>30.93</v>
      </c>
      <c r="H166">
        <v>0.52</v>
      </c>
      <c r="I166">
        <v>204</v>
      </c>
      <c r="J166">
        <v>137.25</v>
      </c>
      <c r="K166">
        <v>46.47</v>
      </c>
      <c r="L166">
        <v>4</v>
      </c>
      <c r="M166">
        <v>202</v>
      </c>
      <c r="N166">
        <v>21.78</v>
      </c>
      <c r="O166">
        <v>17160.92</v>
      </c>
      <c r="P166">
        <v>1130.01</v>
      </c>
      <c r="Q166">
        <v>3360.36</v>
      </c>
      <c r="R166">
        <v>585.77</v>
      </c>
      <c r="S166">
        <v>262.42</v>
      </c>
      <c r="T166">
        <v>157859.93</v>
      </c>
      <c r="U166">
        <v>0.45</v>
      </c>
      <c r="V166">
        <v>0.8</v>
      </c>
      <c r="W166">
        <v>57.15</v>
      </c>
      <c r="X166">
        <v>9.35</v>
      </c>
      <c r="Y166">
        <v>4</v>
      </c>
      <c r="Z166">
        <v>10</v>
      </c>
    </row>
    <row r="167" spans="1:26">
      <c r="A167">
        <v>4</v>
      </c>
      <c r="B167">
        <v>65</v>
      </c>
      <c r="C167" t="s">
        <v>26</v>
      </c>
      <c r="D167">
        <v>0.9134</v>
      </c>
      <c r="E167">
        <v>109.48</v>
      </c>
      <c r="F167">
        <v>103</v>
      </c>
      <c r="G167">
        <v>39.11</v>
      </c>
      <c r="H167">
        <v>0.64</v>
      </c>
      <c r="I167">
        <v>158</v>
      </c>
      <c r="J167">
        <v>138.6</v>
      </c>
      <c r="K167">
        <v>46.47</v>
      </c>
      <c r="L167">
        <v>5</v>
      </c>
      <c r="M167">
        <v>156</v>
      </c>
      <c r="N167">
        <v>22.13</v>
      </c>
      <c r="O167">
        <v>17327.69</v>
      </c>
      <c r="P167">
        <v>1090.11</v>
      </c>
      <c r="Q167">
        <v>3359.35</v>
      </c>
      <c r="R167">
        <v>512.21</v>
      </c>
      <c r="S167">
        <v>262.42</v>
      </c>
      <c r="T167">
        <v>121307.73</v>
      </c>
      <c r="U167">
        <v>0.51</v>
      </c>
      <c r="V167">
        <v>0.8100000000000001</v>
      </c>
      <c r="W167">
        <v>57.09</v>
      </c>
      <c r="X167">
        <v>7.19</v>
      </c>
      <c r="Y167">
        <v>4</v>
      </c>
      <c r="Z167">
        <v>10</v>
      </c>
    </row>
    <row r="168" spans="1:26">
      <c r="A168">
        <v>5</v>
      </c>
      <c r="B168">
        <v>65</v>
      </c>
      <c r="C168" t="s">
        <v>26</v>
      </c>
      <c r="D168">
        <v>0.9322</v>
      </c>
      <c r="E168">
        <v>107.28</v>
      </c>
      <c r="F168">
        <v>101.61</v>
      </c>
      <c r="G168">
        <v>47.63</v>
      </c>
      <c r="H168">
        <v>0.76</v>
      </c>
      <c r="I168">
        <v>128</v>
      </c>
      <c r="J168">
        <v>139.95</v>
      </c>
      <c r="K168">
        <v>46.47</v>
      </c>
      <c r="L168">
        <v>6</v>
      </c>
      <c r="M168">
        <v>126</v>
      </c>
      <c r="N168">
        <v>22.49</v>
      </c>
      <c r="O168">
        <v>17494.97</v>
      </c>
      <c r="P168">
        <v>1057.88</v>
      </c>
      <c r="Q168">
        <v>3358.65</v>
      </c>
      <c r="R168">
        <v>466.53</v>
      </c>
      <c r="S168">
        <v>262.42</v>
      </c>
      <c r="T168">
        <v>98615.78999999999</v>
      </c>
      <c r="U168">
        <v>0.5600000000000001</v>
      </c>
      <c r="V168">
        <v>0.82</v>
      </c>
      <c r="W168">
        <v>57.02</v>
      </c>
      <c r="X168">
        <v>5.82</v>
      </c>
      <c r="Y168">
        <v>4</v>
      </c>
      <c r="Z168">
        <v>10</v>
      </c>
    </row>
    <row r="169" spans="1:26">
      <c r="A169">
        <v>6</v>
      </c>
      <c r="B169">
        <v>65</v>
      </c>
      <c r="C169" t="s">
        <v>26</v>
      </c>
      <c r="D169">
        <v>0.9457</v>
      </c>
      <c r="E169">
        <v>105.74</v>
      </c>
      <c r="F169">
        <v>100.64</v>
      </c>
      <c r="G169">
        <v>56.44</v>
      </c>
      <c r="H169">
        <v>0.88</v>
      </c>
      <c r="I169">
        <v>107</v>
      </c>
      <c r="J169">
        <v>141.31</v>
      </c>
      <c r="K169">
        <v>46.47</v>
      </c>
      <c r="L169">
        <v>7</v>
      </c>
      <c r="M169">
        <v>105</v>
      </c>
      <c r="N169">
        <v>22.85</v>
      </c>
      <c r="O169">
        <v>17662.75</v>
      </c>
      <c r="P169">
        <v>1030.4</v>
      </c>
      <c r="Q169">
        <v>3358.75</v>
      </c>
      <c r="R169">
        <v>433.12</v>
      </c>
      <c r="S169">
        <v>262.42</v>
      </c>
      <c r="T169">
        <v>82018.94</v>
      </c>
      <c r="U169">
        <v>0.61</v>
      </c>
      <c r="V169">
        <v>0.83</v>
      </c>
      <c r="W169">
        <v>57</v>
      </c>
      <c r="X169">
        <v>4.85</v>
      </c>
      <c r="Y169">
        <v>4</v>
      </c>
      <c r="Z169">
        <v>10</v>
      </c>
    </row>
    <row r="170" spans="1:26">
      <c r="A170">
        <v>7</v>
      </c>
      <c r="B170">
        <v>65</v>
      </c>
      <c r="C170" t="s">
        <v>26</v>
      </c>
      <c r="D170">
        <v>0.9562</v>
      </c>
      <c r="E170">
        <v>104.58</v>
      </c>
      <c r="F170">
        <v>99.92</v>
      </c>
      <c r="G170">
        <v>65.88</v>
      </c>
      <c r="H170">
        <v>0.99</v>
      </c>
      <c r="I170">
        <v>91</v>
      </c>
      <c r="J170">
        <v>142.68</v>
      </c>
      <c r="K170">
        <v>46.47</v>
      </c>
      <c r="L170">
        <v>8</v>
      </c>
      <c r="M170">
        <v>89</v>
      </c>
      <c r="N170">
        <v>23.21</v>
      </c>
      <c r="O170">
        <v>17831.04</v>
      </c>
      <c r="P170">
        <v>1004.14</v>
      </c>
      <c r="Q170">
        <v>3358.28</v>
      </c>
      <c r="R170">
        <v>408.53</v>
      </c>
      <c r="S170">
        <v>262.42</v>
      </c>
      <c r="T170">
        <v>69802.94</v>
      </c>
      <c r="U170">
        <v>0.64</v>
      </c>
      <c r="V170">
        <v>0.84</v>
      </c>
      <c r="W170">
        <v>56.98</v>
      </c>
      <c r="X170">
        <v>4.13</v>
      </c>
      <c r="Y170">
        <v>4</v>
      </c>
      <c r="Z170">
        <v>10</v>
      </c>
    </row>
    <row r="171" spans="1:26">
      <c r="A171">
        <v>8</v>
      </c>
      <c r="B171">
        <v>65</v>
      </c>
      <c r="C171" t="s">
        <v>26</v>
      </c>
      <c r="D171">
        <v>0.9643</v>
      </c>
      <c r="E171">
        <v>103.71</v>
      </c>
      <c r="F171">
        <v>99.38</v>
      </c>
      <c r="G171">
        <v>75.48</v>
      </c>
      <c r="H171">
        <v>1.11</v>
      </c>
      <c r="I171">
        <v>79</v>
      </c>
      <c r="J171">
        <v>144.05</v>
      </c>
      <c r="K171">
        <v>46.47</v>
      </c>
      <c r="L171">
        <v>9</v>
      </c>
      <c r="M171">
        <v>77</v>
      </c>
      <c r="N171">
        <v>23.58</v>
      </c>
      <c r="O171">
        <v>17999.83</v>
      </c>
      <c r="P171">
        <v>979.28</v>
      </c>
      <c r="Q171">
        <v>3357.98</v>
      </c>
      <c r="R171">
        <v>390.2</v>
      </c>
      <c r="S171">
        <v>262.42</v>
      </c>
      <c r="T171">
        <v>60698.85</v>
      </c>
      <c r="U171">
        <v>0.67</v>
      </c>
      <c r="V171">
        <v>0.84</v>
      </c>
      <c r="W171">
        <v>56.96</v>
      </c>
      <c r="X171">
        <v>3.59</v>
      </c>
      <c r="Y171">
        <v>4</v>
      </c>
      <c r="Z171">
        <v>10</v>
      </c>
    </row>
    <row r="172" spans="1:26">
      <c r="A172">
        <v>9</v>
      </c>
      <c r="B172">
        <v>65</v>
      </c>
      <c r="C172" t="s">
        <v>26</v>
      </c>
      <c r="D172">
        <v>0.9705</v>
      </c>
      <c r="E172">
        <v>103.04</v>
      </c>
      <c r="F172">
        <v>98.95</v>
      </c>
      <c r="G172">
        <v>84.81999999999999</v>
      </c>
      <c r="H172">
        <v>1.22</v>
      </c>
      <c r="I172">
        <v>70</v>
      </c>
      <c r="J172">
        <v>145.42</v>
      </c>
      <c r="K172">
        <v>46.47</v>
      </c>
      <c r="L172">
        <v>10</v>
      </c>
      <c r="M172">
        <v>68</v>
      </c>
      <c r="N172">
        <v>23.95</v>
      </c>
      <c r="O172">
        <v>18169.15</v>
      </c>
      <c r="P172">
        <v>955.63</v>
      </c>
      <c r="Q172">
        <v>3357.78</v>
      </c>
      <c r="R172">
        <v>376.17</v>
      </c>
      <c r="S172">
        <v>262.42</v>
      </c>
      <c r="T172">
        <v>53726.37</v>
      </c>
      <c r="U172">
        <v>0.7</v>
      </c>
      <c r="V172">
        <v>0.85</v>
      </c>
      <c r="W172">
        <v>56.94</v>
      </c>
      <c r="X172">
        <v>3.17</v>
      </c>
      <c r="Y172">
        <v>4</v>
      </c>
      <c r="Z172">
        <v>10</v>
      </c>
    </row>
    <row r="173" spans="1:26">
      <c r="A173">
        <v>10</v>
      </c>
      <c r="B173">
        <v>65</v>
      </c>
      <c r="C173" t="s">
        <v>26</v>
      </c>
      <c r="D173">
        <v>0.9762</v>
      </c>
      <c r="E173">
        <v>102.44</v>
      </c>
      <c r="F173">
        <v>98.56999999999999</v>
      </c>
      <c r="G173">
        <v>95.39</v>
      </c>
      <c r="H173">
        <v>1.33</v>
      </c>
      <c r="I173">
        <v>62</v>
      </c>
      <c r="J173">
        <v>146.8</v>
      </c>
      <c r="K173">
        <v>46.47</v>
      </c>
      <c r="L173">
        <v>11</v>
      </c>
      <c r="M173">
        <v>60</v>
      </c>
      <c r="N173">
        <v>24.33</v>
      </c>
      <c r="O173">
        <v>18338.99</v>
      </c>
      <c r="P173">
        <v>932.25</v>
      </c>
      <c r="Q173">
        <v>3357.45</v>
      </c>
      <c r="R173">
        <v>363.53</v>
      </c>
      <c r="S173">
        <v>262.42</v>
      </c>
      <c r="T173">
        <v>47447.43</v>
      </c>
      <c r="U173">
        <v>0.72</v>
      </c>
      <c r="V173">
        <v>0.85</v>
      </c>
      <c r="W173">
        <v>56.92</v>
      </c>
      <c r="X173">
        <v>2.79</v>
      </c>
      <c r="Y173">
        <v>4</v>
      </c>
      <c r="Z173">
        <v>10</v>
      </c>
    </row>
    <row r="174" spans="1:26">
      <c r="A174">
        <v>11</v>
      </c>
      <c r="B174">
        <v>65</v>
      </c>
      <c r="C174" t="s">
        <v>26</v>
      </c>
      <c r="D174">
        <v>0.9806</v>
      </c>
      <c r="E174">
        <v>101.98</v>
      </c>
      <c r="F174">
        <v>98.28</v>
      </c>
      <c r="G174">
        <v>105.3</v>
      </c>
      <c r="H174">
        <v>1.43</v>
      </c>
      <c r="I174">
        <v>56</v>
      </c>
      <c r="J174">
        <v>148.18</v>
      </c>
      <c r="K174">
        <v>46.47</v>
      </c>
      <c r="L174">
        <v>12</v>
      </c>
      <c r="M174">
        <v>48</v>
      </c>
      <c r="N174">
        <v>24.71</v>
      </c>
      <c r="O174">
        <v>18509.36</v>
      </c>
      <c r="P174">
        <v>908.29</v>
      </c>
      <c r="Q174">
        <v>3357.48</v>
      </c>
      <c r="R174">
        <v>353.17</v>
      </c>
      <c r="S174">
        <v>262.42</v>
      </c>
      <c r="T174">
        <v>42300.07</v>
      </c>
      <c r="U174">
        <v>0.74</v>
      </c>
      <c r="V174">
        <v>0.85</v>
      </c>
      <c r="W174">
        <v>56.92</v>
      </c>
      <c r="X174">
        <v>2.5</v>
      </c>
      <c r="Y174">
        <v>4</v>
      </c>
      <c r="Z174">
        <v>10</v>
      </c>
    </row>
    <row r="175" spans="1:26">
      <c r="A175">
        <v>12</v>
      </c>
      <c r="B175">
        <v>65</v>
      </c>
      <c r="C175" t="s">
        <v>26</v>
      </c>
      <c r="D175">
        <v>0.9819</v>
      </c>
      <c r="E175">
        <v>101.85</v>
      </c>
      <c r="F175">
        <v>98.23</v>
      </c>
      <c r="G175">
        <v>111.2</v>
      </c>
      <c r="H175">
        <v>1.54</v>
      </c>
      <c r="I175">
        <v>53</v>
      </c>
      <c r="J175">
        <v>149.56</v>
      </c>
      <c r="K175">
        <v>46.47</v>
      </c>
      <c r="L175">
        <v>13</v>
      </c>
      <c r="M175">
        <v>2</v>
      </c>
      <c r="N175">
        <v>25.1</v>
      </c>
      <c r="O175">
        <v>18680.25</v>
      </c>
      <c r="P175">
        <v>903</v>
      </c>
      <c r="Q175">
        <v>3358.25</v>
      </c>
      <c r="R175">
        <v>349.36</v>
      </c>
      <c r="S175">
        <v>262.42</v>
      </c>
      <c r="T175">
        <v>40408.83</v>
      </c>
      <c r="U175">
        <v>0.75</v>
      </c>
      <c r="V175">
        <v>0.85</v>
      </c>
      <c r="W175">
        <v>56.98</v>
      </c>
      <c r="X175">
        <v>2.45</v>
      </c>
      <c r="Y175">
        <v>4</v>
      </c>
      <c r="Z175">
        <v>10</v>
      </c>
    </row>
    <row r="176" spans="1:26">
      <c r="A176">
        <v>13</v>
      </c>
      <c r="B176">
        <v>65</v>
      </c>
      <c r="C176" t="s">
        <v>26</v>
      </c>
      <c r="D176">
        <v>0.9819</v>
      </c>
      <c r="E176">
        <v>101.84</v>
      </c>
      <c r="F176">
        <v>98.22</v>
      </c>
      <c r="G176">
        <v>111.19</v>
      </c>
      <c r="H176">
        <v>1.64</v>
      </c>
      <c r="I176">
        <v>53</v>
      </c>
      <c r="J176">
        <v>150.95</v>
      </c>
      <c r="K176">
        <v>46.47</v>
      </c>
      <c r="L176">
        <v>14</v>
      </c>
      <c r="M176">
        <v>0</v>
      </c>
      <c r="N176">
        <v>25.49</v>
      </c>
      <c r="O176">
        <v>18851.69</v>
      </c>
      <c r="P176">
        <v>910.42</v>
      </c>
      <c r="Q176">
        <v>3358.14</v>
      </c>
      <c r="R176">
        <v>349.31</v>
      </c>
      <c r="S176">
        <v>262.42</v>
      </c>
      <c r="T176">
        <v>40380.91</v>
      </c>
      <c r="U176">
        <v>0.75</v>
      </c>
      <c r="V176">
        <v>0.85</v>
      </c>
      <c r="W176">
        <v>56.98</v>
      </c>
      <c r="X176">
        <v>2.44</v>
      </c>
      <c r="Y176">
        <v>4</v>
      </c>
      <c r="Z176">
        <v>10</v>
      </c>
    </row>
    <row r="177" spans="1:26">
      <c r="A177">
        <v>0</v>
      </c>
      <c r="B177">
        <v>75</v>
      </c>
      <c r="C177" t="s">
        <v>26</v>
      </c>
      <c r="D177">
        <v>0.4581</v>
      </c>
      <c r="E177">
        <v>218.31</v>
      </c>
      <c r="F177">
        <v>170.2</v>
      </c>
      <c r="G177">
        <v>6.81</v>
      </c>
      <c r="H177">
        <v>0.12</v>
      </c>
      <c r="I177">
        <v>1500</v>
      </c>
      <c r="J177">
        <v>150.44</v>
      </c>
      <c r="K177">
        <v>49.1</v>
      </c>
      <c r="L177">
        <v>1</v>
      </c>
      <c r="M177">
        <v>1498</v>
      </c>
      <c r="N177">
        <v>25.34</v>
      </c>
      <c r="O177">
        <v>18787.76</v>
      </c>
      <c r="P177">
        <v>2047.4</v>
      </c>
      <c r="Q177">
        <v>3383.61</v>
      </c>
      <c r="R177">
        <v>2786.86</v>
      </c>
      <c r="S177">
        <v>262.42</v>
      </c>
      <c r="T177">
        <v>1251924.79</v>
      </c>
      <c r="U177">
        <v>0.09</v>
      </c>
      <c r="V177">
        <v>0.49</v>
      </c>
      <c r="W177">
        <v>59.29</v>
      </c>
      <c r="X177">
        <v>74.08</v>
      </c>
      <c r="Y177">
        <v>4</v>
      </c>
      <c r="Z177">
        <v>10</v>
      </c>
    </row>
    <row r="178" spans="1:26">
      <c r="A178">
        <v>1</v>
      </c>
      <c r="B178">
        <v>75</v>
      </c>
      <c r="C178" t="s">
        <v>26</v>
      </c>
      <c r="D178">
        <v>0.7219</v>
      </c>
      <c r="E178">
        <v>138.53</v>
      </c>
      <c r="F178">
        <v>120.3</v>
      </c>
      <c r="G178">
        <v>13.83</v>
      </c>
      <c r="H178">
        <v>0.23</v>
      </c>
      <c r="I178">
        <v>522</v>
      </c>
      <c r="J178">
        <v>151.83</v>
      </c>
      <c r="K178">
        <v>49.1</v>
      </c>
      <c r="L178">
        <v>2</v>
      </c>
      <c r="M178">
        <v>520</v>
      </c>
      <c r="N178">
        <v>25.73</v>
      </c>
      <c r="O178">
        <v>18959.54</v>
      </c>
      <c r="P178">
        <v>1441.6</v>
      </c>
      <c r="Q178">
        <v>3365.52</v>
      </c>
      <c r="R178">
        <v>1096.24</v>
      </c>
      <c r="S178">
        <v>262.42</v>
      </c>
      <c r="T178">
        <v>411505.44</v>
      </c>
      <c r="U178">
        <v>0.24</v>
      </c>
      <c r="V178">
        <v>0.7</v>
      </c>
      <c r="W178">
        <v>57.67</v>
      </c>
      <c r="X178">
        <v>24.41</v>
      </c>
      <c r="Y178">
        <v>4</v>
      </c>
      <c r="Z178">
        <v>10</v>
      </c>
    </row>
    <row r="179" spans="1:26">
      <c r="A179">
        <v>2</v>
      </c>
      <c r="B179">
        <v>75</v>
      </c>
      <c r="C179" t="s">
        <v>26</v>
      </c>
      <c r="D179">
        <v>0.8173</v>
      </c>
      <c r="E179">
        <v>122.35</v>
      </c>
      <c r="F179">
        <v>110.42</v>
      </c>
      <c r="G179">
        <v>20.97</v>
      </c>
      <c r="H179">
        <v>0.35</v>
      </c>
      <c r="I179">
        <v>316</v>
      </c>
      <c r="J179">
        <v>153.23</v>
      </c>
      <c r="K179">
        <v>49.1</v>
      </c>
      <c r="L179">
        <v>3</v>
      </c>
      <c r="M179">
        <v>314</v>
      </c>
      <c r="N179">
        <v>26.13</v>
      </c>
      <c r="O179">
        <v>19131.85</v>
      </c>
      <c r="P179">
        <v>1310.8</v>
      </c>
      <c r="Q179">
        <v>3362.04</v>
      </c>
      <c r="R179">
        <v>762.77</v>
      </c>
      <c r="S179">
        <v>262.42</v>
      </c>
      <c r="T179">
        <v>245798.22</v>
      </c>
      <c r="U179">
        <v>0.34</v>
      </c>
      <c r="V179">
        <v>0.76</v>
      </c>
      <c r="W179">
        <v>57.34</v>
      </c>
      <c r="X179">
        <v>14.58</v>
      </c>
      <c r="Y179">
        <v>4</v>
      </c>
      <c r="Z179">
        <v>10</v>
      </c>
    </row>
    <row r="180" spans="1:26">
      <c r="A180">
        <v>3</v>
      </c>
      <c r="B180">
        <v>75</v>
      </c>
      <c r="C180" t="s">
        <v>26</v>
      </c>
      <c r="D180">
        <v>0.8675</v>
      </c>
      <c r="E180">
        <v>115.28</v>
      </c>
      <c r="F180">
        <v>106.12</v>
      </c>
      <c r="G180">
        <v>28.3</v>
      </c>
      <c r="H180">
        <v>0.46</v>
      </c>
      <c r="I180">
        <v>225</v>
      </c>
      <c r="J180">
        <v>154.63</v>
      </c>
      <c r="K180">
        <v>49.1</v>
      </c>
      <c r="L180">
        <v>4</v>
      </c>
      <c r="M180">
        <v>223</v>
      </c>
      <c r="N180">
        <v>26.53</v>
      </c>
      <c r="O180">
        <v>19304.72</v>
      </c>
      <c r="P180">
        <v>1246.24</v>
      </c>
      <c r="Q180">
        <v>3360.62</v>
      </c>
      <c r="R180">
        <v>617.98</v>
      </c>
      <c r="S180">
        <v>262.42</v>
      </c>
      <c r="T180">
        <v>173855.9</v>
      </c>
      <c r="U180">
        <v>0.42</v>
      </c>
      <c r="V180">
        <v>0.79</v>
      </c>
      <c r="W180">
        <v>57.19</v>
      </c>
      <c r="X180">
        <v>10.3</v>
      </c>
      <c r="Y180">
        <v>4</v>
      </c>
      <c r="Z180">
        <v>10</v>
      </c>
    </row>
    <row r="181" spans="1:26">
      <c r="A181">
        <v>4</v>
      </c>
      <c r="B181">
        <v>75</v>
      </c>
      <c r="C181" t="s">
        <v>26</v>
      </c>
      <c r="D181">
        <v>0.8983</v>
      </c>
      <c r="E181">
        <v>111.32</v>
      </c>
      <c r="F181">
        <v>103.73</v>
      </c>
      <c r="G181">
        <v>35.77</v>
      </c>
      <c r="H181">
        <v>0.57</v>
      </c>
      <c r="I181">
        <v>174</v>
      </c>
      <c r="J181">
        <v>156.03</v>
      </c>
      <c r="K181">
        <v>49.1</v>
      </c>
      <c r="L181">
        <v>5</v>
      </c>
      <c r="M181">
        <v>172</v>
      </c>
      <c r="N181">
        <v>26.94</v>
      </c>
      <c r="O181">
        <v>19478.15</v>
      </c>
      <c r="P181">
        <v>1204.15</v>
      </c>
      <c r="Q181">
        <v>3359.84</v>
      </c>
      <c r="R181">
        <v>536.88</v>
      </c>
      <c r="S181">
        <v>262.42</v>
      </c>
      <c r="T181">
        <v>133565.6</v>
      </c>
      <c r="U181">
        <v>0.49</v>
      </c>
      <c r="V181">
        <v>0.8100000000000001</v>
      </c>
      <c r="W181">
        <v>57.11</v>
      </c>
      <c r="X181">
        <v>7.92</v>
      </c>
      <c r="Y181">
        <v>4</v>
      </c>
      <c r="Z181">
        <v>10</v>
      </c>
    </row>
    <row r="182" spans="1:26">
      <c r="A182">
        <v>5</v>
      </c>
      <c r="B182">
        <v>75</v>
      </c>
      <c r="C182" t="s">
        <v>26</v>
      </c>
      <c r="D182">
        <v>0.9181</v>
      </c>
      <c r="E182">
        <v>108.92</v>
      </c>
      <c r="F182">
        <v>102.3</v>
      </c>
      <c r="G182">
        <v>43.23</v>
      </c>
      <c r="H182">
        <v>0.67</v>
      </c>
      <c r="I182">
        <v>142</v>
      </c>
      <c r="J182">
        <v>157.44</v>
      </c>
      <c r="K182">
        <v>49.1</v>
      </c>
      <c r="L182">
        <v>6</v>
      </c>
      <c r="M182">
        <v>140</v>
      </c>
      <c r="N182">
        <v>27.35</v>
      </c>
      <c r="O182">
        <v>19652.13</v>
      </c>
      <c r="P182">
        <v>1172.84</v>
      </c>
      <c r="Q182">
        <v>3359.16</v>
      </c>
      <c r="R182">
        <v>488.87</v>
      </c>
      <c r="S182">
        <v>262.42</v>
      </c>
      <c r="T182">
        <v>109719.53</v>
      </c>
      <c r="U182">
        <v>0.54</v>
      </c>
      <c r="V182">
        <v>0.82</v>
      </c>
      <c r="W182">
        <v>57.06</v>
      </c>
      <c r="X182">
        <v>6.5</v>
      </c>
      <c r="Y182">
        <v>4</v>
      </c>
      <c r="Z182">
        <v>10</v>
      </c>
    </row>
    <row r="183" spans="1:26">
      <c r="A183">
        <v>6</v>
      </c>
      <c r="B183">
        <v>75</v>
      </c>
      <c r="C183" t="s">
        <v>26</v>
      </c>
      <c r="D183">
        <v>0.9332</v>
      </c>
      <c r="E183">
        <v>107.15</v>
      </c>
      <c r="F183">
        <v>101.24</v>
      </c>
      <c r="G183">
        <v>51.05</v>
      </c>
      <c r="H183">
        <v>0.78</v>
      </c>
      <c r="I183">
        <v>119</v>
      </c>
      <c r="J183">
        <v>158.86</v>
      </c>
      <c r="K183">
        <v>49.1</v>
      </c>
      <c r="L183">
        <v>7</v>
      </c>
      <c r="M183">
        <v>117</v>
      </c>
      <c r="N183">
        <v>27.77</v>
      </c>
      <c r="O183">
        <v>19826.68</v>
      </c>
      <c r="P183">
        <v>1145.7</v>
      </c>
      <c r="Q183">
        <v>3358.89</v>
      </c>
      <c r="R183">
        <v>452.93</v>
      </c>
      <c r="S183">
        <v>262.42</v>
      </c>
      <c r="T183">
        <v>91862.42999999999</v>
      </c>
      <c r="U183">
        <v>0.58</v>
      </c>
      <c r="V183">
        <v>0.83</v>
      </c>
      <c r="W183">
        <v>57.03</v>
      </c>
      <c r="X183">
        <v>5.44</v>
      </c>
      <c r="Y183">
        <v>4</v>
      </c>
      <c r="Z183">
        <v>10</v>
      </c>
    </row>
    <row r="184" spans="1:26">
      <c r="A184">
        <v>7</v>
      </c>
      <c r="B184">
        <v>75</v>
      </c>
      <c r="C184" t="s">
        <v>26</v>
      </c>
      <c r="D184">
        <v>0.9451000000000001</v>
      </c>
      <c r="E184">
        <v>105.81</v>
      </c>
      <c r="F184">
        <v>100.42</v>
      </c>
      <c r="G184">
        <v>59.07</v>
      </c>
      <c r="H184">
        <v>0.88</v>
      </c>
      <c r="I184">
        <v>102</v>
      </c>
      <c r="J184">
        <v>160.28</v>
      </c>
      <c r="K184">
        <v>49.1</v>
      </c>
      <c r="L184">
        <v>8</v>
      </c>
      <c r="M184">
        <v>100</v>
      </c>
      <c r="N184">
        <v>28.19</v>
      </c>
      <c r="O184">
        <v>20001.93</v>
      </c>
      <c r="P184">
        <v>1121.57</v>
      </c>
      <c r="Q184">
        <v>3358.23</v>
      </c>
      <c r="R184">
        <v>425.67</v>
      </c>
      <c r="S184">
        <v>262.42</v>
      </c>
      <c r="T184">
        <v>78319.59</v>
      </c>
      <c r="U184">
        <v>0.62</v>
      </c>
      <c r="V184">
        <v>0.83</v>
      </c>
      <c r="W184">
        <v>56.98</v>
      </c>
      <c r="X184">
        <v>4.62</v>
      </c>
      <c r="Y184">
        <v>4</v>
      </c>
      <c r="Z184">
        <v>10</v>
      </c>
    </row>
    <row r="185" spans="1:26">
      <c r="A185">
        <v>8</v>
      </c>
      <c r="B185">
        <v>75</v>
      </c>
      <c r="C185" t="s">
        <v>26</v>
      </c>
      <c r="D185">
        <v>0.9538</v>
      </c>
      <c r="E185">
        <v>104.84</v>
      </c>
      <c r="F185">
        <v>99.84999999999999</v>
      </c>
      <c r="G185">
        <v>67.31</v>
      </c>
      <c r="H185">
        <v>0.99</v>
      </c>
      <c r="I185">
        <v>89</v>
      </c>
      <c r="J185">
        <v>161.71</v>
      </c>
      <c r="K185">
        <v>49.1</v>
      </c>
      <c r="L185">
        <v>9</v>
      </c>
      <c r="M185">
        <v>87</v>
      </c>
      <c r="N185">
        <v>28.61</v>
      </c>
      <c r="O185">
        <v>20177.64</v>
      </c>
      <c r="P185">
        <v>1100.05</v>
      </c>
      <c r="Q185">
        <v>3358.41</v>
      </c>
      <c r="R185">
        <v>406.18</v>
      </c>
      <c r="S185">
        <v>262.42</v>
      </c>
      <c r="T185">
        <v>68640.42999999999</v>
      </c>
      <c r="U185">
        <v>0.65</v>
      </c>
      <c r="V185">
        <v>0.84</v>
      </c>
      <c r="W185">
        <v>56.97</v>
      </c>
      <c r="X185">
        <v>4.06</v>
      </c>
      <c r="Y185">
        <v>4</v>
      </c>
      <c r="Z185">
        <v>10</v>
      </c>
    </row>
    <row r="186" spans="1:26">
      <c r="A186">
        <v>9</v>
      </c>
      <c r="B186">
        <v>75</v>
      </c>
      <c r="C186" t="s">
        <v>26</v>
      </c>
      <c r="D186">
        <v>0.9611</v>
      </c>
      <c r="E186">
        <v>104.04</v>
      </c>
      <c r="F186">
        <v>99.34999999999999</v>
      </c>
      <c r="G186">
        <v>75.45999999999999</v>
      </c>
      <c r="H186">
        <v>1.09</v>
      </c>
      <c r="I186">
        <v>79</v>
      </c>
      <c r="J186">
        <v>163.13</v>
      </c>
      <c r="K186">
        <v>49.1</v>
      </c>
      <c r="L186">
        <v>10</v>
      </c>
      <c r="M186">
        <v>77</v>
      </c>
      <c r="N186">
        <v>29.04</v>
      </c>
      <c r="O186">
        <v>20353.94</v>
      </c>
      <c r="P186">
        <v>1078.64</v>
      </c>
      <c r="Q186">
        <v>3357.86</v>
      </c>
      <c r="R186">
        <v>389.54</v>
      </c>
      <c r="S186">
        <v>262.42</v>
      </c>
      <c r="T186">
        <v>60369.33</v>
      </c>
      <c r="U186">
        <v>0.67</v>
      </c>
      <c r="V186">
        <v>0.84</v>
      </c>
      <c r="W186">
        <v>56.96</v>
      </c>
      <c r="X186">
        <v>3.57</v>
      </c>
      <c r="Y186">
        <v>4</v>
      </c>
      <c r="Z186">
        <v>10</v>
      </c>
    </row>
    <row r="187" spans="1:26">
      <c r="A187">
        <v>10</v>
      </c>
      <c r="B187">
        <v>75</v>
      </c>
      <c r="C187" t="s">
        <v>26</v>
      </c>
      <c r="D187">
        <v>0.9675</v>
      </c>
      <c r="E187">
        <v>103.36</v>
      </c>
      <c r="F187">
        <v>98.94</v>
      </c>
      <c r="G187">
        <v>84.81</v>
      </c>
      <c r="H187">
        <v>1.18</v>
      </c>
      <c r="I187">
        <v>70</v>
      </c>
      <c r="J187">
        <v>164.57</v>
      </c>
      <c r="K187">
        <v>49.1</v>
      </c>
      <c r="L187">
        <v>11</v>
      </c>
      <c r="M187">
        <v>68</v>
      </c>
      <c r="N187">
        <v>29.47</v>
      </c>
      <c r="O187">
        <v>20530.82</v>
      </c>
      <c r="P187">
        <v>1057.94</v>
      </c>
      <c r="Q187">
        <v>3357.91</v>
      </c>
      <c r="R187">
        <v>375.89</v>
      </c>
      <c r="S187">
        <v>262.42</v>
      </c>
      <c r="T187">
        <v>53588.92</v>
      </c>
      <c r="U187">
        <v>0.7</v>
      </c>
      <c r="V187">
        <v>0.85</v>
      </c>
      <c r="W187">
        <v>56.94</v>
      </c>
      <c r="X187">
        <v>3.16</v>
      </c>
      <c r="Y187">
        <v>4</v>
      </c>
      <c r="Z187">
        <v>10</v>
      </c>
    </row>
    <row r="188" spans="1:26">
      <c r="A188">
        <v>11</v>
      </c>
      <c r="B188">
        <v>75</v>
      </c>
      <c r="C188" t="s">
        <v>26</v>
      </c>
      <c r="D188">
        <v>0.9725</v>
      </c>
      <c r="E188">
        <v>102.82</v>
      </c>
      <c r="F188">
        <v>98.62</v>
      </c>
      <c r="G188">
        <v>93.93000000000001</v>
      </c>
      <c r="H188">
        <v>1.28</v>
      </c>
      <c r="I188">
        <v>63</v>
      </c>
      <c r="J188">
        <v>166.01</v>
      </c>
      <c r="K188">
        <v>49.1</v>
      </c>
      <c r="L188">
        <v>12</v>
      </c>
      <c r="M188">
        <v>61</v>
      </c>
      <c r="N188">
        <v>29.91</v>
      </c>
      <c r="O188">
        <v>20708.3</v>
      </c>
      <c r="P188">
        <v>1037.42</v>
      </c>
      <c r="Q188">
        <v>3357.77</v>
      </c>
      <c r="R188">
        <v>365.06</v>
      </c>
      <c r="S188">
        <v>262.42</v>
      </c>
      <c r="T188">
        <v>48206.82</v>
      </c>
      <c r="U188">
        <v>0.72</v>
      </c>
      <c r="V188">
        <v>0.85</v>
      </c>
      <c r="W188">
        <v>56.93</v>
      </c>
      <c r="X188">
        <v>2.84</v>
      </c>
      <c r="Y188">
        <v>4</v>
      </c>
      <c r="Z188">
        <v>10</v>
      </c>
    </row>
    <row r="189" spans="1:26">
      <c r="A189">
        <v>12</v>
      </c>
      <c r="B189">
        <v>75</v>
      </c>
      <c r="C189" t="s">
        <v>26</v>
      </c>
      <c r="D189">
        <v>0.9761</v>
      </c>
      <c r="E189">
        <v>102.45</v>
      </c>
      <c r="F189">
        <v>98.40000000000001</v>
      </c>
      <c r="G189">
        <v>101.8</v>
      </c>
      <c r="H189">
        <v>1.38</v>
      </c>
      <c r="I189">
        <v>58</v>
      </c>
      <c r="J189">
        <v>167.45</v>
      </c>
      <c r="K189">
        <v>49.1</v>
      </c>
      <c r="L189">
        <v>13</v>
      </c>
      <c r="M189">
        <v>56</v>
      </c>
      <c r="N189">
        <v>30.36</v>
      </c>
      <c r="O189">
        <v>20886.38</v>
      </c>
      <c r="P189">
        <v>1018.44</v>
      </c>
      <c r="Q189">
        <v>3357.81</v>
      </c>
      <c r="R189">
        <v>357.56</v>
      </c>
      <c r="S189">
        <v>262.42</v>
      </c>
      <c r="T189">
        <v>44482.18</v>
      </c>
      <c r="U189">
        <v>0.73</v>
      </c>
      <c r="V189">
        <v>0.85</v>
      </c>
      <c r="W189">
        <v>56.92</v>
      </c>
      <c r="X189">
        <v>2.62</v>
      </c>
      <c r="Y189">
        <v>4</v>
      </c>
      <c r="Z189">
        <v>10</v>
      </c>
    </row>
    <row r="190" spans="1:26">
      <c r="A190">
        <v>13</v>
      </c>
      <c r="B190">
        <v>75</v>
      </c>
      <c r="C190" t="s">
        <v>26</v>
      </c>
      <c r="D190">
        <v>0.9808</v>
      </c>
      <c r="E190">
        <v>101.96</v>
      </c>
      <c r="F190">
        <v>98.09</v>
      </c>
      <c r="G190">
        <v>113.19</v>
      </c>
      <c r="H190">
        <v>1.47</v>
      </c>
      <c r="I190">
        <v>52</v>
      </c>
      <c r="J190">
        <v>168.9</v>
      </c>
      <c r="K190">
        <v>49.1</v>
      </c>
      <c r="L190">
        <v>14</v>
      </c>
      <c r="M190">
        <v>50</v>
      </c>
      <c r="N190">
        <v>30.81</v>
      </c>
      <c r="O190">
        <v>21065.06</v>
      </c>
      <c r="P190">
        <v>997</v>
      </c>
      <c r="Q190">
        <v>3357.46</v>
      </c>
      <c r="R190">
        <v>347.39</v>
      </c>
      <c r="S190">
        <v>262.42</v>
      </c>
      <c r="T190">
        <v>39429.87</v>
      </c>
      <c r="U190">
        <v>0.76</v>
      </c>
      <c r="V190">
        <v>0.85</v>
      </c>
      <c r="W190">
        <v>56.91</v>
      </c>
      <c r="X190">
        <v>2.32</v>
      </c>
      <c r="Y190">
        <v>4</v>
      </c>
      <c r="Z190">
        <v>10</v>
      </c>
    </row>
    <row r="191" spans="1:26">
      <c r="A191">
        <v>14</v>
      </c>
      <c r="B191">
        <v>75</v>
      </c>
      <c r="C191" t="s">
        <v>26</v>
      </c>
      <c r="D191">
        <v>0.9836</v>
      </c>
      <c r="E191">
        <v>101.67</v>
      </c>
      <c r="F191">
        <v>97.93000000000001</v>
      </c>
      <c r="G191">
        <v>122.41</v>
      </c>
      <c r="H191">
        <v>1.56</v>
      </c>
      <c r="I191">
        <v>48</v>
      </c>
      <c r="J191">
        <v>170.35</v>
      </c>
      <c r="K191">
        <v>49.1</v>
      </c>
      <c r="L191">
        <v>15</v>
      </c>
      <c r="M191">
        <v>41</v>
      </c>
      <c r="N191">
        <v>31.26</v>
      </c>
      <c r="O191">
        <v>21244.37</v>
      </c>
      <c r="P191">
        <v>978.0700000000001</v>
      </c>
      <c r="Q191">
        <v>3357.35</v>
      </c>
      <c r="R191">
        <v>341.4</v>
      </c>
      <c r="S191">
        <v>262.42</v>
      </c>
      <c r="T191">
        <v>36452.21</v>
      </c>
      <c r="U191">
        <v>0.77</v>
      </c>
      <c r="V191">
        <v>0.85</v>
      </c>
      <c r="W191">
        <v>56.91</v>
      </c>
      <c r="X191">
        <v>2.15</v>
      </c>
      <c r="Y191">
        <v>4</v>
      </c>
      <c r="Z191">
        <v>10</v>
      </c>
    </row>
    <row r="192" spans="1:26">
      <c r="A192">
        <v>15</v>
      </c>
      <c r="B192">
        <v>75</v>
      </c>
      <c r="C192" t="s">
        <v>26</v>
      </c>
      <c r="D192">
        <v>0.9845</v>
      </c>
      <c r="E192">
        <v>101.58</v>
      </c>
      <c r="F192">
        <v>97.89</v>
      </c>
      <c r="G192">
        <v>127.69</v>
      </c>
      <c r="H192">
        <v>1.65</v>
      </c>
      <c r="I192">
        <v>46</v>
      </c>
      <c r="J192">
        <v>171.81</v>
      </c>
      <c r="K192">
        <v>49.1</v>
      </c>
      <c r="L192">
        <v>16</v>
      </c>
      <c r="M192">
        <v>5</v>
      </c>
      <c r="N192">
        <v>31.72</v>
      </c>
      <c r="O192">
        <v>21424.29</v>
      </c>
      <c r="P192">
        <v>973.91</v>
      </c>
      <c r="Q192">
        <v>3357.98</v>
      </c>
      <c r="R192">
        <v>338.43</v>
      </c>
      <c r="S192">
        <v>262.42</v>
      </c>
      <c r="T192">
        <v>34976.51</v>
      </c>
      <c r="U192">
        <v>0.78</v>
      </c>
      <c r="V192">
        <v>0.85</v>
      </c>
      <c r="W192">
        <v>56.96</v>
      </c>
      <c r="X192">
        <v>2.11</v>
      </c>
      <c r="Y192">
        <v>4</v>
      </c>
      <c r="Z192">
        <v>10</v>
      </c>
    </row>
    <row r="193" spans="1:26">
      <c r="A193">
        <v>16</v>
      </c>
      <c r="B193">
        <v>75</v>
      </c>
      <c r="C193" t="s">
        <v>26</v>
      </c>
      <c r="D193">
        <v>0.9844000000000001</v>
      </c>
      <c r="E193">
        <v>101.59</v>
      </c>
      <c r="F193">
        <v>97.91</v>
      </c>
      <c r="G193">
        <v>127.7</v>
      </c>
      <c r="H193">
        <v>1.74</v>
      </c>
      <c r="I193">
        <v>46</v>
      </c>
      <c r="J193">
        <v>173.28</v>
      </c>
      <c r="K193">
        <v>49.1</v>
      </c>
      <c r="L193">
        <v>17</v>
      </c>
      <c r="M193">
        <v>0</v>
      </c>
      <c r="N193">
        <v>32.18</v>
      </c>
      <c r="O193">
        <v>21604.83</v>
      </c>
      <c r="P193">
        <v>980.84</v>
      </c>
      <c r="Q193">
        <v>3358.1</v>
      </c>
      <c r="R193">
        <v>339.12</v>
      </c>
      <c r="S193">
        <v>262.42</v>
      </c>
      <c r="T193">
        <v>35324.38</v>
      </c>
      <c r="U193">
        <v>0.77</v>
      </c>
      <c r="V193">
        <v>0.85</v>
      </c>
      <c r="W193">
        <v>56.95</v>
      </c>
      <c r="X193">
        <v>2.13</v>
      </c>
      <c r="Y193">
        <v>4</v>
      </c>
      <c r="Z193">
        <v>10</v>
      </c>
    </row>
    <row r="194" spans="1:26">
      <c r="A194">
        <v>0</v>
      </c>
      <c r="B194">
        <v>95</v>
      </c>
      <c r="C194" t="s">
        <v>26</v>
      </c>
      <c r="D194">
        <v>0.3637</v>
      </c>
      <c r="E194">
        <v>274.98</v>
      </c>
      <c r="F194">
        <v>197.96</v>
      </c>
      <c r="G194">
        <v>5.93</v>
      </c>
      <c r="H194">
        <v>0.1</v>
      </c>
      <c r="I194">
        <v>2003</v>
      </c>
      <c r="J194">
        <v>185.69</v>
      </c>
      <c r="K194">
        <v>53.44</v>
      </c>
      <c r="L194">
        <v>1</v>
      </c>
      <c r="M194">
        <v>2001</v>
      </c>
      <c r="N194">
        <v>36.26</v>
      </c>
      <c r="O194">
        <v>23136.14</v>
      </c>
      <c r="P194">
        <v>2721.44</v>
      </c>
      <c r="Q194">
        <v>3392.79</v>
      </c>
      <c r="R194">
        <v>3729.84</v>
      </c>
      <c r="S194">
        <v>262.42</v>
      </c>
      <c r="T194">
        <v>1720896.26</v>
      </c>
      <c r="U194">
        <v>0.07000000000000001</v>
      </c>
      <c r="V194">
        <v>0.42</v>
      </c>
      <c r="W194">
        <v>60.18</v>
      </c>
      <c r="X194">
        <v>101.72</v>
      </c>
      <c r="Y194">
        <v>4</v>
      </c>
      <c r="Z194">
        <v>10</v>
      </c>
    </row>
    <row r="195" spans="1:26">
      <c r="A195">
        <v>1</v>
      </c>
      <c r="B195">
        <v>95</v>
      </c>
      <c r="C195" t="s">
        <v>26</v>
      </c>
      <c r="D195">
        <v>0.6616</v>
      </c>
      <c r="E195">
        <v>151.16</v>
      </c>
      <c r="F195">
        <v>125.39</v>
      </c>
      <c r="G195">
        <v>12.02</v>
      </c>
      <c r="H195">
        <v>0.19</v>
      </c>
      <c r="I195">
        <v>626</v>
      </c>
      <c r="J195">
        <v>187.21</v>
      </c>
      <c r="K195">
        <v>53.44</v>
      </c>
      <c r="L195">
        <v>2</v>
      </c>
      <c r="M195">
        <v>624</v>
      </c>
      <c r="N195">
        <v>36.77</v>
      </c>
      <c r="O195">
        <v>23322.88</v>
      </c>
      <c r="P195">
        <v>1725.12</v>
      </c>
      <c r="Q195">
        <v>3367.98</v>
      </c>
      <c r="R195">
        <v>1267.99</v>
      </c>
      <c r="S195">
        <v>262.42</v>
      </c>
      <c r="T195">
        <v>496860.05</v>
      </c>
      <c r="U195">
        <v>0.21</v>
      </c>
      <c r="V195">
        <v>0.67</v>
      </c>
      <c r="W195">
        <v>57.85</v>
      </c>
      <c r="X195">
        <v>29.47</v>
      </c>
      <c r="Y195">
        <v>4</v>
      </c>
      <c r="Z195">
        <v>10</v>
      </c>
    </row>
    <row r="196" spans="1:26">
      <c r="A196">
        <v>2</v>
      </c>
      <c r="B196">
        <v>95</v>
      </c>
      <c r="C196" t="s">
        <v>26</v>
      </c>
      <c r="D196">
        <v>0.7723</v>
      </c>
      <c r="E196">
        <v>129.48</v>
      </c>
      <c r="F196">
        <v>113.12</v>
      </c>
      <c r="G196">
        <v>18.2</v>
      </c>
      <c r="H196">
        <v>0.28</v>
      </c>
      <c r="I196">
        <v>373</v>
      </c>
      <c r="J196">
        <v>188.73</v>
      </c>
      <c r="K196">
        <v>53.44</v>
      </c>
      <c r="L196">
        <v>3</v>
      </c>
      <c r="M196">
        <v>371</v>
      </c>
      <c r="N196">
        <v>37.29</v>
      </c>
      <c r="O196">
        <v>23510.33</v>
      </c>
      <c r="P196">
        <v>1548.27</v>
      </c>
      <c r="Q196">
        <v>3363.39</v>
      </c>
      <c r="R196">
        <v>854.45</v>
      </c>
      <c r="S196">
        <v>262.42</v>
      </c>
      <c r="T196">
        <v>291354.49</v>
      </c>
      <c r="U196">
        <v>0.31</v>
      </c>
      <c r="V196">
        <v>0.74</v>
      </c>
      <c r="W196">
        <v>57.42</v>
      </c>
      <c r="X196">
        <v>17.27</v>
      </c>
      <c r="Y196">
        <v>4</v>
      </c>
      <c r="Z196">
        <v>10</v>
      </c>
    </row>
    <row r="197" spans="1:26">
      <c r="A197">
        <v>3</v>
      </c>
      <c r="B197">
        <v>95</v>
      </c>
      <c r="C197" t="s">
        <v>26</v>
      </c>
      <c r="D197">
        <v>0.8302</v>
      </c>
      <c r="E197">
        <v>120.45</v>
      </c>
      <c r="F197">
        <v>108.08</v>
      </c>
      <c r="G197">
        <v>24.38</v>
      </c>
      <c r="H197">
        <v>0.37</v>
      </c>
      <c r="I197">
        <v>266</v>
      </c>
      <c r="J197">
        <v>190.25</v>
      </c>
      <c r="K197">
        <v>53.44</v>
      </c>
      <c r="L197">
        <v>4</v>
      </c>
      <c r="M197">
        <v>264</v>
      </c>
      <c r="N197">
        <v>37.82</v>
      </c>
      <c r="O197">
        <v>23698.48</v>
      </c>
      <c r="P197">
        <v>1469.86</v>
      </c>
      <c r="Q197">
        <v>3360.83</v>
      </c>
      <c r="R197">
        <v>683.16</v>
      </c>
      <c r="S197">
        <v>262.42</v>
      </c>
      <c r="T197">
        <v>206240.9</v>
      </c>
      <c r="U197">
        <v>0.38</v>
      </c>
      <c r="V197">
        <v>0.77</v>
      </c>
      <c r="W197">
        <v>57.28</v>
      </c>
      <c r="X197">
        <v>12.25</v>
      </c>
      <c r="Y197">
        <v>4</v>
      </c>
      <c r="Z197">
        <v>10</v>
      </c>
    </row>
    <row r="198" spans="1:26">
      <c r="A198">
        <v>4</v>
      </c>
      <c r="B198">
        <v>95</v>
      </c>
      <c r="C198" t="s">
        <v>26</v>
      </c>
      <c r="D198">
        <v>0.8666</v>
      </c>
      <c r="E198">
        <v>115.39</v>
      </c>
      <c r="F198">
        <v>105.25</v>
      </c>
      <c r="G198">
        <v>30.66</v>
      </c>
      <c r="H198">
        <v>0.46</v>
      </c>
      <c r="I198">
        <v>206</v>
      </c>
      <c r="J198">
        <v>191.78</v>
      </c>
      <c r="K198">
        <v>53.44</v>
      </c>
      <c r="L198">
        <v>5</v>
      </c>
      <c r="M198">
        <v>204</v>
      </c>
      <c r="N198">
        <v>38.35</v>
      </c>
      <c r="O198">
        <v>23887.36</v>
      </c>
      <c r="P198">
        <v>1421.46</v>
      </c>
      <c r="Q198">
        <v>3360.16</v>
      </c>
      <c r="R198">
        <v>587.64</v>
      </c>
      <c r="S198">
        <v>262.42</v>
      </c>
      <c r="T198">
        <v>158783.25</v>
      </c>
      <c r="U198">
        <v>0.45</v>
      </c>
      <c r="V198">
        <v>0.8</v>
      </c>
      <c r="W198">
        <v>57.18</v>
      </c>
      <c r="X198">
        <v>9.44</v>
      </c>
      <c r="Y198">
        <v>4</v>
      </c>
      <c r="Z198">
        <v>10</v>
      </c>
    </row>
    <row r="199" spans="1:26">
      <c r="A199">
        <v>5</v>
      </c>
      <c r="B199">
        <v>95</v>
      </c>
      <c r="C199" t="s">
        <v>26</v>
      </c>
      <c r="D199">
        <v>0.8921</v>
      </c>
      <c r="E199">
        <v>112.09</v>
      </c>
      <c r="F199">
        <v>103.41</v>
      </c>
      <c r="G199">
        <v>37.15</v>
      </c>
      <c r="H199">
        <v>0.55</v>
      </c>
      <c r="I199">
        <v>167</v>
      </c>
      <c r="J199">
        <v>193.32</v>
      </c>
      <c r="K199">
        <v>53.44</v>
      </c>
      <c r="L199">
        <v>6</v>
      </c>
      <c r="M199">
        <v>165</v>
      </c>
      <c r="N199">
        <v>38.89</v>
      </c>
      <c r="O199">
        <v>24076.95</v>
      </c>
      <c r="P199">
        <v>1386.09</v>
      </c>
      <c r="Q199">
        <v>3359.29</v>
      </c>
      <c r="R199">
        <v>526.59</v>
      </c>
      <c r="S199">
        <v>262.42</v>
      </c>
      <c r="T199">
        <v>128452.87</v>
      </c>
      <c r="U199">
        <v>0.5</v>
      </c>
      <c r="V199">
        <v>0.8100000000000001</v>
      </c>
      <c r="W199">
        <v>57.08</v>
      </c>
      <c r="X199">
        <v>7.6</v>
      </c>
      <c r="Y199">
        <v>4</v>
      </c>
      <c r="Z199">
        <v>10</v>
      </c>
    </row>
    <row r="200" spans="1:26">
      <c r="A200">
        <v>6</v>
      </c>
      <c r="B200">
        <v>95</v>
      </c>
      <c r="C200" t="s">
        <v>26</v>
      </c>
      <c r="D200">
        <v>0.9096</v>
      </c>
      <c r="E200">
        <v>109.94</v>
      </c>
      <c r="F200">
        <v>102.22</v>
      </c>
      <c r="G200">
        <v>43.5</v>
      </c>
      <c r="H200">
        <v>0.64</v>
      </c>
      <c r="I200">
        <v>141</v>
      </c>
      <c r="J200">
        <v>194.86</v>
      </c>
      <c r="K200">
        <v>53.44</v>
      </c>
      <c r="L200">
        <v>7</v>
      </c>
      <c r="M200">
        <v>139</v>
      </c>
      <c r="N200">
        <v>39.43</v>
      </c>
      <c r="O200">
        <v>24267.28</v>
      </c>
      <c r="P200">
        <v>1359.39</v>
      </c>
      <c r="Q200">
        <v>3359.27</v>
      </c>
      <c r="R200">
        <v>485.9</v>
      </c>
      <c r="S200">
        <v>262.42</v>
      </c>
      <c r="T200">
        <v>108239.45</v>
      </c>
      <c r="U200">
        <v>0.54</v>
      </c>
      <c r="V200">
        <v>0.82</v>
      </c>
      <c r="W200">
        <v>57.06</v>
      </c>
      <c r="X200">
        <v>6.42</v>
      </c>
      <c r="Y200">
        <v>4</v>
      </c>
      <c r="Z200">
        <v>10</v>
      </c>
    </row>
    <row r="201" spans="1:26">
      <c r="A201">
        <v>7</v>
      </c>
      <c r="B201">
        <v>95</v>
      </c>
      <c r="C201" t="s">
        <v>26</v>
      </c>
      <c r="D201">
        <v>0.9235</v>
      </c>
      <c r="E201">
        <v>108.28</v>
      </c>
      <c r="F201">
        <v>101.31</v>
      </c>
      <c r="G201">
        <v>50.24</v>
      </c>
      <c r="H201">
        <v>0.72</v>
      </c>
      <c r="I201">
        <v>121</v>
      </c>
      <c r="J201">
        <v>196.41</v>
      </c>
      <c r="K201">
        <v>53.44</v>
      </c>
      <c r="L201">
        <v>8</v>
      </c>
      <c r="M201">
        <v>119</v>
      </c>
      <c r="N201">
        <v>39.98</v>
      </c>
      <c r="O201">
        <v>24458.36</v>
      </c>
      <c r="P201">
        <v>1336.63</v>
      </c>
      <c r="Q201">
        <v>3358.7</v>
      </c>
      <c r="R201">
        <v>455.57</v>
      </c>
      <c r="S201">
        <v>262.42</v>
      </c>
      <c r="T201">
        <v>93170.88</v>
      </c>
      <c r="U201">
        <v>0.58</v>
      </c>
      <c r="V201">
        <v>0.83</v>
      </c>
      <c r="W201">
        <v>57.02</v>
      </c>
      <c r="X201">
        <v>5.51</v>
      </c>
      <c r="Y201">
        <v>4</v>
      </c>
      <c r="Z201">
        <v>10</v>
      </c>
    </row>
    <row r="202" spans="1:26">
      <c r="A202">
        <v>8</v>
      </c>
      <c r="B202">
        <v>95</v>
      </c>
      <c r="C202" t="s">
        <v>26</v>
      </c>
      <c r="D202">
        <v>0.9343</v>
      </c>
      <c r="E202">
        <v>107.03</v>
      </c>
      <c r="F202">
        <v>100.62</v>
      </c>
      <c r="G202">
        <v>56.95</v>
      </c>
      <c r="H202">
        <v>0.8100000000000001</v>
      </c>
      <c r="I202">
        <v>106</v>
      </c>
      <c r="J202">
        <v>197.97</v>
      </c>
      <c r="K202">
        <v>53.44</v>
      </c>
      <c r="L202">
        <v>9</v>
      </c>
      <c r="M202">
        <v>104</v>
      </c>
      <c r="N202">
        <v>40.53</v>
      </c>
      <c r="O202">
        <v>24650.18</v>
      </c>
      <c r="P202">
        <v>1316.8</v>
      </c>
      <c r="Q202">
        <v>3358.29</v>
      </c>
      <c r="R202">
        <v>432.33</v>
      </c>
      <c r="S202">
        <v>262.42</v>
      </c>
      <c r="T202">
        <v>81629.2</v>
      </c>
      <c r="U202">
        <v>0.61</v>
      </c>
      <c r="V202">
        <v>0.83</v>
      </c>
      <c r="W202">
        <v>57</v>
      </c>
      <c r="X202">
        <v>4.83</v>
      </c>
      <c r="Y202">
        <v>4</v>
      </c>
      <c r="Z202">
        <v>10</v>
      </c>
    </row>
    <row r="203" spans="1:26">
      <c r="A203">
        <v>9</v>
      </c>
      <c r="B203">
        <v>95</v>
      </c>
      <c r="C203" t="s">
        <v>26</v>
      </c>
      <c r="D203">
        <v>0.9433</v>
      </c>
      <c r="E203">
        <v>106.01</v>
      </c>
      <c r="F203">
        <v>100.04</v>
      </c>
      <c r="G203">
        <v>63.85</v>
      </c>
      <c r="H203">
        <v>0.89</v>
      </c>
      <c r="I203">
        <v>94</v>
      </c>
      <c r="J203">
        <v>199.53</v>
      </c>
      <c r="K203">
        <v>53.44</v>
      </c>
      <c r="L203">
        <v>10</v>
      </c>
      <c r="M203">
        <v>92</v>
      </c>
      <c r="N203">
        <v>41.1</v>
      </c>
      <c r="O203">
        <v>24842.77</v>
      </c>
      <c r="P203">
        <v>1297.78</v>
      </c>
      <c r="Q203">
        <v>3357.91</v>
      </c>
      <c r="R203">
        <v>412.28</v>
      </c>
      <c r="S203">
        <v>262.42</v>
      </c>
      <c r="T203">
        <v>71664.25</v>
      </c>
      <c r="U203">
        <v>0.64</v>
      </c>
      <c r="V203">
        <v>0.84</v>
      </c>
      <c r="W203">
        <v>56.99</v>
      </c>
      <c r="X203">
        <v>4.25</v>
      </c>
      <c r="Y203">
        <v>4</v>
      </c>
      <c r="Z203">
        <v>10</v>
      </c>
    </row>
    <row r="204" spans="1:26">
      <c r="A204">
        <v>10</v>
      </c>
      <c r="B204">
        <v>95</v>
      </c>
      <c r="C204" t="s">
        <v>26</v>
      </c>
      <c r="D204">
        <v>0.9496</v>
      </c>
      <c r="E204">
        <v>105.3</v>
      </c>
      <c r="F204">
        <v>99.67</v>
      </c>
      <c r="G204">
        <v>70.36</v>
      </c>
      <c r="H204">
        <v>0.97</v>
      </c>
      <c r="I204">
        <v>85</v>
      </c>
      <c r="J204">
        <v>201.1</v>
      </c>
      <c r="K204">
        <v>53.44</v>
      </c>
      <c r="L204">
        <v>11</v>
      </c>
      <c r="M204">
        <v>83</v>
      </c>
      <c r="N204">
        <v>41.66</v>
      </c>
      <c r="O204">
        <v>25036.12</v>
      </c>
      <c r="P204">
        <v>1282.94</v>
      </c>
      <c r="Q204">
        <v>3358.39</v>
      </c>
      <c r="R204">
        <v>400.19</v>
      </c>
      <c r="S204">
        <v>262.42</v>
      </c>
      <c r="T204">
        <v>65664.06</v>
      </c>
      <c r="U204">
        <v>0.66</v>
      </c>
      <c r="V204">
        <v>0.84</v>
      </c>
      <c r="W204">
        <v>56.97</v>
      </c>
      <c r="X204">
        <v>3.88</v>
      </c>
      <c r="Y204">
        <v>4</v>
      </c>
      <c r="Z204">
        <v>10</v>
      </c>
    </row>
    <row r="205" spans="1:26">
      <c r="A205">
        <v>11</v>
      </c>
      <c r="B205">
        <v>95</v>
      </c>
      <c r="C205" t="s">
        <v>26</v>
      </c>
      <c r="D205">
        <v>0.9563</v>
      </c>
      <c r="E205">
        <v>104.57</v>
      </c>
      <c r="F205">
        <v>99.23999999999999</v>
      </c>
      <c r="G205">
        <v>77.33</v>
      </c>
      <c r="H205">
        <v>1.05</v>
      </c>
      <c r="I205">
        <v>77</v>
      </c>
      <c r="J205">
        <v>202.67</v>
      </c>
      <c r="K205">
        <v>53.44</v>
      </c>
      <c r="L205">
        <v>12</v>
      </c>
      <c r="M205">
        <v>75</v>
      </c>
      <c r="N205">
        <v>42.24</v>
      </c>
      <c r="O205">
        <v>25230.25</v>
      </c>
      <c r="P205">
        <v>1265.84</v>
      </c>
      <c r="Q205">
        <v>3358</v>
      </c>
      <c r="R205">
        <v>385.57</v>
      </c>
      <c r="S205">
        <v>262.42</v>
      </c>
      <c r="T205">
        <v>58393.95</v>
      </c>
      <c r="U205">
        <v>0.68</v>
      </c>
      <c r="V205">
        <v>0.84</v>
      </c>
      <c r="W205">
        <v>56.95</v>
      </c>
      <c r="X205">
        <v>3.45</v>
      </c>
      <c r="Y205">
        <v>4</v>
      </c>
      <c r="Z205">
        <v>10</v>
      </c>
    </row>
    <row r="206" spans="1:26">
      <c r="A206">
        <v>12</v>
      </c>
      <c r="B206">
        <v>95</v>
      </c>
      <c r="C206" t="s">
        <v>26</v>
      </c>
      <c r="D206">
        <v>0.9614</v>
      </c>
      <c r="E206">
        <v>104.02</v>
      </c>
      <c r="F206">
        <v>98.94</v>
      </c>
      <c r="G206">
        <v>84.81</v>
      </c>
      <c r="H206">
        <v>1.13</v>
      </c>
      <c r="I206">
        <v>70</v>
      </c>
      <c r="J206">
        <v>204.25</v>
      </c>
      <c r="K206">
        <v>53.44</v>
      </c>
      <c r="L206">
        <v>13</v>
      </c>
      <c r="M206">
        <v>68</v>
      </c>
      <c r="N206">
        <v>42.82</v>
      </c>
      <c r="O206">
        <v>25425.3</v>
      </c>
      <c r="P206">
        <v>1250.43</v>
      </c>
      <c r="Q206">
        <v>3357.69</v>
      </c>
      <c r="R206">
        <v>376.19</v>
      </c>
      <c r="S206">
        <v>262.42</v>
      </c>
      <c r="T206">
        <v>53738.72</v>
      </c>
      <c r="U206">
        <v>0.7</v>
      </c>
      <c r="V206">
        <v>0.85</v>
      </c>
      <c r="W206">
        <v>56.93</v>
      </c>
      <c r="X206">
        <v>3.16</v>
      </c>
      <c r="Y206">
        <v>4</v>
      </c>
      <c r="Z206">
        <v>10</v>
      </c>
    </row>
    <row r="207" spans="1:26">
      <c r="A207">
        <v>13</v>
      </c>
      <c r="B207">
        <v>95</v>
      </c>
      <c r="C207" t="s">
        <v>26</v>
      </c>
      <c r="D207">
        <v>0.9653</v>
      </c>
      <c r="E207">
        <v>103.59</v>
      </c>
      <c r="F207">
        <v>98.7</v>
      </c>
      <c r="G207">
        <v>91.11</v>
      </c>
      <c r="H207">
        <v>1.21</v>
      </c>
      <c r="I207">
        <v>65</v>
      </c>
      <c r="J207">
        <v>205.84</v>
      </c>
      <c r="K207">
        <v>53.44</v>
      </c>
      <c r="L207">
        <v>14</v>
      </c>
      <c r="M207">
        <v>63</v>
      </c>
      <c r="N207">
        <v>43.4</v>
      </c>
      <c r="O207">
        <v>25621.03</v>
      </c>
      <c r="P207">
        <v>1234.92</v>
      </c>
      <c r="Q207">
        <v>3357.55</v>
      </c>
      <c r="R207">
        <v>367.52</v>
      </c>
      <c r="S207">
        <v>262.42</v>
      </c>
      <c r="T207">
        <v>49428</v>
      </c>
      <c r="U207">
        <v>0.71</v>
      </c>
      <c r="V207">
        <v>0.85</v>
      </c>
      <c r="W207">
        <v>56.94</v>
      </c>
      <c r="X207">
        <v>2.92</v>
      </c>
      <c r="Y207">
        <v>4</v>
      </c>
      <c r="Z207">
        <v>10</v>
      </c>
    </row>
    <row r="208" spans="1:26">
      <c r="A208">
        <v>14</v>
      </c>
      <c r="B208">
        <v>95</v>
      </c>
      <c r="C208" t="s">
        <v>26</v>
      </c>
      <c r="D208">
        <v>0.9692</v>
      </c>
      <c r="E208">
        <v>103.18</v>
      </c>
      <c r="F208">
        <v>98.48</v>
      </c>
      <c r="G208">
        <v>98.48</v>
      </c>
      <c r="H208">
        <v>1.28</v>
      </c>
      <c r="I208">
        <v>60</v>
      </c>
      <c r="J208">
        <v>207.43</v>
      </c>
      <c r="K208">
        <v>53.44</v>
      </c>
      <c r="L208">
        <v>15</v>
      </c>
      <c r="M208">
        <v>58</v>
      </c>
      <c r="N208">
        <v>44</v>
      </c>
      <c r="O208">
        <v>25817.56</v>
      </c>
      <c r="P208">
        <v>1221.03</v>
      </c>
      <c r="Q208">
        <v>3357.81</v>
      </c>
      <c r="R208">
        <v>360.42</v>
      </c>
      <c r="S208">
        <v>262.42</v>
      </c>
      <c r="T208">
        <v>45903.34</v>
      </c>
      <c r="U208">
        <v>0.73</v>
      </c>
      <c r="V208">
        <v>0.85</v>
      </c>
      <c r="W208">
        <v>56.91</v>
      </c>
      <c r="X208">
        <v>2.69</v>
      </c>
      <c r="Y208">
        <v>4</v>
      </c>
      <c r="Z208">
        <v>10</v>
      </c>
    </row>
    <row r="209" spans="1:26">
      <c r="A209">
        <v>15</v>
      </c>
      <c r="B209">
        <v>95</v>
      </c>
      <c r="C209" t="s">
        <v>26</v>
      </c>
      <c r="D209">
        <v>0.9732</v>
      </c>
      <c r="E209">
        <v>102.75</v>
      </c>
      <c r="F209">
        <v>98.23999999999999</v>
      </c>
      <c r="G209">
        <v>107.17</v>
      </c>
      <c r="H209">
        <v>1.36</v>
      </c>
      <c r="I209">
        <v>55</v>
      </c>
      <c r="J209">
        <v>209.03</v>
      </c>
      <c r="K209">
        <v>53.44</v>
      </c>
      <c r="L209">
        <v>16</v>
      </c>
      <c r="M209">
        <v>53</v>
      </c>
      <c r="N209">
        <v>44.6</v>
      </c>
      <c r="O209">
        <v>26014.91</v>
      </c>
      <c r="P209">
        <v>1206.12</v>
      </c>
      <c r="Q209">
        <v>3357.79</v>
      </c>
      <c r="R209">
        <v>351.97</v>
      </c>
      <c r="S209">
        <v>262.42</v>
      </c>
      <c r="T209">
        <v>41703.58</v>
      </c>
      <c r="U209">
        <v>0.75</v>
      </c>
      <c r="V209">
        <v>0.85</v>
      </c>
      <c r="W209">
        <v>56.92</v>
      </c>
      <c r="X209">
        <v>2.46</v>
      </c>
      <c r="Y209">
        <v>4</v>
      </c>
      <c r="Z209">
        <v>10</v>
      </c>
    </row>
    <row r="210" spans="1:26">
      <c r="A210">
        <v>16</v>
      </c>
      <c r="B210">
        <v>95</v>
      </c>
      <c r="C210" t="s">
        <v>26</v>
      </c>
      <c r="D210">
        <v>0.9756</v>
      </c>
      <c r="E210">
        <v>102.5</v>
      </c>
      <c r="F210">
        <v>98.09999999999999</v>
      </c>
      <c r="G210">
        <v>113.19</v>
      </c>
      <c r="H210">
        <v>1.43</v>
      </c>
      <c r="I210">
        <v>52</v>
      </c>
      <c r="J210">
        <v>210.64</v>
      </c>
      <c r="K210">
        <v>53.44</v>
      </c>
      <c r="L210">
        <v>17</v>
      </c>
      <c r="M210">
        <v>50</v>
      </c>
      <c r="N210">
        <v>45.21</v>
      </c>
      <c r="O210">
        <v>26213.09</v>
      </c>
      <c r="P210">
        <v>1192.56</v>
      </c>
      <c r="Q210">
        <v>3357.49</v>
      </c>
      <c r="R210">
        <v>347.53</v>
      </c>
      <c r="S210">
        <v>262.42</v>
      </c>
      <c r="T210">
        <v>39500.67</v>
      </c>
      <c r="U210">
        <v>0.76</v>
      </c>
      <c r="V210">
        <v>0.85</v>
      </c>
      <c r="W210">
        <v>56.9</v>
      </c>
      <c r="X210">
        <v>2.32</v>
      </c>
      <c r="Y210">
        <v>4</v>
      </c>
      <c r="Z210">
        <v>10</v>
      </c>
    </row>
    <row r="211" spans="1:26">
      <c r="A211">
        <v>17</v>
      </c>
      <c r="B211">
        <v>95</v>
      </c>
      <c r="C211" t="s">
        <v>26</v>
      </c>
      <c r="D211">
        <v>0.9786</v>
      </c>
      <c r="E211">
        <v>102.18</v>
      </c>
      <c r="F211">
        <v>97.93000000000001</v>
      </c>
      <c r="G211">
        <v>122.41</v>
      </c>
      <c r="H211">
        <v>1.51</v>
      </c>
      <c r="I211">
        <v>48</v>
      </c>
      <c r="J211">
        <v>212.25</v>
      </c>
      <c r="K211">
        <v>53.44</v>
      </c>
      <c r="L211">
        <v>18</v>
      </c>
      <c r="M211">
        <v>46</v>
      </c>
      <c r="N211">
        <v>45.82</v>
      </c>
      <c r="O211">
        <v>26412.11</v>
      </c>
      <c r="P211">
        <v>1178.6</v>
      </c>
      <c r="Q211">
        <v>3357.28</v>
      </c>
      <c r="R211">
        <v>341.77</v>
      </c>
      <c r="S211">
        <v>262.42</v>
      </c>
      <c r="T211">
        <v>36637.74</v>
      </c>
      <c r="U211">
        <v>0.77</v>
      </c>
      <c r="V211">
        <v>0.85</v>
      </c>
      <c r="W211">
        <v>56.9</v>
      </c>
      <c r="X211">
        <v>2.15</v>
      </c>
      <c r="Y211">
        <v>4</v>
      </c>
      <c r="Z211">
        <v>10</v>
      </c>
    </row>
    <row r="212" spans="1:26">
      <c r="A212">
        <v>18</v>
      </c>
      <c r="B212">
        <v>95</v>
      </c>
      <c r="C212" t="s">
        <v>26</v>
      </c>
      <c r="D212">
        <v>0.9811</v>
      </c>
      <c r="E212">
        <v>101.92</v>
      </c>
      <c r="F212">
        <v>97.78</v>
      </c>
      <c r="G212">
        <v>130.37</v>
      </c>
      <c r="H212">
        <v>1.58</v>
      </c>
      <c r="I212">
        <v>45</v>
      </c>
      <c r="J212">
        <v>213.87</v>
      </c>
      <c r="K212">
        <v>53.44</v>
      </c>
      <c r="L212">
        <v>19</v>
      </c>
      <c r="M212">
        <v>43</v>
      </c>
      <c r="N212">
        <v>46.44</v>
      </c>
      <c r="O212">
        <v>26611.98</v>
      </c>
      <c r="P212">
        <v>1165.19</v>
      </c>
      <c r="Q212">
        <v>3357.31</v>
      </c>
      <c r="R212">
        <v>336.56</v>
      </c>
      <c r="S212">
        <v>262.42</v>
      </c>
      <c r="T212">
        <v>34049.99</v>
      </c>
      <c r="U212">
        <v>0.78</v>
      </c>
      <c r="V212">
        <v>0.86</v>
      </c>
      <c r="W212">
        <v>56.9</v>
      </c>
      <c r="X212">
        <v>2</v>
      </c>
      <c r="Y212">
        <v>4</v>
      </c>
      <c r="Z212">
        <v>10</v>
      </c>
    </row>
    <row r="213" spans="1:26">
      <c r="A213">
        <v>19</v>
      </c>
      <c r="B213">
        <v>95</v>
      </c>
      <c r="C213" t="s">
        <v>26</v>
      </c>
      <c r="D213">
        <v>0.9827</v>
      </c>
      <c r="E213">
        <v>101.76</v>
      </c>
      <c r="F213">
        <v>97.69</v>
      </c>
      <c r="G213">
        <v>136.31</v>
      </c>
      <c r="H213">
        <v>1.65</v>
      </c>
      <c r="I213">
        <v>43</v>
      </c>
      <c r="J213">
        <v>215.5</v>
      </c>
      <c r="K213">
        <v>53.44</v>
      </c>
      <c r="L213">
        <v>20</v>
      </c>
      <c r="M213">
        <v>41</v>
      </c>
      <c r="N213">
        <v>47.07</v>
      </c>
      <c r="O213">
        <v>26812.71</v>
      </c>
      <c r="P213">
        <v>1150.06</v>
      </c>
      <c r="Q213">
        <v>3357.34</v>
      </c>
      <c r="R213">
        <v>333.89</v>
      </c>
      <c r="S213">
        <v>262.42</v>
      </c>
      <c r="T213">
        <v>32722.53</v>
      </c>
      <c r="U213">
        <v>0.79</v>
      </c>
      <c r="V213">
        <v>0.86</v>
      </c>
      <c r="W213">
        <v>56.89</v>
      </c>
      <c r="X213">
        <v>1.91</v>
      </c>
      <c r="Y213">
        <v>4</v>
      </c>
      <c r="Z213">
        <v>10</v>
      </c>
    </row>
    <row r="214" spans="1:26">
      <c r="A214">
        <v>20</v>
      </c>
      <c r="B214">
        <v>95</v>
      </c>
      <c r="C214" t="s">
        <v>26</v>
      </c>
      <c r="D214">
        <v>0.9851</v>
      </c>
      <c r="E214">
        <v>101.51</v>
      </c>
      <c r="F214">
        <v>97.55</v>
      </c>
      <c r="G214">
        <v>146.33</v>
      </c>
      <c r="H214">
        <v>1.72</v>
      </c>
      <c r="I214">
        <v>40</v>
      </c>
      <c r="J214">
        <v>217.14</v>
      </c>
      <c r="K214">
        <v>53.44</v>
      </c>
      <c r="L214">
        <v>21</v>
      </c>
      <c r="M214">
        <v>38</v>
      </c>
      <c r="N214">
        <v>47.7</v>
      </c>
      <c r="O214">
        <v>27014.3</v>
      </c>
      <c r="P214">
        <v>1137.19</v>
      </c>
      <c r="Q214">
        <v>3357.35</v>
      </c>
      <c r="R214">
        <v>329.18</v>
      </c>
      <c r="S214">
        <v>262.42</v>
      </c>
      <c r="T214">
        <v>30384.25</v>
      </c>
      <c r="U214">
        <v>0.8</v>
      </c>
      <c r="V214">
        <v>0.86</v>
      </c>
      <c r="W214">
        <v>56.88</v>
      </c>
      <c r="X214">
        <v>1.77</v>
      </c>
      <c r="Y214">
        <v>4</v>
      </c>
      <c r="Z214">
        <v>10</v>
      </c>
    </row>
    <row r="215" spans="1:26">
      <c r="A215">
        <v>21</v>
      </c>
      <c r="B215">
        <v>95</v>
      </c>
      <c r="C215" t="s">
        <v>26</v>
      </c>
      <c r="D215">
        <v>0.9865</v>
      </c>
      <c r="E215">
        <v>101.37</v>
      </c>
      <c r="F215">
        <v>97.48999999999999</v>
      </c>
      <c r="G215">
        <v>153.93</v>
      </c>
      <c r="H215">
        <v>1.79</v>
      </c>
      <c r="I215">
        <v>38</v>
      </c>
      <c r="J215">
        <v>218.78</v>
      </c>
      <c r="K215">
        <v>53.44</v>
      </c>
      <c r="L215">
        <v>22</v>
      </c>
      <c r="M215">
        <v>30</v>
      </c>
      <c r="N215">
        <v>48.34</v>
      </c>
      <c r="O215">
        <v>27216.79</v>
      </c>
      <c r="P215">
        <v>1125.09</v>
      </c>
      <c r="Q215">
        <v>3357.17</v>
      </c>
      <c r="R215">
        <v>326.58</v>
      </c>
      <c r="S215">
        <v>262.42</v>
      </c>
      <c r="T215">
        <v>29093.46</v>
      </c>
      <c r="U215">
        <v>0.8</v>
      </c>
      <c r="V215">
        <v>0.86</v>
      </c>
      <c r="W215">
        <v>56.9</v>
      </c>
      <c r="X215">
        <v>1.71</v>
      </c>
      <c r="Y215">
        <v>4</v>
      </c>
      <c r="Z215">
        <v>10</v>
      </c>
    </row>
    <row r="216" spans="1:26">
      <c r="A216">
        <v>22</v>
      </c>
      <c r="B216">
        <v>95</v>
      </c>
      <c r="C216" t="s">
        <v>26</v>
      </c>
      <c r="D216">
        <v>0.9872</v>
      </c>
      <c r="E216">
        <v>101.3</v>
      </c>
      <c r="F216">
        <v>97.45</v>
      </c>
      <c r="G216">
        <v>158.03</v>
      </c>
      <c r="H216">
        <v>1.85</v>
      </c>
      <c r="I216">
        <v>37</v>
      </c>
      <c r="J216">
        <v>220.43</v>
      </c>
      <c r="K216">
        <v>53.44</v>
      </c>
      <c r="L216">
        <v>23</v>
      </c>
      <c r="M216">
        <v>6</v>
      </c>
      <c r="N216">
        <v>48.99</v>
      </c>
      <c r="O216">
        <v>27420.16</v>
      </c>
      <c r="P216">
        <v>1120.64</v>
      </c>
      <c r="Q216">
        <v>3357.67</v>
      </c>
      <c r="R216">
        <v>324.44</v>
      </c>
      <c r="S216">
        <v>262.42</v>
      </c>
      <c r="T216">
        <v>28028.3</v>
      </c>
      <c r="U216">
        <v>0.8100000000000001</v>
      </c>
      <c r="V216">
        <v>0.86</v>
      </c>
      <c r="W216">
        <v>56.92</v>
      </c>
      <c r="X216">
        <v>1.67</v>
      </c>
      <c r="Y216">
        <v>4</v>
      </c>
      <c r="Z216">
        <v>10</v>
      </c>
    </row>
    <row r="217" spans="1:26">
      <c r="A217">
        <v>23</v>
      </c>
      <c r="B217">
        <v>95</v>
      </c>
      <c r="C217" t="s">
        <v>26</v>
      </c>
      <c r="D217">
        <v>0.987</v>
      </c>
      <c r="E217">
        <v>101.31</v>
      </c>
      <c r="F217">
        <v>97.47</v>
      </c>
      <c r="G217">
        <v>158.06</v>
      </c>
      <c r="H217">
        <v>1.92</v>
      </c>
      <c r="I217">
        <v>37</v>
      </c>
      <c r="J217">
        <v>222.08</v>
      </c>
      <c r="K217">
        <v>53.44</v>
      </c>
      <c r="L217">
        <v>24</v>
      </c>
      <c r="M217">
        <v>0</v>
      </c>
      <c r="N217">
        <v>49.65</v>
      </c>
      <c r="O217">
        <v>27624.44</v>
      </c>
      <c r="P217">
        <v>1127.45</v>
      </c>
      <c r="Q217">
        <v>3357.79</v>
      </c>
      <c r="R217">
        <v>324.52</v>
      </c>
      <c r="S217">
        <v>262.42</v>
      </c>
      <c r="T217">
        <v>28066.6</v>
      </c>
      <c r="U217">
        <v>0.8100000000000001</v>
      </c>
      <c r="V217">
        <v>0.86</v>
      </c>
      <c r="W217">
        <v>56.93</v>
      </c>
      <c r="X217">
        <v>1.69</v>
      </c>
      <c r="Y217">
        <v>4</v>
      </c>
      <c r="Z217">
        <v>10</v>
      </c>
    </row>
    <row r="218" spans="1:26">
      <c r="A218">
        <v>0</v>
      </c>
      <c r="B218">
        <v>55</v>
      </c>
      <c r="C218" t="s">
        <v>26</v>
      </c>
      <c r="D218">
        <v>0.5612</v>
      </c>
      <c r="E218">
        <v>178.17</v>
      </c>
      <c r="F218">
        <v>149.62</v>
      </c>
      <c r="G218">
        <v>8.1</v>
      </c>
      <c r="H218">
        <v>0.15</v>
      </c>
      <c r="I218">
        <v>1108</v>
      </c>
      <c r="J218">
        <v>116.05</v>
      </c>
      <c r="K218">
        <v>43.4</v>
      </c>
      <c r="L218">
        <v>1</v>
      </c>
      <c r="M218">
        <v>1106</v>
      </c>
      <c r="N218">
        <v>16.65</v>
      </c>
      <c r="O218">
        <v>14546.17</v>
      </c>
      <c r="P218">
        <v>1518.48</v>
      </c>
      <c r="Q218">
        <v>3376.24</v>
      </c>
      <c r="R218">
        <v>2088.33</v>
      </c>
      <c r="S218">
        <v>262.42</v>
      </c>
      <c r="T218">
        <v>904617.53</v>
      </c>
      <c r="U218">
        <v>0.13</v>
      </c>
      <c r="V218">
        <v>0.5600000000000001</v>
      </c>
      <c r="W218">
        <v>58.65</v>
      </c>
      <c r="X218">
        <v>53.59</v>
      </c>
      <c r="Y218">
        <v>4</v>
      </c>
      <c r="Z218">
        <v>10</v>
      </c>
    </row>
    <row r="219" spans="1:26">
      <c r="A219">
        <v>1</v>
      </c>
      <c r="B219">
        <v>55</v>
      </c>
      <c r="C219" t="s">
        <v>26</v>
      </c>
      <c r="D219">
        <v>0.7852</v>
      </c>
      <c r="E219">
        <v>127.36</v>
      </c>
      <c r="F219">
        <v>115.29</v>
      </c>
      <c r="G219">
        <v>16.55</v>
      </c>
      <c r="H219">
        <v>0.3</v>
      </c>
      <c r="I219">
        <v>418</v>
      </c>
      <c r="J219">
        <v>117.34</v>
      </c>
      <c r="K219">
        <v>43.4</v>
      </c>
      <c r="L219">
        <v>2</v>
      </c>
      <c r="M219">
        <v>416</v>
      </c>
      <c r="N219">
        <v>16.94</v>
      </c>
      <c r="O219">
        <v>14705.49</v>
      </c>
      <c r="P219">
        <v>1156.3</v>
      </c>
      <c r="Q219">
        <v>3363.86</v>
      </c>
      <c r="R219">
        <v>927.7</v>
      </c>
      <c r="S219">
        <v>262.42</v>
      </c>
      <c r="T219">
        <v>327754.21</v>
      </c>
      <c r="U219">
        <v>0.28</v>
      </c>
      <c r="V219">
        <v>0.73</v>
      </c>
      <c r="W219">
        <v>57.49</v>
      </c>
      <c r="X219">
        <v>19.43</v>
      </c>
      <c r="Y219">
        <v>4</v>
      </c>
      <c r="Z219">
        <v>10</v>
      </c>
    </row>
    <row r="220" spans="1:26">
      <c r="A220">
        <v>2</v>
      </c>
      <c r="B220">
        <v>55</v>
      </c>
      <c r="C220" t="s">
        <v>26</v>
      </c>
      <c r="D220">
        <v>0.864</v>
      </c>
      <c r="E220">
        <v>115.74</v>
      </c>
      <c r="F220">
        <v>107.57</v>
      </c>
      <c r="G220">
        <v>25.31</v>
      </c>
      <c r="H220">
        <v>0.45</v>
      </c>
      <c r="I220">
        <v>255</v>
      </c>
      <c r="J220">
        <v>118.63</v>
      </c>
      <c r="K220">
        <v>43.4</v>
      </c>
      <c r="L220">
        <v>3</v>
      </c>
      <c r="M220">
        <v>253</v>
      </c>
      <c r="N220">
        <v>17.23</v>
      </c>
      <c r="O220">
        <v>14865.24</v>
      </c>
      <c r="P220">
        <v>1060.22</v>
      </c>
      <c r="Q220">
        <v>3361.29</v>
      </c>
      <c r="R220">
        <v>665.6</v>
      </c>
      <c r="S220">
        <v>262.42</v>
      </c>
      <c r="T220">
        <v>197517.99</v>
      </c>
      <c r="U220">
        <v>0.39</v>
      </c>
      <c r="V220">
        <v>0.78</v>
      </c>
      <c r="W220">
        <v>57.26</v>
      </c>
      <c r="X220">
        <v>11.74</v>
      </c>
      <c r="Y220">
        <v>4</v>
      </c>
      <c r="Z220">
        <v>10</v>
      </c>
    </row>
    <row r="221" spans="1:26">
      <c r="A221">
        <v>3</v>
      </c>
      <c r="B221">
        <v>55</v>
      </c>
      <c r="C221" t="s">
        <v>26</v>
      </c>
      <c r="D221">
        <v>0.9044</v>
      </c>
      <c r="E221">
        <v>110.56</v>
      </c>
      <c r="F221">
        <v>104.13</v>
      </c>
      <c r="G221">
        <v>34.33</v>
      </c>
      <c r="H221">
        <v>0.59</v>
      </c>
      <c r="I221">
        <v>182</v>
      </c>
      <c r="J221">
        <v>119.93</v>
      </c>
      <c r="K221">
        <v>43.4</v>
      </c>
      <c r="L221">
        <v>4</v>
      </c>
      <c r="M221">
        <v>180</v>
      </c>
      <c r="N221">
        <v>17.53</v>
      </c>
      <c r="O221">
        <v>15025.44</v>
      </c>
      <c r="P221">
        <v>1006.4</v>
      </c>
      <c r="Q221">
        <v>3360.27</v>
      </c>
      <c r="R221">
        <v>550.75</v>
      </c>
      <c r="S221">
        <v>262.42</v>
      </c>
      <c r="T221">
        <v>140460.04</v>
      </c>
      <c r="U221">
        <v>0.48</v>
      </c>
      <c r="V221">
        <v>0.8</v>
      </c>
      <c r="W221">
        <v>57.11</v>
      </c>
      <c r="X221">
        <v>8.32</v>
      </c>
      <c r="Y221">
        <v>4</v>
      </c>
      <c r="Z221">
        <v>10</v>
      </c>
    </row>
    <row r="222" spans="1:26">
      <c r="A222">
        <v>4</v>
      </c>
      <c r="B222">
        <v>55</v>
      </c>
      <c r="C222" t="s">
        <v>26</v>
      </c>
      <c r="D222">
        <v>0.9293</v>
      </c>
      <c r="E222">
        <v>107.6</v>
      </c>
      <c r="F222">
        <v>102.17</v>
      </c>
      <c r="G222">
        <v>43.79</v>
      </c>
      <c r="H222">
        <v>0.73</v>
      </c>
      <c r="I222">
        <v>140</v>
      </c>
      <c r="J222">
        <v>121.23</v>
      </c>
      <c r="K222">
        <v>43.4</v>
      </c>
      <c r="L222">
        <v>5</v>
      </c>
      <c r="M222">
        <v>138</v>
      </c>
      <c r="N222">
        <v>17.83</v>
      </c>
      <c r="O222">
        <v>15186.08</v>
      </c>
      <c r="P222">
        <v>967.58</v>
      </c>
      <c r="Q222">
        <v>3359.2</v>
      </c>
      <c r="R222">
        <v>484.93</v>
      </c>
      <c r="S222">
        <v>262.42</v>
      </c>
      <c r="T222">
        <v>107756.79</v>
      </c>
      <c r="U222">
        <v>0.54</v>
      </c>
      <c r="V222">
        <v>0.82</v>
      </c>
      <c r="W222">
        <v>57.05</v>
      </c>
      <c r="X222">
        <v>6.37</v>
      </c>
      <c r="Y222">
        <v>4</v>
      </c>
      <c r="Z222">
        <v>10</v>
      </c>
    </row>
    <row r="223" spans="1:26">
      <c r="A223">
        <v>5</v>
      </c>
      <c r="B223">
        <v>55</v>
      </c>
      <c r="C223" t="s">
        <v>26</v>
      </c>
      <c r="D223">
        <v>0.9463</v>
      </c>
      <c r="E223">
        <v>105.68</v>
      </c>
      <c r="F223">
        <v>100.89</v>
      </c>
      <c r="G223">
        <v>53.57</v>
      </c>
      <c r="H223">
        <v>0.86</v>
      </c>
      <c r="I223">
        <v>113</v>
      </c>
      <c r="J223">
        <v>122.54</v>
      </c>
      <c r="K223">
        <v>43.4</v>
      </c>
      <c r="L223">
        <v>6</v>
      </c>
      <c r="M223">
        <v>111</v>
      </c>
      <c r="N223">
        <v>18.14</v>
      </c>
      <c r="O223">
        <v>15347.16</v>
      </c>
      <c r="P223">
        <v>933.65</v>
      </c>
      <c r="Q223">
        <v>3358.62</v>
      </c>
      <c r="R223">
        <v>441.71</v>
      </c>
      <c r="S223">
        <v>262.42</v>
      </c>
      <c r="T223">
        <v>86284.50999999999</v>
      </c>
      <c r="U223">
        <v>0.59</v>
      </c>
      <c r="V223">
        <v>0.83</v>
      </c>
      <c r="W223">
        <v>57</v>
      </c>
      <c r="X223">
        <v>5.1</v>
      </c>
      <c r="Y223">
        <v>4</v>
      </c>
      <c r="Z223">
        <v>10</v>
      </c>
    </row>
    <row r="224" spans="1:26">
      <c r="A224">
        <v>6</v>
      </c>
      <c r="B224">
        <v>55</v>
      </c>
      <c r="C224" t="s">
        <v>26</v>
      </c>
      <c r="D224">
        <v>0.9579</v>
      </c>
      <c r="E224">
        <v>104.4</v>
      </c>
      <c r="F224">
        <v>100.07</v>
      </c>
      <c r="G224">
        <v>63.87</v>
      </c>
      <c r="H224">
        <v>1</v>
      </c>
      <c r="I224">
        <v>94</v>
      </c>
      <c r="J224">
        <v>123.85</v>
      </c>
      <c r="K224">
        <v>43.4</v>
      </c>
      <c r="L224">
        <v>7</v>
      </c>
      <c r="M224">
        <v>92</v>
      </c>
      <c r="N224">
        <v>18.45</v>
      </c>
      <c r="O224">
        <v>15508.69</v>
      </c>
      <c r="P224">
        <v>902.97</v>
      </c>
      <c r="Q224">
        <v>3358.38</v>
      </c>
      <c r="R224">
        <v>414.13</v>
      </c>
      <c r="S224">
        <v>262.42</v>
      </c>
      <c r="T224">
        <v>72590.37</v>
      </c>
      <c r="U224">
        <v>0.63</v>
      </c>
      <c r="V224">
        <v>0.84</v>
      </c>
      <c r="W224">
        <v>56.97</v>
      </c>
      <c r="X224">
        <v>4.28</v>
      </c>
      <c r="Y224">
        <v>4</v>
      </c>
      <c r="Z224">
        <v>10</v>
      </c>
    </row>
    <row r="225" spans="1:26">
      <c r="A225">
        <v>7</v>
      </c>
      <c r="B225">
        <v>55</v>
      </c>
      <c r="C225" t="s">
        <v>26</v>
      </c>
      <c r="D225">
        <v>0.9671</v>
      </c>
      <c r="E225">
        <v>103.41</v>
      </c>
      <c r="F225">
        <v>99.41</v>
      </c>
      <c r="G225">
        <v>74.56</v>
      </c>
      <c r="H225">
        <v>1.13</v>
      </c>
      <c r="I225">
        <v>80</v>
      </c>
      <c r="J225">
        <v>125.16</v>
      </c>
      <c r="K225">
        <v>43.4</v>
      </c>
      <c r="L225">
        <v>8</v>
      </c>
      <c r="M225">
        <v>78</v>
      </c>
      <c r="N225">
        <v>18.76</v>
      </c>
      <c r="O225">
        <v>15670.68</v>
      </c>
      <c r="P225">
        <v>873.52</v>
      </c>
      <c r="Q225">
        <v>3357.99</v>
      </c>
      <c r="R225">
        <v>391.84</v>
      </c>
      <c r="S225">
        <v>262.42</v>
      </c>
      <c r="T225">
        <v>61515.54</v>
      </c>
      <c r="U225">
        <v>0.67</v>
      </c>
      <c r="V225">
        <v>0.84</v>
      </c>
      <c r="W225">
        <v>56.95</v>
      </c>
      <c r="X225">
        <v>3.62</v>
      </c>
      <c r="Y225">
        <v>4</v>
      </c>
      <c r="Z225">
        <v>10</v>
      </c>
    </row>
    <row r="226" spans="1:26">
      <c r="A226">
        <v>8</v>
      </c>
      <c r="B226">
        <v>55</v>
      </c>
      <c r="C226" t="s">
        <v>26</v>
      </c>
      <c r="D226">
        <v>0.9745</v>
      </c>
      <c r="E226">
        <v>102.62</v>
      </c>
      <c r="F226">
        <v>98.89</v>
      </c>
      <c r="G226">
        <v>85.98999999999999</v>
      </c>
      <c r="H226">
        <v>1.26</v>
      </c>
      <c r="I226">
        <v>69</v>
      </c>
      <c r="J226">
        <v>126.48</v>
      </c>
      <c r="K226">
        <v>43.4</v>
      </c>
      <c r="L226">
        <v>9</v>
      </c>
      <c r="M226">
        <v>66</v>
      </c>
      <c r="N226">
        <v>19.08</v>
      </c>
      <c r="O226">
        <v>15833.12</v>
      </c>
      <c r="P226">
        <v>845.65</v>
      </c>
      <c r="Q226">
        <v>3357.81</v>
      </c>
      <c r="R226">
        <v>373.76</v>
      </c>
      <c r="S226">
        <v>262.42</v>
      </c>
      <c r="T226">
        <v>52528.76</v>
      </c>
      <c r="U226">
        <v>0.7</v>
      </c>
      <c r="V226">
        <v>0.85</v>
      </c>
      <c r="W226">
        <v>56.94</v>
      </c>
      <c r="X226">
        <v>3.1</v>
      </c>
      <c r="Y226">
        <v>4</v>
      </c>
      <c r="Z226">
        <v>10</v>
      </c>
    </row>
    <row r="227" spans="1:26">
      <c r="A227">
        <v>9</v>
      </c>
      <c r="B227">
        <v>55</v>
      </c>
      <c r="C227" t="s">
        <v>26</v>
      </c>
      <c r="D227">
        <v>0.978</v>
      </c>
      <c r="E227">
        <v>102.25</v>
      </c>
      <c r="F227">
        <v>98.67</v>
      </c>
      <c r="G227">
        <v>93.97</v>
      </c>
      <c r="H227">
        <v>1.38</v>
      </c>
      <c r="I227">
        <v>63</v>
      </c>
      <c r="J227">
        <v>127.8</v>
      </c>
      <c r="K227">
        <v>43.4</v>
      </c>
      <c r="L227">
        <v>10</v>
      </c>
      <c r="M227">
        <v>10</v>
      </c>
      <c r="N227">
        <v>19.4</v>
      </c>
      <c r="O227">
        <v>15996.02</v>
      </c>
      <c r="P227">
        <v>830.47</v>
      </c>
      <c r="Q227">
        <v>3358.51</v>
      </c>
      <c r="R227">
        <v>364.11</v>
      </c>
      <c r="S227">
        <v>262.42</v>
      </c>
      <c r="T227">
        <v>47732.88</v>
      </c>
      <c r="U227">
        <v>0.72</v>
      </c>
      <c r="V227">
        <v>0.85</v>
      </c>
      <c r="W227">
        <v>57</v>
      </c>
      <c r="X227">
        <v>2.88</v>
      </c>
      <c r="Y227">
        <v>4</v>
      </c>
      <c r="Z227">
        <v>10</v>
      </c>
    </row>
    <row r="228" spans="1:26">
      <c r="A228">
        <v>10</v>
      </c>
      <c r="B228">
        <v>55</v>
      </c>
      <c r="C228" t="s">
        <v>26</v>
      </c>
      <c r="D228">
        <v>0.9779</v>
      </c>
      <c r="E228">
        <v>102.26</v>
      </c>
      <c r="F228">
        <v>98.68000000000001</v>
      </c>
      <c r="G228">
        <v>93.98</v>
      </c>
      <c r="H228">
        <v>1.5</v>
      </c>
      <c r="I228">
        <v>63</v>
      </c>
      <c r="J228">
        <v>129.13</v>
      </c>
      <c r="K228">
        <v>43.4</v>
      </c>
      <c r="L228">
        <v>11</v>
      </c>
      <c r="M228">
        <v>0</v>
      </c>
      <c r="N228">
        <v>19.73</v>
      </c>
      <c r="O228">
        <v>16159.39</v>
      </c>
      <c r="P228">
        <v>836.83</v>
      </c>
      <c r="Q228">
        <v>3358.25</v>
      </c>
      <c r="R228">
        <v>363.82</v>
      </c>
      <c r="S228">
        <v>262.42</v>
      </c>
      <c r="T228">
        <v>47590.3</v>
      </c>
      <c r="U228">
        <v>0.72</v>
      </c>
      <c r="V228">
        <v>0.85</v>
      </c>
      <c r="W228">
        <v>57.02</v>
      </c>
      <c r="X228">
        <v>2.89</v>
      </c>
      <c r="Y228">
        <v>4</v>
      </c>
      <c r="Z2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INDEX(resultados!$A$2:$ZZ$228, 1, MATCH($B$1, resultados!$A$1:$ZZ$1, 0))</f>
        <v>0</v>
      </c>
      <c r="B7">
        <f>INDEX(resultados!$A$2:$ZZ$228, 1, MATCH($B$2, resultados!$A$1:$ZZ$1, 0))</f>
        <v>0</v>
      </c>
      <c r="C7">
        <f>INDEX(resultados!$A$2:$ZZ$228, 1, MATCH($B$3, resultados!$A$1:$ZZ$1, 0))</f>
        <v>0</v>
      </c>
    </row>
    <row r="8" spans="1:3">
      <c r="A8">
        <f>INDEX(resultados!$A$2:$ZZ$228, 2, MATCH($B$1, resultados!$A$1:$ZZ$1, 0))</f>
        <v>0</v>
      </c>
      <c r="B8">
        <f>INDEX(resultados!$A$2:$ZZ$228, 2, MATCH($B$2, resultados!$A$1:$ZZ$1, 0))</f>
        <v>0</v>
      </c>
      <c r="C8">
        <f>INDEX(resultados!$A$2:$ZZ$228, 2, MATCH($B$3, resultados!$A$1:$ZZ$1, 0))</f>
        <v>0</v>
      </c>
    </row>
    <row r="9" spans="1:3">
      <c r="A9">
        <f>INDEX(resultados!$A$2:$ZZ$228, 3, MATCH($B$1, resultados!$A$1:$ZZ$1, 0))</f>
        <v>0</v>
      </c>
      <c r="B9">
        <f>INDEX(resultados!$A$2:$ZZ$228, 3, MATCH($B$2, resultados!$A$1:$ZZ$1, 0))</f>
        <v>0</v>
      </c>
      <c r="C9">
        <f>INDEX(resultados!$A$2:$ZZ$228, 3, MATCH($B$3, resultados!$A$1:$ZZ$1, 0))</f>
        <v>0</v>
      </c>
    </row>
    <row r="10" spans="1:3">
      <c r="A10">
        <f>INDEX(resultados!$A$2:$ZZ$228, 4, MATCH($B$1, resultados!$A$1:$ZZ$1, 0))</f>
        <v>0</v>
      </c>
      <c r="B10">
        <f>INDEX(resultados!$A$2:$ZZ$228, 4, MATCH($B$2, resultados!$A$1:$ZZ$1, 0))</f>
        <v>0</v>
      </c>
      <c r="C10">
        <f>INDEX(resultados!$A$2:$ZZ$228, 4, MATCH($B$3, resultados!$A$1:$ZZ$1, 0))</f>
        <v>0</v>
      </c>
    </row>
    <row r="11" spans="1:3">
      <c r="A11">
        <f>INDEX(resultados!$A$2:$ZZ$228, 5, MATCH($B$1, resultados!$A$1:$ZZ$1, 0))</f>
        <v>0</v>
      </c>
      <c r="B11">
        <f>INDEX(resultados!$A$2:$ZZ$228, 5, MATCH($B$2, resultados!$A$1:$ZZ$1, 0))</f>
        <v>0</v>
      </c>
      <c r="C11">
        <f>INDEX(resultados!$A$2:$ZZ$228, 5, MATCH($B$3, resultados!$A$1:$ZZ$1, 0))</f>
        <v>0</v>
      </c>
    </row>
    <row r="12" spans="1:3">
      <c r="A12">
        <f>INDEX(resultados!$A$2:$ZZ$228, 6, MATCH($B$1, resultados!$A$1:$ZZ$1, 0))</f>
        <v>0</v>
      </c>
      <c r="B12">
        <f>INDEX(resultados!$A$2:$ZZ$228, 6, MATCH($B$2, resultados!$A$1:$ZZ$1, 0))</f>
        <v>0</v>
      </c>
      <c r="C12">
        <f>INDEX(resultados!$A$2:$ZZ$228, 6, MATCH($B$3, resultados!$A$1:$ZZ$1, 0))</f>
        <v>0</v>
      </c>
    </row>
    <row r="13" spans="1:3">
      <c r="A13">
        <f>INDEX(resultados!$A$2:$ZZ$228, 7, MATCH($B$1, resultados!$A$1:$ZZ$1, 0))</f>
        <v>0</v>
      </c>
      <c r="B13">
        <f>INDEX(resultados!$A$2:$ZZ$228, 7, MATCH($B$2, resultados!$A$1:$ZZ$1, 0))</f>
        <v>0</v>
      </c>
      <c r="C13">
        <f>INDEX(resultados!$A$2:$ZZ$228, 7, MATCH($B$3, resultados!$A$1:$ZZ$1, 0))</f>
        <v>0</v>
      </c>
    </row>
    <row r="14" spans="1:3">
      <c r="A14">
        <f>INDEX(resultados!$A$2:$ZZ$228, 8, MATCH($B$1, resultados!$A$1:$ZZ$1, 0))</f>
        <v>0</v>
      </c>
      <c r="B14">
        <f>INDEX(resultados!$A$2:$ZZ$228, 8, MATCH($B$2, resultados!$A$1:$ZZ$1, 0))</f>
        <v>0</v>
      </c>
      <c r="C14">
        <f>INDEX(resultados!$A$2:$ZZ$228, 8, MATCH($B$3, resultados!$A$1:$ZZ$1, 0))</f>
        <v>0</v>
      </c>
    </row>
    <row r="15" spans="1:3">
      <c r="A15">
        <f>INDEX(resultados!$A$2:$ZZ$228, 9, MATCH($B$1, resultados!$A$1:$ZZ$1, 0))</f>
        <v>0</v>
      </c>
      <c r="B15">
        <f>INDEX(resultados!$A$2:$ZZ$228, 9, MATCH($B$2, resultados!$A$1:$ZZ$1, 0))</f>
        <v>0</v>
      </c>
      <c r="C15">
        <f>INDEX(resultados!$A$2:$ZZ$228, 9, MATCH($B$3, resultados!$A$1:$ZZ$1, 0))</f>
        <v>0</v>
      </c>
    </row>
    <row r="16" spans="1:3">
      <c r="A16">
        <f>INDEX(resultados!$A$2:$ZZ$228, 10, MATCH($B$1, resultados!$A$1:$ZZ$1, 0))</f>
        <v>0</v>
      </c>
      <c r="B16">
        <f>INDEX(resultados!$A$2:$ZZ$228, 10, MATCH($B$2, resultados!$A$1:$ZZ$1, 0))</f>
        <v>0</v>
      </c>
      <c r="C16">
        <f>INDEX(resultados!$A$2:$ZZ$228, 10, MATCH($B$3, resultados!$A$1:$ZZ$1, 0))</f>
        <v>0</v>
      </c>
    </row>
    <row r="17" spans="1:3">
      <c r="A17">
        <f>INDEX(resultados!$A$2:$ZZ$228, 11, MATCH($B$1, resultados!$A$1:$ZZ$1, 0))</f>
        <v>0</v>
      </c>
      <c r="B17">
        <f>INDEX(resultados!$A$2:$ZZ$228, 11, MATCH($B$2, resultados!$A$1:$ZZ$1, 0))</f>
        <v>0</v>
      </c>
      <c r="C17">
        <f>INDEX(resultados!$A$2:$ZZ$228, 11, MATCH($B$3, resultados!$A$1:$ZZ$1, 0))</f>
        <v>0</v>
      </c>
    </row>
    <row r="18" spans="1:3">
      <c r="A18">
        <f>INDEX(resultados!$A$2:$ZZ$228, 12, MATCH($B$1, resultados!$A$1:$ZZ$1, 0))</f>
        <v>0</v>
      </c>
      <c r="B18">
        <f>INDEX(resultados!$A$2:$ZZ$228, 12, MATCH($B$2, resultados!$A$1:$ZZ$1, 0))</f>
        <v>0</v>
      </c>
      <c r="C18">
        <f>INDEX(resultados!$A$2:$ZZ$228, 12, MATCH($B$3, resultados!$A$1:$ZZ$1, 0))</f>
        <v>0</v>
      </c>
    </row>
    <row r="19" spans="1:3">
      <c r="A19">
        <f>INDEX(resultados!$A$2:$ZZ$228, 13, MATCH($B$1, resultados!$A$1:$ZZ$1, 0))</f>
        <v>0</v>
      </c>
      <c r="B19">
        <f>INDEX(resultados!$A$2:$ZZ$228, 13, MATCH($B$2, resultados!$A$1:$ZZ$1, 0))</f>
        <v>0</v>
      </c>
      <c r="C19">
        <f>INDEX(resultados!$A$2:$ZZ$228, 13, MATCH($B$3, resultados!$A$1:$ZZ$1, 0))</f>
        <v>0</v>
      </c>
    </row>
    <row r="20" spans="1:3">
      <c r="A20">
        <f>INDEX(resultados!$A$2:$ZZ$228, 14, MATCH($B$1, resultados!$A$1:$ZZ$1, 0))</f>
        <v>0</v>
      </c>
      <c r="B20">
        <f>INDEX(resultados!$A$2:$ZZ$228, 14, MATCH($B$2, resultados!$A$1:$ZZ$1, 0))</f>
        <v>0</v>
      </c>
      <c r="C20">
        <f>INDEX(resultados!$A$2:$ZZ$228, 14, MATCH($B$3, resultados!$A$1:$ZZ$1, 0))</f>
        <v>0</v>
      </c>
    </row>
    <row r="21" spans="1:3">
      <c r="A21">
        <f>INDEX(resultados!$A$2:$ZZ$228, 15, MATCH($B$1, resultados!$A$1:$ZZ$1, 0))</f>
        <v>0</v>
      </c>
      <c r="B21">
        <f>INDEX(resultados!$A$2:$ZZ$228, 15, MATCH($B$2, resultados!$A$1:$ZZ$1, 0))</f>
        <v>0</v>
      </c>
      <c r="C21">
        <f>INDEX(resultados!$A$2:$ZZ$228, 15, MATCH($B$3, resultados!$A$1:$ZZ$1, 0))</f>
        <v>0</v>
      </c>
    </row>
    <row r="22" spans="1:3">
      <c r="A22">
        <f>INDEX(resultados!$A$2:$ZZ$228, 16, MATCH($B$1, resultados!$A$1:$ZZ$1, 0))</f>
        <v>0</v>
      </c>
      <c r="B22">
        <f>INDEX(resultados!$A$2:$ZZ$228, 16, MATCH($B$2, resultados!$A$1:$ZZ$1, 0))</f>
        <v>0</v>
      </c>
      <c r="C22">
        <f>INDEX(resultados!$A$2:$ZZ$228, 16, MATCH($B$3, resultados!$A$1:$ZZ$1, 0))</f>
        <v>0</v>
      </c>
    </row>
    <row r="23" spans="1:3">
      <c r="A23">
        <f>INDEX(resultados!$A$2:$ZZ$228, 17, MATCH($B$1, resultados!$A$1:$ZZ$1, 0))</f>
        <v>0</v>
      </c>
      <c r="B23">
        <f>INDEX(resultados!$A$2:$ZZ$228, 17, MATCH($B$2, resultados!$A$1:$ZZ$1, 0))</f>
        <v>0</v>
      </c>
      <c r="C23">
        <f>INDEX(resultados!$A$2:$ZZ$228, 17, MATCH($B$3, resultados!$A$1:$ZZ$1, 0))</f>
        <v>0</v>
      </c>
    </row>
    <row r="24" spans="1:3">
      <c r="A24">
        <f>INDEX(resultados!$A$2:$ZZ$228, 18, MATCH($B$1, resultados!$A$1:$ZZ$1, 0))</f>
        <v>0</v>
      </c>
      <c r="B24">
        <f>INDEX(resultados!$A$2:$ZZ$228, 18, MATCH($B$2, resultados!$A$1:$ZZ$1, 0))</f>
        <v>0</v>
      </c>
      <c r="C24">
        <f>INDEX(resultados!$A$2:$ZZ$228, 18, MATCH($B$3, resultados!$A$1:$ZZ$1, 0))</f>
        <v>0</v>
      </c>
    </row>
    <row r="25" spans="1:3">
      <c r="A25">
        <f>INDEX(resultados!$A$2:$ZZ$228, 19, MATCH($B$1, resultados!$A$1:$ZZ$1, 0))</f>
        <v>0</v>
      </c>
      <c r="B25">
        <f>INDEX(resultados!$A$2:$ZZ$228, 19, MATCH($B$2, resultados!$A$1:$ZZ$1, 0))</f>
        <v>0</v>
      </c>
      <c r="C25">
        <f>INDEX(resultados!$A$2:$ZZ$228, 19, MATCH($B$3, resultados!$A$1:$ZZ$1, 0))</f>
        <v>0</v>
      </c>
    </row>
    <row r="26" spans="1:3">
      <c r="A26">
        <f>INDEX(resultados!$A$2:$ZZ$228, 20, MATCH($B$1, resultados!$A$1:$ZZ$1, 0))</f>
        <v>0</v>
      </c>
      <c r="B26">
        <f>INDEX(resultados!$A$2:$ZZ$228, 20, MATCH($B$2, resultados!$A$1:$ZZ$1, 0))</f>
        <v>0</v>
      </c>
      <c r="C26">
        <f>INDEX(resultados!$A$2:$ZZ$228, 20, MATCH($B$3, resultados!$A$1:$ZZ$1, 0))</f>
        <v>0</v>
      </c>
    </row>
    <row r="27" spans="1:3">
      <c r="A27">
        <f>INDEX(resultados!$A$2:$ZZ$228, 21, MATCH($B$1, resultados!$A$1:$ZZ$1, 0))</f>
        <v>0</v>
      </c>
      <c r="B27">
        <f>INDEX(resultados!$A$2:$ZZ$228, 21, MATCH($B$2, resultados!$A$1:$ZZ$1, 0))</f>
        <v>0</v>
      </c>
      <c r="C27">
        <f>INDEX(resultados!$A$2:$ZZ$228, 21, MATCH($B$3, resultados!$A$1:$ZZ$1, 0))</f>
        <v>0</v>
      </c>
    </row>
    <row r="28" spans="1:3">
      <c r="A28">
        <f>INDEX(resultados!$A$2:$ZZ$228, 22, MATCH($B$1, resultados!$A$1:$ZZ$1, 0))</f>
        <v>0</v>
      </c>
      <c r="B28">
        <f>INDEX(resultados!$A$2:$ZZ$228, 22, MATCH($B$2, resultados!$A$1:$ZZ$1, 0))</f>
        <v>0</v>
      </c>
      <c r="C28">
        <f>INDEX(resultados!$A$2:$ZZ$228, 22, MATCH($B$3, resultados!$A$1:$ZZ$1, 0))</f>
        <v>0</v>
      </c>
    </row>
    <row r="29" spans="1:3">
      <c r="A29">
        <f>INDEX(resultados!$A$2:$ZZ$228, 23, MATCH($B$1, resultados!$A$1:$ZZ$1, 0))</f>
        <v>0</v>
      </c>
      <c r="B29">
        <f>INDEX(resultados!$A$2:$ZZ$228, 23, MATCH($B$2, resultados!$A$1:$ZZ$1, 0))</f>
        <v>0</v>
      </c>
      <c r="C29">
        <f>INDEX(resultados!$A$2:$ZZ$228, 23, MATCH($B$3, resultados!$A$1:$ZZ$1, 0))</f>
        <v>0</v>
      </c>
    </row>
    <row r="30" spans="1:3">
      <c r="A30">
        <f>INDEX(resultados!$A$2:$ZZ$228, 24, MATCH($B$1, resultados!$A$1:$ZZ$1, 0))</f>
        <v>0</v>
      </c>
      <c r="B30">
        <f>INDEX(resultados!$A$2:$ZZ$228, 24, MATCH($B$2, resultados!$A$1:$ZZ$1, 0))</f>
        <v>0</v>
      </c>
      <c r="C30">
        <f>INDEX(resultados!$A$2:$ZZ$228, 24, MATCH($B$3, resultados!$A$1:$ZZ$1, 0))</f>
        <v>0</v>
      </c>
    </row>
    <row r="31" spans="1:3">
      <c r="A31">
        <f>INDEX(resultados!$A$2:$ZZ$228, 25, MATCH($B$1, resultados!$A$1:$ZZ$1, 0))</f>
        <v>0</v>
      </c>
      <c r="B31">
        <f>INDEX(resultados!$A$2:$ZZ$228, 25, MATCH($B$2, resultados!$A$1:$ZZ$1, 0))</f>
        <v>0</v>
      </c>
      <c r="C31">
        <f>INDEX(resultados!$A$2:$ZZ$228, 25, MATCH($B$3, resultados!$A$1:$ZZ$1, 0))</f>
        <v>0</v>
      </c>
    </row>
    <row r="32" spans="1:3">
      <c r="A32">
        <f>INDEX(resultados!$A$2:$ZZ$228, 26, MATCH($B$1, resultados!$A$1:$ZZ$1, 0))</f>
        <v>0</v>
      </c>
      <c r="B32">
        <f>INDEX(resultados!$A$2:$ZZ$228, 26, MATCH($B$2, resultados!$A$1:$ZZ$1, 0))</f>
        <v>0</v>
      </c>
      <c r="C32">
        <f>INDEX(resultados!$A$2:$ZZ$228, 26, MATCH($B$3, resultados!$A$1:$ZZ$1, 0))</f>
        <v>0</v>
      </c>
    </row>
    <row r="33" spans="1:3">
      <c r="A33">
        <f>INDEX(resultados!$A$2:$ZZ$228, 27, MATCH($B$1, resultados!$A$1:$ZZ$1, 0))</f>
        <v>0</v>
      </c>
      <c r="B33">
        <f>INDEX(resultados!$A$2:$ZZ$228, 27, MATCH($B$2, resultados!$A$1:$ZZ$1, 0))</f>
        <v>0</v>
      </c>
      <c r="C33">
        <f>INDEX(resultados!$A$2:$ZZ$228, 27, MATCH($B$3, resultados!$A$1:$ZZ$1, 0))</f>
        <v>0</v>
      </c>
    </row>
    <row r="34" spans="1:3">
      <c r="A34">
        <f>INDEX(resultados!$A$2:$ZZ$228, 28, MATCH($B$1, resultados!$A$1:$ZZ$1, 0))</f>
        <v>0</v>
      </c>
      <c r="B34">
        <f>INDEX(resultados!$A$2:$ZZ$228, 28, MATCH($B$2, resultados!$A$1:$ZZ$1, 0))</f>
        <v>0</v>
      </c>
      <c r="C34">
        <f>INDEX(resultados!$A$2:$ZZ$228, 28, MATCH($B$3, resultados!$A$1:$ZZ$1, 0))</f>
        <v>0</v>
      </c>
    </row>
    <row r="35" spans="1:3">
      <c r="A35">
        <f>INDEX(resultados!$A$2:$ZZ$228, 29, MATCH($B$1, resultados!$A$1:$ZZ$1, 0))</f>
        <v>0</v>
      </c>
      <c r="B35">
        <f>INDEX(resultados!$A$2:$ZZ$228, 29, MATCH($B$2, resultados!$A$1:$ZZ$1, 0))</f>
        <v>0</v>
      </c>
      <c r="C35">
        <f>INDEX(resultados!$A$2:$ZZ$228, 29, MATCH($B$3, resultados!$A$1:$ZZ$1, 0))</f>
        <v>0</v>
      </c>
    </row>
    <row r="36" spans="1:3">
      <c r="A36">
        <f>INDEX(resultados!$A$2:$ZZ$228, 30, MATCH($B$1, resultados!$A$1:$ZZ$1, 0))</f>
        <v>0</v>
      </c>
      <c r="B36">
        <f>INDEX(resultados!$A$2:$ZZ$228, 30, MATCH($B$2, resultados!$A$1:$ZZ$1, 0))</f>
        <v>0</v>
      </c>
      <c r="C36">
        <f>INDEX(resultados!$A$2:$ZZ$228, 30, MATCH($B$3, resultados!$A$1:$ZZ$1, 0))</f>
        <v>0</v>
      </c>
    </row>
    <row r="37" spans="1:3">
      <c r="A37">
        <f>INDEX(resultados!$A$2:$ZZ$228, 31, MATCH($B$1, resultados!$A$1:$ZZ$1, 0))</f>
        <v>0</v>
      </c>
      <c r="B37">
        <f>INDEX(resultados!$A$2:$ZZ$228, 31, MATCH($B$2, resultados!$A$1:$ZZ$1, 0))</f>
        <v>0</v>
      </c>
      <c r="C37">
        <f>INDEX(resultados!$A$2:$ZZ$228, 31, MATCH($B$3, resultados!$A$1:$ZZ$1, 0))</f>
        <v>0</v>
      </c>
    </row>
    <row r="38" spans="1:3">
      <c r="A38">
        <f>INDEX(resultados!$A$2:$ZZ$228, 32, MATCH($B$1, resultados!$A$1:$ZZ$1, 0))</f>
        <v>0</v>
      </c>
      <c r="B38">
        <f>INDEX(resultados!$A$2:$ZZ$228, 32, MATCH($B$2, resultados!$A$1:$ZZ$1, 0))</f>
        <v>0</v>
      </c>
      <c r="C38">
        <f>INDEX(resultados!$A$2:$ZZ$228, 32, MATCH($B$3, resultados!$A$1:$ZZ$1, 0))</f>
        <v>0</v>
      </c>
    </row>
    <row r="39" spans="1:3">
      <c r="A39">
        <f>INDEX(resultados!$A$2:$ZZ$228, 33, MATCH($B$1, resultados!$A$1:$ZZ$1, 0))</f>
        <v>0</v>
      </c>
      <c r="B39">
        <f>INDEX(resultados!$A$2:$ZZ$228, 33, MATCH($B$2, resultados!$A$1:$ZZ$1, 0))</f>
        <v>0</v>
      </c>
      <c r="C39">
        <f>INDEX(resultados!$A$2:$ZZ$228, 33, MATCH($B$3, resultados!$A$1:$ZZ$1, 0))</f>
        <v>0</v>
      </c>
    </row>
    <row r="40" spans="1:3">
      <c r="A40">
        <f>INDEX(resultados!$A$2:$ZZ$228, 34, MATCH($B$1, resultados!$A$1:$ZZ$1, 0))</f>
        <v>0</v>
      </c>
      <c r="B40">
        <f>INDEX(resultados!$A$2:$ZZ$228, 34, MATCH($B$2, resultados!$A$1:$ZZ$1, 0))</f>
        <v>0</v>
      </c>
      <c r="C40">
        <f>INDEX(resultados!$A$2:$ZZ$228, 34, MATCH($B$3, resultados!$A$1:$ZZ$1, 0))</f>
        <v>0</v>
      </c>
    </row>
    <row r="41" spans="1:3">
      <c r="A41">
        <f>INDEX(resultados!$A$2:$ZZ$228, 35, MATCH($B$1, resultados!$A$1:$ZZ$1, 0))</f>
        <v>0</v>
      </c>
      <c r="B41">
        <f>INDEX(resultados!$A$2:$ZZ$228, 35, MATCH($B$2, resultados!$A$1:$ZZ$1, 0))</f>
        <v>0</v>
      </c>
      <c r="C41">
        <f>INDEX(resultados!$A$2:$ZZ$228, 35, MATCH($B$3, resultados!$A$1:$ZZ$1, 0))</f>
        <v>0</v>
      </c>
    </row>
    <row r="42" spans="1:3">
      <c r="A42">
        <f>INDEX(resultados!$A$2:$ZZ$228, 36, MATCH($B$1, resultados!$A$1:$ZZ$1, 0))</f>
        <v>0</v>
      </c>
      <c r="B42">
        <f>INDEX(resultados!$A$2:$ZZ$228, 36, MATCH($B$2, resultados!$A$1:$ZZ$1, 0))</f>
        <v>0</v>
      </c>
      <c r="C42">
        <f>INDEX(resultados!$A$2:$ZZ$228, 36, MATCH($B$3, resultados!$A$1:$ZZ$1, 0))</f>
        <v>0</v>
      </c>
    </row>
    <row r="43" spans="1:3">
      <c r="A43">
        <f>INDEX(resultados!$A$2:$ZZ$228, 37, MATCH($B$1, resultados!$A$1:$ZZ$1, 0))</f>
        <v>0</v>
      </c>
      <c r="B43">
        <f>INDEX(resultados!$A$2:$ZZ$228, 37, MATCH($B$2, resultados!$A$1:$ZZ$1, 0))</f>
        <v>0</v>
      </c>
      <c r="C43">
        <f>INDEX(resultados!$A$2:$ZZ$228, 37, MATCH($B$3, resultados!$A$1:$ZZ$1, 0))</f>
        <v>0</v>
      </c>
    </row>
    <row r="44" spans="1:3">
      <c r="A44">
        <f>INDEX(resultados!$A$2:$ZZ$228, 38, MATCH($B$1, resultados!$A$1:$ZZ$1, 0))</f>
        <v>0</v>
      </c>
      <c r="B44">
        <f>INDEX(resultados!$A$2:$ZZ$228, 38, MATCH($B$2, resultados!$A$1:$ZZ$1, 0))</f>
        <v>0</v>
      </c>
      <c r="C44">
        <f>INDEX(resultados!$A$2:$ZZ$228, 38, MATCH($B$3, resultados!$A$1:$ZZ$1, 0))</f>
        <v>0</v>
      </c>
    </row>
    <row r="45" spans="1:3">
      <c r="A45">
        <f>INDEX(resultados!$A$2:$ZZ$228, 39, MATCH($B$1, resultados!$A$1:$ZZ$1, 0))</f>
        <v>0</v>
      </c>
      <c r="B45">
        <f>INDEX(resultados!$A$2:$ZZ$228, 39, MATCH($B$2, resultados!$A$1:$ZZ$1, 0))</f>
        <v>0</v>
      </c>
      <c r="C45">
        <f>INDEX(resultados!$A$2:$ZZ$228, 39, MATCH($B$3, resultados!$A$1:$ZZ$1, 0))</f>
        <v>0</v>
      </c>
    </row>
    <row r="46" spans="1:3">
      <c r="A46">
        <f>INDEX(resultados!$A$2:$ZZ$228, 40, MATCH($B$1, resultados!$A$1:$ZZ$1, 0))</f>
        <v>0</v>
      </c>
      <c r="B46">
        <f>INDEX(resultados!$A$2:$ZZ$228, 40, MATCH($B$2, resultados!$A$1:$ZZ$1, 0))</f>
        <v>0</v>
      </c>
      <c r="C46">
        <f>INDEX(resultados!$A$2:$ZZ$228, 40, MATCH($B$3, resultados!$A$1:$ZZ$1, 0))</f>
        <v>0</v>
      </c>
    </row>
    <row r="47" spans="1:3">
      <c r="A47">
        <f>INDEX(resultados!$A$2:$ZZ$228, 41, MATCH($B$1, resultados!$A$1:$ZZ$1, 0))</f>
        <v>0</v>
      </c>
      <c r="B47">
        <f>INDEX(resultados!$A$2:$ZZ$228, 41, MATCH($B$2, resultados!$A$1:$ZZ$1, 0))</f>
        <v>0</v>
      </c>
      <c r="C47">
        <f>INDEX(resultados!$A$2:$ZZ$228, 41, MATCH($B$3, resultados!$A$1:$ZZ$1, 0))</f>
        <v>0</v>
      </c>
    </row>
    <row r="48" spans="1:3">
      <c r="A48">
        <f>INDEX(resultados!$A$2:$ZZ$228, 42, MATCH($B$1, resultados!$A$1:$ZZ$1, 0))</f>
        <v>0</v>
      </c>
      <c r="B48">
        <f>INDEX(resultados!$A$2:$ZZ$228, 42, MATCH($B$2, resultados!$A$1:$ZZ$1, 0))</f>
        <v>0</v>
      </c>
      <c r="C48">
        <f>INDEX(resultados!$A$2:$ZZ$228, 42, MATCH($B$3, resultados!$A$1:$ZZ$1, 0))</f>
        <v>0</v>
      </c>
    </row>
    <row r="49" spans="1:3">
      <c r="A49">
        <f>INDEX(resultados!$A$2:$ZZ$228, 43, MATCH($B$1, resultados!$A$1:$ZZ$1, 0))</f>
        <v>0</v>
      </c>
      <c r="B49">
        <f>INDEX(resultados!$A$2:$ZZ$228, 43, MATCH($B$2, resultados!$A$1:$ZZ$1, 0))</f>
        <v>0</v>
      </c>
      <c r="C49">
        <f>INDEX(resultados!$A$2:$ZZ$228, 43, MATCH($B$3, resultados!$A$1:$ZZ$1, 0))</f>
        <v>0</v>
      </c>
    </row>
    <row r="50" spans="1:3">
      <c r="A50">
        <f>INDEX(resultados!$A$2:$ZZ$228, 44, MATCH($B$1, resultados!$A$1:$ZZ$1, 0))</f>
        <v>0</v>
      </c>
      <c r="B50">
        <f>INDEX(resultados!$A$2:$ZZ$228, 44, MATCH($B$2, resultados!$A$1:$ZZ$1, 0))</f>
        <v>0</v>
      </c>
      <c r="C50">
        <f>INDEX(resultados!$A$2:$ZZ$228, 44, MATCH($B$3, resultados!$A$1:$ZZ$1, 0))</f>
        <v>0</v>
      </c>
    </row>
    <row r="51" spans="1:3">
      <c r="A51">
        <f>INDEX(resultados!$A$2:$ZZ$228, 45, MATCH($B$1, resultados!$A$1:$ZZ$1, 0))</f>
        <v>0</v>
      </c>
      <c r="B51">
        <f>INDEX(resultados!$A$2:$ZZ$228, 45, MATCH($B$2, resultados!$A$1:$ZZ$1, 0))</f>
        <v>0</v>
      </c>
      <c r="C51">
        <f>INDEX(resultados!$A$2:$ZZ$228, 45, MATCH($B$3, resultados!$A$1:$ZZ$1, 0))</f>
        <v>0</v>
      </c>
    </row>
    <row r="52" spans="1:3">
      <c r="A52">
        <f>INDEX(resultados!$A$2:$ZZ$228, 46, MATCH($B$1, resultados!$A$1:$ZZ$1, 0))</f>
        <v>0</v>
      </c>
      <c r="B52">
        <f>INDEX(resultados!$A$2:$ZZ$228, 46, MATCH($B$2, resultados!$A$1:$ZZ$1, 0))</f>
        <v>0</v>
      </c>
      <c r="C52">
        <f>INDEX(resultados!$A$2:$ZZ$228, 46, MATCH($B$3, resultados!$A$1:$ZZ$1, 0))</f>
        <v>0</v>
      </c>
    </row>
    <row r="53" spans="1:3">
      <c r="A53">
        <f>INDEX(resultados!$A$2:$ZZ$228, 47, MATCH($B$1, resultados!$A$1:$ZZ$1, 0))</f>
        <v>0</v>
      </c>
      <c r="B53">
        <f>INDEX(resultados!$A$2:$ZZ$228, 47, MATCH($B$2, resultados!$A$1:$ZZ$1, 0))</f>
        <v>0</v>
      </c>
      <c r="C53">
        <f>INDEX(resultados!$A$2:$ZZ$228, 47, MATCH($B$3, resultados!$A$1:$ZZ$1, 0))</f>
        <v>0</v>
      </c>
    </row>
    <row r="54" spans="1:3">
      <c r="A54">
        <f>INDEX(resultados!$A$2:$ZZ$228, 48, MATCH($B$1, resultados!$A$1:$ZZ$1, 0))</f>
        <v>0</v>
      </c>
      <c r="B54">
        <f>INDEX(resultados!$A$2:$ZZ$228, 48, MATCH($B$2, resultados!$A$1:$ZZ$1, 0))</f>
        <v>0</v>
      </c>
      <c r="C54">
        <f>INDEX(resultados!$A$2:$ZZ$228, 48, MATCH($B$3, resultados!$A$1:$ZZ$1, 0))</f>
        <v>0</v>
      </c>
    </row>
    <row r="55" spans="1:3">
      <c r="A55">
        <f>INDEX(resultados!$A$2:$ZZ$228, 49, MATCH($B$1, resultados!$A$1:$ZZ$1, 0))</f>
        <v>0</v>
      </c>
      <c r="B55">
        <f>INDEX(resultados!$A$2:$ZZ$228, 49, MATCH($B$2, resultados!$A$1:$ZZ$1, 0))</f>
        <v>0</v>
      </c>
      <c r="C55">
        <f>INDEX(resultados!$A$2:$ZZ$228, 49, MATCH($B$3, resultados!$A$1:$ZZ$1, 0))</f>
        <v>0</v>
      </c>
    </row>
    <row r="56" spans="1:3">
      <c r="A56">
        <f>INDEX(resultados!$A$2:$ZZ$228, 50, MATCH($B$1, resultados!$A$1:$ZZ$1, 0))</f>
        <v>0</v>
      </c>
      <c r="B56">
        <f>INDEX(resultados!$A$2:$ZZ$228, 50, MATCH($B$2, resultados!$A$1:$ZZ$1, 0))</f>
        <v>0</v>
      </c>
      <c r="C56">
        <f>INDEX(resultados!$A$2:$ZZ$228, 50, MATCH($B$3, resultados!$A$1:$ZZ$1, 0))</f>
        <v>0</v>
      </c>
    </row>
    <row r="57" spans="1:3">
      <c r="A57">
        <f>INDEX(resultados!$A$2:$ZZ$228, 51, MATCH($B$1, resultados!$A$1:$ZZ$1, 0))</f>
        <v>0</v>
      </c>
      <c r="B57">
        <f>INDEX(resultados!$A$2:$ZZ$228, 51, MATCH($B$2, resultados!$A$1:$ZZ$1, 0))</f>
        <v>0</v>
      </c>
      <c r="C57">
        <f>INDEX(resultados!$A$2:$ZZ$228, 51, MATCH($B$3, resultados!$A$1:$ZZ$1, 0))</f>
        <v>0</v>
      </c>
    </row>
    <row r="58" spans="1:3">
      <c r="A58">
        <f>INDEX(resultados!$A$2:$ZZ$228, 52, MATCH($B$1, resultados!$A$1:$ZZ$1, 0))</f>
        <v>0</v>
      </c>
      <c r="B58">
        <f>INDEX(resultados!$A$2:$ZZ$228, 52, MATCH($B$2, resultados!$A$1:$ZZ$1, 0))</f>
        <v>0</v>
      </c>
      <c r="C58">
        <f>INDEX(resultados!$A$2:$ZZ$228, 52, MATCH($B$3, resultados!$A$1:$ZZ$1, 0))</f>
        <v>0</v>
      </c>
    </row>
    <row r="59" spans="1:3">
      <c r="A59">
        <f>INDEX(resultados!$A$2:$ZZ$228, 53, MATCH($B$1, resultados!$A$1:$ZZ$1, 0))</f>
        <v>0</v>
      </c>
      <c r="B59">
        <f>INDEX(resultados!$A$2:$ZZ$228, 53, MATCH($B$2, resultados!$A$1:$ZZ$1, 0))</f>
        <v>0</v>
      </c>
      <c r="C59">
        <f>INDEX(resultados!$A$2:$ZZ$228, 53, MATCH($B$3, resultados!$A$1:$ZZ$1, 0))</f>
        <v>0</v>
      </c>
    </row>
    <row r="60" spans="1:3">
      <c r="A60">
        <f>INDEX(resultados!$A$2:$ZZ$228, 54, MATCH($B$1, resultados!$A$1:$ZZ$1, 0))</f>
        <v>0</v>
      </c>
      <c r="B60">
        <f>INDEX(resultados!$A$2:$ZZ$228, 54, MATCH($B$2, resultados!$A$1:$ZZ$1, 0))</f>
        <v>0</v>
      </c>
      <c r="C60">
        <f>INDEX(resultados!$A$2:$ZZ$228, 54, MATCH($B$3, resultados!$A$1:$ZZ$1, 0))</f>
        <v>0</v>
      </c>
    </row>
    <row r="61" spans="1:3">
      <c r="A61">
        <f>INDEX(resultados!$A$2:$ZZ$228, 55, MATCH($B$1, resultados!$A$1:$ZZ$1, 0))</f>
        <v>0</v>
      </c>
      <c r="B61">
        <f>INDEX(resultados!$A$2:$ZZ$228, 55, MATCH($B$2, resultados!$A$1:$ZZ$1, 0))</f>
        <v>0</v>
      </c>
      <c r="C61">
        <f>INDEX(resultados!$A$2:$ZZ$228, 55, MATCH($B$3, resultados!$A$1:$ZZ$1, 0))</f>
        <v>0</v>
      </c>
    </row>
    <row r="62" spans="1:3">
      <c r="A62">
        <f>INDEX(resultados!$A$2:$ZZ$228, 56, MATCH($B$1, resultados!$A$1:$ZZ$1, 0))</f>
        <v>0</v>
      </c>
      <c r="B62">
        <f>INDEX(resultados!$A$2:$ZZ$228, 56, MATCH($B$2, resultados!$A$1:$ZZ$1, 0))</f>
        <v>0</v>
      </c>
      <c r="C62">
        <f>INDEX(resultados!$A$2:$ZZ$228, 56, MATCH($B$3, resultados!$A$1:$ZZ$1, 0))</f>
        <v>0</v>
      </c>
    </row>
    <row r="63" spans="1:3">
      <c r="A63">
        <f>INDEX(resultados!$A$2:$ZZ$228, 57, MATCH($B$1, resultados!$A$1:$ZZ$1, 0))</f>
        <v>0</v>
      </c>
      <c r="B63">
        <f>INDEX(resultados!$A$2:$ZZ$228, 57, MATCH($B$2, resultados!$A$1:$ZZ$1, 0))</f>
        <v>0</v>
      </c>
      <c r="C63">
        <f>INDEX(resultados!$A$2:$ZZ$228, 57, MATCH($B$3, resultados!$A$1:$ZZ$1, 0))</f>
        <v>0</v>
      </c>
    </row>
    <row r="64" spans="1:3">
      <c r="A64">
        <f>INDEX(resultados!$A$2:$ZZ$228, 58, MATCH($B$1, resultados!$A$1:$ZZ$1, 0))</f>
        <v>0</v>
      </c>
      <c r="B64">
        <f>INDEX(resultados!$A$2:$ZZ$228, 58, MATCH($B$2, resultados!$A$1:$ZZ$1, 0))</f>
        <v>0</v>
      </c>
      <c r="C64">
        <f>INDEX(resultados!$A$2:$ZZ$228, 58, MATCH($B$3, resultados!$A$1:$ZZ$1, 0))</f>
        <v>0</v>
      </c>
    </row>
    <row r="65" spans="1:3">
      <c r="A65">
        <f>INDEX(resultados!$A$2:$ZZ$228, 59, MATCH($B$1, resultados!$A$1:$ZZ$1, 0))</f>
        <v>0</v>
      </c>
      <c r="B65">
        <f>INDEX(resultados!$A$2:$ZZ$228, 59, MATCH($B$2, resultados!$A$1:$ZZ$1, 0))</f>
        <v>0</v>
      </c>
      <c r="C65">
        <f>INDEX(resultados!$A$2:$ZZ$228, 59, MATCH($B$3, resultados!$A$1:$ZZ$1, 0))</f>
        <v>0</v>
      </c>
    </row>
    <row r="66" spans="1:3">
      <c r="A66">
        <f>INDEX(resultados!$A$2:$ZZ$228, 60, MATCH($B$1, resultados!$A$1:$ZZ$1, 0))</f>
        <v>0</v>
      </c>
      <c r="B66">
        <f>INDEX(resultados!$A$2:$ZZ$228, 60, MATCH($B$2, resultados!$A$1:$ZZ$1, 0))</f>
        <v>0</v>
      </c>
      <c r="C66">
        <f>INDEX(resultados!$A$2:$ZZ$228, 60, MATCH($B$3, resultados!$A$1:$ZZ$1, 0))</f>
        <v>0</v>
      </c>
    </row>
    <row r="67" spans="1:3">
      <c r="A67">
        <f>INDEX(resultados!$A$2:$ZZ$228, 61, MATCH($B$1, resultados!$A$1:$ZZ$1, 0))</f>
        <v>0</v>
      </c>
      <c r="B67">
        <f>INDEX(resultados!$A$2:$ZZ$228, 61, MATCH($B$2, resultados!$A$1:$ZZ$1, 0))</f>
        <v>0</v>
      </c>
      <c r="C67">
        <f>INDEX(resultados!$A$2:$ZZ$228, 61, MATCH($B$3, resultados!$A$1:$ZZ$1, 0))</f>
        <v>0</v>
      </c>
    </row>
    <row r="68" spans="1:3">
      <c r="A68">
        <f>INDEX(resultados!$A$2:$ZZ$228, 62, MATCH($B$1, resultados!$A$1:$ZZ$1, 0))</f>
        <v>0</v>
      </c>
      <c r="B68">
        <f>INDEX(resultados!$A$2:$ZZ$228, 62, MATCH($B$2, resultados!$A$1:$ZZ$1, 0))</f>
        <v>0</v>
      </c>
      <c r="C68">
        <f>INDEX(resultados!$A$2:$ZZ$228, 62, MATCH($B$3, resultados!$A$1:$ZZ$1, 0))</f>
        <v>0</v>
      </c>
    </row>
    <row r="69" spans="1:3">
      <c r="A69">
        <f>INDEX(resultados!$A$2:$ZZ$228, 63, MATCH($B$1, resultados!$A$1:$ZZ$1, 0))</f>
        <v>0</v>
      </c>
      <c r="B69">
        <f>INDEX(resultados!$A$2:$ZZ$228, 63, MATCH($B$2, resultados!$A$1:$ZZ$1, 0))</f>
        <v>0</v>
      </c>
      <c r="C69">
        <f>INDEX(resultados!$A$2:$ZZ$228, 63, MATCH($B$3, resultados!$A$1:$ZZ$1, 0))</f>
        <v>0</v>
      </c>
    </row>
    <row r="70" spans="1:3">
      <c r="A70">
        <f>INDEX(resultados!$A$2:$ZZ$228, 64, MATCH($B$1, resultados!$A$1:$ZZ$1, 0))</f>
        <v>0</v>
      </c>
      <c r="B70">
        <f>INDEX(resultados!$A$2:$ZZ$228, 64, MATCH($B$2, resultados!$A$1:$ZZ$1, 0))</f>
        <v>0</v>
      </c>
      <c r="C70">
        <f>INDEX(resultados!$A$2:$ZZ$228, 64, MATCH($B$3, resultados!$A$1:$ZZ$1, 0))</f>
        <v>0</v>
      </c>
    </row>
    <row r="71" spans="1:3">
      <c r="A71">
        <f>INDEX(resultados!$A$2:$ZZ$228, 65, MATCH($B$1, resultados!$A$1:$ZZ$1, 0))</f>
        <v>0</v>
      </c>
      <c r="B71">
        <f>INDEX(resultados!$A$2:$ZZ$228, 65, MATCH($B$2, resultados!$A$1:$ZZ$1, 0))</f>
        <v>0</v>
      </c>
      <c r="C71">
        <f>INDEX(resultados!$A$2:$ZZ$228, 65, MATCH($B$3, resultados!$A$1:$ZZ$1, 0))</f>
        <v>0</v>
      </c>
    </row>
    <row r="72" spans="1:3">
      <c r="A72">
        <f>INDEX(resultados!$A$2:$ZZ$228, 66, MATCH($B$1, resultados!$A$1:$ZZ$1, 0))</f>
        <v>0</v>
      </c>
      <c r="B72">
        <f>INDEX(resultados!$A$2:$ZZ$228, 66, MATCH($B$2, resultados!$A$1:$ZZ$1, 0))</f>
        <v>0</v>
      </c>
      <c r="C72">
        <f>INDEX(resultados!$A$2:$ZZ$228, 66, MATCH($B$3, resultados!$A$1:$ZZ$1, 0))</f>
        <v>0</v>
      </c>
    </row>
    <row r="73" spans="1:3">
      <c r="A73">
        <f>INDEX(resultados!$A$2:$ZZ$228, 67, MATCH($B$1, resultados!$A$1:$ZZ$1, 0))</f>
        <v>0</v>
      </c>
      <c r="B73">
        <f>INDEX(resultados!$A$2:$ZZ$228, 67, MATCH($B$2, resultados!$A$1:$ZZ$1, 0))</f>
        <v>0</v>
      </c>
      <c r="C73">
        <f>INDEX(resultados!$A$2:$ZZ$228, 67, MATCH($B$3, resultados!$A$1:$ZZ$1, 0))</f>
        <v>0</v>
      </c>
    </row>
    <row r="74" spans="1:3">
      <c r="A74">
        <f>INDEX(resultados!$A$2:$ZZ$228, 68, MATCH($B$1, resultados!$A$1:$ZZ$1, 0))</f>
        <v>0</v>
      </c>
      <c r="B74">
        <f>INDEX(resultados!$A$2:$ZZ$228, 68, MATCH($B$2, resultados!$A$1:$ZZ$1, 0))</f>
        <v>0</v>
      </c>
      <c r="C74">
        <f>INDEX(resultados!$A$2:$ZZ$228, 68, MATCH($B$3, resultados!$A$1:$ZZ$1, 0))</f>
        <v>0</v>
      </c>
    </row>
    <row r="75" spans="1:3">
      <c r="A75">
        <f>INDEX(resultados!$A$2:$ZZ$228, 69, MATCH($B$1, resultados!$A$1:$ZZ$1, 0))</f>
        <v>0</v>
      </c>
      <c r="B75">
        <f>INDEX(resultados!$A$2:$ZZ$228, 69, MATCH($B$2, resultados!$A$1:$ZZ$1, 0))</f>
        <v>0</v>
      </c>
      <c r="C75">
        <f>INDEX(resultados!$A$2:$ZZ$228, 69, MATCH($B$3, resultados!$A$1:$ZZ$1, 0))</f>
        <v>0</v>
      </c>
    </row>
    <row r="76" spans="1:3">
      <c r="A76">
        <f>INDEX(resultados!$A$2:$ZZ$228, 70, MATCH($B$1, resultados!$A$1:$ZZ$1, 0))</f>
        <v>0</v>
      </c>
      <c r="B76">
        <f>INDEX(resultados!$A$2:$ZZ$228, 70, MATCH($B$2, resultados!$A$1:$ZZ$1, 0))</f>
        <v>0</v>
      </c>
      <c r="C76">
        <f>INDEX(resultados!$A$2:$ZZ$228, 70, MATCH($B$3, resultados!$A$1:$ZZ$1, 0))</f>
        <v>0</v>
      </c>
    </row>
    <row r="77" spans="1:3">
      <c r="A77">
        <f>INDEX(resultados!$A$2:$ZZ$228, 71, MATCH($B$1, resultados!$A$1:$ZZ$1, 0))</f>
        <v>0</v>
      </c>
      <c r="B77">
        <f>INDEX(resultados!$A$2:$ZZ$228, 71, MATCH($B$2, resultados!$A$1:$ZZ$1, 0))</f>
        <v>0</v>
      </c>
      <c r="C77">
        <f>INDEX(resultados!$A$2:$ZZ$228, 71, MATCH($B$3, resultados!$A$1:$ZZ$1, 0))</f>
        <v>0</v>
      </c>
    </row>
    <row r="78" spans="1:3">
      <c r="A78">
        <f>INDEX(resultados!$A$2:$ZZ$228, 72, MATCH($B$1, resultados!$A$1:$ZZ$1, 0))</f>
        <v>0</v>
      </c>
      <c r="B78">
        <f>INDEX(resultados!$A$2:$ZZ$228, 72, MATCH($B$2, resultados!$A$1:$ZZ$1, 0))</f>
        <v>0</v>
      </c>
      <c r="C78">
        <f>INDEX(resultados!$A$2:$ZZ$228, 72, MATCH($B$3, resultados!$A$1:$ZZ$1, 0))</f>
        <v>0</v>
      </c>
    </row>
    <row r="79" spans="1:3">
      <c r="A79">
        <f>INDEX(resultados!$A$2:$ZZ$228, 73, MATCH($B$1, resultados!$A$1:$ZZ$1, 0))</f>
        <v>0</v>
      </c>
      <c r="B79">
        <f>INDEX(resultados!$A$2:$ZZ$228, 73, MATCH($B$2, resultados!$A$1:$ZZ$1, 0))</f>
        <v>0</v>
      </c>
      <c r="C79">
        <f>INDEX(resultados!$A$2:$ZZ$228, 73, MATCH($B$3, resultados!$A$1:$ZZ$1, 0))</f>
        <v>0</v>
      </c>
    </row>
    <row r="80" spans="1:3">
      <c r="A80">
        <f>INDEX(resultados!$A$2:$ZZ$228, 74, MATCH($B$1, resultados!$A$1:$ZZ$1, 0))</f>
        <v>0</v>
      </c>
      <c r="B80">
        <f>INDEX(resultados!$A$2:$ZZ$228, 74, MATCH($B$2, resultados!$A$1:$ZZ$1, 0))</f>
        <v>0</v>
      </c>
      <c r="C80">
        <f>INDEX(resultados!$A$2:$ZZ$228, 74, MATCH($B$3, resultados!$A$1:$ZZ$1, 0))</f>
        <v>0</v>
      </c>
    </row>
    <row r="81" spans="1:3">
      <c r="A81">
        <f>INDEX(resultados!$A$2:$ZZ$228, 75, MATCH($B$1, resultados!$A$1:$ZZ$1, 0))</f>
        <v>0</v>
      </c>
      <c r="B81">
        <f>INDEX(resultados!$A$2:$ZZ$228, 75, MATCH($B$2, resultados!$A$1:$ZZ$1, 0))</f>
        <v>0</v>
      </c>
      <c r="C81">
        <f>INDEX(resultados!$A$2:$ZZ$228, 75, MATCH($B$3, resultados!$A$1:$ZZ$1, 0))</f>
        <v>0</v>
      </c>
    </row>
    <row r="82" spans="1:3">
      <c r="A82">
        <f>INDEX(resultados!$A$2:$ZZ$228, 76, MATCH($B$1, resultados!$A$1:$ZZ$1, 0))</f>
        <v>0</v>
      </c>
      <c r="B82">
        <f>INDEX(resultados!$A$2:$ZZ$228, 76, MATCH($B$2, resultados!$A$1:$ZZ$1, 0))</f>
        <v>0</v>
      </c>
      <c r="C82">
        <f>INDEX(resultados!$A$2:$ZZ$228, 76, MATCH($B$3, resultados!$A$1:$ZZ$1, 0))</f>
        <v>0</v>
      </c>
    </row>
    <row r="83" spans="1:3">
      <c r="A83">
        <f>INDEX(resultados!$A$2:$ZZ$228, 77, MATCH($B$1, resultados!$A$1:$ZZ$1, 0))</f>
        <v>0</v>
      </c>
      <c r="B83">
        <f>INDEX(resultados!$A$2:$ZZ$228, 77, MATCH($B$2, resultados!$A$1:$ZZ$1, 0))</f>
        <v>0</v>
      </c>
      <c r="C83">
        <f>INDEX(resultados!$A$2:$ZZ$228, 77, MATCH($B$3, resultados!$A$1:$ZZ$1, 0))</f>
        <v>0</v>
      </c>
    </row>
    <row r="84" spans="1:3">
      <c r="A84">
        <f>INDEX(resultados!$A$2:$ZZ$228, 78, MATCH($B$1, resultados!$A$1:$ZZ$1, 0))</f>
        <v>0</v>
      </c>
      <c r="B84">
        <f>INDEX(resultados!$A$2:$ZZ$228, 78, MATCH($B$2, resultados!$A$1:$ZZ$1, 0))</f>
        <v>0</v>
      </c>
      <c r="C84">
        <f>INDEX(resultados!$A$2:$ZZ$228, 78, MATCH($B$3, resultados!$A$1:$ZZ$1, 0))</f>
        <v>0</v>
      </c>
    </row>
    <row r="85" spans="1:3">
      <c r="A85">
        <f>INDEX(resultados!$A$2:$ZZ$228, 79, MATCH($B$1, resultados!$A$1:$ZZ$1, 0))</f>
        <v>0</v>
      </c>
      <c r="B85">
        <f>INDEX(resultados!$A$2:$ZZ$228, 79, MATCH($B$2, resultados!$A$1:$ZZ$1, 0))</f>
        <v>0</v>
      </c>
      <c r="C85">
        <f>INDEX(resultados!$A$2:$ZZ$228, 79, MATCH($B$3, resultados!$A$1:$ZZ$1, 0))</f>
        <v>0</v>
      </c>
    </row>
    <row r="86" spans="1:3">
      <c r="A86">
        <f>INDEX(resultados!$A$2:$ZZ$228, 80, MATCH($B$1, resultados!$A$1:$ZZ$1, 0))</f>
        <v>0</v>
      </c>
      <c r="B86">
        <f>INDEX(resultados!$A$2:$ZZ$228, 80, MATCH($B$2, resultados!$A$1:$ZZ$1, 0))</f>
        <v>0</v>
      </c>
      <c r="C86">
        <f>INDEX(resultados!$A$2:$ZZ$228, 80, MATCH($B$3, resultados!$A$1:$ZZ$1, 0))</f>
        <v>0</v>
      </c>
    </row>
    <row r="87" spans="1:3">
      <c r="A87">
        <f>INDEX(resultados!$A$2:$ZZ$228, 81, MATCH($B$1, resultados!$A$1:$ZZ$1, 0))</f>
        <v>0</v>
      </c>
      <c r="B87">
        <f>INDEX(resultados!$A$2:$ZZ$228, 81, MATCH($B$2, resultados!$A$1:$ZZ$1, 0))</f>
        <v>0</v>
      </c>
      <c r="C87">
        <f>INDEX(resultados!$A$2:$ZZ$228, 81, MATCH($B$3, resultados!$A$1:$ZZ$1, 0))</f>
        <v>0</v>
      </c>
    </row>
    <row r="88" spans="1:3">
      <c r="A88">
        <f>INDEX(resultados!$A$2:$ZZ$228, 82, MATCH($B$1, resultados!$A$1:$ZZ$1, 0))</f>
        <v>0</v>
      </c>
      <c r="B88">
        <f>INDEX(resultados!$A$2:$ZZ$228, 82, MATCH($B$2, resultados!$A$1:$ZZ$1, 0))</f>
        <v>0</v>
      </c>
      <c r="C88">
        <f>INDEX(resultados!$A$2:$ZZ$228, 82, MATCH($B$3, resultados!$A$1:$ZZ$1, 0))</f>
        <v>0</v>
      </c>
    </row>
    <row r="89" spans="1:3">
      <c r="A89">
        <f>INDEX(resultados!$A$2:$ZZ$228, 83, MATCH($B$1, resultados!$A$1:$ZZ$1, 0))</f>
        <v>0</v>
      </c>
      <c r="B89">
        <f>INDEX(resultados!$A$2:$ZZ$228, 83, MATCH($B$2, resultados!$A$1:$ZZ$1, 0))</f>
        <v>0</v>
      </c>
      <c r="C89">
        <f>INDEX(resultados!$A$2:$ZZ$228, 83, MATCH($B$3, resultados!$A$1:$ZZ$1, 0))</f>
        <v>0</v>
      </c>
    </row>
    <row r="90" spans="1:3">
      <c r="A90">
        <f>INDEX(resultados!$A$2:$ZZ$228, 84, MATCH($B$1, resultados!$A$1:$ZZ$1, 0))</f>
        <v>0</v>
      </c>
      <c r="B90">
        <f>INDEX(resultados!$A$2:$ZZ$228, 84, MATCH($B$2, resultados!$A$1:$ZZ$1, 0))</f>
        <v>0</v>
      </c>
      <c r="C90">
        <f>INDEX(resultados!$A$2:$ZZ$228, 84, MATCH($B$3, resultados!$A$1:$ZZ$1, 0))</f>
        <v>0</v>
      </c>
    </row>
    <row r="91" spans="1:3">
      <c r="A91">
        <f>INDEX(resultados!$A$2:$ZZ$228, 85, MATCH($B$1, resultados!$A$1:$ZZ$1, 0))</f>
        <v>0</v>
      </c>
      <c r="B91">
        <f>INDEX(resultados!$A$2:$ZZ$228, 85, MATCH($B$2, resultados!$A$1:$ZZ$1, 0))</f>
        <v>0</v>
      </c>
      <c r="C91">
        <f>INDEX(resultados!$A$2:$ZZ$228, 85, MATCH($B$3, resultados!$A$1:$ZZ$1, 0))</f>
        <v>0</v>
      </c>
    </row>
    <row r="92" spans="1:3">
      <c r="A92">
        <f>INDEX(resultados!$A$2:$ZZ$228, 86, MATCH($B$1, resultados!$A$1:$ZZ$1, 0))</f>
        <v>0</v>
      </c>
      <c r="B92">
        <f>INDEX(resultados!$A$2:$ZZ$228, 86, MATCH($B$2, resultados!$A$1:$ZZ$1, 0))</f>
        <v>0</v>
      </c>
      <c r="C92">
        <f>INDEX(resultados!$A$2:$ZZ$228, 86, MATCH($B$3, resultados!$A$1:$ZZ$1, 0))</f>
        <v>0</v>
      </c>
    </row>
    <row r="93" spans="1:3">
      <c r="A93">
        <f>INDEX(resultados!$A$2:$ZZ$228, 87, MATCH($B$1, resultados!$A$1:$ZZ$1, 0))</f>
        <v>0</v>
      </c>
      <c r="B93">
        <f>INDEX(resultados!$A$2:$ZZ$228, 87, MATCH($B$2, resultados!$A$1:$ZZ$1, 0))</f>
        <v>0</v>
      </c>
      <c r="C93">
        <f>INDEX(resultados!$A$2:$ZZ$228, 87, MATCH($B$3, resultados!$A$1:$ZZ$1, 0))</f>
        <v>0</v>
      </c>
    </row>
    <row r="94" spans="1:3">
      <c r="A94">
        <f>INDEX(resultados!$A$2:$ZZ$228, 88, MATCH($B$1, resultados!$A$1:$ZZ$1, 0))</f>
        <v>0</v>
      </c>
      <c r="B94">
        <f>INDEX(resultados!$A$2:$ZZ$228, 88, MATCH($B$2, resultados!$A$1:$ZZ$1, 0))</f>
        <v>0</v>
      </c>
      <c r="C94">
        <f>INDEX(resultados!$A$2:$ZZ$228, 88, MATCH($B$3, resultados!$A$1:$ZZ$1, 0))</f>
        <v>0</v>
      </c>
    </row>
    <row r="95" spans="1:3">
      <c r="A95">
        <f>INDEX(resultados!$A$2:$ZZ$228, 89, MATCH($B$1, resultados!$A$1:$ZZ$1, 0))</f>
        <v>0</v>
      </c>
      <c r="B95">
        <f>INDEX(resultados!$A$2:$ZZ$228, 89, MATCH($B$2, resultados!$A$1:$ZZ$1, 0))</f>
        <v>0</v>
      </c>
      <c r="C95">
        <f>INDEX(resultados!$A$2:$ZZ$228, 89, MATCH($B$3, resultados!$A$1:$ZZ$1, 0))</f>
        <v>0</v>
      </c>
    </row>
    <row r="96" spans="1:3">
      <c r="A96">
        <f>INDEX(resultados!$A$2:$ZZ$228, 90, MATCH($B$1, resultados!$A$1:$ZZ$1, 0))</f>
        <v>0</v>
      </c>
      <c r="B96">
        <f>INDEX(resultados!$A$2:$ZZ$228, 90, MATCH($B$2, resultados!$A$1:$ZZ$1, 0))</f>
        <v>0</v>
      </c>
      <c r="C96">
        <f>INDEX(resultados!$A$2:$ZZ$228, 90, MATCH($B$3, resultados!$A$1:$ZZ$1, 0))</f>
        <v>0</v>
      </c>
    </row>
    <row r="97" spans="1:3">
      <c r="A97">
        <f>INDEX(resultados!$A$2:$ZZ$228, 91, MATCH($B$1, resultados!$A$1:$ZZ$1, 0))</f>
        <v>0</v>
      </c>
      <c r="B97">
        <f>INDEX(resultados!$A$2:$ZZ$228, 91, MATCH($B$2, resultados!$A$1:$ZZ$1, 0))</f>
        <v>0</v>
      </c>
      <c r="C97">
        <f>INDEX(resultados!$A$2:$ZZ$228, 91, MATCH($B$3, resultados!$A$1:$ZZ$1, 0))</f>
        <v>0</v>
      </c>
    </row>
    <row r="98" spans="1:3">
      <c r="A98">
        <f>INDEX(resultados!$A$2:$ZZ$228, 92, MATCH($B$1, resultados!$A$1:$ZZ$1, 0))</f>
        <v>0</v>
      </c>
      <c r="B98">
        <f>INDEX(resultados!$A$2:$ZZ$228, 92, MATCH($B$2, resultados!$A$1:$ZZ$1, 0))</f>
        <v>0</v>
      </c>
      <c r="C98">
        <f>INDEX(resultados!$A$2:$ZZ$228, 92, MATCH($B$3, resultados!$A$1:$ZZ$1, 0))</f>
        <v>0</v>
      </c>
    </row>
    <row r="99" spans="1:3">
      <c r="A99">
        <f>INDEX(resultados!$A$2:$ZZ$228, 93, MATCH($B$1, resultados!$A$1:$ZZ$1, 0))</f>
        <v>0</v>
      </c>
      <c r="B99">
        <f>INDEX(resultados!$A$2:$ZZ$228, 93, MATCH($B$2, resultados!$A$1:$ZZ$1, 0))</f>
        <v>0</v>
      </c>
      <c r="C99">
        <f>INDEX(resultados!$A$2:$ZZ$228, 93, MATCH($B$3, resultados!$A$1:$ZZ$1, 0))</f>
        <v>0</v>
      </c>
    </row>
    <row r="100" spans="1:3">
      <c r="A100">
        <f>INDEX(resultados!$A$2:$ZZ$228, 94, MATCH($B$1, resultados!$A$1:$ZZ$1, 0))</f>
        <v>0</v>
      </c>
      <c r="B100">
        <f>INDEX(resultados!$A$2:$ZZ$228, 94, MATCH($B$2, resultados!$A$1:$ZZ$1, 0))</f>
        <v>0</v>
      </c>
      <c r="C100">
        <f>INDEX(resultados!$A$2:$ZZ$228, 94, MATCH($B$3, resultados!$A$1:$ZZ$1, 0))</f>
        <v>0</v>
      </c>
    </row>
    <row r="101" spans="1:3">
      <c r="A101">
        <f>INDEX(resultados!$A$2:$ZZ$228, 95, MATCH($B$1, resultados!$A$1:$ZZ$1, 0))</f>
        <v>0</v>
      </c>
      <c r="B101">
        <f>INDEX(resultados!$A$2:$ZZ$228, 95, MATCH($B$2, resultados!$A$1:$ZZ$1, 0))</f>
        <v>0</v>
      </c>
      <c r="C101">
        <f>INDEX(resultados!$A$2:$ZZ$228, 95, MATCH($B$3, resultados!$A$1:$ZZ$1, 0))</f>
        <v>0</v>
      </c>
    </row>
    <row r="102" spans="1:3">
      <c r="A102">
        <f>INDEX(resultados!$A$2:$ZZ$228, 96, MATCH($B$1, resultados!$A$1:$ZZ$1, 0))</f>
        <v>0</v>
      </c>
      <c r="B102">
        <f>INDEX(resultados!$A$2:$ZZ$228, 96, MATCH($B$2, resultados!$A$1:$ZZ$1, 0))</f>
        <v>0</v>
      </c>
      <c r="C102">
        <f>INDEX(resultados!$A$2:$ZZ$228, 96, MATCH($B$3, resultados!$A$1:$ZZ$1, 0))</f>
        <v>0</v>
      </c>
    </row>
    <row r="103" spans="1:3">
      <c r="A103">
        <f>INDEX(resultados!$A$2:$ZZ$228, 97, MATCH($B$1, resultados!$A$1:$ZZ$1, 0))</f>
        <v>0</v>
      </c>
      <c r="B103">
        <f>INDEX(resultados!$A$2:$ZZ$228, 97, MATCH($B$2, resultados!$A$1:$ZZ$1, 0))</f>
        <v>0</v>
      </c>
      <c r="C103">
        <f>INDEX(resultados!$A$2:$ZZ$228, 97, MATCH($B$3, resultados!$A$1:$ZZ$1, 0))</f>
        <v>0</v>
      </c>
    </row>
    <row r="104" spans="1:3">
      <c r="A104">
        <f>INDEX(resultados!$A$2:$ZZ$228, 98, MATCH($B$1, resultados!$A$1:$ZZ$1, 0))</f>
        <v>0</v>
      </c>
      <c r="B104">
        <f>INDEX(resultados!$A$2:$ZZ$228, 98, MATCH($B$2, resultados!$A$1:$ZZ$1, 0))</f>
        <v>0</v>
      </c>
      <c r="C104">
        <f>INDEX(resultados!$A$2:$ZZ$228, 98, MATCH($B$3, resultados!$A$1:$ZZ$1, 0))</f>
        <v>0</v>
      </c>
    </row>
    <row r="105" spans="1:3">
      <c r="A105">
        <f>INDEX(resultados!$A$2:$ZZ$228, 99, MATCH($B$1, resultados!$A$1:$ZZ$1, 0))</f>
        <v>0</v>
      </c>
      <c r="B105">
        <f>INDEX(resultados!$A$2:$ZZ$228, 99, MATCH($B$2, resultados!$A$1:$ZZ$1, 0))</f>
        <v>0</v>
      </c>
      <c r="C105">
        <f>INDEX(resultados!$A$2:$ZZ$228, 99, MATCH($B$3, resultados!$A$1:$ZZ$1, 0))</f>
        <v>0</v>
      </c>
    </row>
    <row r="106" spans="1:3">
      <c r="A106">
        <f>INDEX(resultados!$A$2:$ZZ$228, 100, MATCH($B$1, resultados!$A$1:$ZZ$1, 0))</f>
        <v>0</v>
      </c>
      <c r="B106">
        <f>INDEX(resultados!$A$2:$ZZ$228, 100, MATCH($B$2, resultados!$A$1:$ZZ$1, 0))</f>
        <v>0</v>
      </c>
      <c r="C106">
        <f>INDEX(resultados!$A$2:$ZZ$228, 100, MATCH($B$3, resultados!$A$1:$ZZ$1, 0))</f>
        <v>0</v>
      </c>
    </row>
    <row r="107" spans="1:3">
      <c r="A107">
        <f>INDEX(resultados!$A$2:$ZZ$228, 101, MATCH($B$1, resultados!$A$1:$ZZ$1, 0))</f>
        <v>0</v>
      </c>
      <c r="B107">
        <f>INDEX(resultados!$A$2:$ZZ$228, 101, MATCH($B$2, resultados!$A$1:$ZZ$1, 0))</f>
        <v>0</v>
      </c>
      <c r="C107">
        <f>INDEX(resultados!$A$2:$ZZ$228, 101, MATCH($B$3, resultados!$A$1:$ZZ$1, 0))</f>
        <v>0</v>
      </c>
    </row>
    <row r="108" spans="1:3">
      <c r="A108">
        <f>INDEX(resultados!$A$2:$ZZ$228, 102, MATCH($B$1, resultados!$A$1:$ZZ$1, 0))</f>
        <v>0</v>
      </c>
      <c r="B108">
        <f>INDEX(resultados!$A$2:$ZZ$228, 102, MATCH($B$2, resultados!$A$1:$ZZ$1, 0))</f>
        <v>0</v>
      </c>
      <c r="C108">
        <f>INDEX(resultados!$A$2:$ZZ$228, 102, MATCH($B$3, resultados!$A$1:$ZZ$1, 0))</f>
        <v>0</v>
      </c>
    </row>
    <row r="109" spans="1:3">
      <c r="A109">
        <f>INDEX(resultados!$A$2:$ZZ$228, 103, MATCH($B$1, resultados!$A$1:$ZZ$1, 0))</f>
        <v>0</v>
      </c>
      <c r="B109">
        <f>INDEX(resultados!$A$2:$ZZ$228, 103, MATCH($B$2, resultados!$A$1:$ZZ$1, 0))</f>
        <v>0</v>
      </c>
      <c r="C109">
        <f>INDEX(resultados!$A$2:$ZZ$228, 103, MATCH($B$3, resultados!$A$1:$ZZ$1, 0))</f>
        <v>0</v>
      </c>
    </row>
    <row r="110" spans="1:3">
      <c r="A110">
        <f>INDEX(resultados!$A$2:$ZZ$228, 104, MATCH($B$1, resultados!$A$1:$ZZ$1, 0))</f>
        <v>0</v>
      </c>
      <c r="B110">
        <f>INDEX(resultados!$A$2:$ZZ$228, 104, MATCH($B$2, resultados!$A$1:$ZZ$1, 0))</f>
        <v>0</v>
      </c>
      <c r="C110">
        <f>INDEX(resultados!$A$2:$ZZ$228, 104, MATCH($B$3, resultados!$A$1:$ZZ$1, 0))</f>
        <v>0</v>
      </c>
    </row>
    <row r="111" spans="1:3">
      <c r="A111">
        <f>INDEX(resultados!$A$2:$ZZ$228, 105, MATCH($B$1, resultados!$A$1:$ZZ$1, 0))</f>
        <v>0</v>
      </c>
      <c r="B111">
        <f>INDEX(resultados!$A$2:$ZZ$228, 105, MATCH($B$2, resultados!$A$1:$ZZ$1, 0))</f>
        <v>0</v>
      </c>
      <c r="C111">
        <f>INDEX(resultados!$A$2:$ZZ$228, 105, MATCH($B$3, resultados!$A$1:$ZZ$1, 0))</f>
        <v>0</v>
      </c>
    </row>
    <row r="112" spans="1:3">
      <c r="A112">
        <f>INDEX(resultados!$A$2:$ZZ$228, 106, MATCH($B$1, resultados!$A$1:$ZZ$1, 0))</f>
        <v>0</v>
      </c>
      <c r="B112">
        <f>INDEX(resultados!$A$2:$ZZ$228, 106, MATCH($B$2, resultados!$A$1:$ZZ$1, 0))</f>
        <v>0</v>
      </c>
      <c r="C112">
        <f>INDEX(resultados!$A$2:$ZZ$228, 106, MATCH($B$3, resultados!$A$1:$ZZ$1, 0))</f>
        <v>0</v>
      </c>
    </row>
    <row r="113" spans="1:3">
      <c r="A113">
        <f>INDEX(resultados!$A$2:$ZZ$228, 107, MATCH($B$1, resultados!$A$1:$ZZ$1, 0))</f>
        <v>0</v>
      </c>
      <c r="B113">
        <f>INDEX(resultados!$A$2:$ZZ$228, 107, MATCH($B$2, resultados!$A$1:$ZZ$1, 0))</f>
        <v>0</v>
      </c>
      <c r="C113">
        <f>INDEX(resultados!$A$2:$ZZ$228, 107, MATCH($B$3, resultados!$A$1:$ZZ$1, 0))</f>
        <v>0</v>
      </c>
    </row>
    <row r="114" spans="1:3">
      <c r="A114">
        <f>INDEX(resultados!$A$2:$ZZ$228, 108, MATCH($B$1, resultados!$A$1:$ZZ$1, 0))</f>
        <v>0</v>
      </c>
      <c r="B114">
        <f>INDEX(resultados!$A$2:$ZZ$228, 108, MATCH($B$2, resultados!$A$1:$ZZ$1, 0))</f>
        <v>0</v>
      </c>
      <c r="C114">
        <f>INDEX(resultados!$A$2:$ZZ$228, 108, MATCH($B$3, resultados!$A$1:$ZZ$1, 0))</f>
        <v>0</v>
      </c>
    </row>
    <row r="115" spans="1:3">
      <c r="A115">
        <f>INDEX(resultados!$A$2:$ZZ$228, 109, MATCH($B$1, resultados!$A$1:$ZZ$1, 0))</f>
        <v>0</v>
      </c>
      <c r="B115">
        <f>INDEX(resultados!$A$2:$ZZ$228, 109, MATCH($B$2, resultados!$A$1:$ZZ$1, 0))</f>
        <v>0</v>
      </c>
      <c r="C115">
        <f>INDEX(resultados!$A$2:$ZZ$228, 109, MATCH($B$3, resultados!$A$1:$ZZ$1, 0))</f>
        <v>0</v>
      </c>
    </row>
    <row r="116" spans="1:3">
      <c r="A116">
        <f>INDEX(resultados!$A$2:$ZZ$228, 110, MATCH($B$1, resultados!$A$1:$ZZ$1, 0))</f>
        <v>0</v>
      </c>
      <c r="B116">
        <f>INDEX(resultados!$A$2:$ZZ$228, 110, MATCH($B$2, resultados!$A$1:$ZZ$1, 0))</f>
        <v>0</v>
      </c>
      <c r="C116">
        <f>INDEX(resultados!$A$2:$ZZ$228, 110, MATCH($B$3, resultados!$A$1:$ZZ$1, 0))</f>
        <v>0</v>
      </c>
    </row>
    <row r="117" spans="1:3">
      <c r="A117">
        <f>INDEX(resultados!$A$2:$ZZ$228, 111, MATCH($B$1, resultados!$A$1:$ZZ$1, 0))</f>
        <v>0</v>
      </c>
      <c r="B117">
        <f>INDEX(resultados!$A$2:$ZZ$228, 111, MATCH($B$2, resultados!$A$1:$ZZ$1, 0))</f>
        <v>0</v>
      </c>
      <c r="C117">
        <f>INDEX(resultados!$A$2:$ZZ$228, 111, MATCH($B$3, resultados!$A$1:$ZZ$1, 0))</f>
        <v>0</v>
      </c>
    </row>
    <row r="118" spans="1:3">
      <c r="A118">
        <f>INDEX(resultados!$A$2:$ZZ$228, 112, MATCH($B$1, resultados!$A$1:$ZZ$1, 0))</f>
        <v>0</v>
      </c>
      <c r="B118">
        <f>INDEX(resultados!$A$2:$ZZ$228, 112, MATCH($B$2, resultados!$A$1:$ZZ$1, 0))</f>
        <v>0</v>
      </c>
      <c r="C118">
        <f>INDEX(resultados!$A$2:$ZZ$228, 112, MATCH($B$3, resultados!$A$1:$ZZ$1, 0))</f>
        <v>0</v>
      </c>
    </row>
    <row r="119" spans="1:3">
      <c r="A119">
        <f>INDEX(resultados!$A$2:$ZZ$228, 113, MATCH($B$1, resultados!$A$1:$ZZ$1, 0))</f>
        <v>0</v>
      </c>
      <c r="B119">
        <f>INDEX(resultados!$A$2:$ZZ$228, 113, MATCH($B$2, resultados!$A$1:$ZZ$1, 0))</f>
        <v>0</v>
      </c>
      <c r="C119">
        <f>INDEX(resultados!$A$2:$ZZ$228, 113, MATCH($B$3, resultados!$A$1:$ZZ$1, 0))</f>
        <v>0</v>
      </c>
    </row>
    <row r="120" spans="1:3">
      <c r="A120">
        <f>INDEX(resultados!$A$2:$ZZ$228, 114, MATCH($B$1, resultados!$A$1:$ZZ$1, 0))</f>
        <v>0</v>
      </c>
      <c r="B120">
        <f>INDEX(resultados!$A$2:$ZZ$228, 114, MATCH($B$2, resultados!$A$1:$ZZ$1, 0))</f>
        <v>0</v>
      </c>
      <c r="C120">
        <f>INDEX(resultados!$A$2:$ZZ$228, 114, MATCH($B$3, resultados!$A$1:$ZZ$1, 0))</f>
        <v>0</v>
      </c>
    </row>
    <row r="121" spans="1:3">
      <c r="A121">
        <f>INDEX(resultados!$A$2:$ZZ$228, 115, MATCH($B$1, resultados!$A$1:$ZZ$1, 0))</f>
        <v>0</v>
      </c>
      <c r="B121">
        <f>INDEX(resultados!$A$2:$ZZ$228, 115, MATCH($B$2, resultados!$A$1:$ZZ$1, 0))</f>
        <v>0</v>
      </c>
      <c r="C121">
        <f>INDEX(resultados!$A$2:$ZZ$228, 115, MATCH($B$3, resultados!$A$1:$ZZ$1, 0))</f>
        <v>0</v>
      </c>
    </row>
    <row r="122" spans="1:3">
      <c r="A122">
        <f>INDEX(resultados!$A$2:$ZZ$228, 116, MATCH($B$1, resultados!$A$1:$ZZ$1, 0))</f>
        <v>0</v>
      </c>
      <c r="B122">
        <f>INDEX(resultados!$A$2:$ZZ$228, 116, MATCH($B$2, resultados!$A$1:$ZZ$1, 0))</f>
        <v>0</v>
      </c>
      <c r="C122">
        <f>INDEX(resultados!$A$2:$ZZ$228, 116, MATCH($B$3, resultados!$A$1:$ZZ$1, 0))</f>
        <v>0</v>
      </c>
    </row>
    <row r="123" spans="1:3">
      <c r="A123">
        <f>INDEX(resultados!$A$2:$ZZ$228, 117, MATCH($B$1, resultados!$A$1:$ZZ$1, 0))</f>
        <v>0</v>
      </c>
      <c r="B123">
        <f>INDEX(resultados!$A$2:$ZZ$228, 117, MATCH($B$2, resultados!$A$1:$ZZ$1, 0))</f>
        <v>0</v>
      </c>
      <c r="C123">
        <f>INDEX(resultados!$A$2:$ZZ$228, 117, MATCH($B$3, resultados!$A$1:$ZZ$1, 0))</f>
        <v>0</v>
      </c>
    </row>
    <row r="124" spans="1:3">
      <c r="A124">
        <f>INDEX(resultados!$A$2:$ZZ$228, 118, MATCH($B$1, resultados!$A$1:$ZZ$1, 0))</f>
        <v>0</v>
      </c>
      <c r="B124">
        <f>INDEX(resultados!$A$2:$ZZ$228, 118, MATCH($B$2, resultados!$A$1:$ZZ$1, 0))</f>
        <v>0</v>
      </c>
      <c r="C124">
        <f>INDEX(resultados!$A$2:$ZZ$228, 118, MATCH($B$3, resultados!$A$1:$ZZ$1, 0))</f>
        <v>0</v>
      </c>
    </row>
    <row r="125" spans="1:3">
      <c r="A125">
        <f>INDEX(resultados!$A$2:$ZZ$228, 119, MATCH($B$1, resultados!$A$1:$ZZ$1, 0))</f>
        <v>0</v>
      </c>
      <c r="B125">
        <f>INDEX(resultados!$A$2:$ZZ$228, 119, MATCH($B$2, resultados!$A$1:$ZZ$1, 0))</f>
        <v>0</v>
      </c>
      <c r="C125">
        <f>INDEX(resultados!$A$2:$ZZ$228, 119, MATCH($B$3, resultados!$A$1:$ZZ$1, 0))</f>
        <v>0</v>
      </c>
    </row>
    <row r="126" spans="1:3">
      <c r="A126">
        <f>INDEX(resultados!$A$2:$ZZ$228, 120, MATCH($B$1, resultados!$A$1:$ZZ$1, 0))</f>
        <v>0</v>
      </c>
      <c r="B126">
        <f>INDEX(resultados!$A$2:$ZZ$228, 120, MATCH($B$2, resultados!$A$1:$ZZ$1, 0))</f>
        <v>0</v>
      </c>
      <c r="C126">
        <f>INDEX(resultados!$A$2:$ZZ$228, 120, MATCH($B$3, resultados!$A$1:$ZZ$1, 0))</f>
        <v>0</v>
      </c>
    </row>
    <row r="127" spans="1:3">
      <c r="A127">
        <f>INDEX(resultados!$A$2:$ZZ$228, 121, MATCH($B$1, resultados!$A$1:$ZZ$1, 0))</f>
        <v>0</v>
      </c>
      <c r="B127">
        <f>INDEX(resultados!$A$2:$ZZ$228, 121, MATCH($B$2, resultados!$A$1:$ZZ$1, 0))</f>
        <v>0</v>
      </c>
      <c r="C127">
        <f>INDEX(resultados!$A$2:$ZZ$228, 121, MATCH($B$3, resultados!$A$1:$ZZ$1, 0))</f>
        <v>0</v>
      </c>
    </row>
    <row r="128" spans="1:3">
      <c r="A128">
        <f>INDEX(resultados!$A$2:$ZZ$228, 122, MATCH($B$1, resultados!$A$1:$ZZ$1, 0))</f>
        <v>0</v>
      </c>
      <c r="B128">
        <f>INDEX(resultados!$A$2:$ZZ$228, 122, MATCH($B$2, resultados!$A$1:$ZZ$1, 0))</f>
        <v>0</v>
      </c>
      <c r="C128">
        <f>INDEX(resultados!$A$2:$ZZ$228, 122, MATCH($B$3, resultados!$A$1:$ZZ$1, 0))</f>
        <v>0</v>
      </c>
    </row>
    <row r="129" spans="1:3">
      <c r="A129">
        <f>INDEX(resultados!$A$2:$ZZ$228, 123, MATCH($B$1, resultados!$A$1:$ZZ$1, 0))</f>
        <v>0</v>
      </c>
      <c r="B129">
        <f>INDEX(resultados!$A$2:$ZZ$228, 123, MATCH($B$2, resultados!$A$1:$ZZ$1, 0))</f>
        <v>0</v>
      </c>
      <c r="C129">
        <f>INDEX(resultados!$A$2:$ZZ$228, 123, MATCH($B$3, resultados!$A$1:$ZZ$1, 0))</f>
        <v>0</v>
      </c>
    </row>
    <row r="130" spans="1:3">
      <c r="A130">
        <f>INDEX(resultados!$A$2:$ZZ$228, 124, MATCH($B$1, resultados!$A$1:$ZZ$1, 0))</f>
        <v>0</v>
      </c>
      <c r="B130">
        <f>INDEX(resultados!$A$2:$ZZ$228, 124, MATCH($B$2, resultados!$A$1:$ZZ$1, 0))</f>
        <v>0</v>
      </c>
      <c r="C130">
        <f>INDEX(resultados!$A$2:$ZZ$228, 124, MATCH($B$3, resultados!$A$1:$ZZ$1, 0))</f>
        <v>0</v>
      </c>
    </row>
    <row r="131" spans="1:3">
      <c r="A131">
        <f>INDEX(resultados!$A$2:$ZZ$228, 125, MATCH($B$1, resultados!$A$1:$ZZ$1, 0))</f>
        <v>0</v>
      </c>
      <c r="B131">
        <f>INDEX(resultados!$A$2:$ZZ$228, 125, MATCH($B$2, resultados!$A$1:$ZZ$1, 0))</f>
        <v>0</v>
      </c>
      <c r="C131">
        <f>INDEX(resultados!$A$2:$ZZ$228, 125, MATCH($B$3, resultados!$A$1:$ZZ$1, 0))</f>
        <v>0</v>
      </c>
    </row>
    <row r="132" spans="1:3">
      <c r="A132">
        <f>INDEX(resultados!$A$2:$ZZ$228, 126, MATCH($B$1, resultados!$A$1:$ZZ$1, 0))</f>
        <v>0</v>
      </c>
      <c r="B132">
        <f>INDEX(resultados!$A$2:$ZZ$228, 126, MATCH($B$2, resultados!$A$1:$ZZ$1, 0))</f>
        <v>0</v>
      </c>
      <c r="C132">
        <f>INDEX(resultados!$A$2:$ZZ$228, 126, MATCH($B$3, resultados!$A$1:$ZZ$1, 0))</f>
        <v>0</v>
      </c>
    </row>
    <row r="133" spans="1:3">
      <c r="A133">
        <f>INDEX(resultados!$A$2:$ZZ$228, 127, MATCH($B$1, resultados!$A$1:$ZZ$1, 0))</f>
        <v>0</v>
      </c>
      <c r="B133">
        <f>INDEX(resultados!$A$2:$ZZ$228, 127, MATCH($B$2, resultados!$A$1:$ZZ$1, 0))</f>
        <v>0</v>
      </c>
      <c r="C133">
        <f>INDEX(resultados!$A$2:$ZZ$228, 127, MATCH($B$3, resultados!$A$1:$ZZ$1, 0))</f>
        <v>0</v>
      </c>
    </row>
    <row r="134" spans="1:3">
      <c r="A134">
        <f>INDEX(resultados!$A$2:$ZZ$228, 128, MATCH($B$1, resultados!$A$1:$ZZ$1, 0))</f>
        <v>0</v>
      </c>
      <c r="B134">
        <f>INDEX(resultados!$A$2:$ZZ$228, 128, MATCH($B$2, resultados!$A$1:$ZZ$1, 0))</f>
        <v>0</v>
      </c>
      <c r="C134">
        <f>INDEX(resultados!$A$2:$ZZ$228, 128, MATCH($B$3, resultados!$A$1:$ZZ$1, 0))</f>
        <v>0</v>
      </c>
    </row>
    <row r="135" spans="1:3">
      <c r="A135">
        <f>INDEX(resultados!$A$2:$ZZ$228, 129, MATCH($B$1, resultados!$A$1:$ZZ$1, 0))</f>
        <v>0</v>
      </c>
      <c r="B135">
        <f>INDEX(resultados!$A$2:$ZZ$228, 129, MATCH($B$2, resultados!$A$1:$ZZ$1, 0))</f>
        <v>0</v>
      </c>
      <c r="C135">
        <f>INDEX(resultados!$A$2:$ZZ$228, 129, MATCH($B$3, resultados!$A$1:$ZZ$1, 0))</f>
        <v>0</v>
      </c>
    </row>
    <row r="136" spans="1:3">
      <c r="A136">
        <f>INDEX(resultados!$A$2:$ZZ$228, 130, MATCH($B$1, resultados!$A$1:$ZZ$1, 0))</f>
        <v>0</v>
      </c>
      <c r="B136">
        <f>INDEX(resultados!$A$2:$ZZ$228, 130, MATCH($B$2, resultados!$A$1:$ZZ$1, 0))</f>
        <v>0</v>
      </c>
      <c r="C136">
        <f>INDEX(resultados!$A$2:$ZZ$228, 130, MATCH($B$3, resultados!$A$1:$ZZ$1, 0))</f>
        <v>0</v>
      </c>
    </row>
    <row r="137" spans="1:3">
      <c r="A137">
        <f>INDEX(resultados!$A$2:$ZZ$228, 131, MATCH($B$1, resultados!$A$1:$ZZ$1, 0))</f>
        <v>0</v>
      </c>
      <c r="B137">
        <f>INDEX(resultados!$A$2:$ZZ$228, 131, MATCH($B$2, resultados!$A$1:$ZZ$1, 0))</f>
        <v>0</v>
      </c>
      <c r="C137">
        <f>INDEX(resultados!$A$2:$ZZ$228, 131, MATCH($B$3, resultados!$A$1:$ZZ$1, 0))</f>
        <v>0</v>
      </c>
    </row>
    <row r="138" spans="1:3">
      <c r="A138">
        <f>INDEX(resultados!$A$2:$ZZ$228, 132, MATCH($B$1, resultados!$A$1:$ZZ$1, 0))</f>
        <v>0</v>
      </c>
      <c r="B138">
        <f>INDEX(resultados!$A$2:$ZZ$228, 132, MATCH($B$2, resultados!$A$1:$ZZ$1, 0))</f>
        <v>0</v>
      </c>
      <c r="C138">
        <f>INDEX(resultados!$A$2:$ZZ$228, 132, MATCH($B$3, resultados!$A$1:$ZZ$1, 0))</f>
        <v>0</v>
      </c>
    </row>
    <row r="139" spans="1:3">
      <c r="A139">
        <f>INDEX(resultados!$A$2:$ZZ$228, 133, MATCH($B$1, resultados!$A$1:$ZZ$1, 0))</f>
        <v>0</v>
      </c>
      <c r="B139">
        <f>INDEX(resultados!$A$2:$ZZ$228, 133, MATCH($B$2, resultados!$A$1:$ZZ$1, 0))</f>
        <v>0</v>
      </c>
      <c r="C139">
        <f>INDEX(resultados!$A$2:$ZZ$228, 133, MATCH($B$3, resultados!$A$1:$ZZ$1, 0))</f>
        <v>0</v>
      </c>
    </row>
    <row r="140" spans="1:3">
      <c r="A140">
        <f>INDEX(resultados!$A$2:$ZZ$228, 134, MATCH($B$1, resultados!$A$1:$ZZ$1, 0))</f>
        <v>0</v>
      </c>
      <c r="B140">
        <f>INDEX(resultados!$A$2:$ZZ$228, 134, MATCH($B$2, resultados!$A$1:$ZZ$1, 0))</f>
        <v>0</v>
      </c>
      <c r="C140">
        <f>INDEX(resultados!$A$2:$ZZ$228, 134, MATCH($B$3, resultados!$A$1:$ZZ$1, 0))</f>
        <v>0</v>
      </c>
    </row>
    <row r="141" spans="1:3">
      <c r="A141">
        <f>INDEX(resultados!$A$2:$ZZ$228, 135, MATCH($B$1, resultados!$A$1:$ZZ$1, 0))</f>
        <v>0</v>
      </c>
      <c r="B141">
        <f>INDEX(resultados!$A$2:$ZZ$228, 135, MATCH($B$2, resultados!$A$1:$ZZ$1, 0))</f>
        <v>0</v>
      </c>
      <c r="C141">
        <f>INDEX(resultados!$A$2:$ZZ$228, 135, MATCH($B$3, resultados!$A$1:$ZZ$1, 0))</f>
        <v>0</v>
      </c>
    </row>
    <row r="142" spans="1:3">
      <c r="A142">
        <f>INDEX(resultados!$A$2:$ZZ$228, 136, MATCH($B$1, resultados!$A$1:$ZZ$1, 0))</f>
        <v>0</v>
      </c>
      <c r="B142">
        <f>INDEX(resultados!$A$2:$ZZ$228, 136, MATCH($B$2, resultados!$A$1:$ZZ$1, 0))</f>
        <v>0</v>
      </c>
      <c r="C142">
        <f>INDEX(resultados!$A$2:$ZZ$228, 136, MATCH($B$3, resultados!$A$1:$ZZ$1, 0))</f>
        <v>0</v>
      </c>
    </row>
    <row r="143" spans="1:3">
      <c r="A143">
        <f>INDEX(resultados!$A$2:$ZZ$228, 137, MATCH($B$1, resultados!$A$1:$ZZ$1, 0))</f>
        <v>0</v>
      </c>
      <c r="B143">
        <f>INDEX(resultados!$A$2:$ZZ$228, 137, MATCH($B$2, resultados!$A$1:$ZZ$1, 0))</f>
        <v>0</v>
      </c>
      <c r="C143">
        <f>INDEX(resultados!$A$2:$ZZ$228, 137, MATCH($B$3, resultados!$A$1:$ZZ$1, 0))</f>
        <v>0</v>
      </c>
    </row>
    <row r="144" spans="1:3">
      <c r="A144">
        <f>INDEX(resultados!$A$2:$ZZ$228, 138, MATCH($B$1, resultados!$A$1:$ZZ$1, 0))</f>
        <v>0</v>
      </c>
      <c r="B144">
        <f>INDEX(resultados!$A$2:$ZZ$228, 138, MATCH($B$2, resultados!$A$1:$ZZ$1, 0))</f>
        <v>0</v>
      </c>
      <c r="C144">
        <f>INDEX(resultados!$A$2:$ZZ$228, 138, MATCH($B$3, resultados!$A$1:$ZZ$1, 0))</f>
        <v>0</v>
      </c>
    </row>
    <row r="145" spans="1:3">
      <c r="A145">
        <f>INDEX(resultados!$A$2:$ZZ$228, 139, MATCH($B$1, resultados!$A$1:$ZZ$1, 0))</f>
        <v>0</v>
      </c>
      <c r="B145">
        <f>INDEX(resultados!$A$2:$ZZ$228, 139, MATCH($B$2, resultados!$A$1:$ZZ$1, 0))</f>
        <v>0</v>
      </c>
      <c r="C145">
        <f>INDEX(resultados!$A$2:$ZZ$228, 139, MATCH($B$3, resultados!$A$1:$ZZ$1, 0))</f>
        <v>0</v>
      </c>
    </row>
    <row r="146" spans="1:3">
      <c r="A146">
        <f>INDEX(resultados!$A$2:$ZZ$228, 140, MATCH($B$1, resultados!$A$1:$ZZ$1, 0))</f>
        <v>0</v>
      </c>
      <c r="B146">
        <f>INDEX(resultados!$A$2:$ZZ$228, 140, MATCH($B$2, resultados!$A$1:$ZZ$1, 0))</f>
        <v>0</v>
      </c>
      <c r="C146">
        <f>INDEX(resultados!$A$2:$ZZ$228, 140, MATCH($B$3, resultados!$A$1:$ZZ$1, 0))</f>
        <v>0</v>
      </c>
    </row>
    <row r="147" spans="1:3">
      <c r="A147">
        <f>INDEX(resultados!$A$2:$ZZ$228, 141, MATCH($B$1, resultados!$A$1:$ZZ$1, 0))</f>
        <v>0</v>
      </c>
      <c r="B147">
        <f>INDEX(resultados!$A$2:$ZZ$228, 141, MATCH($B$2, resultados!$A$1:$ZZ$1, 0))</f>
        <v>0</v>
      </c>
      <c r="C147">
        <f>INDEX(resultados!$A$2:$ZZ$228, 141, MATCH($B$3, resultados!$A$1:$ZZ$1, 0))</f>
        <v>0</v>
      </c>
    </row>
    <row r="148" spans="1:3">
      <c r="A148">
        <f>INDEX(resultados!$A$2:$ZZ$228, 142, MATCH($B$1, resultados!$A$1:$ZZ$1, 0))</f>
        <v>0</v>
      </c>
      <c r="B148">
        <f>INDEX(resultados!$A$2:$ZZ$228, 142, MATCH($B$2, resultados!$A$1:$ZZ$1, 0))</f>
        <v>0</v>
      </c>
      <c r="C148">
        <f>INDEX(resultados!$A$2:$ZZ$228, 142, MATCH($B$3, resultados!$A$1:$ZZ$1, 0))</f>
        <v>0</v>
      </c>
    </row>
    <row r="149" spans="1:3">
      <c r="A149">
        <f>INDEX(resultados!$A$2:$ZZ$228, 143, MATCH($B$1, resultados!$A$1:$ZZ$1, 0))</f>
        <v>0</v>
      </c>
      <c r="B149">
        <f>INDEX(resultados!$A$2:$ZZ$228, 143, MATCH($B$2, resultados!$A$1:$ZZ$1, 0))</f>
        <v>0</v>
      </c>
      <c r="C149">
        <f>INDEX(resultados!$A$2:$ZZ$228, 143, MATCH($B$3, resultados!$A$1:$ZZ$1, 0))</f>
        <v>0</v>
      </c>
    </row>
    <row r="150" spans="1:3">
      <c r="A150">
        <f>INDEX(resultados!$A$2:$ZZ$228, 144, MATCH($B$1, resultados!$A$1:$ZZ$1, 0))</f>
        <v>0</v>
      </c>
      <c r="B150">
        <f>INDEX(resultados!$A$2:$ZZ$228, 144, MATCH($B$2, resultados!$A$1:$ZZ$1, 0))</f>
        <v>0</v>
      </c>
      <c r="C150">
        <f>INDEX(resultados!$A$2:$ZZ$228, 144, MATCH($B$3, resultados!$A$1:$ZZ$1, 0))</f>
        <v>0</v>
      </c>
    </row>
    <row r="151" spans="1:3">
      <c r="A151">
        <f>INDEX(resultados!$A$2:$ZZ$228, 145, MATCH($B$1, resultados!$A$1:$ZZ$1, 0))</f>
        <v>0</v>
      </c>
      <c r="B151">
        <f>INDEX(resultados!$A$2:$ZZ$228, 145, MATCH($B$2, resultados!$A$1:$ZZ$1, 0))</f>
        <v>0</v>
      </c>
      <c r="C151">
        <f>INDEX(resultados!$A$2:$ZZ$228, 145, MATCH($B$3, resultados!$A$1:$ZZ$1, 0))</f>
        <v>0</v>
      </c>
    </row>
    <row r="152" spans="1:3">
      <c r="A152">
        <f>INDEX(resultados!$A$2:$ZZ$228, 146, MATCH($B$1, resultados!$A$1:$ZZ$1, 0))</f>
        <v>0</v>
      </c>
      <c r="B152">
        <f>INDEX(resultados!$A$2:$ZZ$228, 146, MATCH($B$2, resultados!$A$1:$ZZ$1, 0))</f>
        <v>0</v>
      </c>
      <c r="C152">
        <f>INDEX(resultados!$A$2:$ZZ$228, 146, MATCH($B$3, resultados!$A$1:$ZZ$1, 0))</f>
        <v>0</v>
      </c>
    </row>
    <row r="153" spans="1:3">
      <c r="A153">
        <f>INDEX(resultados!$A$2:$ZZ$228, 147, MATCH($B$1, resultados!$A$1:$ZZ$1, 0))</f>
        <v>0</v>
      </c>
      <c r="B153">
        <f>INDEX(resultados!$A$2:$ZZ$228, 147, MATCH($B$2, resultados!$A$1:$ZZ$1, 0))</f>
        <v>0</v>
      </c>
      <c r="C153">
        <f>INDEX(resultados!$A$2:$ZZ$228, 147, MATCH($B$3, resultados!$A$1:$ZZ$1, 0))</f>
        <v>0</v>
      </c>
    </row>
    <row r="154" spans="1:3">
      <c r="A154">
        <f>INDEX(resultados!$A$2:$ZZ$228, 148, MATCH($B$1, resultados!$A$1:$ZZ$1, 0))</f>
        <v>0</v>
      </c>
      <c r="B154">
        <f>INDEX(resultados!$A$2:$ZZ$228, 148, MATCH($B$2, resultados!$A$1:$ZZ$1, 0))</f>
        <v>0</v>
      </c>
      <c r="C154">
        <f>INDEX(resultados!$A$2:$ZZ$228, 148, MATCH($B$3, resultados!$A$1:$ZZ$1, 0))</f>
        <v>0</v>
      </c>
    </row>
    <row r="155" spans="1:3">
      <c r="A155">
        <f>INDEX(resultados!$A$2:$ZZ$228, 149, MATCH($B$1, resultados!$A$1:$ZZ$1, 0))</f>
        <v>0</v>
      </c>
      <c r="B155">
        <f>INDEX(resultados!$A$2:$ZZ$228, 149, MATCH($B$2, resultados!$A$1:$ZZ$1, 0))</f>
        <v>0</v>
      </c>
      <c r="C155">
        <f>INDEX(resultados!$A$2:$ZZ$228, 149, MATCH($B$3, resultados!$A$1:$ZZ$1, 0))</f>
        <v>0</v>
      </c>
    </row>
    <row r="156" spans="1:3">
      <c r="A156">
        <f>INDEX(resultados!$A$2:$ZZ$228, 150, MATCH($B$1, resultados!$A$1:$ZZ$1, 0))</f>
        <v>0</v>
      </c>
      <c r="B156">
        <f>INDEX(resultados!$A$2:$ZZ$228, 150, MATCH($B$2, resultados!$A$1:$ZZ$1, 0))</f>
        <v>0</v>
      </c>
      <c r="C156">
        <f>INDEX(resultados!$A$2:$ZZ$228, 150, MATCH($B$3, resultados!$A$1:$ZZ$1, 0))</f>
        <v>0</v>
      </c>
    </row>
    <row r="157" spans="1:3">
      <c r="A157">
        <f>INDEX(resultados!$A$2:$ZZ$228, 151, MATCH($B$1, resultados!$A$1:$ZZ$1, 0))</f>
        <v>0</v>
      </c>
      <c r="B157">
        <f>INDEX(resultados!$A$2:$ZZ$228, 151, MATCH($B$2, resultados!$A$1:$ZZ$1, 0))</f>
        <v>0</v>
      </c>
      <c r="C157">
        <f>INDEX(resultados!$A$2:$ZZ$228, 151, MATCH($B$3, resultados!$A$1:$ZZ$1, 0))</f>
        <v>0</v>
      </c>
    </row>
    <row r="158" spans="1:3">
      <c r="A158">
        <f>INDEX(resultados!$A$2:$ZZ$228, 152, MATCH($B$1, resultados!$A$1:$ZZ$1, 0))</f>
        <v>0</v>
      </c>
      <c r="B158">
        <f>INDEX(resultados!$A$2:$ZZ$228, 152, MATCH($B$2, resultados!$A$1:$ZZ$1, 0))</f>
        <v>0</v>
      </c>
      <c r="C158">
        <f>INDEX(resultados!$A$2:$ZZ$228, 152, MATCH($B$3, resultados!$A$1:$ZZ$1, 0))</f>
        <v>0</v>
      </c>
    </row>
    <row r="159" spans="1:3">
      <c r="A159">
        <f>INDEX(resultados!$A$2:$ZZ$228, 153, MATCH($B$1, resultados!$A$1:$ZZ$1, 0))</f>
        <v>0</v>
      </c>
      <c r="B159">
        <f>INDEX(resultados!$A$2:$ZZ$228, 153, MATCH($B$2, resultados!$A$1:$ZZ$1, 0))</f>
        <v>0</v>
      </c>
      <c r="C159">
        <f>INDEX(resultados!$A$2:$ZZ$228, 153, MATCH($B$3, resultados!$A$1:$ZZ$1, 0))</f>
        <v>0</v>
      </c>
    </row>
    <row r="160" spans="1:3">
      <c r="A160">
        <f>INDEX(resultados!$A$2:$ZZ$228, 154, MATCH($B$1, resultados!$A$1:$ZZ$1, 0))</f>
        <v>0</v>
      </c>
      <c r="B160">
        <f>INDEX(resultados!$A$2:$ZZ$228, 154, MATCH($B$2, resultados!$A$1:$ZZ$1, 0))</f>
        <v>0</v>
      </c>
      <c r="C160">
        <f>INDEX(resultados!$A$2:$ZZ$228, 154, MATCH($B$3, resultados!$A$1:$ZZ$1, 0))</f>
        <v>0</v>
      </c>
    </row>
    <row r="161" spans="1:3">
      <c r="A161">
        <f>INDEX(resultados!$A$2:$ZZ$228, 155, MATCH($B$1, resultados!$A$1:$ZZ$1, 0))</f>
        <v>0</v>
      </c>
      <c r="B161">
        <f>INDEX(resultados!$A$2:$ZZ$228, 155, MATCH($B$2, resultados!$A$1:$ZZ$1, 0))</f>
        <v>0</v>
      </c>
      <c r="C161">
        <f>INDEX(resultados!$A$2:$ZZ$228, 155, MATCH($B$3, resultados!$A$1:$ZZ$1, 0))</f>
        <v>0</v>
      </c>
    </row>
    <row r="162" spans="1:3">
      <c r="A162">
        <f>INDEX(resultados!$A$2:$ZZ$228, 156, MATCH($B$1, resultados!$A$1:$ZZ$1, 0))</f>
        <v>0</v>
      </c>
      <c r="B162">
        <f>INDEX(resultados!$A$2:$ZZ$228, 156, MATCH($B$2, resultados!$A$1:$ZZ$1, 0))</f>
        <v>0</v>
      </c>
      <c r="C162">
        <f>INDEX(resultados!$A$2:$ZZ$228, 156, MATCH($B$3, resultados!$A$1:$ZZ$1, 0))</f>
        <v>0</v>
      </c>
    </row>
    <row r="163" spans="1:3">
      <c r="A163">
        <f>INDEX(resultados!$A$2:$ZZ$228, 157, MATCH($B$1, resultados!$A$1:$ZZ$1, 0))</f>
        <v>0</v>
      </c>
      <c r="B163">
        <f>INDEX(resultados!$A$2:$ZZ$228, 157, MATCH($B$2, resultados!$A$1:$ZZ$1, 0))</f>
        <v>0</v>
      </c>
      <c r="C163">
        <f>INDEX(resultados!$A$2:$ZZ$228, 157, MATCH($B$3, resultados!$A$1:$ZZ$1, 0))</f>
        <v>0</v>
      </c>
    </row>
    <row r="164" spans="1:3">
      <c r="A164">
        <f>INDEX(resultados!$A$2:$ZZ$228, 158, MATCH($B$1, resultados!$A$1:$ZZ$1, 0))</f>
        <v>0</v>
      </c>
      <c r="B164">
        <f>INDEX(resultados!$A$2:$ZZ$228, 158, MATCH($B$2, resultados!$A$1:$ZZ$1, 0))</f>
        <v>0</v>
      </c>
      <c r="C164">
        <f>INDEX(resultados!$A$2:$ZZ$228, 158, MATCH($B$3, resultados!$A$1:$ZZ$1, 0))</f>
        <v>0</v>
      </c>
    </row>
    <row r="165" spans="1:3">
      <c r="A165">
        <f>INDEX(resultados!$A$2:$ZZ$228, 159, MATCH($B$1, resultados!$A$1:$ZZ$1, 0))</f>
        <v>0</v>
      </c>
      <c r="B165">
        <f>INDEX(resultados!$A$2:$ZZ$228, 159, MATCH($B$2, resultados!$A$1:$ZZ$1, 0))</f>
        <v>0</v>
      </c>
      <c r="C165">
        <f>INDEX(resultados!$A$2:$ZZ$228, 159, MATCH($B$3, resultados!$A$1:$ZZ$1, 0))</f>
        <v>0</v>
      </c>
    </row>
    <row r="166" spans="1:3">
      <c r="A166">
        <f>INDEX(resultados!$A$2:$ZZ$228, 160, MATCH($B$1, resultados!$A$1:$ZZ$1, 0))</f>
        <v>0</v>
      </c>
      <c r="B166">
        <f>INDEX(resultados!$A$2:$ZZ$228, 160, MATCH($B$2, resultados!$A$1:$ZZ$1, 0))</f>
        <v>0</v>
      </c>
      <c r="C166">
        <f>INDEX(resultados!$A$2:$ZZ$228, 160, MATCH($B$3, resultados!$A$1:$ZZ$1, 0))</f>
        <v>0</v>
      </c>
    </row>
    <row r="167" spans="1:3">
      <c r="A167">
        <f>INDEX(resultados!$A$2:$ZZ$228, 161, MATCH($B$1, resultados!$A$1:$ZZ$1, 0))</f>
        <v>0</v>
      </c>
      <c r="B167">
        <f>INDEX(resultados!$A$2:$ZZ$228, 161, MATCH($B$2, resultados!$A$1:$ZZ$1, 0))</f>
        <v>0</v>
      </c>
      <c r="C167">
        <f>INDEX(resultados!$A$2:$ZZ$228, 161, MATCH($B$3, resultados!$A$1:$ZZ$1, 0))</f>
        <v>0</v>
      </c>
    </row>
    <row r="168" spans="1:3">
      <c r="A168">
        <f>INDEX(resultados!$A$2:$ZZ$228, 162, MATCH($B$1, resultados!$A$1:$ZZ$1, 0))</f>
        <v>0</v>
      </c>
      <c r="B168">
        <f>INDEX(resultados!$A$2:$ZZ$228, 162, MATCH($B$2, resultados!$A$1:$ZZ$1, 0))</f>
        <v>0</v>
      </c>
      <c r="C168">
        <f>INDEX(resultados!$A$2:$ZZ$228, 162, MATCH($B$3, resultados!$A$1:$ZZ$1, 0))</f>
        <v>0</v>
      </c>
    </row>
    <row r="169" spans="1:3">
      <c r="A169">
        <f>INDEX(resultados!$A$2:$ZZ$228, 163, MATCH($B$1, resultados!$A$1:$ZZ$1, 0))</f>
        <v>0</v>
      </c>
      <c r="B169">
        <f>INDEX(resultados!$A$2:$ZZ$228, 163, MATCH($B$2, resultados!$A$1:$ZZ$1, 0))</f>
        <v>0</v>
      </c>
      <c r="C169">
        <f>INDEX(resultados!$A$2:$ZZ$228, 163, MATCH($B$3, resultados!$A$1:$ZZ$1, 0))</f>
        <v>0</v>
      </c>
    </row>
    <row r="170" spans="1:3">
      <c r="A170">
        <f>INDEX(resultados!$A$2:$ZZ$228, 164, MATCH($B$1, resultados!$A$1:$ZZ$1, 0))</f>
        <v>0</v>
      </c>
      <c r="B170">
        <f>INDEX(resultados!$A$2:$ZZ$228, 164, MATCH($B$2, resultados!$A$1:$ZZ$1, 0))</f>
        <v>0</v>
      </c>
      <c r="C170">
        <f>INDEX(resultados!$A$2:$ZZ$228, 164, MATCH($B$3, resultados!$A$1:$ZZ$1, 0))</f>
        <v>0</v>
      </c>
    </row>
    <row r="171" spans="1:3">
      <c r="A171">
        <f>INDEX(resultados!$A$2:$ZZ$228, 165, MATCH($B$1, resultados!$A$1:$ZZ$1, 0))</f>
        <v>0</v>
      </c>
      <c r="B171">
        <f>INDEX(resultados!$A$2:$ZZ$228, 165, MATCH($B$2, resultados!$A$1:$ZZ$1, 0))</f>
        <v>0</v>
      </c>
      <c r="C171">
        <f>INDEX(resultados!$A$2:$ZZ$228, 165, MATCH($B$3, resultados!$A$1:$ZZ$1, 0))</f>
        <v>0</v>
      </c>
    </row>
    <row r="172" spans="1:3">
      <c r="A172">
        <f>INDEX(resultados!$A$2:$ZZ$228, 166, MATCH($B$1, resultados!$A$1:$ZZ$1, 0))</f>
        <v>0</v>
      </c>
      <c r="B172">
        <f>INDEX(resultados!$A$2:$ZZ$228, 166, MATCH($B$2, resultados!$A$1:$ZZ$1, 0))</f>
        <v>0</v>
      </c>
      <c r="C172">
        <f>INDEX(resultados!$A$2:$ZZ$228, 166, MATCH($B$3, resultados!$A$1:$ZZ$1, 0))</f>
        <v>0</v>
      </c>
    </row>
    <row r="173" spans="1:3">
      <c r="A173">
        <f>INDEX(resultados!$A$2:$ZZ$228, 167, MATCH($B$1, resultados!$A$1:$ZZ$1, 0))</f>
        <v>0</v>
      </c>
      <c r="B173">
        <f>INDEX(resultados!$A$2:$ZZ$228, 167, MATCH($B$2, resultados!$A$1:$ZZ$1, 0))</f>
        <v>0</v>
      </c>
      <c r="C173">
        <f>INDEX(resultados!$A$2:$ZZ$228, 167, MATCH($B$3, resultados!$A$1:$ZZ$1, 0))</f>
        <v>0</v>
      </c>
    </row>
    <row r="174" spans="1:3">
      <c r="A174">
        <f>INDEX(resultados!$A$2:$ZZ$228, 168, MATCH($B$1, resultados!$A$1:$ZZ$1, 0))</f>
        <v>0</v>
      </c>
      <c r="B174">
        <f>INDEX(resultados!$A$2:$ZZ$228, 168, MATCH($B$2, resultados!$A$1:$ZZ$1, 0))</f>
        <v>0</v>
      </c>
      <c r="C174">
        <f>INDEX(resultados!$A$2:$ZZ$228, 168, MATCH($B$3, resultados!$A$1:$ZZ$1, 0))</f>
        <v>0</v>
      </c>
    </row>
    <row r="175" spans="1:3">
      <c r="A175">
        <f>INDEX(resultados!$A$2:$ZZ$228, 169, MATCH($B$1, resultados!$A$1:$ZZ$1, 0))</f>
        <v>0</v>
      </c>
      <c r="B175">
        <f>INDEX(resultados!$A$2:$ZZ$228, 169, MATCH($B$2, resultados!$A$1:$ZZ$1, 0))</f>
        <v>0</v>
      </c>
      <c r="C175">
        <f>INDEX(resultados!$A$2:$ZZ$228, 169, MATCH($B$3, resultados!$A$1:$ZZ$1, 0))</f>
        <v>0</v>
      </c>
    </row>
    <row r="176" spans="1:3">
      <c r="A176">
        <f>INDEX(resultados!$A$2:$ZZ$228, 170, MATCH($B$1, resultados!$A$1:$ZZ$1, 0))</f>
        <v>0</v>
      </c>
      <c r="B176">
        <f>INDEX(resultados!$A$2:$ZZ$228, 170, MATCH($B$2, resultados!$A$1:$ZZ$1, 0))</f>
        <v>0</v>
      </c>
      <c r="C176">
        <f>INDEX(resultados!$A$2:$ZZ$228, 170, MATCH($B$3, resultados!$A$1:$ZZ$1, 0))</f>
        <v>0</v>
      </c>
    </row>
    <row r="177" spans="1:3">
      <c r="A177">
        <f>INDEX(resultados!$A$2:$ZZ$228, 171, MATCH($B$1, resultados!$A$1:$ZZ$1, 0))</f>
        <v>0</v>
      </c>
      <c r="B177">
        <f>INDEX(resultados!$A$2:$ZZ$228, 171, MATCH($B$2, resultados!$A$1:$ZZ$1, 0))</f>
        <v>0</v>
      </c>
      <c r="C177">
        <f>INDEX(resultados!$A$2:$ZZ$228, 171, MATCH($B$3, resultados!$A$1:$ZZ$1, 0))</f>
        <v>0</v>
      </c>
    </row>
    <row r="178" spans="1:3">
      <c r="A178">
        <f>INDEX(resultados!$A$2:$ZZ$228, 172, MATCH($B$1, resultados!$A$1:$ZZ$1, 0))</f>
        <v>0</v>
      </c>
      <c r="B178">
        <f>INDEX(resultados!$A$2:$ZZ$228, 172, MATCH($B$2, resultados!$A$1:$ZZ$1, 0))</f>
        <v>0</v>
      </c>
      <c r="C178">
        <f>INDEX(resultados!$A$2:$ZZ$228, 172, MATCH($B$3, resultados!$A$1:$ZZ$1, 0))</f>
        <v>0</v>
      </c>
    </row>
    <row r="179" spans="1:3">
      <c r="A179">
        <f>INDEX(resultados!$A$2:$ZZ$228, 173, MATCH($B$1, resultados!$A$1:$ZZ$1, 0))</f>
        <v>0</v>
      </c>
      <c r="B179">
        <f>INDEX(resultados!$A$2:$ZZ$228, 173, MATCH($B$2, resultados!$A$1:$ZZ$1, 0))</f>
        <v>0</v>
      </c>
      <c r="C179">
        <f>INDEX(resultados!$A$2:$ZZ$228, 173, MATCH($B$3, resultados!$A$1:$ZZ$1, 0))</f>
        <v>0</v>
      </c>
    </row>
    <row r="180" spans="1:3">
      <c r="A180">
        <f>INDEX(resultados!$A$2:$ZZ$228, 174, MATCH($B$1, resultados!$A$1:$ZZ$1, 0))</f>
        <v>0</v>
      </c>
      <c r="B180">
        <f>INDEX(resultados!$A$2:$ZZ$228, 174, MATCH($B$2, resultados!$A$1:$ZZ$1, 0))</f>
        <v>0</v>
      </c>
      <c r="C180">
        <f>INDEX(resultados!$A$2:$ZZ$228, 174, MATCH($B$3, resultados!$A$1:$ZZ$1, 0))</f>
        <v>0</v>
      </c>
    </row>
    <row r="181" spans="1:3">
      <c r="A181">
        <f>INDEX(resultados!$A$2:$ZZ$228, 175, MATCH($B$1, resultados!$A$1:$ZZ$1, 0))</f>
        <v>0</v>
      </c>
      <c r="B181">
        <f>INDEX(resultados!$A$2:$ZZ$228, 175, MATCH($B$2, resultados!$A$1:$ZZ$1, 0))</f>
        <v>0</v>
      </c>
      <c r="C181">
        <f>INDEX(resultados!$A$2:$ZZ$228, 175, MATCH($B$3, resultados!$A$1:$ZZ$1, 0))</f>
        <v>0</v>
      </c>
    </row>
    <row r="182" spans="1:3">
      <c r="A182">
        <f>INDEX(resultados!$A$2:$ZZ$228, 176, MATCH($B$1, resultados!$A$1:$ZZ$1, 0))</f>
        <v>0</v>
      </c>
      <c r="B182">
        <f>INDEX(resultados!$A$2:$ZZ$228, 176, MATCH($B$2, resultados!$A$1:$ZZ$1, 0))</f>
        <v>0</v>
      </c>
      <c r="C182">
        <f>INDEX(resultados!$A$2:$ZZ$228, 176, MATCH($B$3, resultados!$A$1:$ZZ$1, 0))</f>
        <v>0</v>
      </c>
    </row>
    <row r="183" spans="1:3">
      <c r="A183">
        <f>INDEX(resultados!$A$2:$ZZ$228, 177, MATCH($B$1, resultados!$A$1:$ZZ$1, 0))</f>
        <v>0</v>
      </c>
      <c r="B183">
        <f>INDEX(resultados!$A$2:$ZZ$228, 177, MATCH($B$2, resultados!$A$1:$ZZ$1, 0))</f>
        <v>0</v>
      </c>
      <c r="C183">
        <f>INDEX(resultados!$A$2:$ZZ$228, 177, MATCH($B$3, resultados!$A$1:$ZZ$1, 0))</f>
        <v>0</v>
      </c>
    </row>
    <row r="184" spans="1:3">
      <c r="A184">
        <f>INDEX(resultados!$A$2:$ZZ$228, 178, MATCH($B$1, resultados!$A$1:$ZZ$1, 0))</f>
        <v>0</v>
      </c>
      <c r="B184">
        <f>INDEX(resultados!$A$2:$ZZ$228, 178, MATCH($B$2, resultados!$A$1:$ZZ$1, 0))</f>
        <v>0</v>
      </c>
      <c r="C184">
        <f>INDEX(resultados!$A$2:$ZZ$228, 178, MATCH($B$3, resultados!$A$1:$ZZ$1, 0))</f>
        <v>0</v>
      </c>
    </row>
    <row r="185" spans="1:3">
      <c r="A185">
        <f>INDEX(resultados!$A$2:$ZZ$228, 179, MATCH($B$1, resultados!$A$1:$ZZ$1, 0))</f>
        <v>0</v>
      </c>
      <c r="B185">
        <f>INDEX(resultados!$A$2:$ZZ$228, 179, MATCH($B$2, resultados!$A$1:$ZZ$1, 0))</f>
        <v>0</v>
      </c>
      <c r="C185">
        <f>INDEX(resultados!$A$2:$ZZ$228, 179, MATCH($B$3, resultados!$A$1:$ZZ$1, 0))</f>
        <v>0</v>
      </c>
    </row>
    <row r="186" spans="1:3">
      <c r="A186">
        <f>INDEX(resultados!$A$2:$ZZ$228, 180, MATCH($B$1, resultados!$A$1:$ZZ$1, 0))</f>
        <v>0</v>
      </c>
      <c r="B186">
        <f>INDEX(resultados!$A$2:$ZZ$228, 180, MATCH($B$2, resultados!$A$1:$ZZ$1, 0))</f>
        <v>0</v>
      </c>
      <c r="C186">
        <f>INDEX(resultados!$A$2:$ZZ$228, 180, MATCH($B$3, resultados!$A$1:$ZZ$1, 0))</f>
        <v>0</v>
      </c>
    </row>
    <row r="187" spans="1:3">
      <c r="A187">
        <f>INDEX(resultados!$A$2:$ZZ$228, 181, MATCH($B$1, resultados!$A$1:$ZZ$1, 0))</f>
        <v>0</v>
      </c>
      <c r="B187">
        <f>INDEX(resultados!$A$2:$ZZ$228, 181, MATCH($B$2, resultados!$A$1:$ZZ$1, 0))</f>
        <v>0</v>
      </c>
      <c r="C187">
        <f>INDEX(resultados!$A$2:$ZZ$228, 181, MATCH($B$3, resultados!$A$1:$ZZ$1, 0))</f>
        <v>0</v>
      </c>
    </row>
    <row r="188" spans="1:3">
      <c r="A188">
        <f>INDEX(resultados!$A$2:$ZZ$228, 182, MATCH($B$1, resultados!$A$1:$ZZ$1, 0))</f>
        <v>0</v>
      </c>
      <c r="B188">
        <f>INDEX(resultados!$A$2:$ZZ$228, 182, MATCH($B$2, resultados!$A$1:$ZZ$1, 0))</f>
        <v>0</v>
      </c>
      <c r="C188">
        <f>INDEX(resultados!$A$2:$ZZ$228, 182, MATCH($B$3, resultados!$A$1:$ZZ$1, 0))</f>
        <v>0</v>
      </c>
    </row>
    <row r="189" spans="1:3">
      <c r="A189">
        <f>INDEX(resultados!$A$2:$ZZ$228, 183, MATCH($B$1, resultados!$A$1:$ZZ$1, 0))</f>
        <v>0</v>
      </c>
      <c r="B189">
        <f>INDEX(resultados!$A$2:$ZZ$228, 183, MATCH($B$2, resultados!$A$1:$ZZ$1, 0))</f>
        <v>0</v>
      </c>
      <c r="C189">
        <f>INDEX(resultados!$A$2:$ZZ$228, 183, MATCH($B$3, resultados!$A$1:$ZZ$1, 0))</f>
        <v>0</v>
      </c>
    </row>
    <row r="190" spans="1:3">
      <c r="A190">
        <f>INDEX(resultados!$A$2:$ZZ$228, 184, MATCH($B$1, resultados!$A$1:$ZZ$1, 0))</f>
        <v>0</v>
      </c>
      <c r="B190">
        <f>INDEX(resultados!$A$2:$ZZ$228, 184, MATCH($B$2, resultados!$A$1:$ZZ$1, 0))</f>
        <v>0</v>
      </c>
      <c r="C190">
        <f>INDEX(resultados!$A$2:$ZZ$228, 184, MATCH($B$3, resultados!$A$1:$ZZ$1, 0))</f>
        <v>0</v>
      </c>
    </row>
    <row r="191" spans="1:3">
      <c r="A191">
        <f>INDEX(resultados!$A$2:$ZZ$228, 185, MATCH($B$1, resultados!$A$1:$ZZ$1, 0))</f>
        <v>0</v>
      </c>
      <c r="B191">
        <f>INDEX(resultados!$A$2:$ZZ$228, 185, MATCH($B$2, resultados!$A$1:$ZZ$1, 0))</f>
        <v>0</v>
      </c>
      <c r="C191">
        <f>INDEX(resultados!$A$2:$ZZ$228, 185, MATCH($B$3, resultados!$A$1:$ZZ$1, 0))</f>
        <v>0</v>
      </c>
    </row>
    <row r="192" spans="1:3">
      <c r="A192">
        <f>INDEX(resultados!$A$2:$ZZ$228, 186, MATCH($B$1, resultados!$A$1:$ZZ$1, 0))</f>
        <v>0</v>
      </c>
      <c r="B192">
        <f>INDEX(resultados!$A$2:$ZZ$228, 186, MATCH($B$2, resultados!$A$1:$ZZ$1, 0))</f>
        <v>0</v>
      </c>
      <c r="C192">
        <f>INDEX(resultados!$A$2:$ZZ$228, 186, MATCH($B$3, resultados!$A$1:$ZZ$1, 0))</f>
        <v>0</v>
      </c>
    </row>
    <row r="193" spans="1:3">
      <c r="A193">
        <f>INDEX(resultados!$A$2:$ZZ$228, 187, MATCH($B$1, resultados!$A$1:$ZZ$1, 0))</f>
        <v>0</v>
      </c>
      <c r="B193">
        <f>INDEX(resultados!$A$2:$ZZ$228, 187, MATCH($B$2, resultados!$A$1:$ZZ$1, 0))</f>
        <v>0</v>
      </c>
      <c r="C193">
        <f>INDEX(resultados!$A$2:$ZZ$228, 187, MATCH($B$3, resultados!$A$1:$ZZ$1, 0))</f>
        <v>0</v>
      </c>
    </row>
    <row r="194" spans="1:3">
      <c r="A194">
        <f>INDEX(resultados!$A$2:$ZZ$228, 188, MATCH($B$1, resultados!$A$1:$ZZ$1, 0))</f>
        <v>0</v>
      </c>
      <c r="B194">
        <f>INDEX(resultados!$A$2:$ZZ$228, 188, MATCH($B$2, resultados!$A$1:$ZZ$1, 0))</f>
        <v>0</v>
      </c>
      <c r="C194">
        <f>INDEX(resultados!$A$2:$ZZ$228, 188, MATCH($B$3, resultados!$A$1:$ZZ$1, 0))</f>
        <v>0</v>
      </c>
    </row>
    <row r="195" spans="1:3">
      <c r="A195">
        <f>INDEX(resultados!$A$2:$ZZ$228, 189, MATCH($B$1, resultados!$A$1:$ZZ$1, 0))</f>
        <v>0</v>
      </c>
      <c r="B195">
        <f>INDEX(resultados!$A$2:$ZZ$228, 189, MATCH($B$2, resultados!$A$1:$ZZ$1, 0))</f>
        <v>0</v>
      </c>
      <c r="C195">
        <f>INDEX(resultados!$A$2:$ZZ$228, 189, MATCH($B$3, resultados!$A$1:$ZZ$1, 0))</f>
        <v>0</v>
      </c>
    </row>
    <row r="196" spans="1:3">
      <c r="A196">
        <f>INDEX(resultados!$A$2:$ZZ$228, 190, MATCH($B$1, resultados!$A$1:$ZZ$1, 0))</f>
        <v>0</v>
      </c>
      <c r="B196">
        <f>INDEX(resultados!$A$2:$ZZ$228, 190, MATCH($B$2, resultados!$A$1:$ZZ$1, 0))</f>
        <v>0</v>
      </c>
      <c r="C196">
        <f>INDEX(resultados!$A$2:$ZZ$228, 190, MATCH($B$3, resultados!$A$1:$ZZ$1, 0))</f>
        <v>0</v>
      </c>
    </row>
    <row r="197" spans="1:3">
      <c r="A197">
        <f>INDEX(resultados!$A$2:$ZZ$228, 191, MATCH($B$1, resultados!$A$1:$ZZ$1, 0))</f>
        <v>0</v>
      </c>
      <c r="B197">
        <f>INDEX(resultados!$A$2:$ZZ$228, 191, MATCH($B$2, resultados!$A$1:$ZZ$1, 0))</f>
        <v>0</v>
      </c>
      <c r="C197">
        <f>INDEX(resultados!$A$2:$ZZ$228, 191, MATCH($B$3, resultados!$A$1:$ZZ$1, 0))</f>
        <v>0</v>
      </c>
    </row>
    <row r="198" spans="1:3">
      <c r="A198">
        <f>INDEX(resultados!$A$2:$ZZ$228, 192, MATCH($B$1, resultados!$A$1:$ZZ$1, 0))</f>
        <v>0</v>
      </c>
      <c r="B198">
        <f>INDEX(resultados!$A$2:$ZZ$228, 192, MATCH($B$2, resultados!$A$1:$ZZ$1, 0))</f>
        <v>0</v>
      </c>
      <c r="C198">
        <f>INDEX(resultados!$A$2:$ZZ$228, 192, MATCH($B$3, resultados!$A$1:$ZZ$1, 0))</f>
        <v>0</v>
      </c>
    </row>
    <row r="199" spans="1:3">
      <c r="A199">
        <f>INDEX(resultados!$A$2:$ZZ$228, 193, MATCH($B$1, resultados!$A$1:$ZZ$1, 0))</f>
        <v>0</v>
      </c>
      <c r="B199">
        <f>INDEX(resultados!$A$2:$ZZ$228, 193, MATCH($B$2, resultados!$A$1:$ZZ$1, 0))</f>
        <v>0</v>
      </c>
      <c r="C199">
        <f>INDEX(resultados!$A$2:$ZZ$228, 193, MATCH($B$3, resultados!$A$1:$ZZ$1, 0))</f>
        <v>0</v>
      </c>
    </row>
    <row r="200" spans="1:3">
      <c r="A200">
        <f>INDEX(resultados!$A$2:$ZZ$228, 194, MATCH($B$1, resultados!$A$1:$ZZ$1, 0))</f>
        <v>0</v>
      </c>
      <c r="B200">
        <f>INDEX(resultados!$A$2:$ZZ$228, 194, MATCH($B$2, resultados!$A$1:$ZZ$1, 0))</f>
        <v>0</v>
      </c>
      <c r="C200">
        <f>INDEX(resultados!$A$2:$ZZ$228, 194, MATCH($B$3, resultados!$A$1:$ZZ$1, 0))</f>
        <v>0</v>
      </c>
    </row>
    <row r="201" spans="1:3">
      <c r="A201">
        <f>INDEX(resultados!$A$2:$ZZ$228, 195, MATCH($B$1, resultados!$A$1:$ZZ$1, 0))</f>
        <v>0</v>
      </c>
      <c r="B201">
        <f>INDEX(resultados!$A$2:$ZZ$228, 195, MATCH($B$2, resultados!$A$1:$ZZ$1, 0))</f>
        <v>0</v>
      </c>
      <c r="C201">
        <f>INDEX(resultados!$A$2:$ZZ$228, 195, MATCH($B$3, resultados!$A$1:$ZZ$1, 0))</f>
        <v>0</v>
      </c>
    </row>
    <row r="202" spans="1:3">
      <c r="A202">
        <f>INDEX(resultados!$A$2:$ZZ$228, 196, MATCH($B$1, resultados!$A$1:$ZZ$1, 0))</f>
        <v>0</v>
      </c>
      <c r="B202">
        <f>INDEX(resultados!$A$2:$ZZ$228, 196, MATCH($B$2, resultados!$A$1:$ZZ$1, 0))</f>
        <v>0</v>
      </c>
      <c r="C202">
        <f>INDEX(resultados!$A$2:$ZZ$228, 196, MATCH($B$3, resultados!$A$1:$ZZ$1, 0))</f>
        <v>0</v>
      </c>
    </row>
    <row r="203" spans="1:3">
      <c r="A203">
        <f>INDEX(resultados!$A$2:$ZZ$228, 197, MATCH($B$1, resultados!$A$1:$ZZ$1, 0))</f>
        <v>0</v>
      </c>
      <c r="B203">
        <f>INDEX(resultados!$A$2:$ZZ$228, 197, MATCH($B$2, resultados!$A$1:$ZZ$1, 0))</f>
        <v>0</v>
      </c>
      <c r="C203">
        <f>INDEX(resultados!$A$2:$ZZ$228, 197, MATCH($B$3, resultados!$A$1:$ZZ$1, 0))</f>
        <v>0</v>
      </c>
    </row>
    <row r="204" spans="1:3">
      <c r="A204">
        <f>INDEX(resultados!$A$2:$ZZ$228, 198, MATCH($B$1, resultados!$A$1:$ZZ$1, 0))</f>
        <v>0</v>
      </c>
      <c r="B204">
        <f>INDEX(resultados!$A$2:$ZZ$228, 198, MATCH($B$2, resultados!$A$1:$ZZ$1, 0))</f>
        <v>0</v>
      </c>
      <c r="C204">
        <f>INDEX(resultados!$A$2:$ZZ$228, 198, MATCH($B$3, resultados!$A$1:$ZZ$1, 0))</f>
        <v>0</v>
      </c>
    </row>
    <row r="205" spans="1:3">
      <c r="A205">
        <f>INDEX(resultados!$A$2:$ZZ$228, 199, MATCH($B$1, resultados!$A$1:$ZZ$1, 0))</f>
        <v>0</v>
      </c>
      <c r="B205">
        <f>INDEX(resultados!$A$2:$ZZ$228, 199, MATCH($B$2, resultados!$A$1:$ZZ$1, 0))</f>
        <v>0</v>
      </c>
      <c r="C205">
        <f>INDEX(resultados!$A$2:$ZZ$228, 199, MATCH($B$3, resultados!$A$1:$ZZ$1, 0))</f>
        <v>0</v>
      </c>
    </row>
    <row r="206" spans="1:3">
      <c r="A206">
        <f>INDEX(resultados!$A$2:$ZZ$228, 200, MATCH($B$1, resultados!$A$1:$ZZ$1, 0))</f>
        <v>0</v>
      </c>
      <c r="B206">
        <f>INDEX(resultados!$A$2:$ZZ$228, 200, MATCH($B$2, resultados!$A$1:$ZZ$1, 0))</f>
        <v>0</v>
      </c>
      <c r="C206">
        <f>INDEX(resultados!$A$2:$ZZ$228, 200, MATCH($B$3, resultados!$A$1:$ZZ$1, 0))</f>
        <v>0</v>
      </c>
    </row>
    <row r="207" spans="1:3">
      <c r="A207">
        <f>INDEX(resultados!$A$2:$ZZ$228, 201, MATCH($B$1, resultados!$A$1:$ZZ$1, 0))</f>
        <v>0</v>
      </c>
      <c r="B207">
        <f>INDEX(resultados!$A$2:$ZZ$228, 201, MATCH($B$2, resultados!$A$1:$ZZ$1, 0))</f>
        <v>0</v>
      </c>
      <c r="C207">
        <f>INDEX(resultados!$A$2:$ZZ$228, 201, MATCH($B$3, resultados!$A$1:$ZZ$1, 0))</f>
        <v>0</v>
      </c>
    </row>
    <row r="208" spans="1:3">
      <c r="A208">
        <f>INDEX(resultados!$A$2:$ZZ$228, 202, MATCH($B$1, resultados!$A$1:$ZZ$1, 0))</f>
        <v>0</v>
      </c>
      <c r="B208">
        <f>INDEX(resultados!$A$2:$ZZ$228, 202, MATCH($B$2, resultados!$A$1:$ZZ$1, 0))</f>
        <v>0</v>
      </c>
      <c r="C208">
        <f>INDEX(resultados!$A$2:$ZZ$228, 202, MATCH($B$3, resultados!$A$1:$ZZ$1, 0))</f>
        <v>0</v>
      </c>
    </row>
    <row r="209" spans="1:3">
      <c r="A209">
        <f>INDEX(resultados!$A$2:$ZZ$228, 203, MATCH($B$1, resultados!$A$1:$ZZ$1, 0))</f>
        <v>0</v>
      </c>
      <c r="B209">
        <f>INDEX(resultados!$A$2:$ZZ$228, 203, MATCH($B$2, resultados!$A$1:$ZZ$1, 0))</f>
        <v>0</v>
      </c>
      <c r="C209">
        <f>INDEX(resultados!$A$2:$ZZ$228, 203, MATCH($B$3, resultados!$A$1:$ZZ$1, 0))</f>
        <v>0</v>
      </c>
    </row>
    <row r="210" spans="1:3">
      <c r="A210">
        <f>INDEX(resultados!$A$2:$ZZ$228, 204, MATCH($B$1, resultados!$A$1:$ZZ$1, 0))</f>
        <v>0</v>
      </c>
      <c r="B210">
        <f>INDEX(resultados!$A$2:$ZZ$228, 204, MATCH($B$2, resultados!$A$1:$ZZ$1, 0))</f>
        <v>0</v>
      </c>
      <c r="C210">
        <f>INDEX(resultados!$A$2:$ZZ$228, 204, MATCH($B$3, resultados!$A$1:$ZZ$1, 0))</f>
        <v>0</v>
      </c>
    </row>
    <row r="211" spans="1:3">
      <c r="A211">
        <f>INDEX(resultados!$A$2:$ZZ$228, 205, MATCH($B$1, resultados!$A$1:$ZZ$1, 0))</f>
        <v>0</v>
      </c>
      <c r="B211">
        <f>INDEX(resultados!$A$2:$ZZ$228, 205, MATCH($B$2, resultados!$A$1:$ZZ$1, 0))</f>
        <v>0</v>
      </c>
      <c r="C211">
        <f>INDEX(resultados!$A$2:$ZZ$228, 205, MATCH($B$3, resultados!$A$1:$ZZ$1, 0))</f>
        <v>0</v>
      </c>
    </row>
    <row r="212" spans="1:3">
      <c r="A212">
        <f>INDEX(resultados!$A$2:$ZZ$228, 206, MATCH($B$1, resultados!$A$1:$ZZ$1, 0))</f>
        <v>0</v>
      </c>
      <c r="B212">
        <f>INDEX(resultados!$A$2:$ZZ$228, 206, MATCH($B$2, resultados!$A$1:$ZZ$1, 0))</f>
        <v>0</v>
      </c>
      <c r="C212">
        <f>INDEX(resultados!$A$2:$ZZ$228, 206, MATCH($B$3, resultados!$A$1:$ZZ$1, 0))</f>
        <v>0</v>
      </c>
    </row>
    <row r="213" spans="1:3">
      <c r="A213">
        <f>INDEX(resultados!$A$2:$ZZ$228, 207, MATCH($B$1, resultados!$A$1:$ZZ$1, 0))</f>
        <v>0</v>
      </c>
      <c r="B213">
        <f>INDEX(resultados!$A$2:$ZZ$228, 207, MATCH($B$2, resultados!$A$1:$ZZ$1, 0))</f>
        <v>0</v>
      </c>
      <c r="C213">
        <f>INDEX(resultados!$A$2:$ZZ$228, 207, MATCH($B$3, resultados!$A$1:$ZZ$1, 0))</f>
        <v>0</v>
      </c>
    </row>
    <row r="214" spans="1:3">
      <c r="A214">
        <f>INDEX(resultados!$A$2:$ZZ$228, 208, MATCH($B$1, resultados!$A$1:$ZZ$1, 0))</f>
        <v>0</v>
      </c>
      <c r="B214">
        <f>INDEX(resultados!$A$2:$ZZ$228, 208, MATCH($B$2, resultados!$A$1:$ZZ$1, 0))</f>
        <v>0</v>
      </c>
      <c r="C214">
        <f>INDEX(resultados!$A$2:$ZZ$228, 208, MATCH($B$3, resultados!$A$1:$ZZ$1, 0))</f>
        <v>0</v>
      </c>
    </row>
    <row r="215" spans="1:3">
      <c r="A215">
        <f>INDEX(resultados!$A$2:$ZZ$228, 209, MATCH($B$1, resultados!$A$1:$ZZ$1, 0))</f>
        <v>0</v>
      </c>
      <c r="B215">
        <f>INDEX(resultados!$A$2:$ZZ$228, 209, MATCH($B$2, resultados!$A$1:$ZZ$1, 0))</f>
        <v>0</v>
      </c>
      <c r="C215">
        <f>INDEX(resultados!$A$2:$ZZ$228, 209, MATCH($B$3, resultados!$A$1:$ZZ$1, 0))</f>
        <v>0</v>
      </c>
    </row>
    <row r="216" spans="1:3">
      <c r="A216">
        <f>INDEX(resultados!$A$2:$ZZ$228, 210, MATCH($B$1, resultados!$A$1:$ZZ$1, 0))</f>
        <v>0</v>
      </c>
      <c r="B216">
        <f>INDEX(resultados!$A$2:$ZZ$228, 210, MATCH($B$2, resultados!$A$1:$ZZ$1, 0))</f>
        <v>0</v>
      </c>
      <c r="C216">
        <f>INDEX(resultados!$A$2:$ZZ$228, 210, MATCH($B$3, resultados!$A$1:$ZZ$1, 0))</f>
        <v>0</v>
      </c>
    </row>
    <row r="217" spans="1:3">
      <c r="A217">
        <f>INDEX(resultados!$A$2:$ZZ$228, 211, MATCH($B$1, resultados!$A$1:$ZZ$1, 0))</f>
        <v>0</v>
      </c>
      <c r="B217">
        <f>INDEX(resultados!$A$2:$ZZ$228, 211, MATCH($B$2, resultados!$A$1:$ZZ$1, 0))</f>
        <v>0</v>
      </c>
      <c r="C217">
        <f>INDEX(resultados!$A$2:$ZZ$228, 211, MATCH($B$3, resultados!$A$1:$ZZ$1, 0))</f>
        <v>0</v>
      </c>
    </row>
    <row r="218" spans="1:3">
      <c r="A218">
        <f>INDEX(resultados!$A$2:$ZZ$228, 212, MATCH($B$1, resultados!$A$1:$ZZ$1, 0))</f>
        <v>0</v>
      </c>
      <c r="B218">
        <f>INDEX(resultados!$A$2:$ZZ$228, 212, MATCH($B$2, resultados!$A$1:$ZZ$1, 0))</f>
        <v>0</v>
      </c>
      <c r="C218">
        <f>INDEX(resultados!$A$2:$ZZ$228, 212, MATCH($B$3, resultados!$A$1:$ZZ$1, 0))</f>
        <v>0</v>
      </c>
    </row>
    <row r="219" spans="1:3">
      <c r="A219">
        <f>INDEX(resultados!$A$2:$ZZ$228, 213, MATCH($B$1, resultados!$A$1:$ZZ$1, 0))</f>
        <v>0</v>
      </c>
      <c r="B219">
        <f>INDEX(resultados!$A$2:$ZZ$228, 213, MATCH($B$2, resultados!$A$1:$ZZ$1, 0))</f>
        <v>0</v>
      </c>
      <c r="C219">
        <f>INDEX(resultados!$A$2:$ZZ$228, 213, MATCH($B$3, resultados!$A$1:$ZZ$1, 0))</f>
        <v>0</v>
      </c>
    </row>
    <row r="220" spans="1:3">
      <c r="A220">
        <f>INDEX(resultados!$A$2:$ZZ$228, 214, MATCH($B$1, resultados!$A$1:$ZZ$1, 0))</f>
        <v>0</v>
      </c>
      <c r="B220">
        <f>INDEX(resultados!$A$2:$ZZ$228, 214, MATCH($B$2, resultados!$A$1:$ZZ$1, 0))</f>
        <v>0</v>
      </c>
      <c r="C220">
        <f>INDEX(resultados!$A$2:$ZZ$228, 214, MATCH($B$3, resultados!$A$1:$ZZ$1, 0))</f>
        <v>0</v>
      </c>
    </row>
    <row r="221" spans="1:3">
      <c r="A221">
        <f>INDEX(resultados!$A$2:$ZZ$228, 215, MATCH($B$1, resultados!$A$1:$ZZ$1, 0))</f>
        <v>0</v>
      </c>
      <c r="B221">
        <f>INDEX(resultados!$A$2:$ZZ$228, 215, MATCH($B$2, resultados!$A$1:$ZZ$1, 0))</f>
        <v>0</v>
      </c>
      <c r="C221">
        <f>INDEX(resultados!$A$2:$ZZ$228, 215, MATCH($B$3, resultados!$A$1:$ZZ$1, 0))</f>
        <v>0</v>
      </c>
    </row>
    <row r="222" spans="1:3">
      <c r="A222">
        <f>INDEX(resultados!$A$2:$ZZ$228, 216, MATCH($B$1, resultados!$A$1:$ZZ$1, 0))</f>
        <v>0</v>
      </c>
      <c r="B222">
        <f>INDEX(resultados!$A$2:$ZZ$228, 216, MATCH($B$2, resultados!$A$1:$ZZ$1, 0))</f>
        <v>0</v>
      </c>
      <c r="C222">
        <f>INDEX(resultados!$A$2:$ZZ$228, 216, MATCH($B$3, resultados!$A$1:$ZZ$1, 0))</f>
        <v>0</v>
      </c>
    </row>
    <row r="223" spans="1:3">
      <c r="A223">
        <f>INDEX(resultados!$A$2:$ZZ$228, 217, MATCH($B$1, resultados!$A$1:$ZZ$1, 0))</f>
        <v>0</v>
      </c>
      <c r="B223">
        <f>INDEX(resultados!$A$2:$ZZ$228, 217, MATCH($B$2, resultados!$A$1:$ZZ$1, 0))</f>
        <v>0</v>
      </c>
      <c r="C223">
        <f>INDEX(resultados!$A$2:$ZZ$228, 217, MATCH($B$3, resultados!$A$1:$ZZ$1, 0))</f>
        <v>0</v>
      </c>
    </row>
    <row r="224" spans="1:3">
      <c r="A224">
        <f>INDEX(resultados!$A$2:$ZZ$228, 218, MATCH($B$1, resultados!$A$1:$ZZ$1, 0))</f>
        <v>0</v>
      </c>
      <c r="B224">
        <f>INDEX(resultados!$A$2:$ZZ$228, 218, MATCH($B$2, resultados!$A$1:$ZZ$1, 0))</f>
        <v>0</v>
      </c>
      <c r="C224">
        <f>INDEX(resultados!$A$2:$ZZ$228, 218, MATCH($B$3, resultados!$A$1:$ZZ$1, 0))</f>
        <v>0</v>
      </c>
    </row>
    <row r="225" spans="1:3">
      <c r="A225">
        <f>INDEX(resultados!$A$2:$ZZ$228, 219, MATCH($B$1, resultados!$A$1:$ZZ$1, 0))</f>
        <v>0</v>
      </c>
      <c r="B225">
        <f>INDEX(resultados!$A$2:$ZZ$228, 219, MATCH($B$2, resultados!$A$1:$ZZ$1, 0))</f>
        <v>0</v>
      </c>
      <c r="C225">
        <f>INDEX(resultados!$A$2:$ZZ$228, 219, MATCH($B$3, resultados!$A$1:$ZZ$1, 0))</f>
        <v>0</v>
      </c>
    </row>
    <row r="226" spans="1:3">
      <c r="A226">
        <f>INDEX(resultados!$A$2:$ZZ$228, 220, MATCH($B$1, resultados!$A$1:$ZZ$1, 0))</f>
        <v>0</v>
      </c>
      <c r="B226">
        <f>INDEX(resultados!$A$2:$ZZ$228, 220, MATCH($B$2, resultados!$A$1:$ZZ$1, 0))</f>
        <v>0</v>
      </c>
      <c r="C226">
        <f>INDEX(resultados!$A$2:$ZZ$228, 220, MATCH($B$3, resultados!$A$1:$ZZ$1, 0))</f>
        <v>0</v>
      </c>
    </row>
    <row r="227" spans="1:3">
      <c r="A227">
        <f>INDEX(resultados!$A$2:$ZZ$228, 221, MATCH($B$1, resultados!$A$1:$ZZ$1, 0))</f>
        <v>0</v>
      </c>
      <c r="B227">
        <f>INDEX(resultados!$A$2:$ZZ$228, 221, MATCH($B$2, resultados!$A$1:$ZZ$1, 0))</f>
        <v>0</v>
      </c>
      <c r="C227">
        <f>INDEX(resultados!$A$2:$ZZ$228, 221, MATCH($B$3, resultados!$A$1:$ZZ$1, 0))</f>
        <v>0</v>
      </c>
    </row>
    <row r="228" spans="1:3">
      <c r="A228">
        <f>INDEX(resultados!$A$2:$ZZ$228, 222, MATCH($B$1, resultados!$A$1:$ZZ$1, 0))</f>
        <v>0</v>
      </c>
      <c r="B228">
        <f>INDEX(resultados!$A$2:$ZZ$228, 222, MATCH($B$2, resultados!$A$1:$ZZ$1, 0))</f>
        <v>0</v>
      </c>
      <c r="C228">
        <f>INDEX(resultados!$A$2:$ZZ$228, 222, MATCH($B$3, resultados!$A$1:$ZZ$1, 0))</f>
        <v>0</v>
      </c>
    </row>
    <row r="229" spans="1:3">
      <c r="A229">
        <f>INDEX(resultados!$A$2:$ZZ$228, 223, MATCH($B$1, resultados!$A$1:$ZZ$1, 0))</f>
        <v>0</v>
      </c>
      <c r="B229">
        <f>INDEX(resultados!$A$2:$ZZ$228, 223, MATCH($B$2, resultados!$A$1:$ZZ$1, 0))</f>
        <v>0</v>
      </c>
      <c r="C229">
        <f>INDEX(resultados!$A$2:$ZZ$228, 223, MATCH($B$3, resultados!$A$1:$ZZ$1, 0))</f>
        <v>0</v>
      </c>
    </row>
    <row r="230" spans="1:3">
      <c r="A230">
        <f>INDEX(resultados!$A$2:$ZZ$228, 224, MATCH($B$1, resultados!$A$1:$ZZ$1, 0))</f>
        <v>0</v>
      </c>
      <c r="B230">
        <f>INDEX(resultados!$A$2:$ZZ$228, 224, MATCH($B$2, resultados!$A$1:$ZZ$1, 0))</f>
        <v>0</v>
      </c>
      <c r="C230">
        <f>INDEX(resultados!$A$2:$ZZ$228, 224, MATCH($B$3, resultados!$A$1:$ZZ$1, 0))</f>
        <v>0</v>
      </c>
    </row>
    <row r="231" spans="1:3">
      <c r="A231">
        <f>INDEX(resultados!$A$2:$ZZ$228, 225, MATCH($B$1, resultados!$A$1:$ZZ$1, 0))</f>
        <v>0</v>
      </c>
      <c r="B231">
        <f>INDEX(resultados!$A$2:$ZZ$228, 225, MATCH($B$2, resultados!$A$1:$ZZ$1, 0))</f>
        <v>0</v>
      </c>
      <c r="C231">
        <f>INDEX(resultados!$A$2:$ZZ$228, 225, MATCH($B$3, resultados!$A$1:$ZZ$1, 0))</f>
        <v>0</v>
      </c>
    </row>
    <row r="232" spans="1:3">
      <c r="A232">
        <f>INDEX(resultados!$A$2:$ZZ$228, 226, MATCH($B$1, resultados!$A$1:$ZZ$1, 0))</f>
        <v>0</v>
      </c>
      <c r="B232">
        <f>INDEX(resultados!$A$2:$ZZ$228, 226, MATCH($B$2, resultados!$A$1:$ZZ$1, 0))</f>
        <v>0</v>
      </c>
      <c r="C232">
        <f>INDEX(resultados!$A$2:$ZZ$228, 226, MATCH($B$3, resultados!$A$1:$ZZ$1, 0))</f>
        <v>0</v>
      </c>
    </row>
    <row r="233" spans="1:3">
      <c r="A233">
        <f>INDEX(resultados!$A$2:$ZZ$228, 227, MATCH($B$1, resultados!$A$1:$ZZ$1, 0))</f>
        <v>0</v>
      </c>
      <c r="B233">
        <f>INDEX(resultados!$A$2:$ZZ$228, 227, MATCH($B$2, resultados!$A$1:$ZZ$1, 0))</f>
        <v>0</v>
      </c>
      <c r="C233">
        <f>INDEX(resultados!$A$2:$ZZ$228, 227,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0.7158</v>
      </c>
      <c r="E2">
        <v>139.71</v>
      </c>
      <c r="F2">
        <v>127.49</v>
      </c>
      <c r="G2">
        <v>11.47</v>
      </c>
      <c r="H2">
        <v>0.24</v>
      </c>
      <c r="I2">
        <v>667</v>
      </c>
      <c r="J2">
        <v>71.52</v>
      </c>
      <c r="K2">
        <v>32.27</v>
      </c>
      <c r="L2">
        <v>1</v>
      </c>
      <c r="M2">
        <v>665</v>
      </c>
      <c r="N2">
        <v>8.25</v>
      </c>
      <c r="O2">
        <v>9054.6</v>
      </c>
      <c r="P2">
        <v>918.99</v>
      </c>
      <c r="Q2">
        <v>3368.74</v>
      </c>
      <c r="R2">
        <v>1338.14</v>
      </c>
      <c r="S2">
        <v>262.42</v>
      </c>
      <c r="T2">
        <v>531729.91</v>
      </c>
      <c r="U2">
        <v>0.2</v>
      </c>
      <c r="V2">
        <v>0.66</v>
      </c>
      <c r="W2">
        <v>57.95</v>
      </c>
      <c r="X2">
        <v>31.56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0.8746</v>
      </c>
      <c r="E3">
        <v>114.34</v>
      </c>
      <c r="F3">
        <v>108.3</v>
      </c>
      <c r="G3">
        <v>24.07</v>
      </c>
      <c r="H3">
        <v>0.48</v>
      </c>
      <c r="I3">
        <v>270</v>
      </c>
      <c r="J3">
        <v>72.7</v>
      </c>
      <c r="K3">
        <v>32.27</v>
      </c>
      <c r="L3">
        <v>2</v>
      </c>
      <c r="M3">
        <v>268</v>
      </c>
      <c r="N3">
        <v>8.43</v>
      </c>
      <c r="O3">
        <v>9200.25</v>
      </c>
      <c r="P3">
        <v>747.79</v>
      </c>
      <c r="Q3">
        <v>3361.12</v>
      </c>
      <c r="R3">
        <v>691.11</v>
      </c>
      <c r="S3">
        <v>262.42</v>
      </c>
      <c r="T3">
        <v>210199.57</v>
      </c>
      <c r="U3">
        <v>0.38</v>
      </c>
      <c r="V3">
        <v>0.77</v>
      </c>
      <c r="W3">
        <v>57.27</v>
      </c>
      <c r="X3">
        <v>12.47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0.9292</v>
      </c>
      <c r="E4">
        <v>107.62</v>
      </c>
      <c r="F4">
        <v>103.24</v>
      </c>
      <c r="G4">
        <v>38</v>
      </c>
      <c r="H4">
        <v>0.71</v>
      </c>
      <c r="I4">
        <v>163</v>
      </c>
      <c r="J4">
        <v>73.88</v>
      </c>
      <c r="K4">
        <v>32.27</v>
      </c>
      <c r="L4">
        <v>3</v>
      </c>
      <c r="M4">
        <v>161</v>
      </c>
      <c r="N4">
        <v>8.609999999999999</v>
      </c>
      <c r="O4">
        <v>9346.23</v>
      </c>
      <c r="P4">
        <v>675.29</v>
      </c>
      <c r="Q4">
        <v>3359.36</v>
      </c>
      <c r="R4">
        <v>520.45</v>
      </c>
      <c r="S4">
        <v>262.42</v>
      </c>
      <c r="T4">
        <v>125405.48</v>
      </c>
      <c r="U4">
        <v>0.5</v>
      </c>
      <c r="V4">
        <v>0.8100000000000001</v>
      </c>
      <c r="W4">
        <v>57.09</v>
      </c>
      <c r="X4">
        <v>7.43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0.955</v>
      </c>
      <c r="E5">
        <v>104.71</v>
      </c>
      <c r="F5">
        <v>101.07</v>
      </c>
      <c r="G5">
        <v>52.73</v>
      </c>
      <c r="H5">
        <v>0.93</v>
      </c>
      <c r="I5">
        <v>115</v>
      </c>
      <c r="J5">
        <v>75.06999999999999</v>
      </c>
      <c r="K5">
        <v>32.27</v>
      </c>
      <c r="L5">
        <v>4</v>
      </c>
      <c r="M5">
        <v>49</v>
      </c>
      <c r="N5">
        <v>8.800000000000001</v>
      </c>
      <c r="O5">
        <v>9492.549999999999</v>
      </c>
      <c r="P5">
        <v>624.03</v>
      </c>
      <c r="Q5">
        <v>3359.65</v>
      </c>
      <c r="R5">
        <v>444.67</v>
      </c>
      <c r="S5">
        <v>262.42</v>
      </c>
      <c r="T5">
        <v>87754.38</v>
      </c>
      <c r="U5">
        <v>0.59</v>
      </c>
      <c r="V5">
        <v>0.83</v>
      </c>
      <c r="W5">
        <v>57.1</v>
      </c>
      <c r="X5">
        <v>5.28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0.9557</v>
      </c>
      <c r="E6">
        <v>104.64</v>
      </c>
      <c r="F6">
        <v>101.04</v>
      </c>
      <c r="G6">
        <v>53.65</v>
      </c>
      <c r="H6">
        <v>1.15</v>
      </c>
      <c r="I6">
        <v>113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630.21</v>
      </c>
      <c r="Q6">
        <v>3359.57</v>
      </c>
      <c r="R6">
        <v>440.81</v>
      </c>
      <c r="S6">
        <v>262.42</v>
      </c>
      <c r="T6">
        <v>85835.39</v>
      </c>
      <c r="U6">
        <v>0.6</v>
      </c>
      <c r="V6">
        <v>0.83</v>
      </c>
      <c r="W6">
        <v>57.17</v>
      </c>
      <c r="X6">
        <v>5.24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0.8488</v>
      </c>
      <c r="E2">
        <v>117.82</v>
      </c>
      <c r="F2">
        <v>112.21</v>
      </c>
      <c r="G2">
        <v>19.13</v>
      </c>
      <c r="H2">
        <v>0.43</v>
      </c>
      <c r="I2">
        <v>352</v>
      </c>
      <c r="J2">
        <v>39.78</v>
      </c>
      <c r="K2">
        <v>19.54</v>
      </c>
      <c r="L2">
        <v>1</v>
      </c>
      <c r="M2">
        <v>350</v>
      </c>
      <c r="N2">
        <v>4.24</v>
      </c>
      <c r="O2">
        <v>5140</v>
      </c>
      <c r="P2">
        <v>486.06</v>
      </c>
      <c r="Q2">
        <v>3363.06</v>
      </c>
      <c r="R2">
        <v>822.5700000000001</v>
      </c>
      <c r="S2">
        <v>262.42</v>
      </c>
      <c r="T2">
        <v>275517.04</v>
      </c>
      <c r="U2">
        <v>0.32</v>
      </c>
      <c r="V2">
        <v>0.75</v>
      </c>
      <c r="W2">
        <v>57.42</v>
      </c>
      <c r="X2">
        <v>16.36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0.9045</v>
      </c>
      <c r="E3">
        <v>110.56</v>
      </c>
      <c r="F3">
        <v>106.36</v>
      </c>
      <c r="G3">
        <v>28.36</v>
      </c>
      <c r="H3">
        <v>0.84</v>
      </c>
      <c r="I3">
        <v>225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437.32</v>
      </c>
      <c r="Q3">
        <v>3363.17</v>
      </c>
      <c r="R3">
        <v>614.13</v>
      </c>
      <c r="S3">
        <v>262.42</v>
      </c>
      <c r="T3">
        <v>171931.14</v>
      </c>
      <c r="U3">
        <v>0.43</v>
      </c>
      <c r="V3">
        <v>0.79</v>
      </c>
      <c r="W3">
        <v>57.53</v>
      </c>
      <c r="X3">
        <v>10.54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0.4828</v>
      </c>
      <c r="E2">
        <v>207.11</v>
      </c>
      <c r="F2">
        <v>164.58</v>
      </c>
      <c r="G2">
        <v>7.08</v>
      </c>
      <c r="H2">
        <v>0.12</v>
      </c>
      <c r="I2">
        <v>1395</v>
      </c>
      <c r="J2">
        <v>141.81</v>
      </c>
      <c r="K2">
        <v>47.83</v>
      </c>
      <c r="L2">
        <v>1</v>
      </c>
      <c r="M2">
        <v>1393</v>
      </c>
      <c r="N2">
        <v>22.98</v>
      </c>
      <c r="O2">
        <v>17723.39</v>
      </c>
      <c r="P2">
        <v>1905.78</v>
      </c>
      <c r="Q2">
        <v>3382.35</v>
      </c>
      <c r="R2">
        <v>2597.4</v>
      </c>
      <c r="S2">
        <v>262.42</v>
      </c>
      <c r="T2">
        <v>1157718.15</v>
      </c>
      <c r="U2">
        <v>0.1</v>
      </c>
      <c r="V2">
        <v>0.51</v>
      </c>
      <c r="W2">
        <v>59.08</v>
      </c>
      <c r="X2">
        <v>68.48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0.7376</v>
      </c>
      <c r="E3">
        <v>135.58</v>
      </c>
      <c r="F3">
        <v>119.03</v>
      </c>
      <c r="G3">
        <v>14.4</v>
      </c>
      <c r="H3">
        <v>0.25</v>
      </c>
      <c r="I3">
        <v>496</v>
      </c>
      <c r="J3">
        <v>143.17</v>
      </c>
      <c r="K3">
        <v>47.83</v>
      </c>
      <c r="L3">
        <v>2</v>
      </c>
      <c r="M3">
        <v>494</v>
      </c>
      <c r="N3">
        <v>23.34</v>
      </c>
      <c r="O3">
        <v>17891.86</v>
      </c>
      <c r="P3">
        <v>1370.84</v>
      </c>
      <c r="Q3">
        <v>3365.69</v>
      </c>
      <c r="R3">
        <v>1053.04</v>
      </c>
      <c r="S3">
        <v>262.42</v>
      </c>
      <c r="T3">
        <v>390032.78</v>
      </c>
      <c r="U3">
        <v>0.25</v>
      </c>
      <c r="V3">
        <v>0.7</v>
      </c>
      <c r="W3">
        <v>57.63</v>
      </c>
      <c r="X3">
        <v>23.14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0.8289</v>
      </c>
      <c r="E4">
        <v>120.64</v>
      </c>
      <c r="F4">
        <v>109.72</v>
      </c>
      <c r="G4">
        <v>21.87</v>
      </c>
      <c r="H4">
        <v>0.37</v>
      </c>
      <c r="I4">
        <v>301</v>
      </c>
      <c r="J4">
        <v>144.54</v>
      </c>
      <c r="K4">
        <v>47.83</v>
      </c>
      <c r="L4">
        <v>3</v>
      </c>
      <c r="M4">
        <v>299</v>
      </c>
      <c r="N4">
        <v>23.71</v>
      </c>
      <c r="O4">
        <v>18060.85</v>
      </c>
      <c r="P4">
        <v>1249.95</v>
      </c>
      <c r="Q4">
        <v>3362.26</v>
      </c>
      <c r="R4">
        <v>738.91</v>
      </c>
      <c r="S4">
        <v>262.42</v>
      </c>
      <c r="T4">
        <v>233944.7</v>
      </c>
      <c r="U4">
        <v>0.36</v>
      </c>
      <c r="V4">
        <v>0.76</v>
      </c>
      <c r="W4">
        <v>57.31</v>
      </c>
      <c r="X4">
        <v>13.88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0.8763</v>
      </c>
      <c r="E5">
        <v>114.12</v>
      </c>
      <c r="F5">
        <v>105.68</v>
      </c>
      <c r="G5">
        <v>29.49</v>
      </c>
      <c r="H5">
        <v>0.49</v>
      </c>
      <c r="I5">
        <v>215</v>
      </c>
      <c r="J5">
        <v>145.92</v>
      </c>
      <c r="K5">
        <v>47.83</v>
      </c>
      <c r="L5">
        <v>4</v>
      </c>
      <c r="M5">
        <v>213</v>
      </c>
      <c r="N5">
        <v>24.09</v>
      </c>
      <c r="O5">
        <v>18230.35</v>
      </c>
      <c r="P5">
        <v>1189.26</v>
      </c>
      <c r="Q5">
        <v>3360.35</v>
      </c>
      <c r="R5">
        <v>602.66</v>
      </c>
      <c r="S5">
        <v>262.42</v>
      </c>
      <c r="T5">
        <v>166249.81</v>
      </c>
      <c r="U5">
        <v>0.44</v>
      </c>
      <c r="V5">
        <v>0.79</v>
      </c>
      <c r="W5">
        <v>57.18</v>
      </c>
      <c r="X5">
        <v>9.859999999999999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0.9056</v>
      </c>
      <c r="E6">
        <v>110.42</v>
      </c>
      <c r="F6">
        <v>103.4</v>
      </c>
      <c r="G6">
        <v>37.37</v>
      </c>
      <c r="H6">
        <v>0.6</v>
      </c>
      <c r="I6">
        <v>166</v>
      </c>
      <c r="J6">
        <v>147.3</v>
      </c>
      <c r="K6">
        <v>47.83</v>
      </c>
      <c r="L6">
        <v>5</v>
      </c>
      <c r="M6">
        <v>164</v>
      </c>
      <c r="N6">
        <v>24.47</v>
      </c>
      <c r="O6">
        <v>18400.38</v>
      </c>
      <c r="P6">
        <v>1148.27</v>
      </c>
      <c r="Q6">
        <v>3360.1</v>
      </c>
      <c r="R6">
        <v>525.13</v>
      </c>
      <c r="S6">
        <v>262.42</v>
      </c>
      <c r="T6">
        <v>127730.51</v>
      </c>
      <c r="U6">
        <v>0.5</v>
      </c>
      <c r="V6">
        <v>0.8100000000000001</v>
      </c>
      <c r="W6">
        <v>57.12</v>
      </c>
      <c r="X6">
        <v>7.59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0.9254</v>
      </c>
      <c r="E7">
        <v>108.06</v>
      </c>
      <c r="F7">
        <v>101.93</v>
      </c>
      <c r="G7">
        <v>45.3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1116.42</v>
      </c>
      <c r="Q7">
        <v>3358.8</v>
      </c>
      <c r="R7">
        <v>476.79</v>
      </c>
      <c r="S7">
        <v>262.42</v>
      </c>
      <c r="T7">
        <v>103711.26</v>
      </c>
      <c r="U7">
        <v>0.55</v>
      </c>
      <c r="V7">
        <v>0.82</v>
      </c>
      <c r="W7">
        <v>57.04</v>
      </c>
      <c r="X7">
        <v>6.13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0.9399</v>
      </c>
      <c r="E8">
        <v>106.39</v>
      </c>
      <c r="F8">
        <v>100.9</v>
      </c>
      <c r="G8">
        <v>53.58</v>
      </c>
      <c r="H8">
        <v>0.83</v>
      </c>
      <c r="I8">
        <v>113</v>
      </c>
      <c r="J8">
        <v>150.07</v>
      </c>
      <c r="K8">
        <v>47.83</v>
      </c>
      <c r="L8">
        <v>7</v>
      </c>
      <c r="M8">
        <v>111</v>
      </c>
      <c r="N8">
        <v>25.24</v>
      </c>
      <c r="O8">
        <v>18742.03</v>
      </c>
      <c r="P8">
        <v>1088.63</v>
      </c>
      <c r="Q8">
        <v>3358.45</v>
      </c>
      <c r="R8">
        <v>441.81</v>
      </c>
      <c r="S8">
        <v>262.42</v>
      </c>
      <c r="T8">
        <v>86331.7</v>
      </c>
      <c r="U8">
        <v>0.59</v>
      </c>
      <c r="V8">
        <v>0.83</v>
      </c>
      <c r="W8">
        <v>57.01</v>
      </c>
      <c r="X8">
        <v>5.11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0.9505</v>
      </c>
      <c r="E9">
        <v>105.2</v>
      </c>
      <c r="F9">
        <v>100.17</v>
      </c>
      <c r="G9">
        <v>61.96</v>
      </c>
      <c r="H9">
        <v>0.9399999999999999</v>
      </c>
      <c r="I9">
        <v>97</v>
      </c>
      <c r="J9">
        <v>151.46</v>
      </c>
      <c r="K9">
        <v>47.83</v>
      </c>
      <c r="L9">
        <v>8</v>
      </c>
      <c r="M9">
        <v>95</v>
      </c>
      <c r="N9">
        <v>25.63</v>
      </c>
      <c r="O9">
        <v>18913.66</v>
      </c>
      <c r="P9">
        <v>1063.45</v>
      </c>
      <c r="Q9">
        <v>3358.6</v>
      </c>
      <c r="R9">
        <v>416.8</v>
      </c>
      <c r="S9">
        <v>262.42</v>
      </c>
      <c r="T9">
        <v>73907.19</v>
      </c>
      <c r="U9">
        <v>0.63</v>
      </c>
      <c r="V9">
        <v>0.84</v>
      </c>
      <c r="W9">
        <v>57</v>
      </c>
      <c r="X9">
        <v>4.38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0.9595</v>
      </c>
      <c r="E10">
        <v>104.22</v>
      </c>
      <c r="F10">
        <v>99.56</v>
      </c>
      <c r="G10">
        <v>71.12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82</v>
      </c>
      <c r="N10">
        <v>26.03</v>
      </c>
      <c r="O10">
        <v>19085.83</v>
      </c>
      <c r="P10">
        <v>1040.63</v>
      </c>
      <c r="Q10">
        <v>3357.94</v>
      </c>
      <c r="R10">
        <v>396.94</v>
      </c>
      <c r="S10">
        <v>262.42</v>
      </c>
      <c r="T10">
        <v>64044.77</v>
      </c>
      <c r="U10">
        <v>0.66</v>
      </c>
      <c r="V10">
        <v>0.84</v>
      </c>
      <c r="W10">
        <v>56.95</v>
      </c>
      <c r="X10">
        <v>3.78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0.9665</v>
      </c>
      <c r="E11">
        <v>103.46</v>
      </c>
      <c r="F11">
        <v>99.09999999999999</v>
      </c>
      <c r="G11">
        <v>80.34999999999999</v>
      </c>
      <c r="H11">
        <v>1.15</v>
      </c>
      <c r="I11">
        <v>74</v>
      </c>
      <c r="J11">
        <v>154.25</v>
      </c>
      <c r="K11">
        <v>47.83</v>
      </c>
      <c r="L11">
        <v>10</v>
      </c>
      <c r="M11">
        <v>72</v>
      </c>
      <c r="N11">
        <v>26.43</v>
      </c>
      <c r="O11">
        <v>19258.55</v>
      </c>
      <c r="P11">
        <v>1017.77</v>
      </c>
      <c r="Q11">
        <v>3357.87</v>
      </c>
      <c r="R11">
        <v>381.15</v>
      </c>
      <c r="S11">
        <v>262.42</v>
      </c>
      <c r="T11">
        <v>56200.23</v>
      </c>
      <c r="U11">
        <v>0.6899999999999999</v>
      </c>
      <c r="V11">
        <v>0.84</v>
      </c>
      <c r="W11">
        <v>56.94</v>
      </c>
      <c r="X11">
        <v>3.31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0.972</v>
      </c>
      <c r="E12">
        <v>102.88</v>
      </c>
      <c r="F12">
        <v>98.75</v>
      </c>
      <c r="G12">
        <v>89.77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996.79</v>
      </c>
      <c r="Q12">
        <v>3357.62</v>
      </c>
      <c r="R12">
        <v>369.55</v>
      </c>
      <c r="S12">
        <v>262.42</v>
      </c>
      <c r="T12">
        <v>50438.01</v>
      </c>
      <c r="U12">
        <v>0.71</v>
      </c>
      <c r="V12">
        <v>0.85</v>
      </c>
      <c r="W12">
        <v>56.92</v>
      </c>
      <c r="X12">
        <v>2.97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0.9762</v>
      </c>
      <c r="E13">
        <v>102.44</v>
      </c>
      <c r="F13">
        <v>98.48</v>
      </c>
      <c r="G13">
        <v>98.48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973.89</v>
      </c>
      <c r="Q13">
        <v>3357.81</v>
      </c>
      <c r="R13">
        <v>360.3</v>
      </c>
      <c r="S13">
        <v>262.42</v>
      </c>
      <c r="T13">
        <v>45843.9</v>
      </c>
      <c r="U13">
        <v>0.73</v>
      </c>
      <c r="V13">
        <v>0.85</v>
      </c>
      <c r="W13">
        <v>56.92</v>
      </c>
      <c r="X13">
        <v>2.69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0.9805</v>
      </c>
      <c r="E14">
        <v>101.99</v>
      </c>
      <c r="F14">
        <v>98.2</v>
      </c>
      <c r="G14">
        <v>109.11</v>
      </c>
      <c r="H14">
        <v>1.45</v>
      </c>
      <c r="I14">
        <v>54</v>
      </c>
      <c r="J14">
        <v>158.48</v>
      </c>
      <c r="K14">
        <v>47.83</v>
      </c>
      <c r="L14">
        <v>13</v>
      </c>
      <c r="M14">
        <v>50</v>
      </c>
      <c r="N14">
        <v>27.65</v>
      </c>
      <c r="O14">
        <v>19780.06</v>
      </c>
      <c r="P14">
        <v>953.21</v>
      </c>
      <c r="Q14">
        <v>3357.55</v>
      </c>
      <c r="R14">
        <v>350.65</v>
      </c>
      <c r="S14">
        <v>262.42</v>
      </c>
      <c r="T14">
        <v>41049.83</v>
      </c>
      <c r="U14">
        <v>0.75</v>
      </c>
      <c r="V14">
        <v>0.85</v>
      </c>
      <c r="W14">
        <v>56.92</v>
      </c>
      <c r="X14">
        <v>2.42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0.9828</v>
      </c>
      <c r="E15">
        <v>101.76</v>
      </c>
      <c r="F15">
        <v>98.08</v>
      </c>
      <c r="G15">
        <v>117.7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16</v>
      </c>
      <c r="N15">
        <v>28.07</v>
      </c>
      <c r="O15">
        <v>19955.16</v>
      </c>
      <c r="P15">
        <v>938.97</v>
      </c>
      <c r="Q15">
        <v>3357.99</v>
      </c>
      <c r="R15">
        <v>344.92</v>
      </c>
      <c r="S15">
        <v>262.42</v>
      </c>
      <c r="T15">
        <v>38202.7</v>
      </c>
      <c r="U15">
        <v>0.76</v>
      </c>
      <c r="V15">
        <v>0.85</v>
      </c>
      <c r="W15">
        <v>56.96</v>
      </c>
      <c r="X15">
        <v>2.3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0.9836</v>
      </c>
      <c r="E16">
        <v>101.67</v>
      </c>
      <c r="F16">
        <v>98.03</v>
      </c>
      <c r="G16">
        <v>120.03</v>
      </c>
      <c r="H16">
        <v>1.65</v>
      </c>
      <c r="I16">
        <v>49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941.62</v>
      </c>
      <c r="Q16">
        <v>3357.78</v>
      </c>
      <c r="R16">
        <v>342.93</v>
      </c>
      <c r="S16">
        <v>262.42</v>
      </c>
      <c r="T16">
        <v>37213.67</v>
      </c>
      <c r="U16">
        <v>0.77</v>
      </c>
      <c r="V16">
        <v>0.85</v>
      </c>
      <c r="W16">
        <v>56.97</v>
      </c>
      <c r="X16">
        <v>2.25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0.3868</v>
      </c>
      <c r="E2">
        <v>258.52</v>
      </c>
      <c r="F2">
        <v>189.93</v>
      </c>
      <c r="G2">
        <v>6.12</v>
      </c>
      <c r="H2">
        <v>0.1</v>
      </c>
      <c r="I2">
        <v>1861</v>
      </c>
      <c r="J2">
        <v>176.73</v>
      </c>
      <c r="K2">
        <v>52.44</v>
      </c>
      <c r="L2">
        <v>1</v>
      </c>
      <c r="M2">
        <v>1859</v>
      </c>
      <c r="N2">
        <v>33.29</v>
      </c>
      <c r="O2">
        <v>22031.19</v>
      </c>
      <c r="P2">
        <v>2531.25</v>
      </c>
      <c r="Q2">
        <v>3389.3</v>
      </c>
      <c r="R2">
        <v>3457.42</v>
      </c>
      <c r="S2">
        <v>262.42</v>
      </c>
      <c r="T2">
        <v>1585398.81</v>
      </c>
      <c r="U2">
        <v>0.08</v>
      </c>
      <c r="V2">
        <v>0.44</v>
      </c>
      <c r="W2">
        <v>59.91</v>
      </c>
      <c r="X2">
        <v>93.73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0.6766</v>
      </c>
      <c r="E3">
        <v>147.79</v>
      </c>
      <c r="F3">
        <v>124.07</v>
      </c>
      <c r="G3">
        <v>12.43</v>
      </c>
      <c r="H3">
        <v>0.2</v>
      </c>
      <c r="I3">
        <v>599</v>
      </c>
      <c r="J3">
        <v>178.21</v>
      </c>
      <c r="K3">
        <v>52.44</v>
      </c>
      <c r="L3">
        <v>2</v>
      </c>
      <c r="M3">
        <v>597</v>
      </c>
      <c r="N3">
        <v>33.77</v>
      </c>
      <c r="O3">
        <v>22213.89</v>
      </c>
      <c r="P3">
        <v>1653.12</v>
      </c>
      <c r="Q3">
        <v>3368.42</v>
      </c>
      <c r="R3">
        <v>1223.34</v>
      </c>
      <c r="S3">
        <v>262.42</v>
      </c>
      <c r="T3">
        <v>474668.86</v>
      </c>
      <c r="U3">
        <v>0.21</v>
      </c>
      <c r="V3">
        <v>0.68</v>
      </c>
      <c r="W3">
        <v>57.81</v>
      </c>
      <c r="X3">
        <v>28.16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0.7835</v>
      </c>
      <c r="E4">
        <v>127.63</v>
      </c>
      <c r="F4">
        <v>112.44</v>
      </c>
      <c r="G4">
        <v>18.79</v>
      </c>
      <c r="H4">
        <v>0.3</v>
      </c>
      <c r="I4">
        <v>359</v>
      </c>
      <c r="J4">
        <v>179.7</v>
      </c>
      <c r="K4">
        <v>52.44</v>
      </c>
      <c r="L4">
        <v>3</v>
      </c>
      <c r="M4">
        <v>357</v>
      </c>
      <c r="N4">
        <v>34.26</v>
      </c>
      <c r="O4">
        <v>22397.24</v>
      </c>
      <c r="P4">
        <v>1489.25</v>
      </c>
      <c r="Q4">
        <v>3363.14</v>
      </c>
      <c r="R4">
        <v>830.86</v>
      </c>
      <c r="S4">
        <v>262.42</v>
      </c>
      <c r="T4">
        <v>279628.99</v>
      </c>
      <c r="U4">
        <v>0.32</v>
      </c>
      <c r="V4">
        <v>0.74</v>
      </c>
      <c r="W4">
        <v>57.41</v>
      </c>
      <c r="X4">
        <v>16.59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0.8395</v>
      </c>
      <c r="E5">
        <v>119.12</v>
      </c>
      <c r="F5">
        <v>107.59</v>
      </c>
      <c r="G5">
        <v>25.22</v>
      </c>
      <c r="H5">
        <v>0.39</v>
      </c>
      <c r="I5">
        <v>256</v>
      </c>
      <c r="J5">
        <v>181.19</v>
      </c>
      <c r="K5">
        <v>52.44</v>
      </c>
      <c r="L5">
        <v>4</v>
      </c>
      <c r="M5">
        <v>254</v>
      </c>
      <c r="N5">
        <v>34.75</v>
      </c>
      <c r="O5">
        <v>22581.25</v>
      </c>
      <c r="P5">
        <v>1414.49</v>
      </c>
      <c r="Q5">
        <v>3361.35</v>
      </c>
      <c r="R5">
        <v>666.33</v>
      </c>
      <c r="S5">
        <v>262.42</v>
      </c>
      <c r="T5">
        <v>197876.78</v>
      </c>
      <c r="U5">
        <v>0.39</v>
      </c>
      <c r="V5">
        <v>0.78</v>
      </c>
      <c r="W5">
        <v>57.27</v>
      </c>
      <c r="X5">
        <v>11.76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0.8746</v>
      </c>
      <c r="E6">
        <v>114.33</v>
      </c>
      <c r="F6">
        <v>104.87</v>
      </c>
      <c r="G6">
        <v>31.78</v>
      </c>
      <c r="H6">
        <v>0.49</v>
      </c>
      <c r="I6">
        <v>198</v>
      </c>
      <c r="J6">
        <v>182.69</v>
      </c>
      <c r="K6">
        <v>52.44</v>
      </c>
      <c r="L6">
        <v>5</v>
      </c>
      <c r="M6">
        <v>196</v>
      </c>
      <c r="N6">
        <v>35.25</v>
      </c>
      <c r="O6">
        <v>22766.06</v>
      </c>
      <c r="P6">
        <v>1367.84</v>
      </c>
      <c r="Q6">
        <v>3360.35</v>
      </c>
      <c r="R6">
        <v>575.3200000000001</v>
      </c>
      <c r="S6">
        <v>262.42</v>
      </c>
      <c r="T6">
        <v>152664.96</v>
      </c>
      <c r="U6">
        <v>0.46</v>
      </c>
      <c r="V6">
        <v>0.8</v>
      </c>
      <c r="W6">
        <v>57.16</v>
      </c>
      <c r="X6">
        <v>9.06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0.8984</v>
      </c>
      <c r="E7">
        <v>111.31</v>
      </c>
      <c r="F7">
        <v>103.17</v>
      </c>
      <c r="G7">
        <v>38.45</v>
      </c>
      <c r="H7">
        <v>0.58</v>
      </c>
      <c r="I7">
        <v>161</v>
      </c>
      <c r="J7">
        <v>184.19</v>
      </c>
      <c r="K7">
        <v>52.44</v>
      </c>
      <c r="L7">
        <v>6</v>
      </c>
      <c r="M7">
        <v>159</v>
      </c>
      <c r="N7">
        <v>35.75</v>
      </c>
      <c r="O7">
        <v>22951.43</v>
      </c>
      <c r="P7">
        <v>1334.17</v>
      </c>
      <c r="Q7">
        <v>3359.64</v>
      </c>
      <c r="R7">
        <v>518.11</v>
      </c>
      <c r="S7">
        <v>262.42</v>
      </c>
      <c r="T7">
        <v>124242.26</v>
      </c>
      <c r="U7">
        <v>0.51</v>
      </c>
      <c r="V7">
        <v>0.8100000000000001</v>
      </c>
      <c r="W7">
        <v>57.09</v>
      </c>
      <c r="X7">
        <v>7.36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0.9162</v>
      </c>
      <c r="E8">
        <v>109.15</v>
      </c>
      <c r="F8">
        <v>101.93</v>
      </c>
      <c r="G8">
        <v>45.3</v>
      </c>
      <c r="H8">
        <v>0.67</v>
      </c>
      <c r="I8">
        <v>135</v>
      </c>
      <c r="J8">
        <v>185.7</v>
      </c>
      <c r="K8">
        <v>52.44</v>
      </c>
      <c r="L8">
        <v>7</v>
      </c>
      <c r="M8">
        <v>133</v>
      </c>
      <c r="N8">
        <v>36.26</v>
      </c>
      <c r="O8">
        <v>23137.49</v>
      </c>
      <c r="P8">
        <v>1306.87</v>
      </c>
      <c r="Q8">
        <v>3358.55</v>
      </c>
      <c r="R8">
        <v>475.77</v>
      </c>
      <c r="S8">
        <v>262.42</v>
      </c>
      <c r="T8">
        <v>103203.31</v>
      </c>
      <c r="U8">
        <v>0.55</v>
      </c>
      <c r="V8">
        <v>0.82</v>
      </c>
      <c r="W8">
        <v>57.06</v>
      </c>
      <c r="X8">
        <v>6.13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0.9297</v>
      </c>
      <c r="E9">
        <v>107.56</v>
      </c>
      <c r="F9">
        <v>101.02</v>
      </c>
      <c r="G9">
        <v>52.25</v>
      </c>
      <c r="H9">
        <v>0.76</v>
      </c>
      <c r="I9">
        <v>116</v>
      </c>
      <c r="J9">
        <v>187.22</v>
      </c>
      <c r="K9">
        <v>52.44</v>
      </c>
      <c r="L9">
        <v>8</v>
      </c>
      <c r="M9">
        <v>114</v>
      </c>
      <c r="N9">
        <v>36.78</v>
      </c>
      <c r="O9">
        <v>23324.24</v>
      </c>
      <c r="P9">
        <v>1283.11</v>
      </c>
      <c r="Q9">
        <v>3358.55</v>
      </c>
      <c r="R9">
        <v>446.1</v>
      </c>
      <c r="S9">
        <v>262.42</v>
      </c>
      <c r="T9">
        <v>88462.86</v>
      </c>
      <c r="U9">
        <v>0.59</v>
      </c>
      <c r="V9">
        <v>0.83</v>
      </c>
      <c r="W9">
        <v>57</v>
      </c>
      <c r="X9">
        <v>5.22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0.9394</v>
      </c>
      <c r="E10">
        <v>106.45</v>
      </c>
      <c r="F10">
        <v>100.4</v>
      </c>
      <c r="G10">
        <v>59.06</v>
      </c>
      <c r="H10">
        <v>0.85</v>
      </c>
      <c r="I10">
        <v>102</v>
      </c>
      <c r="J10">
        <v>188.74</v>
      </c>
      <c r="K10">
        <v>52.44</v>
      </c>
      <c r="L10">
        <v>9</v>
      </c>
      <c r="M10">
        <v>100</v>
      </c>
      <c r="N10">
        <v>37.3</v>
      </c>
      <c r="O10">
        <v>23511.69</v>
      </c>
      <c r="P10">
        <v>1263.98</v>
      </c>
      <c r="Q10">
        <v>3358.39</v>
      </c>
      <c r="R10">
        <v>425.21</v>
      </c>
      <c r="S10">
        <v>262.42</v>
      </c>
      <c r="T10">
        <v>78085.92999999999</v>
      </c>
      <c r="U10">
        <v>0.62</v>
      </c>
      <c r="V10">
        <v>0.83</v>
      </c>
      <c r="W10">
        <v>56.99</v>
      </c>
      <c r="X10">
        <v>4.61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0.9471000000000001</v>
      </c>
      <c r="E11">
        <v>105.58</v>
      </c>
      <c r="F11">
        <v>99.92</v>
      </c>
      <c r="G11">
        <v>65.88</v>
      </c>
      <c r="H11">
        <v>0.93</v>
      </c>
      <c r="I11">
        <v>91</v>
      </c>
      <c r="J11">
        <v>190.26</v>
      </c>
      <c r="K11">
        <v>52.44</v>
      </c>
      <c r="L11">
        <v>10</v>
      </c>
      <c r="M11">
        <v>89</v>
      </c>
      <c r="N11">
        <v>37.82</v>
      </c>
      <c r="O11">
        <v>23699.85</v>
      </c>
      <c r="P11">
        <v>1246.04</v>
      </c>
      <c r="Q11">
        <v>3357.92</v>
      </c>
      <c r="R11">
        <v>408.9</v>
      </c>
      <c r="S11">
        <v>262.42</v>
      </c>
      <c r="T11">
        <v>69986.24000000001</v>
      </c>
      <c r="U11">
        <v>0.64</v>
      </c>
      <c r="V11">
        <v>0.84</v>
      </c>
      <c r="W11">
        <v>56.98</v>
      </c>
      <c r="X11">
        <v>4.14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0.9547</v>
      </c>
      <c r="E12">
        <v>104.75</v>
      </c>
      <c r="F12">
        <v>99.45</v>
      </c>
      <c r="G12">
        <v>73.66</v>
      </c>
      <c r="H12">
        <v>1.02</v>
      </c>
      <c r="I12">
        <v>81</v>
      </c>
      <c r="J12">
        <v>191.79</v>
      </c>
      <c r="K12">
        <v>52.44</v>
      </c>
      <c r="L12">
        <v>11</v>
      </c>
      <c r="M12">
        <v>79</v>
      </c>
      <c r="N12">
        <v>38.35</v>
      </c>
      <c r="O12">
        <v>23888.73</v>
      </c>
      <c r="P12">
        <v>1228.04</v>
      </c>
      <c r="Q12">
        <v>3358.14</v>
      </c>
      <c r="R12">
        <v>392.5</v>
      </c>
      <c r="S12">
        <v>262.42</v>
      </c>
      <c r="T12">
        <v>61838.18</v>
      </c>
      <c r="U12">
        <v>0.67</v>
      </c>
      <c r="V12">
        <v>0.84</v>
      </c>
      <c r="W12">
        <v>56.97</v>
      </c>
      <c r="X12">
        <v>3.66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0.9603</v>
      </c>
      <c r="E13">
        <v>104.13</v>
      </c>
      <c r="F13">
        <v>99.08</v>
      </c>
      <c r="G13">
        <v>80.34</v>
      </c>
      <c r="H13">
        <v>1.1</v>
      </c>
      <c r="I13">
        <v>74</v>
      </c>
      <c r="J13">
        <v>193.33</v>
      </c>
      <c r="K13">
        <v>52.44</v>
      </c>
      <c r="L13">
        <v>12</v>
      </c>
      <c r="M13">
        <v>72</v>
      </c>
      <c r="N13">
        <v>38.89</v>
      </c>
      <c r="O13">
        <v>24078.33</v>
      </c>
      <c r="P13">
        <v>1211.06</v>
      </c>
      <c r="Q13">
        <v>3357.8</v>
      </c>
      <c r="R13">
        <v>380.56</v>
      </c>
      <c r="S13">
        <v>262.42</v>
      </c>
      <c r="T13">
        <v>55904.77</v>
      </c>
      <c r="U13">
        <v>0.6899999999999999</v>
      </c>
      <c r="V13">
        <v>0.84</v>
      </c>
      <c r="W13">
        <v>56.94</v>
      </c>
      <c r="X13">
        <v>3.3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0.9651999999999999</v>
      </c>
      <c r="E14">
        <v>103.6</v>
      </c>
      <c r="F14">
        <v>98.8</v>
      </c>
      <c r="G14">
        <v>88.48</v>
      </c>
      <c r="H14">
        <v>1.18</v>
      </c>
      <c r="I14">
        <v>67</v>
      </c>
      <c r="J14">
        <v>194.88</v>
      </c>
      <c r="K14">
        <v>52.44</v>
      </c>
      <c r="L14">
        <v>13</v>
      </c>
      <c r="M14">
        <v>65</v>
      </c>
      <c r="N14">
        <v>39.43</v>
      </c>
      <c r="O14">
        <v>24268.67</v>
      </c>
      <c r="P14">
        <v>1195.67</v>
      </c>
      <c r="Q14">
        <v>3357.66</v>
      </c>
      <c r="R14">
        <v>370.82</v>
      </c>
      <c r="S14">
        <v>262.42</v>
      </c>
      <c r="T14">
        <v>51066.55</v>
      </c>
      <c r="U14">
        <v>0.71</v>
      </c>
      <c r="V14">
        <v>0.85</v>
      </c>
      <c r="W14">
        <v>56.94</v>
      </c>
      <c r="X14">
        <v>3.02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0.9692</v>
      </c>
      <c r="E15">
        <v>103.18</v>
      </c>
      <c r="F15">
        <v>98.56</v>
      </c>
      <c r="G15">
        <v>95.38</v>
      </c>
      <c r="H15">
        <v>1.27</v>
      </c>
      <c r="I15">
        <v>62</v>
      </c>
      <c r="J15">
        <v>196.42</v>
      </c>
      <c r="K15">
        <v>52.44</v>
      </c>
      <c r="L15">
        <v>14</v>
      </c>
      <c r="M15">
        <v>60</v>
      </c>
      <c r="N15">
        <v>39.98</v>
      </c>
      <c r="O15">
        <v>24459.75</v>
      </c>
      <c r="P15">
        <v>1179.99</v>
      </c>
      <c r="Q15">
        <v>3357.75</v>
      </c>
      <c r="R15">
        <v>362.94</v>
      </c>
      <c r="S15">
        <v>262.42</v>
      </c>
      <c r="T15">
        <v>47150.84</v>
      </c>
      <c r="U15">
        <v>0.72</v>
      </c>
      <c r="V15">
        <v>0.85</v>
      </c>
      <c r="W15">
        <v>56.92</v>
      </c>
      <c r="X15">
        <v>2.77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0.9729</v>
      </c>
      <c r="E16">
        <v>102.79</v>
      </c>
      <c r="F16">
        <v>98.34</v>
      </c>
      <c r="G16">
        <v>103.51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1164.58</v>
      </c>
      <c r="Q16">
        <v>3357.51</v>
      </c>
      <c r="R16">
        <v>355.53</v>
      </c>
      <c r="S16">
        <v>262.42</v>
      </c>
      <c r="T16">
        <v>43474.08</v>
      </c>
      <c r="U16">
        <v>0.74</v>
      </c>
      <c r="V16">
        <v>0.85</v>
      </c>
      <c r="W16">
        <v>56.92</v>
      </c>
      <c r="X16">
        <v>2.56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0.976</v>
      </c>
      <c r="E17">
        <v>102.46</v>
      </c>
      <c r="F17">
        <v>98.16</v>
      </c>
      <c r="G17">
        <v>111.12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1149.49</v>
      </c>
      <c r="Q17">
        <v>3357.56</v>
      </c>
      <c r="R17">
        <v>349.55</v>
      </c>
      <c r="S17">
        <v>262.42</v>
      </c>
      <c r="T17">
        <v>40505.41</v>
      </c>
      <c r="U17">
        <v>0.75</v>
      </c>
      <c r="V17">
        <v>0.85</v>
      </c>
      <c r="W17">
        <v>56.91</v>
      </c>
      <c r="X17">
        <v>2.38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0.9792999999999999</v>
      </c>
      <c r="E18">
        <v>102.12</v>
      </c>
      <c r="F18">
        <v>97.95</v>
      </c>
      <c r="G18">
        <v>119.94</v>
      </c>
      <c r="H18">
        <v>1.5</v>
      </c>
      <c r="I18">
        <v>49</v>
      </c>
      <c r="J18">
        <v>201.11</v>
      </c>
      <c r="K18">
        <v>52.44</v>
      </c>
      <c r="L18">
        <v>17</v>
      </c>
      <c r="M18">
        <v>47</v>
      </c>
      <c r="N18">
        <v>41.67</v>
      </c>
      <c r="O18">
        <v>25037.53</v>
      </c>
      <c r="P18">
        <v>1134.11</v>
      </c>
      <c r="Q18">
        <v>3357.49</v>
      </c>
      <c r="R18">
        <v>342.44</v>
      </c>
      <c r="S18">
        <v>262.42</v>
      </c>
      <c r="T18">
        <v>36966.87</v>
      </c>
      <c r="U18">
        <v>0.77</v>
      </c>
      <c r="V18">
        <v>0.85</v>
      </c>
      <c r="W18">
        <v>56.91</v>
      </c>
      <c r="X18">
        <v>2.17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0.9814000000000001</v>
      </c>
      <c r="E19">
        <v>101.9</v>
      </c>
      <c r="F19">
        <v>97.84</v>
      </c>
      <c r="G19">
        <v>127.62</v>
      </c>
      <c r="H19">
        <v>1.58</v>
      </c>
      <c r="I19">
        <v>46</v>
      </c>
      <c r="J19">
        <v>202.68</v>
      </c>
      <c r="K19">
        <v>52.44</v>
      </c>
      <c r="L19">
        <v>18</v>
      </c>
      <c r="M19">
        <v>44</v>
      </c>
      <c r="N19">
        <v>42.24</v>
      </c>
      <c r="O19">
        <v>25231.66</v>
      </c>
      <c r="P19">
        <v>1118.27</v>
      </c>
      <c r="Q19">
        <v>3357.45</v>
      </c>
      <c r="R19">
        <v>338.73</v>
      </c>
      <c r="S19">
        <v>262.42</v>
      </c>
      <c r="T19">
        <v>35130.03</v>
      </c>
      <c r="U19">
        <v>0.77</v>
      </c>
      <c r="V19">
        <v>0.86</v>
      </c>
      <c r="W19">
        <v>56.9</v>
      </c>
      <c r="X19">
        <v>2.06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0.984</v>
      </c>
      <c r="E20">
        <v>101.63</v>
      </c>
      <c r="F20">
        <v>97.68000000000001</v>
      </c>
      <c r="G20">
        <v>136.3</v>
      </c>
      <c r="H20">
        <v>1.65</v>
      </c>
      <c r="I20">
        <v>43</v>
      </c>
      <c r="J20">
        <v>204.26</v>
      </c>
      <c r="K20">
        <v>52.44</v>
      </c>
      <c r="L20">
        <v>19</v>
      </c>
      <c r="M20">
        <v>41</v>
      </c>
      <c r="N20">
        <v>42.82</v>
      </c>
      <c r="O20">
        <v>25426.72</v>
      </c>
      <c r="P20">
        <v>1103.47</v>
      </c>
      <c r="Q20">
        <v>3357.37</v>
      </c>
      <c r="R20">
        <v>333.39</v>
      </c>
      <c r="S20">
        <v>262.42</v>
      </c>
      <c r="T20">
        <v>32471.27</v>
      </c>
      <c r="U20">
        <v>0.79</v>
      </c>
      <c r="V20">
        <v>0.86</v>
      </c>
      <c r="W20">
        <v>56.9</v>
      </c>
      <c r="X20">
        <v>1.9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0.9861</v>
      </c>
      <c r="E21">
        <v>101.41</v>
      </c>
      <c r="F21">
        <v>97.56</v>
      </c>
      <c r="G21">
        <v>146.35</v>
      </c>
      <c r="H21">
        <v>1.73</v>
      </c>
      <c r="I21">
        <v>40</v>
      </c>
      <c r="J21">
        <v>205.85</v>
      </c>
      <c r="K21">
        <v>52.44</v>
      </c>
      <c r="L21">
        <v>20</v>
      </c>
      <c r="M21">
        <v>34</v>
      </c>
      <c r="N21">
        <v>43.41</v>
      </c>
      <c r="O21">
        <v>25622.45</v>
      </c>
      <c r="P21">
        <v>1087.03</v>
      </c>
      <c r="Q21">
        <v>3357.29</v>
      </c>
      <c r="R21">
        <v>329.31</v>
      </c>
      <c r="S21">
        <v>262.42</v>
      </c>
      <c r="T21">
        <v>30450.59</v>
      </c>
      <c r="U21">
        <v>0.8</v>
      </c>
      <c r="V21">
        <v>0.86</v>
      </c>
      <c r="W21">
        <v>56.89</v>
      </c>
      <c r="X21">
        <v>1.79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0.9868</v>
      </c>
      <c r="E22">
        <v>101.34</v>
      </c>
      <c r="F22">
        <v>97.53</v>
      </c>
      <c r="G22">
        <v>150.05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9</v>
      </c>
      <c r="N22">
        <v>44</v>
      </c>
      <c r="O22">
        <v>25818.99</v>
      </c>
      <c r="P22">
        <v>1083.66</v>
      </c>
      <c r="Q22">
        <v>3357.49</v>
      </c>
      <c r="R22">
        <v>327.18</v>
      </c>
      <c r="S22">
        <v>262.42</v>
      </c>
      <c r="T22">
        <v>29388.19</v>
      </c>
      <c r="U22">
        <v>0.8</v>
      </c>
      <c r="V22">
        <v>0.86</v>
      </c>
      <c r="W22">
        <v>56.92</v>
      </c>
      <c r="X22">
        <v>1.76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0.9865</v>
      </c>
      <c r="E23">
        <v>101.37</v>
      </c>
      <c r="F23">
        <v>97.56</v>
      </c>
      <c r="G23">
        <v>150.09</v>
      </c>
      <c r="H23">
        <v>1.87</v>
      </c>
      <c r="I23">
        <v>39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1089.23</v>
      </c>
      <c r="Q23">
        <v>3357.78</v>
      </c>
      <c r="R23">
        <v>327.51</v>
      </c>
      <c r="S23">
        <v>262.42</v>
      </c>
      <c r="T23">
        <v>29553.43</v>
      </c>
      <c r="U23">
        <v>0.8</v>
      </c>
      <c r="V23">
        <v>0.86</v>
      </c>
      <c r="W23">
        <v>56.94</v>
      </c>
      <c r="X23">
        <v>1.78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0.8552999999999999</v>
      </c>
      <c r="E2">
        <v>116.92</v>
      </c>
      <c r="F2">
        <v>111.53</v>
      </c>
      <c r="G2">
        <v>19.86</v>
      </c>
      <c r="H2">
        <v>0.64</v>
      </c>
      <c r="I2">
        <v>337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324.9</v>
      </c>
      <c r="Q2">
        <v>3366.55</v>
      </c>
      <c r="R2">
        <v>784.64</v>
      </c>
      <c r="S2">
        <v>262.42</v>
      </c>
      <c r="T2">
        <v>256629.61</v>
      </c>
      <c r="U2">
        <v>0.33</v>
      </c>
      <c r="V2">
        <v>0.75</v>
      </c>
      <c r="W2">
        <v>57.81</v>
      </c>
      <c r="X2">
        <v>15.68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0.6183</v>
      </c>
      <c r="E2">
        <v>161.73</v>
      </c>
      <c r="F2">
        <v>140.6</v>
      </c>
      <c r="G2">
        <v>9.06</v>
      </c>
      <c r="H2">
        <v>0.18</v>
      </c>
      <c r="I2">
        <v>931</v>
      </c>
      <c r="J2">
        <v>98.70999999999999</v>
      </c>
      <c r="K2">
        <v>39.72</v>
      </c>
      <c r="L2">
        <v>1</v>
      </c>
      <c r="M2">
        <v>929</v>
      </c>
      <c r="N2">
        <v>12.99</v>
      </c>
      <c r="O2">
        <v>12407.75</v>
      </c>
      <c r="P2">
        <v>1278.42</v>
      </c>
      <c r="Q2">
        <v>3374.22</v>
      </c>
      <c r="R2">
        <v>1782.75</v>
      </c>
      <c r="S2">
        <v>262.42</v>
      </c>
      <c r="T2">
        <v>752715.48</v>
      </c>
      <c r="U2">
        <v>0.15</v>
      </c>
      <c r="V2">
        <v>0.6</v>
      </c>
      <c r="W2">
        <v>58.36</v>
      </c>
      <c r="X2">
        <v>44.61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0.819</v>
      </c>
      <c r="E3">
        <v>122.1</v>
      </c>
      <c r="F3">
        <v>112.65</v>
      </c>
      <c r="G3">
        <v>18.62</v>
      </c>
      <c r="H3">
        <v>0.35</v>
      </c>
      <c r="I3">
        <v>363</v>
      </c>
      <c r="J3">
        <v>99.95</v>
      </c>
      <c r="K3">
        <v>39.72</v>
      </c>
      <c r="L3">
        <v>2</v>
      </c>
      <c r="M3">
        <v>361</v>
      </c>
      <c r="N3">
        <v>13.24</v>
      </c>
      <c r="O3">
        <v>12561.45</v>
      </c>
      <c r="P3">
        <v>1004.71</v>
      </c>
      <c r="Q3">
        <v>3363.15</v>
      </c>
      <c r="R3">
        <v>838.17</v>
      </c>
      <c r="S3">
        <v>262.42</v>
      </c>
      <c r="T3">
        <v>283263.75</v>
      </c>
      <c r="U3">
        <v>0.31</v>
      </c>
      <c r="V3">
        <v>0.74</v>
      </c>
      <c r="W3">
        <v>57.41</v>
      </c>
      <c r="X3">
        <v>16.8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0.8888</v>
      </c>
      <c r="E4">
        <v>112.51</v>
      </c>
      <c r="F4">
        <v>105.96</v>
      </c>
      <c r="G4">
        <v>28.64</v>
      </c>
      <c r="H4">
        <v>0.52</v>
      </c>
      <c r="I4">
        <v>222</v>
      </c>
      <c r="J4">
        <v>101.2</v>
      </c>
      <c r="K4">
        <v>39.72</v>
      </c>
      <c r="L4">
        <v>3</v>
      </c>
      <c r="M4">
        <v>220</v>
      </c>
      <c r="N4">
        <v>13.49</v>
      </c>
      <c r="O4">
        <v>12715.54</v>
      </c>
      <c r="P4">
        <v>921.8099999999999</v>
      </c>
      <c r="Q4">
        <v>3360.5</v>
      </c>
      <c r="R4">
        <v>612.4299999999999</v>
      </c>
      <c r="S4">
        <v>262.42</v>
      </c>
      <c r="T4">
        <v>171098.91</v>
      </c>
      <c r="U4">
        <v>0.43</v>
      </c>
      <c r="V4">
        <v>0.79</v>
      </c>
      <c r="W4">
        <v>57.18</v>
      </c>
      <c r="X4">
        <v>10.14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0.9239000000000001</v>
      </c>
      <c r="E5">
        <v>108.23</v>
      </c>
      <c r="F5">
        <v>103</v>
      </c>
      <c r="G5">
        <v>39.11</v>
      </c>
      <c r="H5">
        <v>0.6899999999999999</v>
      </c>
      <c r="I5">
        <v>158</v>
      </c>
      <c r="J5">
        <v>102.45</v>
      </c>
      <c r="K5">
        <v>39.72</v>
      </c>
      <c r="L5">
        <v>4</v>
      </c>
      <c r="M5">
        <v>156</v>
      </c>
      <c r="N5">
        <v>13.74</v>
      </c>
      <c r="O5">
        <v>12870.03</v>
      </c>
      <c r="P5">
        <v>871.0599999999999</v>
      </c>
      <c r="Q5">
        <v>3359.18</v>
      </c>
      <c r="R5">
        <v>512.15</v>
      </c>
      <c r="S5">
        <v>262.42</v>
      </c>
      <c r="T5">
        <v>121279.66</v>
      </c>
      <c r="U5">
        <v>0.51</v>
      </c>
      <c r="V5">
        <v>0.8100000000000001</v>
      </c>
      <c r="W5">
        <v>57.09</v>
      </c>
      <c r="X5">
        <v>7.19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0.9461000000000001</v>
      </c>
      <c r="E6">
        <v>105.7</v>
      </c>
      <c r="F6">
        <v>101.24</v>
      </c>
      <c r="G6">
        <v>50.62</v>
      </c>
      <c r="H6">
        <v>0.85</v>
      </c>
      <c r="I6">
        <v>120</v>
      </c>
      <c r="J6">
        <v>103.71</v>
      </c>
      <c r="K6">
        <v>39.72</v>
      </c>
      <c r="L6">
        <v>5</v>
      </c>
      <c r="M6">
        <v>118</v>
      </c>
      <c r="N6">
        <v>14</v>
      </c>
      <c r="O6">
        <v>13024.91</v>
      </c>
      <c r="P6">
        <v>829.51</v>
      </c>
      <c r="Q6">
        <v>3358.81</v>
      </c>
      <c r="R6">
        <v>453.5</v>
      </c>
      <c r="S6">
        <v>262.42</v>
      </c>
      <c r="T6">
        <v>92142.78999999999</v>
      </c>
      <c r="U6">
        <v>0.58</v>
      </c>
      <c r="V6">
        <v>0.83</v>
      </c>
      <c r="W6">
        <v>57.01</v>
      </c>
      <c r="X6">
        <v>5.45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0.9607</v>
      </c>
      <c r="E7">
        <v>104.09</v>
      </c>
      <c r="F7">
        <v>100.12</v>
      </c>
      <c r="G7">
        <v>62.58</v>
      </c>
      <c r="H7">
        <v>1.01</v>
      </c>
      <c r="I7">
        <v>96</v>
      </c>
      <c r="J7">
        <v>104.97</v>
      </c>
      <c r="K7">
        <v>39.72</v>
      </c>
      <c r="L7">
        <v>6</v>
      </c>
      <c r="M7">
        <v>94</v>
      </c>
      <c r="N7">
        <v>14.25</v>
      </c>
      <c r="O7">
        <v>13180.19</v>
      </c>
      <c r="P7">
        <v>793.36</v>
      </c>
      <c r="Q7">
        <v>3358.48</v>
      </c>
      <c r="R7">
        <v>415.46</v>
      </c>
      <c r="S7">
        <v>262.42</v>
      </c>
      <c r="T7">
        <v>73242.64</v>
      </c>
      <c r="U7">
        <v>0.63</v>
      </c>
      <c r="V7">
        <v>0.84</v>
      </c>
      <c r="W7">
        <v>56.99</v>
      </c>
      <c r="X7">
        <v>4.33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0.9712</v>
      </c>
      <c r="E8">
        <v>102.97</v>
      </c>
      <c r="F8">
        <v>99.34999999999999</v>
      </c>
      <c r="G8">
        <v>75.45999999999999</v>
      </c>
      <c r="H8">
        <v>1.16</v>
      </c>
      <c r="I8">
        <v>79</v>
      </c>
      <c r="J8">
        <v>106.23</v>
      </c>
      <c r="K8">
        <v>39.72</v>
      </c>
      <c r="L8">
        <v>7</v>
      </c>
      <c r="M8">
        <v>60</v>
      </c>
      <c r="N8">
        <v>14.52</v>
      </c>
      <c r="O8">
        <v>13335.87</v>
      </c>
      <c r="P8">
        <v>758.38</v>
      </c>
      <c r="Q8">
        <v>3358.36</v>
      </c>
      <c r="R8">
        <v>388.9</v>
      </c>
      <c r="S8">
        <v>262.42</v>
      </c>
      <c r="T8">
        <v>60050.12</v>
      </c>
      <c r="U8">
        <v>0.67</v>
      </c>
      <c r="V8">
        <v>0.84</v>
      </c>
      <c r="W8">
        <v>56.98</v>
      </c>
      <c r="X8">
        <v>3.57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0.9722</v>
      </c>
      <c r="E9">
        <v>102.86</v>
      </c>
      <c r="F9">
        <v>99.31</v>
      </c>
      <c r="G9">
        <v>78.40000000000001</v>
      </c>
      <c r="H9">
        <v>1.31</v>
      </c>
      <c r="I9">
        <v>76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758.09</v>
      </c>
      <c r="Q9">
        <v>3358.99</v>
      </c>
      <c r="R9">
        <v>384.83</v>
      </c>
      <c r="S9">
        <v>262.42</v>
      </c>
      <c r="T9">
        <v>58029.33</v>
      </c>
      <c r="U9">
        <v>0.68</v>
      </c>
      <c r="V9">
        <v>0.84</v>
      </c>
      <c r="W9">
        <v>57.05</v>
      </c>
      <c r="X9">
        <v>3.52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0.5343</v>
      </c>
      <c r="E2">
        <v>187.16</v>
      </c>
      <c r="F2">
        <v>154.36</v>
      </c>
      <c r="G2">
        <v>7.72</v>
      </c>
      <c r="H2">
        <v>0.14</v>
      </c>
      <c r="I2">
        <v>1200</v>
      </c>
      <c r="J2">
        <v>124.63</v>
      </c>
      <c r="K2">
        <v>45</v>
      </c>
      <c r="L2">
        <v>1</v>
      </c>
      <c r="M2">
        <v>1198</v>
      </c>
      <c r="N2">
        <v>18.64</v>
      </c>
      <c r="O2">
        <v>15605.44</v>
      </c>
      <c r="P2">
        <v>1642.82</v>
      </c>
      <c r="Q2">
        <v>3378.87</v>
      </c>
      <c r="R2">
        <v>2249.89</v>
      </c>
      <c r="S2">
        <v>262.42</v>
      </c>
      <c r="T2">
        <v>984938.77</v>
      </c>
      <c r="U2">
        <v>0.12</v>
      </c>
      <c r="V2">
        <v>0.54</v>
      </c>
      <c r="W2">
        <v>58.78</v>
      </c>
      <c r="X2">
        <v>58.31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0.7685999999999999</v>
      </c>
      <c r="E3">
        <v>130.1</v>
      </c>
      <c r="F3">
        <v>116.6</v>
      </c>
      <c r="G3">
        <v>15.72</v>
      </c>
      <c r="H3">
        <v>0.28</v>
      </c>
      <c r="I3">
        <v>445</v>
      </c>
      <c r="J3">
        <v>125.95</v>
      </c>
      <c r="K3">
        <v>45</v>
      </c>
      <c r="L3">
        <v>2</v>
      </c>
      <c r="M3">
        <v>443</v>
      </c>
      <c r="N3">
        <v>18.95</v>
      </c>
      <c r="O3">
        <v>15767.7</v>
      </c>
      <c r="P3">
        <v>1229.46</v>
      </c>
      <c r="Q3">
        <v>3364.8</v>
      </c>
      <c r="R3">
        <v>970.92</v>
      </c>
      <c r="S3">
        <v>262.42</v>
      </c>
      <c r="T3">
        <v>349227.87</v>
      </c>
      <c r="U3">
        <v>0.27</v>
      </c>
      <c r="V3">
        <v>0.72</v>
      </c>
      <c r="W3">
        <v>57.55</v>
      </c>
      <c r="X3">
        <v>20.72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0.852</v>
      </c>
      <c r="E4">
        <v>117.36</v>
      </c>
      <c r="F4">
        <v>108.31</v>
      </c>
      <c r="G4">
        <v>23.98</v>
      </c>
      <c r="H4">
        <v>0.42</v>
      </c>
      <c r="I4">
        <v>271</v>
      </c>
      <c r="J4">
        <v>127.27</v>
      </c>
      <c r="K4">
        <v>45</v>
      </c>
      <c r="L4">
        <v>3</v>
      </c>
      <c r="M4">
        <v>269</v>
      </c>
      <c r="N4">
        <v>19.27</v>
      </c>
      <c r="O4">
        <v>15930.42</v>
      </c>
      <c r="P4">
        <v>1125.19</v>
      </c>
      <c r="Q4">
        <v>3361.45</v>
      </c>
      <c r="R4">
        <v>691.47</v>
      </c>
      <c r="S4">
        <v>262.42</v>
      </c>
      <c r="T4">
        <v>210373.15</v>
      </c>
      <c r="U4">
        <v>0.38</v>
      </c>
      <c r="V4">
        <v>0.77</v>
      </c>
      <c r="W4">
        <v>57.26</v>
      </c>
      <c r="X4">
        <v>12.48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0.8951</v>
      </c>
      <c r="E5">
        <v>111.72</v>
      </c>
      <c r="F5">
        <v>104.65</v>
      </c>
      <c r="G5">
        <v>32.53</v>
      </c>
      <c r="H5">
        <v>0.55</v>
      </c>
      <c r="I5">
        <v>193</v>
      </c>
      <c r="J5">
        <v>128.59</v>
      </c>
      <c r="K5">
        <v>45</v>
      </c>
      <c r="L5">
        <v>4</v>
      </c>
      <c r="M5">
        <v>191</v>
      </c>
      <c r="N5">
        <v>19.59</v>
      </c>
      <c r="O5">
        <v>16093.6</v>
      </c>
      <c r="P5">
        <v>1069.01</v>
      </c>
      <c r="Q5">
        <v>3360.16</v>
      </c>
      <c r="R5">
        <v>568.4299999999999</v>
      </c>
      <c r="S5">
        <v>262.42</v>
      </c>
      <c r="T5">
        <v>149243.01</v>
      </c>
      <c r="U5">
        <v>0.46</v>
      </c>
      <c r="V5">
        <v>0.8</v>
      </c>
      <c r="W5">
        <v>57.13</v>
      </c>
      <c r="X5">
        <v>8.84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0.9214</v>
      </c>
      <c r="E6">
        <v>108.54</v>
      </c>
      <c r="F6">
        <v>102.59</v>
      </c>
      <c r="G6">
        <v>41.31</v>
      </c>
      <c r="H6">
        <v>0.68</v>
      </c>
      <c r="I6">
        <v>149</v>
      </c>
      <c r="J6">
        <v>129.92</v>
      </c>
      <c r="K6">
        <v>45</v>
      </c>
      <c r="L6">
        <v>5</v>
      </c>
      <c r="M6">
        <v>147</v>
      </c>
      <c r="N6">
        <v>19.92</v>
      </c>
      <c r="O6">
        <v>16257.24</v>
      </c>
      <c r="P6">
        <v>1030.1</v>
      </c>
      <c r="Q6">
        <v>3358.97</v>
      </c>
      <c r="R6">
        <v>498.81</v>
      </c>
      <c r="S6">
        <v>262.42</v>
      </c>
      <c r="T6">
        <v>114650.77</v>
      </c>
      <c r="U6">
        <v>0.53</v>
      </c>
      <c r="V6">
        <v>0.82</v>
      </c>
      <c r="W6">
        <v>57.07</v>
      </c>
      <c r="X6">
        <v>6.79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0.9389999999999999</v>
      </c>
      <c r="E7">
        <v>106.49</v>
      </c>
      <c r="F7">
        <v>101.27</v>
      </c>
      <c r="G7">
        <v>50.22</v>
      </c>
      <c r="H7">
        <v>0.8100000000000001</v>
      </c>
      <c r="I7">
        <v>121</v>
      </c>
      <c r="J7">
        <v>131.25</v>
      </c>
      <c r="K7">
        <v>45</v>
      </c>
      <c r="L7">
        <v>6</v>
      </c>
      <c r="M7">
        <v>119</v>
      </c>
      <c r="N7">
        <v>20.25</v>
      </c>
      <c r="O7">
        <v>16421.36</v>
      </c>
      <c r="P7">
        <v>997.0700000000001</v>
      </c>
      <c r="Q7">
        <v>3358.58</v>
      </c>
      <c r="R7">
        <v>454.1</v>
      </c>
      <c r="S7">
        <v>262.42</v>
      </c>
      <c r="T7">
        <v>92439.37</v>
      </c>
      <c r="U7">
        <v>0.58</v>
      </c>
      <c r="V7">
        <v>0.83</v>
      </c>
      <c r="W7">
        <v>57.02</v>
      </c>
      <c r="X7">
        <v>5.47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0.9518</v>
      </c>
      <c r="E8">
        <v>105.07</v>
      </c>
      <c r="F8">
        <v>100.35</v>
      </c>
      <c r="G8">
        <v>59.62</v>
      </c>
      <c r="H8">
        <v>0.93</v>
      </c>
      <c r="I8">
        <v>101</v>
      </c>
      <c r="J8">
        <v>132.58</v>
      </c>
      <c r="K8">
        <v>45</v>
      </c>
      <c r="L8">
        <v>7</v>
      </c>
      <c r="M8">
        <v>99</v>
      </c>
      <c r="N8">
        <v>20.59</v>
      </c>
      <c r="O8">
        <v>16585.95</v>
      </c>
      <c r="P8">
        <v>968.4400000000001</v>
      </c>
      <c r="Q8">
        <v>3358.31</v>
      </c>
      <c r="R8">
        <v>423.05</v>
      </c>
      <c r="S8">
        <v>262.42</v>
      </c>
      <c r="T8">
        <v>77015.61</v>
      </c>
      <c r="U8">
        <v>0.62</v>
      </c>
      <c r="V8">
        <v>0.83</v>
      </c>
      <c r="W8">
        <v>57</v>
      </c>
      <c r="X8">
        <v>4.56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0.9618</v>
      </c>
      <c r="E9">
        <v>103.98</v>
      </c>
      <c r="F9">
        <v>99.64</v>
      </c>
      <c r="G9">
        <v>69.52</v>
      </c>
      <c r="H9">
        <v>1.06</v>
      </c>
      <c r="I9">
        <v>86</v>
      </c>
      <c r="J9">
        <v>133.92</v>
      </c>
      <c r="K9">
        <v>45</v>
      </c>
      <c r="L9">
        <v>8</v>
      </c>
      <c r="M9">
        <v>84</v>
      </c>
      <c r="N9">
        <v>20.93</v>
      </c>
      <c r="O9">
        <v>16751.02</v>
      </c>
      <c r="P9">
        <v>941.37</v>
      </c>
      <c r="Q9">
        <v>3358.14</v>
      </c>
      <c r="R9">
        <v>400.01</v>
      </c>
      <c r="S9">
        <v>262.42</v>
      </c>
      <c r="T9">
        <v>65568.38</v>
      </c>
      <c r="U9">
        <v>0.66</v>
      </c>
      <c r="V9">
        <v>0.84</v>
      </c>
      <c r="W9">
        <v>56.95</v>
      </c>
      <c r="X9">
        <v>3.86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0.9695</v>
      </c>
      <c r="E10">
        <v>103.15</v>
      </c>
      <c r="F10">
        <v>99.12</v>
      </c>
      <c r="G10">
        <v>80.37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914.42</v>
      </c>
      <c r="Q10">
        <v>3357.85</v>
      </c>
      <c r="R10">
        <v>381.62</v>
      </c>
      <c r="S10">
        <v>262.42</v>
      </c>
      <c r="T10">
        <v>56433.1</v>
      </c>
      <c r="U10">
        <v>0.6899999999999999</v>
      </c>
      <c r="V10">
        <v>0.84</v>
      </c>
      <c r="W10">
        <v>56.95</v>
      </c>
      <c r="X10">
        <v>3.34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0.9758</v>
      </c>
      <c r="E11">
        <v>102.48</v>
      </c>
      <c r="F11">
        <v>98.68000000000001</v>
      </c>
      <c r="G11">
        <v>91.09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63</v>
      </c>
      <c r="N11">
        <v>21.61</v>
      </c>
      <c r="O11">
        <v>17082.76</v>
      </c>
      <c r="P11">
        <v>888</v>
      </c>
      <c r="Q11">
        <v>3357.81</v>
      </c>
      <c r="R11">
        <v>367.77</v>
      </c>
      <c r="S11">
        <v>262.42</v>
      </c>
      <c r="T11">
        <v>49554.99</v>
      </c>
      <c r="U11">
        <v>0.71</v>
      </c>
      <c r="V11">
        <v>0.85</v>
      </c>
      <c r="W11">
        <v>56.91</v>
      </c>
      <c r="X11">
        <v>2.9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0.9804</v>
      </c>
      <c r="E12">
        <v>102</v>
      </c>
      <c r="F12">
        <v>98.39</v>
      </c>
      <c r="G12">
        <v>101.78</v>
      </c>
      <c r="H12">
        <v>1.41</v>
      </c>
      <c r="I12">
        <v>58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866.86</v>
      </c>
      <c r="Q12">
        <v>3357.81</v>
      </c>
      <c r="R12">
        <v>355.78</v>
      </c>
      <c r="S12">
        <v>262.42</v>
      </c>
      <c r="T12">
        <v>43590.73</v>
      </c>
      <c r="U12">
        <v>0.74</v>
      </c>
      <c r="V12">
        <v>0.85</v>
      </c>
      <c r="W12">
        <v>56.96</v>
      </c>
      <c r="X12">
        <v>2.61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0.9804</v>
      </c>
      <c r="E13">
        <v>102</v>
      </c>
      <c r="F13">
        <v>98.41</v>
      </c>
      <c r="G13">
        <v>103.59</v>
      </c>
      <c r="H13">
        <v>1.52</v>
      </c>
      <c r="I13">
        <v>57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870.0700000000001</v>
      </c>
      <c r="Q13">
        <v>3358.02</v>
      </c>
      <c r="R13">
        <v>355.21</v>
      </c>
      <c r="S13">
        <v>262.42</v>
      </c>
      <c r="T13">
        <v>43311.35</v>
      </c>
      <c r="U13">
        <v>0.74</v>
      </c>
      <c r="V13">
        <v>0.85</v>
      </c>
      <c r="W13">
        <v>57</v>
      </c>
      <c r="X13">
        <v>2.63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2024-09-26T13:42:48Z</dcterms:created>
  <dcterms:modified xsi:type="dcterms:W3CDTF">2024-09-26T13:42:48Z</dcterms:modified>
</cp:coreProperties>
</file>