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<sst xmlns="http://schemas.openxmlformats.org/spreadsheetml/2006/main" count="1210" uniqueCount="33">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</sst>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7FF00"/>
                </a:solidFill>
              </c:spPr>
            </c:marker>
          </c:dPt>
          <c:dPt>
            <c:idx val="11"/>
            <c:marker>
              <c:spPr>
                <a:solidFill>
                  <a:srgbClr val="F6FF00"/>
                </a:solidFill>
              </c:spPr>
            </c:marker>
          </c:dPt>
          <c:dPt>
            <c:idx val="12"/>
            <c:marker>
              <c:spPr>
                <a:solidFill>
                  <a:srgbClr val="F5FF00"/>
                </a:solidFill>
              </c:spPr>
            </c:marker>
          </c:dPt>
          <c:dPt>
            <c:idx val="13"/>
            <c:marker>
              <c:spPr>
                <a:solidFill>
                  <a:srgbClr val="F4FF00"/>
                </a:solidFill>
              </c:spPr>
            </c:marker>
          </c:dPt>
          <c:dPt>
            <c:idx val="14"/>
            <c:marker>
              <c:spPr>
                <a:solidFill>
                  <a:srgbClr val="F4FF00"/>
                </a:solidFill>
              </c:spPr>
            </c:marker>
          </c:dPt>
          <c:dPt>
            <c:idx val="15"/>
            <c:marker>
              <c:spPr>
                <a:solidFill>
                  <a:srgbClr val="F3FF00"/>
                </a:solidFill>
              </c:spPr>
            </c:marker>
          </c:dPt>
          <c:dPt>
            <c:idx val="16"/>
            <c:marker>
              <c:spPr>
                <a:solidFill>
                  <a:srgbClr val="F2FF00"/>
                </a:solidFill>
              </c:spPr>
            </c:marker>
          </c:dPt>
          <c:dPt>
            <c:idx val="17"/>
            <c:marker>
              <c:spPr>
                <a:solidFill>
                  <a:srgbClr val="F1FF00"/>
                </a:solidFill>
              </c:spPr>
            </c:marker>
          </c:dPt>
          <c:dPt>
            <c:idx val="18"/>
            <c:marker>
              <c:spPr>
                <a:solidFill>
                  <a:srgbClr val="F1FF00"/>
                </a:solidFill>
              </c:spPr>
            </c:marker>
          </c:dPt>
          <c:dPt>
            <c:idx val="19"/>
            <c:marker>
              <c:spPr>
                <a:solidFill>
                  <a:srgbClr val="F0FF00"/>
                </a:solidFill>
              </c:spPr>
            </c:marker>
          </c:dPt>
          <c:dPt>
            <c:idx val="20"/>
            <c:marker>
              <c:spPr>
                <a:solidFill>
                  <a:srgbClr val="EFFF00"/>
                </a:solidFill>
              </c:spPr>
            </c:marker>
          </c:dPt>
          <c:dPt>
            <c:idx val="21"/>
            <c:marker>
              <c:spPr>
                <a:solidFill>
                  <a:srgbClr val="EEFF00"/>
                </a:solidFill>
              </c:spPr>
            </c:marker>
          </c:dPt>
          <c:dPt>
            <c:idx val="22"/>
            <c:marker>
              <c:spPr>
                <a:solidFill>
                  <a:srgbClr val="EDFF00"/>
                </a:solidFill>
              </c:spPr>
            </c:marker>
          </c:dPt>
          <c:dPt>
            <c:idx val="23"/>
            <c:marker>
              <c:spPr>
                <a:solidFill>
                  <a:srgbClr val="EDFF00"/>
                </a:solidFill>
              </c:spPr>
            </c:marker>
          </c:dPt>
          <c:dPt>
            <c:idx val="24"/>
            <c:marker>
              <c:spPr>
                <a:solidFill>
                  <a:srgbClr val="ECFF00"/>
                </a:solidFill>
              </c:spPr>
            </c:marker>
          </c:dPt>
          <c:dPt>
            <c:idx val="25"/>
            <c:marker>
              <c:spPr>
                <a:solidFill>
                  <a:srgbClr val="EBFF00"/>
                </a:solidFill>
              </c:spPr>
            </c:marker>
          </c:dPt>
          <c:dPt>
            <c:idx val="26"/>
            <c:marker>
              <c:spPr>
                <a:solidFill>
                  <a:srgbClr val="EAFF00"/>
                </a:solidFill>
              </c:spPr>
            </c:marker>
          </c:dPt>
          <c:dPt>
            <c:idx val="27"/>
            <c:marker>
              <c:spPr>
                <a:solidFill>
                  <a:srgbClr val="EAFF00"/>
                </a:solidFill>
              </c:spPr>
            </c:marker>
          </c:dPt>
          <c:dPt>
            <c:idx val="28"/>
            <c:marker>
              <c:spPr>
                <a:solidFill>
                  <a:srgbClr val="E9FF00"/>
                </a:solidFill>
              </c:spPr>
            </c:marker>
          </c:dPt>
          <c:dPt>
            <c:idx val="29"/>
            <c:marker>
              <c:spPr>
                <a:solidFill>
                  <a:srgbClr val="E8FF00"/>
                </a:solidFill>
              </c:spPr>
            </c:marker>
          </c:dPt>
          <c:dPt>
            <c:idx val="30"/>
            <c:marker>
              <c:spPr>
                <a:solidFill>
                  <a:srgbClr val="E7FF00"/>
                </a:solidFill>
              </c:spPr>
            </c:marker>
          </c:dPt>
          <c:dPt>
            <c:idx val="31"/>
            <c:marker>
              <c:spPr>
                <a:solidFill>
                  <a:srgbClr val="E6FF00"/>
                </a:solidFill>
              </c:spPr>
            </c:marker>
          </c:dPt>
          <c:dPt>
            <c:idx val="32"/>
            <c:marker>
              <c:spPr>
                <a:solidFill>
                  <a:srgbClr val="E6FF00"/>
                </a:solidFill>
              </c:spPr>
            </c:marker>
          </c:dPt>
          <c:dPt>
            <c:idx val="33"/>
            <c:marker>
              <c:spPr>
                <a:solidFill>
                  <a:srgbClr val="E5FF00"/>
                </a:solidFill>
              </c:spPr>
            </c:marker>
          </c:dPt>
          <c:dPt>
            <c:idx val="34"/>
            <c:marker>
              <c:spPr>
                <a:solidFill>
                  <a:srgbClr val="E4FF00"/>
                </a:solidFill>
              </c:spPr>
            </c:marker>
          </c:dPt>
          <c:dPt>
            <c:idx val="35"/>
            <c:marker>
              <c:spPr>
                <a:solidFill>
                  <a:srgbClr val="E3FF00"/>
                </a:solidFill>
              </c:spPr>
            </c:marker>
          </c:dPt>
          <c:dPt>
            <c:idx val="36"/>
            <c:marker>
              <c:spPr>
                <a:solidFill>
                  <a:srgbClr val="E3FF00"/>
                </a:solidFill>
              </c:spPr>
            </c:marker>
          </c:dPt>
          <c:dPt>
            <c:idx val="37"/>
            <c:marker>
              <c:spPr>
                <a:solidFill>
                  <a:srgbClr val="E2FF00"/>
                </a:solidFill>
              </c:spPr>
            </c:marker>
          </c:dPt>
          <c:dPt>
            <c:idx val="38"/>
            <c:marker>
              <c:spPr>
                <a:solidFill>
                  <a:srgbClr val="E1FF00"/>
                </a:solidFill>
              </c:spPr>
            </c:marker>
          </c:dPt>
          <c:dPt>
            <c:idx val="39"/>
            <c:marker>
              <c:spPr>
                <a:solidFill>
                  <a:srgbClr val="E0FF00"/>
                </a:solidFill>
              </c:spPr>
            </c:marker>
          </c:dPt>
          <c:dPt>
            <c:idx val="40"/>
            <c:marker>
              <c:spPr>
                <a:solidFill>
                  <a:srgbClr val="DFFF00"/>
                </a:solidFill>
              </c:spPr>
            </c:marker>
          </c:dPt>
          <c:dPt>
            <c:idx val="41"/>
            <c:marker>
              <c:spPr>
                <a:solidFill>
                  <a:srgbClr val="DFFF00"/>
                </a:solidFill>
              </c:spPr>
            </c:marker>
          </c:dPt>
          <c:dPt>
            <c:idx val="42"/>
            <c:marker>
              <c:spPr>
                <a:solidFill>
                  <a:srgbClr val="DEFF00"/>
                </a:solidFill>
              </c:spPr>
            </c:marker>
          </c:dPt>
          <c:dPt>
            <c:idx val="43"/>
            <c:marker>
              <c:spPr>
                <a:solidFill>
                  <a:srgbClr val="DDFF00"/>
                </a:solidFill>
              </c:spPr>
            </c:marker>
          </c:dPt>
          <c:dPt>
            <c:idx val="44"/>
            <c:marker>
              <c:spPr>
                <a:solidFill>
                  <a:srgbClr val="DCFF00"/>
                </a:solidFill>
              </c:spPr>
            </c:marker>
          </c:dPt>
          <c:dPt>
            <c:idx val="45"/>
            <c:marker>
              <c:spPr>
                <a:solidFill>
                  <a:srgbClr val="DCFF00"/>
                </a:solidFill>
              </c:spPr>
            </c:marker>
          </c:dPt>
          <c:dPt>
            <c:idx val="46"/>
            <c:marker>
              <c:spPr>
                <a:solidFill>
                  <a:srgbClr val="DBFF00"/>
                </a:solidFill>
              </c:spPr>
            </c:marker>
          </c:dPt>
          <c:dPt>
            <c:idx val="47"/>
            <c:marker>
              <c:spPr>
                <a:solidFill>
                  <a:srgbClr val="DAFF00"/>
                </a:solidFill>
              </c:spPr>
            </c:marker>
          </c:dPt>
          <c:dPt>
            <c:idx val="48"/>
            <c:marker>
              <c:spPr>
                <a:solidFill>
                  <a:srgbClr val="D9FF00"/>
                </a:solidFill>
              </c:spPr>
            </c:marker>
          </c:dPt>
          <c:dPt>
            <c:idx val="49"/>
            <c:marker>
              <c:spPr>
                <a:solidFill>
                  <a:srgbClr val="D9FF00"/>
                </a:solidFill>
              </c:spPr>
            </c:marker>
          </c:dPt>
          <c:dPt>
            <c:idx val="50"/>
            <c:marker>
              <c:spPr>
                <a:solidFill>
                  <a:srgbClr val="D8FF00"/>
                </a:solidFill>
              </c:spPr>
            </c:marker>
          </c:dPt>
          <c:dPt>
            <c:idx val="51"/>
            <c:marker>
              <c:spPr>
                <a:solidFill>
                  <a:srgbClr val="D7FF00"/>
                </a:solidFill>
              </c:spPr>
            </c:marker>
          </c:dPt>
          <c:dPt>
            <c:idx val="52"/>
            <c:marker>
              <c:spPr>
                <a:solidFill>
                  <a:srgbClr val="D6FF00"/>
                </a:solidFill>
              </c:spPr>
            </c:marker>
          </c:dPt>
          <c:dPt>
            <c:idx val="53"/>
            <c:marker>
              <c:spPr>
                <a:solidFill>
                  <a:srgbClr val="D5FF00"/>
                </a:solidFill>
              </c:spPr>
            </c:marker>
          </c:dPt>
          <c:dPt>
            <c:idx val="54"/>
            <c:marker>
              <c:spPr>
                <a:solidFill>
                  <a:srgbClr val="D5FF00"/>
                </a:solidFill>
              </c:spPr>
            </c:marker>
          </c:dPt>
          <c:dPt>
            <c:idx val="55"/>
            <c:marker>
              <c:spPr>
                <a:solidFill>
                  <a:srgbClr val="D4FF00"/>
                </a:solidFill>
              </c:spPr>
            </c:marker>
          </c:dPt>
          <c:dPt>
            <c:idx val="56"/>
            <c:marker>
              <c:spPr>
                <a:solidFill>
                  <a:srgbClr val="D3FF00"/>
                </a:solidFill>
              </c:spPr>
            </c:marker>
          </c:dPt>
          <c:dPt>
            <c:idx val="57"/>
            <c:marker>
              <c:spPr>
                <a:solidFill>
                  <a:srgbClr val="D2FF00"/>
                </a:solidFill>
              </c:spPr>
            </c:marker>
          </c:dPt>
          <c:dPt>
            <c:idx val="58"/>
            <c:marker>
              <c:spPr>
                <a:solidFill>
                  <a:srgbClr val="D2FF00"/>
                </a:solidFill>
              </c:spPr>
            </c:marker>
          </c:dPt>
          <c:dPt>
            <c:idx val="59"/>
            <c:marker>
              <c:spPr>
                <a:solidFill>
                  <a:srgbClr val="D1FF00"/>
                </a:solidFill>
              </c:spPr>
            </c:marker>
          </c:dPt>
          <c:dPt>
            <c:idx val="60"/>
            <c:marker>
              <c:spPr>
                <a:solidFill>
                  <a:srgbClr val="D0FF00"/>
                </a:solidFill>
              </c:spPr>
            </c:marker>
          </c:dPt>
          <c:dPt>
            <c:idx val="61"/>
            <c:marker>
              <c:spPr>
                <a:solidFill>
                  <a:srgbClr val="CFFF00"/>
                </a:solidFill>
              </c:spPr>
            </c:marker>
          </c:dPt>
          <c:dPt>
            <c:idx val="62"/>
            <c:marker>
              <c:spPr>
                <a:solidFill>
                  <a:srgbClr val="CEFF00"/>
                </a:solidFill>
              </c:spPr>
            </c:marker>
          </c:dPt>
          <c:dPt>
            <c:idx val="63"/>
            <c:marker>
              <c:spPr>
                <a:solidFill>
                  <a:srgbClr val="CEFF00"/>
                </a:solidFill>
              </c:spPr>
            </c:marker>
          </c:dPt>
          <c:dPt>
            <c:idx val="64"/>
            <c:marker>
              <c:spPr>
                <a:solidFill>
                  <a:srgbClr val="CDFF00"/>
                </a:solidFill>
              </c:spPr>
            </c:marker>
          </c:dPt>
          <c:dPt>
            <c:idx val="65"/>
            <c:marker>
              <c:spPr>
                <a:solidFill>
                  <a:srgbClr val="CCFF00"/>
                </a:solidFill>
              </c:spPr>
            </c:marker>
          </c:dPt>
          <c:dPt>
            <c:idx val="66"/>
            <c:marker>
              <c:spPr>
                <a:solidFill>
                  <a:srgbClr val="CBFF00"/>
                </a:solidFill>
              </c:spPr>
            </c:marker>
          </c:dPt>
          <c:dPt>
            <c:idx val="67"/>
            <c:marker>
              <c:spPr>
                <a:solidFill>
                  <a:srgbClr val="CBFF00"/>
                </a:solidFill>
              </c:spPr>
            </c:marker>
          </c:dPt>
          <c:dPt>
            <c:idx val="68"/>
            <c:marker>
              <c:spPr>
                <a:solidFill>
                  <a:srgbClr val="CAFF00"/>
                </a:solidFill>
              </c:spPr>
            </c:marker>
          </c:dPt>
          <c:dPt>
            <c:idx val="69"/>
            <c:marker>
              <c:spPr>
                <a:solidFill>
                  <a:srgbClr val="C9FF00"/>
                </a:solidFill>
              </c:spPr>
            </c:marker>
          </c:dPt>
          <c:dPt>
            <c:idx val="70"/>
            <c:marker>
              <c:spPr>
                <a:solidFill>
                  <a:srgbClr val="C8FF00"/>
                </a:solidFill>
              </c:spPr>
            </c:marker>
          </c:dPt>
          <c:dPt>
            <c:idx val="71"/>
            <c:marker>
              <c:spPr>
                <a:solidFill>
                  <a:srgbClr val="C7FF00"/>
                </a:solidFill>
              </c:spPr>
            </c:marker>
          </c:dPt>
          <c:dPt>
            <c:idx val="72"/>
            <c:marker>
              <c:spPr>
                <a:solidFill>
                  <a:srgbClr val="C7FF00"/>
                </a:solidFill>
              </c:spPr>
            </c:marker>
          </c:dPt>
          <c:dPt>
            <c:idx val="73"/>
            <c:marker>
              <c:spPr>
                <a:solidFill>
                  <a:srgbClr val="C6FF00"/>
                </a:solidFill>
              </c:spPr>
            </c:marker>
          </c:dPt>
          <c:dPt>
            <c:idx val="74"/>
            <c:marker>
              <c:spPr>
                <a:solidFill>
                  <a:srgbClr val="C5FF00"/>
                </a:solidFill>
              </c:spPr>
            </c:marker>
          </c:dPt>
          <c:dPt>
            <c:idx val="75"/>
            <c:marker>
              <c:spPr>
                <a:solidFill>
                  <a:srgbClr val="C4FF00"/>
                </a:solidFill>
              </c:spPr>
            </c:marker>
          </c:dPt>
          <c:dPt>
            <c:idx val="76"/>
            <c:marker>
              <c:spPr>
                <a:solidFill>
                  <a:srgbClr val="C4FF00"/>
                </a:solidFill>
              </c:spPr>
            </c:marker>
          </c:dPt>
          <c:dPt>
            <c:idx val="77"/>
            <c:marker>
              <c:spPr>
                <a:solidFill>
                  <a:srgbClr val="C3FF00"/>
                </a:solidFill>
              </c:spPr>
            </c:marker>
          </c:dPt>
          <c:dPt>
            <c:idx val="78"/>
            <c:marker>
              <c:spPr>
                <a:solidFill>
                  <a:srgbClr val="C2FF00"/>
                </a:solidFill>
              </c:spPr>
            </c:marker>
          </c:dPt>
          <c:dPt>
            <c:idx val="79"/>
            <c:marker>
              <c:spPr>
                <a:solidFill>
                  <a:srgbClr val="C1FF00"/>
                </a:solidFill>
              </c:spPr>
            </c:marker>
          </c:dPt>
          <c:dPt>
            <c:idx val="80"/>
            <c:marker>
              <c:spPr>
                <a:solidFill>
                  <a:srgbClr val="C0FF00"/>
                </a:solidFill>
              </c:spPr>
            </c:marker>
          </c:dPt>
          <c:dPt>
            <c:idx val="81"/>
            <c:marker>
              <c:spPr>
                <a:solidFill>
                  <a:srgbClr val="C0FF00"/>
                </a:solidFill>
              </c:spPr>
            </c:marker>
          </c:dPt>
          <c:dPt>
            <c:idx val="82"/>
            <c:marker>
              <c:spPr>
                <a:solidFill>
                  <a:srgbClr val="BFFF00"/>
                </a:solidFill>
              </c:spPr>
            </c:marker>
          </c:dPt>
          <c:dPt>
            <c:idx val="83"/>
            <c:marker>
              <c:spPr>
                <a:solidFill>
                  <a:srgbClr val="BEFF00"/>
                </a:solidFill>
              </c:spPr>
            </c:marker>
          </c:dPt>
          <c:dPt>
            <c:idx val="84"/>
            <c:marker>
              <c:spPr>
                <a:solidFill>
                  <a:srgbClr val="BDFF00"/>
                </a:solidFill>
              </c:spPr>
            </c:marker>
          </c:dPt>
          <c:dPt>
            <c:idx val="85"/>
            <c:marker>
              <c:spPr>
                <a:solidFill>
                  <a:srgbClr val="BDFF00"/>
                </a:solidFill>
              </c:spPr>
            </c:marker>
          </c:dPt>
          <c:dPt>
            <c:idx val="86"/>
            <c:marker>
              <c:spPr>
                <a:solidFill>
                  <a:srgbClr val="BCFF00"/>
                </a:solidFill>
              </c:spPr>
            </c:marker>
          </c:dPt>
          <c:dPt>
            <c:idx val="87"/>
            <c:marker>
              <c:spPr>
                <a:solidFill>
                  <a:srgbClr val="BBFF00"/>
                </a:solidFill>
              </c:spPr>
            </c:marker>
          </c:dPt>
          <c:dPt>
            <c:idx val="88"/>
            <c:marker>
              <c:spPr>
                <a:solidFill>
                  <a:srgbClr val="BAFF00"/>
                </a:solidFill>
              </c:spPr>
            </c:marker>
          </c:dPt>
          <c:dPt>
            <c:idx val="89"/>
            <c:marker>
              <c:spPr>
                <a:solidFill>
                  <a:srgbClr val="BAFF00"/>
                </a:solidFill>
              </c:spPr>
            </c:marker>
          </c:dPt>
          <c:dPt>
            <c:idx val="90"/>
            <c:marker>
              <c:spPr>
                <a:solidFill>
                  <a:srgbClr val="B9FF00"/>
                </a:solidFill>
              </c:spPr>
            </c:marker>
          </c:dPt>
          <c:dPt>
            <c:idx val="91"/>
            <c:marker>
              <c:spPr>
                <a:solidFill>
                  <a:srgbClr val="B8FF00"/>
                </a:solidFill>
              </c:spPr>
            </c:marker>
          </c:dPt>
          <c:dPt>
            <c:idx val="92"/>
            <c:marker>
              <c:spPr>
                <a:solidFill>
                  <a:srgbClr val="B7FF00"/>
                </a:solidFill>
              </c:spPr>
            </c:marker>
          </c:dPt>
          <c:dPt>
            <c:idx val="93"/>
            <c:marker>
              <c:spPr>
                <a:solidFill>
                  <a:srgbClr val="B6FF00"/>
                </a:solidFill>
              </c:spPr>
            </c:marker>
          </c:dPt>
          <c:dPt>
            <c:idx val="94"/>
            <c:marker>
              <c:spPr>
                <a:solidFill>
                  <a:srgbClr val="B6FF00"/>
                </a:solidFill>
              </c:spPr>
            </c:marker>
          </c:dPt>
          <c:dPt>
            <c:idx val="95"/>
            <c:marker>
              <c:spPr>
                <a:solidFill>
                  <a:srgbClr val="B5FF00"/>
                </a:solidFill>
              </c:spPr>
            </c:marker>
          </c:dPt>
          <c:dPt>
            <c:idx val="96"/>
            <c:marker>
              <c:spPr>
                <a:solidFill>
                  <a:srgbClr val="B4FF00"/>
                </a:solidFill>
              </c:spPr>
            </c:marker>
          </c:dPt>
          <c:dPt>
            <c:idx val="97"/>
            <c:marker>
              <c:spPr>
                <a:solidFill>
                  <a:srgbClr val="B3FF00"/>
                </a:solidFill>
              </c:spPr>
            </c:marker>
          </c:dPt>
          <c:dPt>
            <c:idx val="98"/>
            <c:marker>
              <c:spPr>
                <a:solidFill>
                  <a:srgbClr val="B3FF00"/>
                </a:solidFill>
              </c:spPr>
            </c:marker>
          </c:dPt>
          <c:dPt>
            <c:idx val="99"/>
            <c:marker>
              <c:spPr>
                <a:solidFill>
                  <a:srgbClr val="B2FF00"/>
                </a:solidFill>
              </c:spPr>
            </c:marker>
          </c:dPt>
          <c:dPt>
            <c:idx val="100"/>
            <c:marker>
              <c:spPr>
                <a:solidFill>
                  <a:srgbClr val="B1FF00"/>
                </a:solidFill>
              </c:spPr>
            </c:marker>
          </c:dPt>
          <c:dPt>
            <c:idx val="101"/>
            <c:marker>
              <c:spPr>
                <a:solidFill>
                  <a:srgbClr val="B0FF00"/>
                </a:solidFill>
              </c:spPr>
            </c:marker>
          </c:dPt>
          <c:dPt>
            <c:idx val="102"/>
            <c:marker>
              <c:spPr>
                <a:solidFill>
                  <a:srgbClr val="AFFF00"/>
                </a:solidFill>
              </c:spPr>
            </c:marker>
          </c:dPt>
          <c:dPt>
            <c:idx val="103"/>
            <c:marker>
              <c:spPr>
                <a:solidFill>
                  <a:srgbClr val="AFFF00"/>
                </a:solidFill>
              </c:spPr>
            </c:marker>
          </c:dPt>
          <c:dPt>
            <c:idx val="104"/>
            <c:marker>
              <c:spPr>
                <a:solidFill>
                  <a:srgbClr val="AEFF00"/>
                </a:solidFill>
              </c:spPr>
            </c:marker>
          </c:dPt>
          <c:dPt>
            <c:idx val="105"/>
            <c:marker>
              <c:spPr>
                <a:solidFill>
                  <a:srgbClr val="ADFF00"/>
                </a:solidFill>
              </c:spPr>
            </c:marker>
          </c:dPt>
          <c:dPt>
            <c:idx val="106"/>
            <c:marker>
              <c:spPr>
                <a:solidFill>
                  <a:srgbClr val="ACFF00"/>
                </a:solidFill>
              </c:spPr>
            </c:marker>
          </c:dPt>
          <c:dPt>
            <c:idx val="107"/>
            <c:marker>
              <c:spPr>
                <a:solidFill>
                  <a:srgbClr val="ACFF00"/>
                </a:solidFill>
              </c:spPr>
            </c:marker>
          </c:dPt>
          <c:dPt>
            <c:idx val="108"/>
            <c:marker>
              <c:spPr>
                <a:solidFill>
                  <a:srgbClr val="ABFF00"/>
                </a:solidFill>
              </c:spPr>
            </c:marker>
          </c:dPt>
          <c:dPt>
            <c:idx val="109"/>
            <c:marker>
              <c:spPr>
                <a:solidFill>
                  <a:srgbClr val="AAFF00"/>
                </a:solidFill>
              </c:spPr>
            </c:marker>
          </c:dPt>
          <c:dPt>
            <c:idx val="110"/>
            <c:marker>
              <c:spPr>
                <a:solidFill>
                  <a:srgbClr val="A9FF00"/>
                </a:solidFill>
              </c:spPr>
            </c:marker>
          </c:dPt>
          <c:dPt>
            <c:idx val="111"/>
            <c:marker>
              <c:spPr>
                <a:solidFill>
                  <a:srgbClr val="A8FF00"/>
                </a:solidFill>
              </c:spPr>
            </c:marker>
          </c:dPt>
          <c:dPt>
            <c:idx val="112"/>
            <c:marker>
              <c:spPr>
                <a:solidFill>
                  <a:srgbClr val="A8FF00"/>
                </a:solidFill>
              </c:spPr>
            </c:marker>
          </c:dPt>
          <c:dPt>
            <c:idx val="113"/>
            <c:marker>
              <c:spPr>
                <a:solidFill>
                  <a:srgbClr val="A7FF00"/>
                </a:solidFill>
              </c:spPr>
            </c:marker>
          </c:dPt>
          <c:dPt>
            <c:idx val="114"/>
            <c:marker>
              <c:spPr>
                <a:solidFill>
                  <a:srgbClr val="A6FF00"/>
                </a:solidFill>
              </c:spPr>
            </c:marker>
          </c:dPt>
          <c:dPt>
            <c:idx val="115"/>
            <c:marker>
              <c:spPr>
                <a:solidFill>
                  <a:srgbClr val="A5FF00"/>
                </a:solidFill>
              </c:spPr>
            </c:marker>
          </c:dPt>
          <c:dPt>
            <c:idx val="116"/>
            <c:marker>
              <c:spPr>
                <a:solidFill>
                  <a:srgbClr val="A5FF00"/>
                </a:solidFill>
              </c:spPr>
            </c:marker>
          </c:dPt>
          <c:dPt>
            <c:idx val="117"/>
            <c:marker>
              <c:spPr>
                <a:solidFill>
                  <a:srgbClr val="A4FF00"/>
                </a:solidFill>
              </c:spPr>
            </c:marker>
          </c:dPt>
          <c:dPt>
            <c:idx val="118"/>
            <c:marker>
              <c:spPr>
                <a:solidFill>
                  <a:srgbClr val="A3FF00"/>
                </a:solidFill>
              </c:spPr>
            </c:marker>
          </c:dPt>
          <c:dPt>
            <c:idx val="119"/>
            <c:marker>
              <c:spPr>
                <a:solidFill>
                  <a:srgbClr val="A2FF00"/>
                </a:solidFill>
              </c:spPr>
            </c:marker>
          </c:dPt>
          <c:dPt>
            <c:idx val="120"/>
            <c:marker>
              <c:spPr>
                <a:solidFill>
                  <a:srgbClr val="A1FF00"/>
                </a:solidFill>
              </c:spPr>
            </c:marker>
          </c:dPt>
          <c:dPt>
            <c:idx val="121"/>
            <c:marker>
              <c:spPr>
                <a:solidFill>
                  <a:srgbClr val="A1FF00"/>
                </a:solidFill>
              </c:spPr>
            </c:marker>
          </c:dPt>
          <c:dPt>
            <c:idx val="122"/>
            <c:marker>
              <c:spPr>
                <a:solidFill>
                  <a:srgbClr val="A0FF00"/>
                </a:solidFill>
              </c:spPr>
            </c:marker>
          </c:dPt>
          <c:dPt>
            <c:idx val="123"/>
            <c:marker>
              <c:spPr>
                <a:solidFill>
                  <a:srgbClr val="9FFF00"/>
                </a:solidFill>
              </c:spPr>
            </c:marker>
          </c:dPt>
          <c:dPt>
            <c:idx val="124"/>
            <c:marker>
              <c:spPr>
                <a:solidFill>
                  <a:srgbClr val="9EFF00"/>
                </a:solidFill>
              </c:spPr>
            </c:marker>
          </c:dPt>
          <c:dPt>
            <c:idx val="125"/>
            <c:marker>
              <c:spPr>
                <a:solidFill>
                  <a:srgbClr val="9EFF00"/>
                </a:solidFill>
              </c:spPr>
            </c:marker>
          </c:dPt>
          <c:dPt>
            <c:idx val="126"/>
            <c:marker>
              <c:spPr>
                <a:solidFill>
                  <a:srgbClr val="9DFF00"/>
                </a:solidFill>
              </c:spPr>
            </c:marker>
          </c:dPt>
          <c:dPt>
            <c:idx val="127"/>
            <c:marker>
              <c:spPr>
                <a:solidFill>
                  <a:srgbClr val="9CFF00"/>
                </a:solidFill>
              </c:spPr>
            </c:marker>
          </c:dPt>
          <c:dPt>
            <c:idx val="128"/>
            <c:marker>
              <c:spPr>
                <a:solidFill>
                  <a:srgbClr val="9BFF00"/>
                </a:solidFill>
              </c:spPr>
            </c:marker>
          </c:dPt>
          <c:dPt>
            <c:idx val="129"/>
            <c:marker>
              <c:spPr>
                <a:solidFill>
                  <a:srgbClr val="9BFF00"/>
                </a:solidFill>
              </c:spPr>
            </c:marker>
          </c:dPt>
          <c:dPt>
            <c:idx val="130"/>
            <c:marker>
              <c:spPr>
                <a:solidFill>
                  <a:srgbClr val="9AFF00"/>
                </a:solidFill>
              </c:spPr>
            </c:marker>
          </c:dPt>
          <c:dPt>
            <c:idx val="131"/>
            <c:marker>
              <c:spPr>
                <a:solidFill>
                  <a:srgbClr val="99FF00"/>
                </a:solidFill>
              </c:spPr>
            </c:marker>
          </c:dPt>
          <c:dPt>
            <c:idx val="132"/>
            <c:marker>
              <c:spPr>
                <a:solidFill>
                  <a:srgbClr val="98FF00"/>
                </a:solidFill>
              </c:spPr>
            </c:marker>
          </c:dPt>
          <c:dPt>
            <c:idx val="133"/>
            <c:marker>
              <c:spPr>
                <a:solidFill>
                  <a:srgbClr val="97FF00"/>
                </a:solidFill>
              </c:spPr>
            </c:marker>
          </c:dPt>
          <c:dPt>
            <c:idx val="134"/>
            <c:marker>
              <c:spPr>
                <a:solidFill>
                  <a:srgbClr val="97FF00"/>
                </a:solidFill>
              </c:spPr>
            </c:marker>
          </c:dPt>
          <c:dPt>
            <c:idx val="135"/>
            <c:marker>
              <c:spPr>
                <a:solidFill>
                  <a:srgbClr val="96FF00"/>
                </a:solidFill>
              </c:spPr>
            </c:marker>
          </c:dPt>
          <c:dPt>
            <c:idx val="136"/>
            <c:marker>
              <c:spPr>
                <a:solidFill>
                  <a:srgbClr val="95FF00"/>
                </a:solidFill>
              </c:spPr>
            </c:marker>
          </c:dPt>
          <c:dPt>
            <c:idx val="137"/>
            <c:marker>
              <c:spPr>
                <a:solidFill>
                  <a:srgbClr val="94FF00"/>
                </a:solidFill>
              </c:spPr>
            </c:marker>
          </c:dPt>
          <c:dPt>
            <c:idx val="138"/>
            <c:marker>
              <c:spPr>
                <a:solidFill>
                  <a:srgbClr val="94FF00"/>
                </a:solidFill>
              </c:spPr>
            </c:marker>
          </c:dPt>
          <c:dPt>
            <c:idx val="139"/>
            <c:marker>
              <c:spPr>
                <a:solidFill>
                  <a:srgbClr val="93FF00"/>
                </a:solidFill>
              </c:spPr>
            </c:marker>
          </c:dPt>
          <c:dPt>
            <c:idx val="140"/>
            <c:marker>
              <c:spPr>
                <a:solidFill>
                  <a:srgbClr val="92FF00"/>
                </a:solidFill>
              </c:spPr>
            </c:marker>
          </c:dPt>
          <c:dPt>
            <c:idx val="141"/>
            <c:marker>
              <c:spPr>
                <a:solidFill>
                  <a:srgbClr val="91FF00"/>
                </a:solidFill>
              </c:spPr>
            </c:marker>
          </c:dPt>
          <c:dPt>
            <c:idx val="142"/>
            <c:marker>
              <c:spPr>
                <a:solidFill>
                  <a:srgbClr val="90FF00"/>
                </a:solidFill>
              </c:spPr>
            </c:marker>
          </c:dPt>
          <c:dPt>
            <c:idx val="143"/>
            <c:marker>
              <c:spPr>
                <a:solidFill>
                  <a:srgbClr val="90FF00"/>
                </a:solidFill>
              </c:spPr>
            </c:marker>
          </c:dPt>
          <c:dPt>
            <c:idx val="144"/>
            <c:marker>
              <c:spPr>
                <a:solidFill>
                  <a:srgbClr val="8FFF00"/>
                </a:solidFill>
              </c:spPr>
            </c:marker>
          </c:dPt>
          <c:dPt>
            <c:idx val="145"/>
            <c:marker>
              <c:spPr>
                <a:solidFill>
                  <a:srgbClr val="8EFF00"/>
                </a:solidFill>
              </c:spPr>
            </c:marker>
          </c:dPt>
          <c:dPt>
            <c:idx val="146"/>
            <c:marker>
              <c:spPr>
                <a:solidFill>
                  <a:srgbClr val="8DFF00"/>
                </a:solidFill>
              </c:spPr>
            </c:marker>
          </c:dPt>
          <c:dPt>
            <c:idx val="147"/>
            <c:marker>
              <c:spPr>
                <a:solidFill>
                  <a:srgbClr val="8DFF00"/>
                </a:solidFill>
              </c:spPr>
            </c:marker>
          </c:dPt>
          <c:dPt>
            <c:idx val="148"/>
            <c:marker>
              <c:spPr>
                <a:solidFill>
                  <a:srgbClr val="8CFF00"/>
                </a:solidFill>
              </c:spPr>
            </c:marker>
          </c:dPt>
          <c:dPt>
            <c:idx val="149"/>
            <c:marker>
              <c:spPr>
                <a:solidFill>
                  <a:srgbClr val="8BFF00"/>
                </a:solidFill>
              </c:spPr>
            </c:marker>
          </c:dPt>
          <c:dPt>
            <c:idx val="150"/>
            <c:marker>
              <c:spPr>
                <a:solidFill>
                  <a:srgbClr val="8AFF00"/>
                </a:solidFill>
              </c:spPr>
            </c:marker>
          </c:dPt>
          <c:dPt>
            <c:idx val="151"/>
            <c:marker>
              <c:spPr>
                <a:solidFill>
                  <a:srgbClr val="89FF00"/>
                </a:solidFill>
              </c:spPr>
            </c:marker>
          </c:dPt>
          <c:dPt>
            <c:idx val="152"/>
            <c:marker>
              <c:spPr>
                <a:solidFill>
                  <a:srgbClr val="89FF00"/>
                </a:solidFill>
              </c:spPr>
            </c:marker>
          </c:dPt>
          <c:dPt>
            <c:idx val="153"/>
            <c:marker>
              <c:spPr>
                <a:solidFill>
                  <a:srgbClr val="88FF00"/>
                </a:solidFill>
              </c:spPr>
            </c:marker>
          </c:dPt>
          <c:dPt>
            <c:idx val="154"/>
            <c:marker>
              <c:spPr>
                <a:solidFill>
                  <a:srgbClr val="87FF00"/>
                </a:solidFill>
              </c:spPr>
            </c:marker>
          </c:dPt>
          <c:dPt>
            <c:idx val="155"/>
            <c:marker>
              <c:spPr>
                <a:solidFill>
                  <a:srgbClr val="86FF00"/>
                </a:solidFill>
              </c:spPr>
            </c:marker>
          </c:dPt>
          <c:dPt>
            <c:idx val="156"/>
            <c:marker>
              <c:spPr>
                <a:solidFill>
                  <a:srgbClr val="86FF00"/>
                </a:solidFill>
              </c:spPr>
            </c:marker>
          </c:dPt>
          <c:dPt>
            <c:idx val="157"/>
            <c:marker>
              <c:spPr>
                <a:solidFill>
                  <a:srgbClr val="85FF00"/>
                </a:solidFill>
              </c:spPr>
            </c:marker>
          </c:dPt>
          <c:dPt>
            <c:idx val="158"/>
            <c:marker>
              <c:spPr>
                <a:solidFill>
                  <a:srgbClr val="84FF00"/>
                </a:solidFill>
              </c:spPr>
            </c:marker>
          </c:dPt>
          <c:dPt>
            <c:idx val="159"/>
            <c:marker>
              <c:spPr>
                <a:solidFill>
                  <a:srgbClr val="83FF00"/>
                </a:solidFill>
              </c:spPr>
            </c:marker>
          </c:dPt>
          <c:dPt>
            <c:idx val="160"/>
            <c:marker>
              <c:spPr>
                <a:solidFill>
                  <a:srgbClr val="82FF00"/>
                </a:solidFill>
              </c:spPr>
            </c:marker>
          </c:dPt>
          <c:dPt>
            <c:idx val="161"/>
            <c:marker>
              <c:spPr>
                <a:solidFill>
                  <a:srgbClr val="82FF00"/>
                </a:solidFill>
              </c:spPr>
            </c:marker>
          </c:dPt>
          <c:dPt>
            <c:idx val="162"/>
            <c:marker>
              <c:spPr>
                <a:solidFill>
                  <a:srgbClr val="81FF00"/>
                </a:solidFill>
              </c:spPr>
            </c:marker>
          </c:dPt>
          <c:dPt>
            <c:idx val="163"/>
            <c:marker>
              <c:spPr>
                <a:solidFill>
                  <a:srgbClr val="80FF00"/>
                </a:solidFill>
              </c:spPr>
            </c:marker>
          </c:dPt>
          <c:dPt>
            <c:idx val="164"/>
            <c:marker>
              <c:spPr>
                <a:solidFill>
                  <a:srgbClr val="7FFF00"/>
                </a:solidFill>
              </c:spPr>
            </c:marker>
          </c:dPt>
          <c:dPt>
            <c:idx val="165"/>
            <c:marker>
              <c:spPr>
                <a:solidFill>
                  <a:srgbClr val="7FFF00"/>
                </a:solidFill>
              </c:spPr>
            </c:marker>
          </c:dPt>
          <c:dPt>
            <c:idx val="166"/>
            <c:marker>
              <c:spPr>
                <a:solidFill>
                  <a:srgbClr val="7EFF00"/>
                </a:solidFill>
              </c:spPr>
            </c:marker>
          </c:dPt>
          <c:dPt>
            <c:idx val="167"/>
            <c:marker>
              <c:spPr>
                <a:solidFill>
                  <a:srgbClr val="7DFF00"/>
                </a:solidFill>
              </c:spPr>
            </c:marker>
          </c:dPt>
          <c:dPt>
            <c:idx val="168"/>
            <c:marker>
              <c:spPr>
                <a:solidFill>
                  <a:srgbClr val="7CFF00"/>
                </a:solidFill>
              </c:spPr>
            </c:marker>
          </c:dPt>
          <c:dPt>
            <c:idx val="169"/>
            <c:marker>
              <c:spPr>
                <a:solidFill>
                  <a:srgbClr val="7CFF00"/>
                </a:solidFill>
              </c:spPr>
            </c:marker>
          </c:dPt>
          <c:dPt>
            <c:idx val="170"/>
            <c:marker>
              <c:spPr>
                <a:solidFill>
                  <a:srgbClr val="7BFF00"/>
                </a:solidFill>
              </c:spPr>
            </c:marker>
          </c:dPt>
          <c:dPt>
            <c:idx val="171"/>
            <c:marker>
              <c:spPr>
                <a:solidFill>
                  <a:srgbClr val="7AFF00"/>
                </a:solidFill>
              </c:spPr>
            </c:marker>
          </c:dPt>
          <c:dPt>
            <c:idx val="172"/>
            <c:marker>
              <c:spPr>
                <a:solidFill>
                  <a:srgbClr val="79FF00"/>
                </a:solidFill>
              </c:spPr>
            </c:marker>
          </c:dPt>
          <c:dPt>
            <c:idx val="173"/>
            <c:marker>
              <c:spPr>
                <a:solidFill>
                  <a:srgbClr val="78FF00"/>
                </a:solidFill>
              </c:spPr>
            </c:marker>
          </c:dPt>
          <c:dPt>
            <c:idx val="174"/>
            <c:marker>
              <c:spPr>
                <a:solidFill>
                  <a:srgbClr val="78FF00"/>
                </a:solidFill>
              </c:spPr>
            </c:marker>
          </c:dPt>
          <c:dPt>
            <c:idx val="175"/>
            <c:marker>
              <c:spPr>
                <a:solidFill>
                  <a:srgbClr val="77FF00"/>
                </a:solidFill>
              </c:spPr>
            </c:marker>
          </c:dPt>
          <c:dPt>
            <c:idx val="176"/>
            <c:marker>
              <c:spPr>
                <a:solidFill>
                  <a:srgbClr val="76FF00"/>
                </a:solidFill>
              </c:spPr>
            </c:marker>
          </c:dPt>
          <c:dPt>
            <c:idx val="177"/>
            <c:marker>
              <c:spPr>
                <a:solidFill>
                  <a:srgbClr val="75FF00"/>
                </a:solidFill>
              </c:spPr>
            </c:marker>
          </c:dPt>
          <c:dPt>
            <c:idx val="178"/>
            <c:marker>
              <c:spPr>
                <a:solidFill>
                  <a:srgbClr val="75FF00"/>
                </a:solidFill>
              </c:spPr>
            </c:marker>
          </c:dPt>
          <c:dPt>
            <c:idx val="179"/>
            <c:marker>
              <c:spPr>
                <a:solidFill>
                  <a:srgbClr val="74FF00"/>
                </a:solidFill>
              </c:spPr>
            </c:marker>
          </c:dPt>
          <c:dPt>
            <c:idx val="180"/>
            <c:marker>
              <c:spPr>
                <a:solidFill>
                  <a:srgbClr val="73FF00"/>
                </a:solidFill>
              </c:spPr>
            </c:marker>
          </c:dPt>
          <c:dPt>
            <c:idx val="181"/>
            <c:marker>
              <c:spPr>
                <a:solidFill>
                  <a:srgbClr val="72FF00"/>
                </a:solidFill>
              </c:spPr>
            </c:marker>
          </c:dPt>
          <c:dPt>
            <c:idx val="182"/>
            <c:marker>
              <c:spPr>
                <a:solidFill>
                  <a:srgbClr val="71FF00"/>
                </a:solidFill>
              </c:spPr>
            </c:marker>
          </c:dPt>
          <c:dPt>
            <c:idx val="183"/>
            <c:marker>
              <c:spPr>
                <a:solidFill>
                  <a:srgbClr val="71FF00"/>
                </a:solidFill>
              </c:spPr>
            </c:marker>
          </c:dPt>
          <c:dPt>
            <c:idx val="184"/>
            <c:marker>
              <c:spPr>
                <a:solidFill>
                  <a:srgbClr val="70FF00"/>
                </a:solidFill>
              </c:spPr>
            </c:marker>
          </c:dPt>
          <c:dPt>
            <c:idx val="185"/>
            <c:marker>
              <c:spPr>
                <a:solidFill>
                  <a:srgbClr val="6FFF00"/>
                </a:solidFill>
              </c:spPr>
            </c:marker>
          </c:dPt>
          <c:dPt>
            <c:idx val="186"/>
            <c:marker>
              <c:spPr>
                <a:solidFill>
                  <a:srgbClr val="6EFF00"/>
                </a:solidFill>
              </c:spPr>
            </c:marker>
          </c:dPt>
          <c:dPt>
            <c:idx val="187"/>
            <c:marker>
              <c:spPr>
                <a:solidFill>
                  <a:srgbClr val="6EFF00"/>
                </a:solidFill>
              </c:spPr>
            </c:marker>
          </c:dPt>
          <c:dPt>
            <c:idx val="188"/>
            <c:marker>
              <c:spPr>
                <a:solidFill>
                  <a:srgbClr val="6DFF00"/>
                </a:solidFill>
              </c:spPr>
            </c:marker>
          </c:dPt>
          <c:dPt>
            <c:idx val="189"/>
            <c:marker>
              <c:spPr>
                <a:solidFill>
                  <a:srgbClr val="6CFF00"/>
                </a:solidFill>
              </c:spPr>
            </c:marker>
          </c:dPt>
          <c:dPt>
            <c:idx val="190"/>
            <c:marker>
              <c:spPr>
                <a:solidFill>
                  <a:srgbClr val="6BFF00"/>
                </a:solidFill>
              </c:spPr>
            </c:marker>
          </c:dPt>
          <c:dPt>
            <c:idx val="191"/>
            <c:marker>
              <c:spPr>
                <a:solidFill>
                  <a:srgbClr val="6AFF00"/>
                </a:solidFill>
              </c:spPr>
            </c:marker>
          </c:dPt>
          <c:dPt>
            <c:idx val="192"/>
            <c:marker>
              <c:spPr>
                <a:solidFill>
                  <a:srgbClr val="6AFF00"/>
                </a:solidFill>
              </c:spPr>
            </c:marker>
          </c:dPt>
          <c:dPt>
            <c:idx val="193"/>
            <c:marker>
              <c:spPr>
                <a:solidFill>
                  <a:srgbClr val="69FF00"/>
                </a:solidFill>
              </c:spPr>
            </c:marker>
          </c:dPt>
          <c:dPt>
            <c:idx val="194"/>
            <c:marker>
              <c:spPr>
                <a:solidFill>
                  <a:srgbClr val="68FF00"/>
                </a:solidFill>
              </c:spPr>
            </c:marker>
          </c:dPt>
          <c:dPt>
            <c:idx val="195"/>
            <c:marker>
              <c:spPr>
                <a:solidFill>
                  <a:srgbClr val="67FF00"/>
                </a:solidFill>
              </c:spPr>
            </c:marker>
          </c:dPt>
          <c:dPt>
            <c:idx val="196"/>
            <c:marker>
              <c:spPr>
                <a:solidFill>
                  <a:srgbClr val="67FF00"/>
                </a:solidFill>
              </c:spPr>
            </c:marker>
          </c:dPt>
          <c:dPt>
            <c:idx val="197"/>
            <c:marker>
              <c:spPr>
                <a:solidFill>
                  <a:srgbClr val="66FF00"/>
                </a:solidFill>
              </c:spPr>
            </c:marker>
          </c:dPt>
          <c:dPt>
            <c:idx val="198"/>
            <c:marker>
              <c:spPr>
                <a:solidFill>
                  <a:srgbClr val="65FF00"/>
                </a:solidFill>
              </c:spPr>
            </c:marker>
          </c:dPt>
          <c:dPt>
            <c:idx val="199"/>
            <c:marker>
              <c:spPr>
                <a:solidFill>
                  <a:srgbClr val="64FF00"/>
                </a:solidFill>
              </c:spPr>
            </c:marker>
          </c:dPt>
          <c:dPt>
            <c:idx val="200"/>
            <c:marker>
              <c:spPr>
                <a:solidFill>
                  <a:srgbClr val="63FF00"/>
                </a:solidFill>
              </c:spPr>
            </c:marker>
          </c:dPt>
          <c:dPt>
            <c:idx val="201"/>
            <c:marker>
              <c:spPr>
                <a:solidFill>
                  <a:srgbClr val="63FF00"/>
                </a:solidFill>
              </c:spPr>
            </c:marker>
          </c:dPt>
          <c:dPt>
            <c:idx val="202"/>
            <c:marker>
              <c:spPr>
                <a:solidFill>
                  <a:srgbClr val="62FF00"/>
                </a:solidFill>
              </c:spPr>
            </c:marker>
          </c:dPt>
          <c:dPt>
            <c:idx val="203"/>
            <c:marker>
              <c:spPr>
                <a:solidFill>
                  <a:srgbClr val="61FF00"/>
                </a:solidFill>
              </c:spPr>
            </c:marker>
          </c:dPt>
          <c:dPt>
            <c:idx val="204"/>
            <c:marker>
              <c:spPr>
                <a:solidFill>
                  <a:srgbClr val="60FF00"/>
                </a:solidFill>
              </c:spPr>
            </c:marker>
          </c:dPt>
          <c:dPt>
            <c:idx val="205"/>
            <c:marker>
              <c:spPr>
                <a:solidFill>
                  <a:srgbClr val="60FF00"/>
                </a:solidFill>
              </c:spPr>
            </c:marker>
          </c:dPt>
          <c:dPt>
            <c:idx val="206"/>
            <c:marker>
              <c:spPr>
                <a:solidFill>
                  <a:srgbClr val="5FFF00"/>
                </a:solidFill>
              </c:spPr>
            </c:marker>
          </c:dPt>
          <c:dPt>
            <c:idx val="207"/>
            <c:marker>
              <c:spPr>
                <a:solidFill>
                  <a:srgbClr val="5EFF00"/>
                </a:solidFill>
              </c:spPr>
            </c:marker>
          </c:dPt>
          <c:dPt>
            <c:idx val="208"/>
            <c:marker>
              <c:spPr>
                <a:solidFill>
                  <a:srgbClr val="5DFF00"/>
                </a:solidFill>
              </c:spPr>
            </c:marker>
          </c:dPt>
          <c:dPt>
            <c:idx val="209"/>
            <c:marker>
              <c:spPr>
                <a:solidFill>
                  <a:srgbClr val="5DFF00"/>
                </a:solidFill>
              </c:spPr>
            </c:marker>
          </c:dPt>
          <c:dPt>
            <c:idx val="210"/>
            <c:marker>
              <c:spPr>
                <a:solidFill>
                  <a:srgbClr val="5CFF00"/>
                </a:solidFill>
              </c:spPr>
            </c:marker>
          </c:dPt>
          <c:dPt>
            <c:idx val="211"/>
            <c:marker>
              <c:spPr>
                <a:solidFill>
                  <a:srgbClr val="5BFF00"/>
                </a:solidFill>
              </c:spPr>
            </c:marker>
          </c:dPt>
          <c:dPt>
            <c:idx val="212"/>
            <c:marker>
              <c:spPr>
                <a:solidFill>
                  <a:srgbClr val="5AFF00"/>
                </a:solidFill>
              </c:spPr>
            </c:marker>
          </c:dPt>
          <c:dPt>
            <c:idx val="213"/>
            <c:marker>
              <c:spPr>
                <a:solidFill>
                  <a:srgbClr val="59FF00"/>
                </a:solidFill>
              </c:spPr>
            </c:marker>
          </c:dPt>
          <c:dPt>
            <c:idx val="214"/>
            <c:marker>
              <c:spPr>
                <a:solidFill>
                  <a:srgbClr val="59FF00"/>
                </a:solidFill>
              </c:spPr>
            </c:marker>
          </c:dPt>
          <c:dPt>
            <c:idx val="215"/>
            <c:marker>
              <c:spPr>
                <a:solidFill>
                  <a:srgbClr val="58FF00"/>
                </a:solidFill>
              </c:spPr>
            </c:marker>
          </c:dPt>
          <c:dPt>
            <c:idx val="216"/>
            <c:marker>
              <c:spPr>
                <a:solidFill>
                  <a:srgbClr val="57FF00"/>
                </a:solidFill>
              </c:spPr>
            </c:marker>
          </c:dPt>
          <c:dPt>
            <c:idx val="217"/>
            <c:marker>
              <c:spPr>
                <a:solidFill>
                  <a:srgbClr val="56FF00"/>
                </a:solidFill>
              </c:spPr>
            </c:marker>
          </c:dPt>
          <c:dPt>
            <c:idx val="218"/>
            <c:marker>
              <c:spPr>
                <a:solidFill>
                  <a:srgbClr val="56FF00"/>
                </a:solidFill>
              </c:spPr>
            </c:marker>
          </c:dPt>
          <c:dPt>
            <c:idx val="219"/>
            <c:marker>
              <c:spPr>
                <a:solidFill>
                  <a:srgbClr val="55FF00"/>
                </a:solidFill>
              </c:spPr>
            </c:marker>
          </c:dPt>
          <c:dPt>
            <c:idx val="220"/>
            <c:marker>
              <c:spPr>
                <a:solidFill>
                  <a:srgbClr val="54FF00"/>
                </a:solidFill>
              </c:spPr>
            </c:marker>
          </c:dPt>
          <c:dPt>
            <c:idx val="221"/>
            <c:marker>
              <c:spPr>
                <a:solidFill>
                  <a:srgbClr val="53FF00"/>
                </a:solidFill>
              </c:spPr>
            </c:marker>
          </c:dPt>
          <c:dPt>
            <c:idx val="222"/>
            <c:marker>
              <c:spPr>
                <a:solidFill>
                  <a:srgbClr val="52FF00"/>
                </a:solidFill>
              </c:spPr>
            </c:marker>
          </c:dPt>
          <c:dPt>
            <c:idx val="223"/>
            <c:marker>
              <c:spPr>
                <a:solidFill>
                  <a:srgbClr val="52FF00"/>
                </a:solidFill>
              </c:spPr>
            </c:marker>
          </c:dPt>
          <c:dPt>
            <c:idx val="224"/>
            <c:marker>
              <c:spPr>
                <a:solidFill>
                  <a:srgbClr val="51FF00"/>
                </a:solidFill>
              </c:spPr>
            </c:marker>
          </c:dPt>
          <c:dPt>
            <c:idx val="225"/>
            <c:marker>
              <c:spPr>
                <a:solidFill>
                  <a:srgbClr val="50FF00"/>
                </a:solidFill>
              </c:spPr>
            </c:marker>
          </c:dPt>
          <c:dPt>
            <c:idx val="226"/>
            <c:marker>
              <c:spPr>
                <a:solidFill>
                  <a:srgbClr val="4FFF00"/>
                </a:solidFill>
              </c:spPr>
            </c:marker>
          </c:dPt>
          <c:dPt>
            <c:idx val="227"/>
            <c:marker>
              <c:spPr>
                <a:solidFill>
                  <a:srgbClr val="4FFF00"/>
                </a:solidFill>
              </c:spPr>
            </c:marker>
          </c:dPt>
          <c:dPt>
            <c:idx val="228"/>
            <c:marker>
              <c:spPr>
                <a:solidFill>
                  <a:srgbClr val="4EFF00"/>
                </a:solidFill>
              </c:spPr>
            </c:marker>
          </c:dPt>
          <c:dPt>
            <c:idx val="229"/>
            <c:marker>
              <c:spPr>
                <a:solidFill>
                  <a:srgbClr val="4DFF00"/>
                </a:solidFill>
              </c:spPr>
            </c:marker>
          </c:dPt>
          <c:dPt>
            <c:idx val="230"/>
            <c:marker>
              <c:spPr>
                <a:solidFill>
                  <a:srgbClr val="4CFF00"/>
                </a:solidFill>
              </c:spPr>
            </c:marker>
          </c:dPt>
          <c:dPt>
            <c:idx val="231"/>
            <c:marker>
              <c:spPr>
                <a:solidFill>
                  <a:srgbClr val="4BFF00"/>
                </a:solidFill>
              </c:spPr>
            </c:marker>
          </c:dPt>
          <c:dPt>
            <c:idx val="232"/>
            <c:marker>
              <c:spPr>
                <a:solidFill>
                  <a:srgbClr val="4BFF00"/>
                </a:solidFill>
              </c:spPr>
            </c:marker>
          </c:dPt>
          <c:dPt>
            <c:idx val="233"/>
            <c:marker>
              <c:spPr>
                <a:solidFill>
                  <a:srgbClr val="4AFF00"/>
                </a:solidFill>
              </c:spPr>
            </c:marker>
          </c:dPt>
          <c:dPt>
            <c:idx val="234"/>
            <c:marker>
              <c:spPr>
                <a:solidFill>
                  <a:srgbClr val="49FF00"/>
                </a:solidFill>
              </c:spPr>
            </c:marker>
          </c:dPt>
          <c:dPt>
            <c:idx val="235"/>
            <c:marker>
              <c:spPr>
                <a:solidFill>
                  <a:srgbClr val="48FF00"/>
                </a:solidFill>
              </c:spPr>
            </c:marker>
          </c:dPt>
          <c:dPt>
            <c:idx val="236"/>
            <c:marker>
              <c:spPr>
                <a:solidFill>
                  <a:srgbClr val="48FF00"/>
                </a:solidFill>
              </c:spPr>
            </c:marker>
          </c:dPt>
          <c:dPt>
            <c:idx val="237"/>
            <c:marker>
              <c:spPr>
                <a:solidFill>
                  <a:srgbClr val="47FF00"/>
                </a:solidFill>
              </c:spPr>
            </c:marker>
          </c:dPt>
          <c:dPt>
            <c:idx val="238"/>
            <c:marker>
              <c:spPr>
                <a:solidFill>
                  <a:srgbClr val="46FF00"/>
                </a:solidFill>
              </c:spPr>
            </c:marker>
          </c:dPt>
          <c:dPt>
            <c:idx val="239"/>
            <c:marker>
              <c:spPr>
                <a:solidFill>
                  <a:srgbClr val="45FF00"/>
                </a:solidFill>
              </c:spPr>
            </c:marker>
          </c:dPt>
          <c:dPt>
            <c:idx val="240"/>
            <c:marker>
              <c:spPr>
                <a:solidFill>
                  <a:srgbClr val="44FF00"/>
                </a:solidFill>
              </c:spPr>
            </c:marker>
          </c:dPt>
          <c:dPt>
            <c:idx val="241"/>
            <c:marker>
              <c:spPr>
                <a:solidFill>
                  <a:srgbClr val="44FF00"/>
                </a:solidFill>
              </c:spPr>
            </c:marker>
          </c:dPt>
          <c:dPt>
            <c:idx val="242"/>
            <c:marker>
              <c:spPr>
                <a:solidFill>
                  <a:srgbClr val="43FF00"/>
                </a:solidFill>
              </c:spPr>
            </c:marker>
          </c:dPt>
          <c:dPt>
            <c:idx val="243"/>
            <c:marker>
              <c:spPr>
                <a:solidFill>
                  <a:srgbClr val="42FF00"/>
                </a:solidFill>
              </c:spPr>
            </c:marker>
          </c:dPt>
          <c:dPt>
            <c:idx val="244"/>
            <c:marker>
              <c:spPr>
                <a:solidFill>
                  <a:srgbClr val="41FF00"/>
                </a:solidFill>
              </c:spPr>
            </c:marker>
          </c:dPt>
          <c:dPt>
            <c:idx val="245"/>
            <c:marker>
              <c:spPr>
                <a:solidFill>
                  <a:srgbClr val="41FF00"/>
                </a:solidFill>
              </c:spPr>
            </c:marker>
          </c:dPt>
          <c:dPt>
            <c:idx val="246"/>
            <c:marker>
              <c:spPr>
                <a:solidFill>
                  <a:srgbClr val="40FF00"/>
                </a:solidFill>
              </c:spPr>
            </c:marker>
          </c:dPt>
          <c:dPt>
            <c:idx val="247"/>
            <c:marker>
              <c:spPr>
                <a:solidFill>
                  <a:srgbClr val="3FFF00"/>
                </a:solidFill>
              </c:spPr>
            </c:marker>
          </c:dPt>
          <c:dPt>
            <c:idx val="248"/>
            <c:marker>
              <c:spPr>
                <a:solidFill>
                  <a:srgbClr val="3EFF00"/>
                </a:solidFill>
              </c:spPr>
            </c:marker>
          </c:dPt>
          <c:dPt>
            <c:idx val="249"/>
            <c:marker>
              <c:spPr>
                <a:solidFill>
                  <a:srgbClr val="3EFF00"/>
                </a:solidFill>
              </c:spPr>
            </c:marker>
          </c:dPt>
          <c:dPt>
            <c:idx val="250"/>
            <c:marker>
              <c:spPr>
                <a:solidFill>
                  <a:srgbClr val="3DFF00"/>
                </a:solidFill>
              </c:spPr>
            </c:marker>
          </c:dPt>
          <c:dPt>
            <c:idx val="251"/>
            <c:marker>
              <c:spPr>
                <a:solidFill>
                  <a:srgbClr val="3CFF00"/>
                </a:solidFill>
              </c:spPr>
            </c:marker>
          </c:dPt>
          <c:dPt>
            <c:idx val="252"/>
            <c:marker>
              <c:spPr>
                <a:solidFill>
                  <a:srgbClr val="3BFF00"/>
                </a:solidFill>
              </c:spPr>
            </c:marker>
          </c:dPt>
          <c:dPt>
            <c:idx val="253"/>
            <c:marker>
              <c:spPr>
                <a:solidFill>
                  <a:srgbClr val="3AFF00"/>
                </a:solidFill>
              </c:spPr>
            </c:marker>
          </c:dPt>
          <c:dPt>
            <c:idx val="254"/>
            <c:marker>
              <c:spPr>
                <a:solidFill>
                  <a:srgbClr val="3AFF00"/>
                </a:solidFill>
              </c:spPr>
            </c:marker>
          </c:dPt>
          <c:dPt>
            <c:idx val="255"/>
            <c:marker>
              <c:spPr>
                <a:solidFill>
                  <a:srgbClr val="39FF00"/>
                </a:solidFill>
              </c:spPr>
            </c:marker>
          </c:dPt>
          <c:dPt>
            <c:idx val="256"/>
            <c:marker>
              <c:spPr>
                <a:solidFill>
                  <a:srgbClr val="38FF00"/>
                </a:solidFill>
              </c:spPr>
            </c:marker>
          </c:dPt>
          <c:dPt>
            <c:idx val="257"/>
            <c:marker>
              <c:spPr>
                <a:solidFill>
                  <a:srgbClr val="37FF00"/>
                </a:solidFill>
              </c:spPr>
            </c:marker>
          </c:dPt>
          <c:dPt>
            <c:idx val="258"/>
            <c:marker>
              <c:spPr>
                <a:solidFill>
                  <a:srgbClr val="37FF00"/>
                </a:solidFill>
              </c:spPr>
            </c:marker>
          </c:dPt>
          <c:dPt>
            <c:idx val="259"/>
            <c:marker>
              <c:spPr>
                <a:solidFill>
                  <a:srgbClr val="36FF00"/>
                </a:solidFill>
              </c:spPr>
            </c:marker>
          </c:dPt>
          <c:dPt>
            <c:idx val="260"/>
            <c:marker>
              <c:spPr>
                <a:solidFill>
                  <a:srgbClr val="35FF00"/>
                </a:solidFill>
              </c:spPr>
            </c:marker>
          </c:dPt>
          <c:dPt>
            <c:idx val="261"/>
            <c:marker>
              <c:spPr>
                <a:solidFill>
                  <a:srgbClr val="34FF00"/>
                </a:solidFill>
              </c:spPr>
            </c:marker>
          </c:dPt>
          <c:dPt>
            <c:idx val="262"/>
            <c:marker>
              <c:spPr>
                <a:solidFill>
                  <a:srgbClr val="33FF00"/>
                </a:solidFill>
              </c:spPr>
            </c:marker>
          </c:dPt>
          <c:dPt>
            <c:idx val="263"/>
            <c:marker>
              <c:spPr>
                <a:solidFill>
                  <a:srgbClr val="33FF00"/>
                </a:solidFill>
              </c:spPr>
            </c:marker>
          </c:dPt>
          <c:dPt>
            <c:idx val="264"/>
            <c:marker>
              <c:spPr>
                <a:solidFill>
                  <a:srgbClr val="32FF00"/>
                </a:solidFill>
              </c:spPr>
            </c:marker>
          </c:dPt>
          <c:dPt>
            <c:idx val="265"/>
            <c:marker>
              <c:spPr>
                <a:solidFill>
                  <a:srgbClr val="31FF00"/>
                </a:solidFill>
              </c:spPr>
            </c:marker>
          </c:dPt>
          <c:dPt>
            <c:idx val="266"/>
            <c:marker>
              <c:spPr>
                <a:solidFill>
                  <a:srgbClr val="30FF00"/>
                </a:solidFill>
              </c:spPr>
            </c:marker>
          </c:dPt>
          <c:dPt>
            <c:idx val="267"/>
            <c:marker>
              <c:spPr>
                <a:solidFill>
                  <a:srgbClr val="30FF00"/>
                </a:solidFill>
              </c:spPr>
            </c:marker>
          </c:dPt>
          <c:dPt>
            <c:idx val="268"/>
            <c:marker>
              <c:spPr>
                <a:solidFill>
                  <a:srgbClr val="2FFF00"/>
                </a:solidFill>
              </c:spPr>
            </c:marker>
          </c:dPt>
          <c:dPt>
            <c:idx val="269"/>
            <c:marker>
              <c:spPr>
                <a:solidFill>
                  <a:srgbClr val="2EFF00"/>
                </a:solidFill>
              </c:spPr>
            </c:marker>
          </c:dPt>
          <c:dPt>
            <c:idx val="270"/>
            <c:marker>
              <c:spPr>
                <a:solidFill>
                  <a:srgbClr val="2DFF00"/>
                </a:solidFill>
              </c:spPr>
            </c:marker>
          </c:dPt>
          <c:dPt>
            <c:idx val="271"/>
            <c:marker>
              <c:spPr>
                <a:solidFill>
                  <a:srgbClr val="2CFF00"/>
                </a:solidFill>
              </c:spPr>
            </c:marker>
          </c:dPt>
          <c:dPt>
            <c:idx val="272"/>
            <c:marker>
              <c:spPr>
                <a:solidFill>
                  <a:srgbClr val="2CFF00"/>
                </a:solidFill>
              </c:spPr>
            </c:marker>
          </c:dPt>
          <c:dPt>
            <c:idx val="273"/>
            <c:marker>
              <c:spPr>
                <a:solidFill>
                  <a:srgbClr val="2BFF00"/>
                </a:solidFill>
              </c:spPr>
            </c:marker>
          </c:dPt>
          <c:dPt>
            <c:idx val="274"/>
            <c:marker>
              <c:spPr>
                <a:solidFill>
                  <a:srgbClr val="2AFF00"/>
                </a:solidFill>
              </c:spPr>
            </c:marker>
          </c:dPt>
          <c:dPt>
            <c:idx val="275"/>
            <c:marker>
              <c:spPr>
                <a:solidFill>
                  <a:srgbClr val="29FF00"/>
                </a:solidFill>
              </c:spPr>
            </c:marker>
          </c:dPt>
          <c:dPt>
            <c:idx val="276"/>
            <c:marker>
              <c:spPr>
                <a:solidFill>
                  <a:srgbClr val="29FF00"/>
                </a:solidFill>
              </c:spPr>
            </c:marker>
          </c:dPt>
          <c:dPt>
            <c:idx val="277"/>
            <c:marker>
              <c:spPr>
                <a:solidFill>
                  <a:srgbClr val="28FF00"/>
                </a:solidFill>
              </c:spPr>
            </c:marker>
          </c:dPt>
          <c:dPt>
            <c:idx val="278"/>
            <c:marker>
              <c:spPr>
                <a:solidFill>
                  <a:srgbClr val="27FF00"/>
                </a:solidFill>
              </c:spPr>
            </c:marker>
          </c:dPt>
          <c:dPt>
            <c:idx val="279"/>
            <c:marker>
              <c:spPr>
                <a:solidFill>
                  <a:srgbClr val="26FF00"/>
                </a:solidFill>
              </c:spPr>
            </c:marker>
          </c:dPt>
          <c:dPt>
            <c:idx val="280"/>
            <c:marker>
              <c:spPr>
                <a:solidFill>
                  <a:srgbClr val="25FF00"/>
                </a:solidFill>
              </c:spPr>
            </c:marker>
          </c:dPt>
          <c:dPt>
            <c:idx val="281"/>
            <c:marker>
              <c:spPr>
                <a:solidFill>
                  <a:srgbClr val="25FF00"/>
                </a:solidFill>
              </c:spPr>
            </c:marker>
          </c:dPt>
          <c:dPt>
            <c:idx val="282"/>
            <c:marker>
              <c:spPr>
                <a:solidFill>
                  <a:srgbClr val="24FF00"/>
                </a:solidFill>
              </c:spPr>
            </c:marker>
          </c:dPt>
          <c:dPt>
            <c:idx val="283"/>
            <c:marker>
              <c:spPr>
                <a:solidFill>
                  <a:srgbClr val="23FF00"/>
                </a:solidFill>
              </c:spPr>
            </c:marker>
          </c:dPt>
          <c:dPt>
            <c:idx val="284"/>
            <c:marker>
              <c:spPr>
                <a:solidFill>
                  <a:srgbClr val="22FF00"/>
                </a:solidFill>
              </c:spPr>
            </c:marker>
          </c:dPt>
          <c:dPt>
            <c:idx val="285"/>
            <c:marker>
              <c:spPr>
                <a:solidFill>
                  <a:srgbClr val="22FF00"/>
                </a:solidFill>
              </c:spPr>
            </c:marker>
          </c:dPt>
          <c:dPt>
            <c:idx val="286"/>
            <c:marker>
              <c:spPr>
                <a:solidFill>
                  <a:srgbClr val="21FF00"/>
                </a:solidFill>
              </c:spPr>
            </c:marker>
          </c:dPt>
          <c:dPt>
            <c:idx val="287"/>
            <c:marker>
              <c:spPr>
                <a:solidFill>
                  <a:srgbClr val="20FF00"/>
                </a:solidFill>
              </c:spPr>
            </c:marker>
          </c:dPt>
          <c:dPt>
            <c:idx val="288"/>
            <c:marker>
              <c:spPr>
                <a:solidFill>
                  <a:srgbClr val="1FFF00"/>
                </a:solidFill>
              </c:spPr>
            </c:marker>
          </c:dPt>
          <c:dPt>
            <c:idx val="289"/>
            <c:marker>
              <c:spPr>
                <a:solidFill>
                  <a:srgbClr val="1FFF00"/>
                </a:solidFill>
              </c:spPr>
            </c:marker>
          </c:dPt>
          <c:dPt>
            <c:idx val="290"/>
            <c:marker>
              <c:spPr>
                <a:solidFill>
                  <a:srgbClr val="1EFF00"/>
                </a:solidFill>
              </c:spPr>
            </c:marker>
          </c:dPt>
          <c:dPt>
            <c:idx val="291"/>
            <c:marker>
              <c:spPr>
                <a:solidFill>
                  <a:srgbClr val="1DFF00"/>
                </a:solidFill>
              </c:spPr>
            </c:marker>
          </c:dPt>
          <c:dPt>
            <c:idx val="292"/>
            <c:marker>
              <c:spPr>
                <a:solidFill>
                  <a:srgbClr val="1CFF00"/>
                </a:solidFill>
              </c:spPr>
            </c:marker>
          </c:dPt>
          <c:dPt>
            <c:idx val="293"/>
            <c:marker>
              <c:spPr>
                <a:solidFill>
                  <a:srgbClr val="1BFF00"/>
                </a:solidFill>
              </c:spPr>
            </c:marker>
          </c:dPt>
          <c:dPt>
            <c:idx val="294"/>
            <c:marker>
              <c:spPr>
                <a:solidFill>
                  <a:srgbClr val="1BFF00"/>
                </a:solidFill>
              </c:spPr>
            </c:marker>
          </c:dPt>
          <c:dPt>
            <c:idx val="295"/>
            <c:marker>
              <c:spPr>
                <a:solidFill>
                  <a:srgbClr val="1AFF00"/>
                </a:solidFill>
              </c:spPr>
            </c:marker>
          </c:dPt>
          <c:dPt>
            <c:idx val="296"/>
            <c:marker>
              <c:spPr>
                <a:solidFill>
                  <a:srgbClr val="19FF00"/>
                </a:solidFill>
              </c:spPr>
            </c:marker>
          </c:dPt>
          <c:dPt>
            <c:idx val="297"/>
            <c:marker>
              <c:spPr>
                <a:solidFill>
                  <a:srgbClr val="18FF00"/>
                </a:solidFill>
              </c:spPr>
            </c:marker>
          </c:dPt>
          <c:dPt>
            <c:idx val="298"/>
            <c:marker>
              <c:spPr>
                <a:solidFill>
                  <a:srgbClr val="18FF00"/>
                </a:solidFill>
              </c:spPr>
            </c:marker>
          </c:dPt>
          <c:dPt>
            <c:idx val="299"/>
            <c:marker>
              <c:spPr>
                <a:solidFill>
                  <a:srgbClr val="17FF00"/>
                </a:solidFill>
              </c:spPr>
            </c:marker>
          </c:dPt>
          <c:dPt>
            <c:idx val="300"/>
            <c:marker>
              <c:spPr>
                <a:solidFill>
                  <a:srgbClr val="16FF00"/>
                </a:solidFill>
              </c:spPr>
            </c:marker>
          </c:dPt>
          <c:dPt>
            <c:idx val="301"/>
            <c:marker>
              <c:spPr>
                <a:solidFill>
                  <a:srgbClr val="15FF00"/>
                </a:solidFill>
              </c:spPr>
            </c:marker>
          </c:dPt>
          <c:dPt>
            <c:idx val="302"/>
            <c:marker>
              <c:spPr>
                <a:solidFill>
                  <a:srgbClr val="14FF00"/>
                </a:solidFill>
              </c:spPr>
            </c:marker>
          </c:dPt>
          <c:dPt>
            <c:idx val="303"/>
            <c:marker>
              <c:spPr>
                <a:solidFill>
                  <a:srgbClr val="14FF00"/>
                </a:solidFill>
              </c:spPr>
            </c:marker>
          </c:dPt>
          <c:dPt>
            <c:idx val="304"/>
            <c:marker>
              <c:spPr>
                <a:solidFill>
                  <a:srgbClr val="13FF00"/>
                </a:solidFill>
              </c:spPr>
            </c:marker>
          </c:dPt>
          <c:dPt>
            <c:idx val="305"/>
            <c:marker>
              <c:spPr>
                <a:solidFill>
                  <a:srgbClr val="12FF00"/>
                </a:solidFill>
              </c:spPr>
            </c:marker>
          </c:dPt>
          <c:dPt>
            <c:idx val="306"/>
            <c:marker>
              <c:spPr>
                <a:solidFill>
                  <a:srgbClr val="11FF00"/>
                </a:solidFill>
              </c:spPr>
            </c:marker>
          </c:dPt>
          <c:dPt>
            <c:idx val="307"/>
            <c:marker>
              <c:spPr>
                <a:solidFill>
                  <a:srgbClr val="11FF00"/>
                </a:solidFill>
              </c:spPr>
            </c:marker>
          </c:dPt>
          <c:dPt>
            <c:idx val="308"/>
            <c:marker>
              <c:spPr>
                <a:solidFill>
                  <a:srgbClr val="10FF00"/>
                </a:solidFill>
              </c:spPr>
            </c:marker>
          </c:dPt>
          <c:dPt>
            <c:idx val="309"/>
            <c:marker>
              <c:spPr>
                <a:solidFill>
                  <a:srgbClr val="0FFF00"/>
                </a:solidFill>
              </c:spPr>
            </c:marker>
          </c:dPt>
          <c:dPt>
            <c:idx val="310"/>
            <c:marker>
              <c:spPr>
                <a:solidFill>
                  <a:srgbClr val="0EFF00"/>
                </a:solidFill>
              </c:spPr>
            </c:marker>
          </c:dPt>
          <c:dPt>
            <c:idx val="311"/>
            <c:marker>
              <c:spPr>
                <a:solidFill>
                  <a:srgbClr val="0DFF00"/>
                </a:solidFill>
              </c:spPr>
            </c:marker>
          </c:dPt>
          <c:dPt>
            <c:idx val="312"/>
            <c:marker>
              <c:spPr>
                <a:solidFill>
                  <a:srgbClr val="0DFF00"/>
                </a:solidFill>
              </c:spPr>
            </c:marker>
          </c:dPt>
          <c:dPt>
            <c:idx val="313"/>
            <c:marker>
              <c:spPr>
                <a:solidFill>
                  <a:srgbClr val="0CFF00"/>
                </a:solidFill>
              </c:spPr>
            </c:marker>
          </c:dPt>
          <c:dPt>
            <c:idx val="314"/>
            <c:marker>
              <c:spPr>
                <a:solidFill>
                  <a:srgbClr val="0BFF00"/>
                </a:solidFill>
              </c:spPr>
            </c:marker>
          </c:dPt>
          <c:dPt>
            <c:idx val="315"/>
            <c:marker>
              <c:spPr>
                <a:solidFill>
                  <a:srgbClr val="0AFF00"/>
                </a:solidFill>
              </c:spPr>
            </c:marker>
          </c:dPt>
          <c:dPt>
            <c:idx val="316"/>
            <c:marker>
              <c:spPr>
                <a:solidFill>
                  <a:srgbClr val="0AFF00"/>
                </a:solidFill>
              </c:spPr>
            </c:marker>
          </c:dPt>
          <c:dPt>
            <c:idx val="317"/>
            <c:marker>
              <c:spPr>
                <a:solidFill>
                  <a:srgbClr val="09FF00"/>
                </a:solidFill>
              </c:spPr>
            </c:marker>
          </c:dPt>
          <c:dPt>
            <c:idx val="318"/>
            <c:marker>
              <c:spPr>
                <a:solidFill>
                  <a:srgbClr val="08FF00"/>
                </a:solidFill>
              </c:spPr>
            </c:marker>
          </c:dPt>
          <c:dPt>
            <c:idx val="319"/>
            <c:marker>
              <c:spPr>
                <a:solidFill>
                  <a:srgbClr val="07FF00"/>
                </a:solidFill>
              </c:spPr>
            </c:marker>
          </c:dPt>
          <c:dPt>
            <c:idx val="320"/>
            <c:marker>
              <c:spPr>
                <a:solidFill>
                  <a:srgbClr val="06FF00"/>
                </a:solidFill>
              </c:spPr>
            </c:marker>
          </c:dPt>
          <c:dPt>
            <c:idx val="321"/>
            <c:marker>
              <c:spPr>
                <a:solidFill>
                  <a:srgbClr val="06FF00"/>
                </a:solidFill>
              </c:spPr>
            </c:marker>
          </c:dPt>
          <c:dPt>
            <c:idx val="322"/>
            <c:marker>
              <c:spPr>
                <a:solidFill>
                  <a:srgbClr val="05FF00"/>
                </a:solidFill>
              </c:spPr>
            </c:marker>
          </c:dPt>
          <c:dPt>
            <c:idx val="323"/>
            <c:marker>
              <c:spPr>
                <a:solidFill>
                  <a:srgbClr val="04FF00"/>
                </a:solidFill>
              </c:spPr>
            </c:marker>
          </c:dPt>
          <c:dPt>
            <c:idx val="324"/>
            <c:marker>
              <c:spPr>
                <a:solidFill>
                  <a:srgbClr val="03FF00"/>
                </a:solidFill>
              </c:spPr>
            </c:marker>
          </c:dPt>
          <c:dPt>
            <c:idx val="325"/>
            <c:marker>
              <c:spPr>
                <a:solidFill>
                  <a:srgbClr val="03FF00"/>
                </a:solidFill>
              </c:spPr>
            </c:marker>
          </c:dPt>
          <c:dPt>
            <c:idx val="326"/>
            <c:marker>
              <c:spPr>
                <a:solidFill>
                  <a:srgbClr val="02FF00"/>
                </a:solidFill>
              </c:spPr>
            </c:marker>
          </c:dPt>
          <c:dPt>
            <c:idx val="327"/>
            <c:marker>
              <c:spPr>
                <a:solidFill>
                  <a:srgbClr val="01FF00"/>
                </a:solidFill>
              </c:spPr>
            </c:marker>
          </c:dPt>
          <c:dPt>
            <c:idx val="32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gráficos!$A$7:$A$335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xVal>
          <c:yVal>
            <c:numRef>
              <c:f>gráficos!$B$7:$B$335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5.4081</v>
      </c>
      <c r="E2">
        <v>18.49</v>
      </c>
      <c r="F2">
        <v>11.46</v>
      </c>
      <c r="G2">
        <v>5.93</v>
      </c>
      <c r="H2">
        <v>0.09</v>
      </c>
      <c r="I2">
        <v>116</v>
      </c>
      <c r="J2">
        <v>194.77</v>
      </c>
      <c r="K2">
        <v>54.38</v>
      </c>
      <c r="L2">
        <v>1</v>
      </c>
      <c r="M2">
        <v>114</v>
      </c>
      <c r="N2">
        <v>39.4</v>
      </c>
      <c r="O2">
        <v>24256.19</v>
      </c>
      <c r="P2">
        <v>159.71</v>
      </c>
      <c r="Q2">
        <v>195.5</v>
      </c>
      <c r="R2">
        <v>91.86</v>
      </c>
      <c r="S2">
        <v>14.2</v>
      </c>
      <c r="T2">
        <v>36556.16</v>
      </c>
      <c r="U2">
        <v>0.15</v>
      </c>
      <c r="V2">
        <v>0.62</v>
      </c>
      <c r="W2">
        <v>0.83</v>
      </c>
      <c r="X2">
        <v>2.37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6.8195</v>
      </c>
      <c r="E3">
        <v>14.66</v>
      </c>
      <c r="F3">
        <v>10.12</v>
      </c>
      <c r="G3">
        <v>11.68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140.43</v>
      </c>
      <c r="Q3">
        <v>195.42</v>
      </c>
      <c r="R3">
        <v>50.1</v>
      </c>
      <c r="S3">
        <v>14.2</v>
      </c>
      <c r="T3">
        <v>15992.48</v>
      </c>
      <c r="U3">
        <v>0.28</v>
      </c>
      <c r="V3">
        <v>0.7</v>
      </c>
      <c r="W3">
        <v>0.73</v>
      </c>
      <c r="X3">
        <v>1.04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7.3609</v>
      </c>
      <c r="E4">
        <v>13.59</v>
      </c>
      <c r="F4">
        <v>9.75</v>
      </c>
      <c r="G4">
        <v>17.2</v>
      </c>
      <c r="H4">
        <v>0.27</v>
      </c>
      <c r="I4">
        <v>34</v>
      </c>
      <c r="J4">
        <v>197.88</v>
      </c>
      <c r="K4">
        <v>54.38</v>
      </c>
      <c r="L4">
        <v>3</v>
      </c>
      <c r="M4">
        <v>32</v>
      </c>
      <c r="N4">
        <v>40.5</v>
      </c>
      <c r="O4">
        <v>24639</v>
      </c>
      <c r="P4">
        <v>134.61</v>
      </c>
      <c r="Q4">
        <v>195.42</v>
      </c>
      <c r="R4">
        <v>38.42</v>
      </c>
      <c r="S4">
        <v>14.2</v>
      </c>
      <c r="T4">
        <v>10246.73</v>
      </c>
      <c r="U4">
        <v>0.37</v>
      </c>
      <c r="V4">
        <v>0.72</v>
      </c>
      <c r="W4">
        <v>0.6899999999999999</v>
      </c>
      <c r="X4">
        <v>0.66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7.6602</v>
      </c>
      <c r="E5">
        <v>13.05</v>
      </c>
      <c r="F5">
        <v>9.57</v>
      </c>
      <c r="G5">
        <v>22.96</v>
      </c>
      <c r="H5">
        <v>0.36</v>
      </c>
      <c r="I5">
        <v>25</v>
      </c>
      <c r="J5">
        <v>199.44</v>
      </c>
      <c r="K5">
        <v>54.38</v>
      </c>
      <c r="L5">
        <v>4</v>
      </c>
      <c r="M5">
        <v>23</v>
      </c>
      <c r="N5">
        <v>41.06</v>
      </c>
      <c r="O5">
        <v>24831.54</v>
      </c>
      <c r="P5">
        <v>131.64</v>
      </c>
      <c r="Q5">
        <v>195.44</v>
      </c>
      <c r="R5">
        <v>32.87</v>
      </c>
      <c r="S5">
        <v>14.2</v>
      </c>
      <c r="T5">
        <v>7513.61</v>
      </c>
      <c r="U5">
        <v>0.43</v>
      </c>
      <c r="V5">
        <v>0.74</v>
      </c>
      <c r="W5">
        <v>0.68</v>
      </c>
      <c r="X5">
        <v>0.48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7.8366</v>
      </c>
      <c r="E6">
        <v>12.76</v>
      </c>
      <c r="F6">
        <v>9.470000000000001</v>
      </c>
      <c r="G6">
        <v>28.4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18</v>
      </c>
      <c r="N6">
        <v>41.63</v>
      </c>
      <c r="O6">
        <v>25024.84</v>
      </c>
      <c r="P6">
        <v>129.88</v>
      </c>
      <c r="Q6">
        <v>195.44</v>
      </c>
      <c r="R6">
        <v>29.98</v>
      </c>
      <c r="S6">
        <v>14.2</v>
      </c>
      <c r="T6">
        <v>6092.9</v>
      </c>
      <c r="U6">
        <v>0.47</v>
      </c>
      <c r="V6">
        <v>0.75</v>
      </c>
      <c r="W6">
        <v>0.66</v>
      </c>
      <c r="X6">
        <v>0.38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7.9377</v>
      </c>
      <c r="E7">
        <v>12.6</v>
      </c>
      <c r="F7">
        <v>9.42</v>
      </c>
      <c r="G7">
        <v>33.25</v>
      </c>
      <c r="H7">
        <v>0.53</v>
      </c>
      <c r="I7">
        <v>17</v>
      </c>
      <c r="J7">
        <v>202.58</v>
      </c>
      <c r="K7">
        <v>54.38</v>
      </c>
      <c r="L7">
        <v>6</v>
      </c>
      <c r="M7">
        <v>15</v>
      </c>
      <c r="N7">
        <v>42.2</v>
      </c>
      <c r="O7">
        <v>25218.93</v>
      </c>
      <c r="P7">
        <v>128.75</v>
      </c>
      <c r="Q7">
        <v>195.42</v>
      </c>
      <c r="R7">
        <v>28.37</v>
      </c>
      <c r="S7">
        <v>14.2</v>
      </c>
      <c r="T7">
        <v>5303.57</v>
      </c>
      <c r="U7">
        <v>0.5</v>
      </c>
      <c r="V7">
        <v>0.75</v>
      </c>
      <c r="W7">
        <v>0.67</v>
      </c>
      <c r="X7">
        <v>0.33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8.0571</v>
      </c>
      <c r="E8">
        <v>12.41</v>
      </c>
      <c r="F8">
        <v>9.35</v>
      </c>
      <c r="G8">
        <v>40.07</v>
      </c>
      <c r="H8">
        <v>0.61</v>
      </c>
      <c r="I8">
        <v>14</v>
      </c>
      <c r="J8">
        <v>204.16</v>
      </c>
      <c r="K8">
        <v>54.38</v>
      </c>
      <c r="L8">
        <v>7</v>
      </c>
      <c r="M8">
        <v>12</v>
      </c>
      <c r="N8">
        <v>42.78</v>
      </c>
      <c r="O8">
        <v>25413.94</v>
      </c>
      <c r="P8">
        <v>127.16</v>
      </c>
      <c r="Q8">
        <v>195.42</v>
      </c>
      <c r="R8">
        <v>26.16</v>
      </c>
      <c r="S8">
        <v>14.2</v>
      </c>
      <c r="T8">
        <v>4215.6</v>
      </c>
      <c r="U8">
        <v>0.54</v>
      </c>
      <c r="V8">
        <v>0.75</v>
      </c>
      <c r="W8">
        <v>0.66</v>
      </c>
      <c r="X8">
        <v>0.26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8.1045</v>
      </c>
      <c r="E9">
        <v>12.34</v>
      </c>
      <c r="F9">
        <v>9.32</v>
      </c>
      <c r="G9">
        <v>43</v>
      </c>
      <c r="H9">
        <v>0.6899999999999999</v>
      </c>
      <c r="I9">
        <v>13</v>
      </c>
      <c r="J9">
        <v>205.75</v>
      </c>
      <c r="K9">
        <v>54.38</v>
      </c>
      <c r="L9">
        <v>8</v>
      </c>
      <c r="M9">
        <v>11</v>
      </c>
      <c r="N9">
        <v>43.37</v>
      </c>
      <c r="O9">
        <v>25609.61</v>
      </c>
      <c r="P9">
        <v>126.34</v>
      </c>
      <c r="Q9">
        <v>195.42</v>
      </c>
      <c r="R9">
        <v>25.21</v>
      </c>
      <c r="S9">
        <v>14.2</v>
      </c>
      <c r="T9">
        <v>3743.02</v>
      </c>
      <c r="U9">
        <v>0.5600000000000001</v>
      </c>
      <c r="V9">
        <v>0.76</v>
      </c>
      <c r="W9">
        <v>0.66</v>
      </c>
      <c r="X9">
        <v>0.23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8.173999999999999</v>
      </c>
      <c r="E10">
        <v>12.23</v>
      </c>
      <c r="F10">
        <v>9.289999999999999</v>
      </c>
      <c r="G10">
        <v>50.67</v>
      </c>
      <c r="H10">
        <v>0.77</v>
      </c>
      <c r="I10">
        <v>11</v>
      </c>
      <c r="J10">
        <v>207.34</v>
      </c>
      <c r="K10">
        <v>54.38</v>
      </c>
      <c r="L10">
        <v>9</v>
      </c>
      <c r="M10">
        <v>9</v>
      </c>
      <c r="N10">
        <v>43.96</v>
      </c>
      <c r="O10">
        <v>25806.1</v>
      </c>
      <c r="P10">
        <v>125.46</v>
      </c>
      <c r="Q10">
        <v>195.42</v>
      </c>
      <c r="R10">
        <v>24.45</v>
      </c>
      <c r="S10">
        <v>14.2</v>
      </c>
      <c r="T10">
        <v>3374.23</v>
      </c>
      <c r="U10">
        <v>0.58</v>
      </c>
      <c r="V10">
        <v>0.76</v>
      </c>
      <c r="W10">
        <v>0.65</v>
      </c>
      <c r="X10">
        <v>0.2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8.2126</v>
      </c>
      <c r="E11">
        <v>12.18</v>
      </c>
      <c r="F11">
        <v>9.27</v>
      </c>
      <c r="G11">
        <v>55.62</v>
      </c>
      <c r="H11">
        <v>0.85</v>
      </c>
      <c r="I11">
        <v>10</v>
      </c>
      <c r="J11">
        <v>208.94</v>
      </c>
      <c r="K11">
        <v>54.38</v>
      </c>
      <c r="L11">
        <v>10</v>
      </c>
      <c r="M11">
        <v>8</v>
      </c>
      <c r="N11">
        <v>44.56</v>
      </c>
      <c r="O11">
        <v>26003.41</v>
      </c>
      <c r="P11">
        <v>124.69</v>
      </c>
      <c r="Q11">
        <v>195.42</v>
      </c>
      <c r="R11">
        <v>23.64</v>
      </c>
      <c r="S11">
        <v>14.2</v>
      </c>
      <c r="T11">
        <v>2972.68</v>
      </c>
      <c r="U11">
        <v>0.6</v>
      </c>
      <c r="V11">
        <v>0.76</v>
      </c>
      <c r="W11">
        <v>0.66</v>
      </c>
      <c r="X11">
        <v>0.18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8.215199999999999</v>
      </c>
      <c r="E12">
        <v>12.17</v>
      </c>
      <c r="F12">
        <v>9.27</v>
      </c>
      <c r="G12">
        <v>55.6</v>
      </c>
      <c r="H12">
        <v>0.93</v>
      </c>
      <c r="I12">
        <v>10</v>
      </c>
      <c r="J12">
        <v>210.55</v>
      </c>
      <c r="K12">
        <v>54.38</v>
      </c>
      <c r="L12">
        <v>11</v>
      </c>
      <c r="M12">
        <v>8</v>
      </c>
      <c r="N12">
        <v>45.17</v>
      </c>
      <c r="O12">
        <v>26201.54</v>
      </c>
      <c r="P12">
        <v>124.35</v>
      </c>
      <c r="Q12">
        <v>195.42</v>
      </c>
      <c r="R12">
        <v>23.56</v>
      </c>
      <c r="S12">
        <v>14.2</v>
      </c>
      <c r="T12">
        <v>2936.74</v>
      </c>
      <c r="U12">
        <v>0.6</v>
      </c>
      <c r="V12">
        <v>0.76</v>
      </c>
      <c r="W12">
        <v>0.65</v>
      </c>
      <c r="X12">
        <v>0.18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8.257999999999999</v>
      </c>
      <c r="E13">
        <v>12.11</v>
      </c>
      <c r="F13">
        <v>9.24</v>
      </c>
      <c r="G13">
        <v>61.62</v>
      </c>
      <c r="H13">
        <v>1</v>
      </c>
      <c r="I13">
        <v>9</v>
      </c>
      <c r="J13">
        <v>212.16</v>
      </c>
      <c r="K13">
        <v>54.38</v>
      </c>
      <c r="L13">
        <v>12</v>
      </c>
      <c r="M13">
        <v>7</v>
      </c>
      <c r="N13">
        <v>45.78</v>
      </c>
      <c r="O13">
        <v>26400.51</v>
      </c>
      <c r="P13">
        <v>123.2</v>
      </c>
      <c r="Q13">
        <v>195.42</v>
      </c>
      <c r="R13">
        <v>22.89</v>
      </c>
      <c r="S13">
        <v>14.2</v>
      </c>
      <c r="T13">
        <v>2602.69</v>
      </c>
      <c r="U13">
        <v>0.62</v>
      </c>
      <c r="V13">
        <v>0.76</v>
      </c>
      <c r="W13">
        <v>0.65</v>
      </c>
      <c r="X13">
        <v>0.16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8.292400000000001</v>
      </c>
      <c r="E14">
        <v>12.06</v>
      </c>
      <c r="F14">
        <v>9.23</v>
      </c>
      <c r="G14">
        <v>69.23999999999999</v>
      </c>
      <c r="H14">
        <v>1.08</v>
      </c>
      <c r="I14">
        <v>8</v>
      </c>
      <c r="J14">
        <v>213.78</v>
      </c>
      <c r="K14">
        <v>54.38</v>
      </c>
      <c r="L14">
        <v>13</v>
      </c>
      <c r="M14">
        <v>6</v>
      </c>
      <c r="N14">
        <v>46.4</v>
      </c>
      <c r="O14">
        <v>26600.32</v>
      </c>
      <c r="P14">
        <v>122.85</v>
      </c>
      <c r="Q14">
        <v>195.42</v>
      </c>
      <c r="R14">
        <v>22.46</v>
      </c>
      <c r="S14">
        <v>14.2</v>
      </c>
      <c r="T14">
        <v>2395.14</v>
      </c>
      <c r="U14">
        <v>0.63</v>
      </c>
      <c r="V14">
        <v>0.76</v>
      </c>
      <c r="W14">
        <v>0.65</v>
      </c>
      <c r="X14">
        <v>0.14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8.2959</v>
      </c>
      <c r="E15">
        <v>12.05</v>
      </c>
      <c r="F15">
        <v>9.23</v>
      </c>
      <c r="G15">
        <v>69.2</v>
      </c>
      <c r="H15">
        <v>1.15</v>
      </c>
      <c r="I15">
        <v>8</v>
      </c>
      <c r="J15">
        <v>215.41</v>
      </c>
      <c r="K15">
        <v>54.38</v>
      </c>
      <c r="L15">
        <v>14</v>
      </c>
      <c r="M15">
        <v>6</v>
      </c>
      <c r="N15">
        <v>47.03</v>
      </c>
      <c r="O15">
        <v>26801</v>
      </c>
      <c r="P15">
        <v>122.07</v>
      </c>
      <c r="Q15">
        <v>195.42</v>
      </c>
      <c r="R15">
        <v>22.32</v>
      </c>
      <c r="S15">
        <v>14.2</v>
      </c>
      <c r="T15">
        <v>2324.83</v>
      </c>
      <c r="U15">
        <v>0.64</v>
      </c>
      <c r="V15">
        <v>0.76</v>
      </c>
      <c r="W15">
        <v>0.65</v>
      </c>
      <c r="X15">
        <v>0.14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8.331200000000001</v>
      </c>
      <c r="E16">
        <v>12</v>
      </c>
      <c r="F16">
        <v>9.210000000000001</v>
      </c>
      <c r="G16">
        <v>78.98</v>
      </c>
      <c r="H16">
        <v>1.23</v>
      </c>
      <c r="I16">
        <v>7</v>
      </c>
      <c r="J16">
        <v>217.04</v>
      </c>
      <c r="K16">
        <v>54.38</v>
      </c>
      <c r="L16">
        <v>15</v>
      </c>
      <c r="M16">
        <v>5</v>
      </c>
      <c r="N16">
        <v>47.66</v>
      </c>
      <c r="O16">
        <v>27002.55</v>
      </c>
      <c r="P16">
        <v>121.66</v>
      </c>
      <c r="Q16">
        <v>195.42</v>
      </c>
      <c r="R16">
        <v>21.94</v>
      </c>
      <c r="S16">
        <v>14.2</v>
      </c>
      <c r="T16">
        <v>2141.18</v>
      </c>
      <c r="U16">
        <v>0.65</v>
      </c>
      <c r="V16">
        <v>0.77</v>
      </c>
      <c r="W16">
        <v>0.65</v>
      </c>
      <c r="X16">
        <v>0.13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8.335100000000001</v>
      </c>
      <c r="E17">
        <v>12</v>
      </c>
      <c r="F17">
        <v>9.210000000000001</v>
      </c>
      <c r="G17">
        <v>78.93000000000001</v>
      </c>
      <c r="H17">
        <v>1.3</v>
      </c>
      <c r="I17">
        <v>7</v>
      </c>
      <c r="J17">
        <v>218.68</v>
      </c>
      <c r="K17">
        <v>54.38</v>
      </c>
      <c r="L17">
        <v>16</v>
      </c>
      <c r="M17">
        <v>5</v>
      </c>
      <c r="N17">
        <v>48.31</v>
      </c>
      <c r="O17">
        <v>27204.98</v>
      </c>
      <c r="P17">
        <v>121.97</v>
      </c>
      <c r="Q17">
        <v>195.42</v>
      </c>
      <c r="R17">
        <v>21.79</v>
      </c>
      <c r="S17">
        <v>14.2</v>
      </c>
      <c r="T17">
        <v>2062.2</v>
      </c>
      <c r="U17">
        <v>0.65</v>
      </c>
      <c r="V17">
        <v>0.77</v>
      </c>
      <c r="W17">
        <v>0.65</v>
      </c>
      <c r="X17">
        <v>0.12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8.3308</v>
      </c>
      <c r="E18">
        <v>12</v>
      </c>
      <c r="F18">
        <v>9.210000000000001</v>
      </c>
      <c r="G18">
        <v>78.98</v>
      </c>
      <c r="H18">
        <v>1.37</v>
      </c>
      <c r="I18">
        <v>7</v>
      </c>
      <c r="J18">
        <v>220.33</v>
      </c>
      <c r="K18">
        <v>54.38</v>
      </c>
      <c r="L18">
        <v>17</v>
      </c>
      <c r="M18">
        <v>5</v>
      </c>
      <c r="N18">
        <v>48.95</v>
      </c>
      <c r="O18">
        <v>27408.3</v>
      </c>
      <c r="P18">
        <v>120.64</v>
      </c>
      <c r="Q18">
        <v>195.42</v>
      </c>
      <c r="R18">
        <v>22.06</v>
      </c>
      <c r="S18">
        <v>14.2</v>
      </c>
      <c r="T18">
        <v>2200.72</v>
      </c>
      <c r="U18">
        <v>0.64</v>
      </c>
      <c r="V18">
        <v>0.77</v>
      </c>
      <c r="W18">
        <v>0.65</v>
      </c>
      <c r="X18">
        <v>0.13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8.376200000000001</v>
      </c>
      <c r="E19">
        <v>11.94</v>
      </c>
      <c r="F19">
        <v>9.19</v>
      </c>
      <c r="G19">
        <v>91.89</v>
      </c>
      <c r="H19">
        <v>1.44</v>
      </c>
      <c r="I19">
        <v>6</v>
      </c>
      <c r="J19">
        <v>221.99</v>
      </c>
      <c r="K19">
        <v>54.38</v>
      </c>
      <c r="L19">
        <v>18</v>
      </c>
      <c r="M19">
        <v>4</v>
      </c>
      <c r="N19">
        <v>49.61</v>
      </c>
      <c r="O19">
        <v>27612.53</v>
      </c>
      <c r="P19">
        <v>120.23</v>
      </c>
      <c r="Q19">
        <v>195.43</v>
      </c>
      <c r="R19">
        <v>21.2</v>
      </c>
      <c r="S19">
        <v>14.2</v>
      </c>
      <c r="T19">
        <v>1775.86</v>
      </c>
      <c r="U19">
        <v>0.67</v>
      </c>
      <c r="V19">
        <v>0.77</v>
      </c>
      <c r="W19">
        <v>0.65</v>
      </c>
      <c r="X19">
        <v>0.1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8.3789</v>
      </c>
      <c r="E20">
        <v>11.93</v>
      </c>
      <c r="F20">
        <v>9.18</v>
      </c>
      <c r="G20">
        <v>91.84999999999999</v>
      </c>
      <c r="H20">
        <v>1.51</v>
      </c>
      <c r="I20">
        <v>6</v>
      </c>
      <c r="J20">
        <v>223.65</v>
      </c>
      <c r="K20">
        <v>54.38</v>
      </c>
      <c r="L20">
        <v>19</v>
      </c>
      <c r="M20">
        <v>4</v>
      </c>
      <c r="N20">
        <v>50.27</v>
      </c>
      <c r="O20">
        <v>27817.81</v>
      </c>
      <c r="P20">
        <v>119.93</v>
      </c>
      <c r="Q20">
        <v>195.42</v>
      </c>
      <c r="R20">
        <v>21.03</v>
      </c>
      <c r="S20">
        <v>14.2</v>
      </c>
      <c r="T20">
        <v>1691.36</v>
      </c>
      <c r="U20">
        <v>0.68</v>
      </c>
      <c r="V20">
        <v>0.77</v>
      </c>
      <c r="W20">
        <v>0.65</v>
      </c>
      <c r="X20">
        <v>0.1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8.3764</v>
      </c>
      <c r="E21">
        <v>11.94</v>
      </c>
      <c r="F21">
        <v>9.19</v>
      </c>
      <c r="G21">
        <v>91.88</v>
      </c>
      <c r="H21">
        <v>1.58</v>
      </c>
      <c r="I21">
        <v>6</v>
      </c>
      <c r="J21">
        <v>225.32</v>
      </c>
      <c r="K21">
        <v>54.38</v>
      </c>
      <c r="L21">
        <v>20</v>
      </c>
      <c r="M21">
        <v>4</v>
      </c>
      <c r="N21">
        <v>50.95</v>
      </c>
      <c r="O21">
        <v>28023.89</v>
      </c>
      <c r="P21">
        <v>119.58</v>
      </c>
      <c r="Q21">
        <v>195.42</v>
      </c>
      <c r="R21">
        <v>21.12</v>
      </c>
      <c r="S21">
        <v>14.2</v>
      </c>
      <c r="T21">
        <v>1734.02</v>
      </c>
      <c r="U21">
        <v>0.67</v>
      </c>
      <c r="V21">
        <v>0.77</v>
      </c>
      <c r="W21">
        <v>0.65</v>
      </c>
      <c r="X21">
        <v>0.1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8.375999999999999</v>
      </c>
      <c r="E22">
        <v>11.94</v>
      </c>
      <c r="F22">
        <v>9.19</v>
      </c>
      <c r="G22">
        <v>91.89</v>
      </c>
      <c r="H22">
        <v>1.64</v>
      </c>
      <c r="I22">
        <v>6</v>
      </c>
      <c r="J22">
        <v>227</v>
      </c>
      <c r="K22">
        <v>54.38</v>
      </c>
      <c r="L22">
        <v>21</v>
      </c>
      <c r="M22">
        <v>4</v>
      </c>
      <c r="N22">
        <v>51.62</v>
      </c>
      <c r="O22">
        <v>28230.92</v>
      </c>
      <c r="P22">
        <v>118.83</v>
      </c>
      <c r="Q22">
        <v>195.44</v>
      </c>
      <c r="R22">
        <v>21.19</v>
      </c>
      <c r="S22">
        <v>14.2</v>
      </c>
      <c r="T22">
        <v>1771.26</v>
      </c>
      <c r="U22">
        <v>0.67</v>
      </c>
      <c r="V22">
        <v>0.77</v>
      </c>
      <c r="W22">
        <v>0.65</v>
      </c>
      <c r="X22">
        <v>0.1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8.4153</v>
      </c>
      <c r="E23">
        <v>11.88</v>
      </c>
      <c r="F23">
        <v>9.17</v>
      </c>
      <c r="G23">
        <v>110.06</v>
      </c>
      <c r="H23">
        <v>1.71</v>
      </c>
      <c r="I23">
        <v>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118.38</v>
      </c>
      <c r="Q23">
        <v>195.42</v>
      </c>
      <c r="R23">
        <v>20.65</v>
      </c>
      <c r="S23">
        <v>14.2</v>
      </c>
      <c r="T23">
        <v>1505.06</v>
      </c>
      <c r="U23">
        <v>0.6899999999999999</v>
      </c>
      <c r="V23">
        <v>0.77</v>
      </c>
      <c r="W23">
        <v>0.65</v>
      </c>
      <c r="X23">
        <v>0.08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8.4201</v>
      </c>
      <c r="E24">
        <v>11.88</v>
      </c>
      <c r="F24">
        <v>9.17</v>
      </c>
      <c r="G24">
        <v>109.98</v>
      </c>
      <c r="H24">
        <v>1.77</v>
      </c>
      <c r="I24">
        <v>5</v>
      </c>
      <c r="J24">
        <v>230.38</v>
      </c>
      <c r="K24">
        <v>54.38</v>
      </c>
      <c r="L24">
        <v>23</v>
      </c>
      <c r="M24">
        <v>3</v>
      </c>
      <c r="N24">
        <v>53</v>
      </c>
      <c r="O24">
        <v>28647.87</v>
      </c>
      <c r="P24">
        <v>118.26</v>
      </c>
      <c r="Q24">
        <v>195.48</v>
      </c>
      <c r="R24">
        <v>20.53</v>
      </c>
      <c r="S24">
        <v>14.2</v>
      </c>
      <c r="T24">
        <v>1444.19</v>
      </c>
      <c r="U24">
        <v>0.6899999999999999</v>
      </c>
      <c r="V24">
        <v>0.77</v>
      </c>
      <c r="W24">
        <v>0.64</v>
      </c>
      <c r="X24">
        <v>0.08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8.414999999999999</v>
      </c>
      <c r="E25">
        <v>11.88</v>
      </c>
      <c r="F25">
        <v>9.17</v>
      </c>
      <c r="G25">
        <v>110.07</v>
      </c>
      <c r="H25">
        <v>1.84</v>
      </c>
      <c r="I25">
        <v>5</v>
      </c>
      <c r="J25">
        <v>232.08</v>
      </c>
      <c r="K25">
        <v>54.38</v>
      </c>
      <c r="L25">
        <v>24</v>
      </c>
      <c r="M25">
        <v>3</v>
      </c>
      <c r="N25">
        <v>53.71</v>
      </c>
      <c r="O25">
        <v>28857.81</v>
      </c>
      <c r="P25">
        <v>118.21</v>
      </c>
      <c r="Q25">
        <v>195.42</v>
      </c>
      <c r="R25">
        <v>20.71</v>
      </c>
      <c r="S25">
        <v>14.2</v>
      </c>
      <c r="T25">
        <v>1536.09</v>
      </c>
      <c r="U25">
        <v>0.6899999999999999</v>
      </c>
      <c r="V25">
        <v>0.77</v>
      </c>
      <c r="W25">
        <v>0.64</v>
      </c>
      <c r="X25">
        <v>0.09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8.418699999999999</v>
      </c>
      <c r="E26">
        <v>11.88</v>
      </c>
      <c r="F26">
        <v>9.17</v>
      </c>
      <c r="G26">
        <v>110.01</v>
      </c>
      <c r="H26">
        <v>1.9</v>
      </c>
      <c r="I26">
        <v>5</v>
      </c>
      <c r="J26">
        <v>233.79</v>
      </c>
      <c r="K26">
        <v>54.38</v>
      </c>
      <c r="L26">
        <v>25</v>
      </c>
      <c r="M26">
        <v>3</v>
      </c>
      <c r="N26">
        <v>54.42</v>
      </c>
      <c r="O26">
        <v>29068.74</v>
      </c>
      <c r="P26">
        <v>117.37</v>
      </c>
      <c r="Q26">
        <v>195.42</v>
      </c>
      <c r="R26">
        <v>20.55</v>
      </c>
      <c r="S26">
        <v>14.2</v>
      </c>
      <c r="T26">
        <v>1454.86</v>
      </c>
      <c r="U26">
        <v>0.6899999999999999</v>
      </c>
      <c r="V26">
        <v>0.77</v>
      </c>
      <c r="W26">
        <v>0.64</v>
      </c>
      <c r="X26">
        <v>0.08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8.419700000000001</v>
      </c>
      <c r="E27">
        <v>11.88</v>
      </c>
      <c r="F27">
        <v>9.17</v>
      </c>
      <c r="G27">
        <v>109.99</v>
      </c>
      <c r="H27">
        <v>1.96</v>
      </c>
      <c r="I27">
        <v>5</v>
      </c>
      <c r="J27">
        <v>235.51</v>
      </c>
      <c r="K27">
        <v>54.38</v>
      </c>
      <c r="L27">
        <v>26</v>
      </c>
      <c r="M27">
        <v>3</v>
      </c>
      <c r="N27">
        <v>55.14</v>
      </c>
      <c r="O27">
        <v>29280.69</v>
      </c>
      <c r="P27">
        <v>115.92</v>
      </c>
      <c r="Q27">
        <v>195.42</v>
      </c>
      <c r="R27">
        <v>20.42</v>
      </c>
      <c r="S27">
        <v>14.2</v>
      </c>
      <c r="T27">
        <v>1387.7</v>
      </c>
      <c r="U27">
        <v>0.7</v>
      </c>
      <c r="V27">
        <v>0.77</v>
      </c>
      <c r="W27">
        <v>0.65</v>
      </c>
      <c r="X27">
        <v>0.08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8.421200000000001</v>
      </c>
      <c r="E28">
        <v>11.87</v>
      </c>
      <c r="F28">
        <v>9.16</v>
      </c>
      <c r="G28">
        <v>109.96</v>
      </c>
      <c r="H28">
        <v>2.02</v>
      </c>
      <c r="I28">
        <v>5</v>
      </c>
      <c r="J28">
        <v>237.24</v>
      </c>
      <c r="K28">
        <v>54.38</v>
      </c>
      <c r="L28">
        <v>27</v>
      </c>
      <c r="M28">
        <v>3</v>
      </c>
      <c r="N28">
        <v>55.86</v>
      </c>
      <c r="O28">
        <v>29493.67</v>
      </c>
      <c r="P28">
        <v>115.09</v>
      </c>
      <c r="Q28">
        <v>195.42</v>
      </c>
      <c r="R28">
        <v>20.43</v>
      </c>
      <c r="S28">
        <v>14.2</v>
      </c>
      <c r="T28">
        <v>1392.63</v>
      </c>
      <c r="U28">
        <v>0.7</v>
      </c>
      <c r="V28">
        <v>0.77</v>
      </c>
      <c r="W28">
        <v>0.64</v>
      </c>
      <c r="X28">
        <v>0.08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8.4604</v>
      </c>
      <c r="E29">
        <v>11.82</v>
      </c>
      <c r="F29">
        <v>9.15</v>
      </c>
      <c r="G29">
        <v>137.21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114.69</v>
      </c>
      <c r="Q29">
        <v>195.42</v>
      </c>
      <c r="R29">
        <v>19.84</v>
      </c>
      <c r="S29">
        <v>14.2</v>
      </c>
      <c r="T29">
        <v>1106.71</v>
      </c>
      <c r="U29">
        <v>0.72</v>
      </c>
      <c r="V29">
        <v>0.77</v>
      </c>
      <c r="W29">
        <v>0.65</v>
      </c>
      <c r="X29">
        <v>0.06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8.458399999999999</v>
      </c>
      <c r="E30">
        <v>11.82</v>
      </c>
      <c r="F30">
        <v>9.15</v>
      </c>
      <c r="G30">
        <v>137.25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115.6</v>
      </c>
      <c r="Q30">
        <v>195.42</v>
      </c>
      <c r="R30">
        <v>19.99</v>
      </c>
      <c r="S30">
        <v>14.2</v>
      </c>
      <c r="T30">
        <v>1179.51</v>
      </c>
      <c r="U30">
        <v>0.71</v>
      </c>
      <c r="V30">
        <v>0.77</v>
      </c>
      <c r="W30">
        <v>0.64</v>
      </c>
      <c r="X30">
        <v>0.06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8.4575</v>
      </c>
      <c r="E31">
        <v>11.82</v>
      </c>
      <c r="F31">
        <v>9.15</v>
      </c>
      <c r="G31">
        <v>137.28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2</v>
      </c>
      <c r="N31">
        <v>58.1</v>
      </c>
      <c r="O31">
        <v>30139.04</v>
      </c>
      <c r="P31">
        <v>115.71</v>
      </c>
      <c r="Q31">
        <v>195.42</v>
      </c>
      <c r="R31">
        <v>20.05</v>
      </c>
      <c r="S31">
        <v>14.2</v>
      </c>
      <c r="T31">
        <v>1208.73</v>
      </c>
      <c r="U31">
        <v>0.71</v>
      </c>
      <c r="V31">
        <v>0.77</v>
      </c>
      <c r="W31">
        <v>0.64</v>
      </c>
      <c r="X31">
        <v>0.06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8.460000000000001</v>
      </c>
      <c r="E32">
        <v>11.82</v>
      </c>
      <c r="F32">
        <v>9.15</v>
      </c>
      <c r="G32">
        <v>137.22</v>
      </c>
      <c r="H32">
        <v>2.26</v>
      </c>
      <c r="I32">
        <v>4</v>
      </c>
      <c r="J32">
        <v>244.23</v>
      </c>
      <c r="K32">
        <v>54.38</v>
      </c>
      <c r="L32">
        <v>31</v>
      </c>
      <c r="M32">
        <v>2</v>
      </c>
      <c r="N32">
        <v>58.86</v>
      </c>
      <c r="O32">
        <v>30356.28</v>
      </c>
      <c r="P32">
        <v>115.69</v>
      </c>
      <c r="Q32">
        <v>195.42</v>
      </c>
      <c r="R32">
        <v>19.87</v>
      </c>
      <c r="S32">
        <v>14.2</v>
      </c>
      <c r="T32">
        <v>1120.48</v>
      </c>
      <c r="U32">
        <v>0.71</v>
      </c>
      <c r="V32">
        <v>0.77</v>
      </c>
      <c r="W32">
        <v>0.64</v>
      </c>
      <c r="X32">
        <v>0.06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8.462</v>
      </c>
      <c r="E33">
        <v>11.82</v>
      </c>
      <c r="F33">
        <v>9.15</v>
      </c>
      <c r="G33">
        <v>137.18</v>
      </c>
      <c r="H33">
        <v>2.31</v>
      </c>
      <c r="I33">
        <v>4</v>
      </c>
      <c r="J33">
        <v>246</v>
      </c>
      <c r="K33">
        <v>54.38</v>
      </c>
      <c r="L33">
        <v>32</v>
      </c>
      <c r="M33">
        <v>2</v>
      </c>
      <c r="N33">
        <v>59.63</v>
      </c>
      <c r="O33">
        <v>30574.64</v>
      </c>
      <c r="P33">
        <v>114.83</v>
      </c>
      <c r="Q33">
        <v>195.42</v>
      </c>
      <c r="R33">
        <v>19.81</v>
      </c>
      <c r="S33">
        <v>14.2</v>
      </c>
      <c r="T33">
        <v>1089.12</v>
      </c>
      <c r="U33">
        <v>0.72</v>
      </c>
      <c r="V33">
        <v>0.77</v>
      </c>
      <c r="W33">
        <v>0.64</v>
      </c>
      <c r="X33">
        <v>0.06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8.465999999999999</v>
      </c>
      <c r="E34">
        <v>11.81</v>
      </c>
      <c r="F34">
        <v>9.140000000000001</v>
      </c>
      <c r="G34">
        <v>137.1</v>
      </c>
      <c r="H34">
        <v>2.37</v>
      </c>
      <c r="I34">
        <v>4</v>
      </c>
      <c r="J34">
        <v>247.78</v>
      </c>
      <c r="K34">
        <v>54.38</v>
      </c>
      <c r="L34">
        <v>33</v>
      </c>
      <c r="M34">
        <v>2</v>
      </c>
      <c r="N34">
        <v>60.41</v>
      </c>
      <c r="O34">
        <v>30794.11</v>
      </c>
      <c r="P34">
        <v>114.34</v>
      </c>
      <c r="Q34">
        <v>195.42</v>
      </c>
      <c r="R34">
        <v>19.66</v>
      </c>
      <c r="S34">
        <v>14.2</v>
      </c>
      <c r="T34">
        <v>1015.56</v>
      </c>
      <c r="U34">
        <v>0.72</v>
      </c>
      <c r="V34">
        <v>0.77</v>
      </c>
      <c r="W34">
        <v>0.64</v>
      </c>
      <c r="X34">
        <v>0.05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8.465</v>
      </c>
      <c r="E35">
        <v>11.81</v>
      </c>
      <c r="F35">
        <v>9.140000000000001</v>
      </c>
      <c r="G35">
        <v>137.12</v>
      </c>
      <c r="H35">
        <v>2.42</v>
      </c>
      <c r="I35">
        <v>4</v>
      </c>
      <c r="J35">
        <v>249.57</v>
      </c>
      <c r="K35">
        <v>54.38</v>
      </c>
      <c r="L35">
        <v>34</v>
      </c>
      <c r="M35">
        <v>2</v>
      </c>
      <c r="N35">
        <v>61.2</v>
      </c>
      <c r="O35">
        <v>31014.73</v>
      </c>
      <c r="P35">
        <v>113.23</v>
      </c>
      <c r="Q35">
        <v>195.42</v>
      </c>
      <c r="R35">
        <v>19.74</v>
      </c>
      <c r="S35">
        <v>14.2</v>
      </c>
      <c r="T35">
        <v>1052.66</v>
      </c>
      <c r="U35">
        <v>0.72</v>
      </c>
      <c r="V35">
        <v>0.77</v>
      </c>
      <c r="W35">
        <v>0.64</v>
      </c>
      <c r="X35">
        <v>0.05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8.4664</v>
      </c>
      <c r="E36">
        <v>11.81</v>
      </c>
      <c r="F36">
        <v>9.140000000000001</v>
      </c>
      <c r="G36">
        <v>137.09</v>
      </c>
      <c r="H36">
        <v>2.48</v>
      </c>
      <c r="I36">
        <v>4</v>
      </c>
      <c r="J36">
        <v>251.37</v>
      </c>
      <c r="K36">
        <v>54.38</v>
      </c>
      <c r="L36">
        <v>35</v>
      </c>
      <c r="M36">
        <v>2</v>
      </c>
      <c r="N36">
        <v>61.99</v>
      </c>
      <c r="O36">
        <v>31236.5</v>
      </c>
      <c r="P36">
        <v>111.9</v>
      </c>
      <c r="Q36">
        <v>195.42</v>
      </c>
      <c r="R36">
        <v>19.63</v>
      </c>
      <c r="S36">
        <v>14.2</v>
      </c>
      <c r="T36">
        <v>997.55</v>
      </c>
      <c r="U36">
        <v>0.72</v>
      </c>
      <c r="V36">
        <v>0.77</v>
      </c>
      <c r="W36">
        <v>0.64</v>
      </c>
      <c r="X36">
        <v>0.05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8.4682</v>
      </c>
      <c r="E37">
        <v>11.81</v>
      </c>
      <c r="F37">
        <v>9.140000000000001</v>
      </c>
      <c r="G37">
        <v>137.05</v>
      </c>
      <c r="H37">
        <v>2.53</v>
      </c>
      <c r="I37">
        <v>4</v>
      </c>
      <c r="J37">
        <v>253.18</v>
      </c>
      <c r="K37">
        <v>54.38</v>
      </c>
      <c r="L37">
        <v>36</v>
      </c>
      <c r="M37">
        <v>2</v>
      </c>
      <c r="N37">
        <v>62.8</v>
      </c>
      <c r="O37">
        <v>31459.45</v>
      </c>
      <c r="P37">
        <v>110.89</v>
      </c>
      <c r="Q37">
        <v>195.42</v>
      </c>
      <c r="R37">
        <v>19.54</v>
      </c>
      <c r="S37">
        <v>14.2</v>
      </c>
      <c r="T37">
        <v>952.66</v>
      </c>
      <c r="U37">
        <v>0.73</v>
      </c>
      <c r="V37">
        <v>0.77</v>
      </c>
      <c r="W37">
        <v>0.64</v>
      </c>
      <c r="X37">
        <v>0.05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8.470000000000001</v>
      </c>
      <c r="E38">
        <v>11.81</v>
      </c>
      <c r="F38">
        <v>9.130000000000001</v>
      </c>
      <c r="G38">
        <v>137.01</v>
      </c>
      <c r="H38">
        <v>2.58</v>
      </c>
      <c r="I38">
        <v>4</v>
      </c>
      <c r="J38">
        <v>255</v>
      </c>
      <c r="K38">
        <v>54.38</v>
      </c>
      <c r="L38">
        <v>37</v>
      </c>
      <c r="M38">
        <v>2</v>
      </c>
      <c r="N38">
        <v>63.62</v>
      </c>
      <c r="O38">
        <v>31683.59</v>
      </c>
      <c r="P38">
        <v>109.74</v>
      </c>
      <c r="Q38">
        <v>195.42</v>
      </c>
      <c r="R38">
        <v>19.39</v>
      </c>
      <c r="S38">
        <v>14.2</v>
      </c>
      <c r="T38">
        <v>878.09</v>
      </c>
      <c r="U38">
        <v>0.73</v>
      </c>
      <c r="V38">
        <v>0.77</v>
      </c>
      <c r="W38">
        <v>0.64</v>
      </c>
      <c r="X38">
        <v>0.05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8.466799999999999</v>
      </c>
      <c r="E39">
        <v>11.81</v>
      </c>
      <c r="F39">
        <v>9.140000000000001</v>
      </c>
      <c r="G39">
        <v>137.08</v>
      </c>
      <c r="H39">
        <v>2.63</v>
      </c>
      <c r="I39">
        <v>4</v>
      </c>
      <c r="J39">
        <v>256.82</v>
      </c>
      <c r="K39">
        <v>54.38</v>
      </c>
      <c r="L39">
        <v>38</v>
      </c>
      <c r="M39">
        <v>2</v>
      </c>
      <c r="N39">
        <v>64.45</v>
      </c>
      <c r="O39">
        <v>31909.08</v>
      </c>
      <c r="P39">
        <v>107.61</v>
      </c>
      <c r="Q39">
        <v>195.42</v>
      </c>
      <c r="R39">
        <v>19.48</v>
      </c>
      <c r="S39">
        <v>14.2</v>
      </c>
      <c r="T39">
        <v>925.22</v>
      </c>
      <c r="U39">
        <v>0.73</v>
      </c>
      <c r="V39">
        <v>0.77</v>
      </c>
      <c r="W39">
        <v>0.65</v>
      </c>
      <c r="X39">
        <v>0.05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8.509</v>
      </c>
      <c r="E40">
        <v>11.75</v>
      </c>
      <c r="F40">
        <v>9.119999999999999</v>
      </c>
      <c r="G40">
        <v>182.38</v>
      </c>
      <c r="H40">
        <v>2.68</v>
      </c>
      <c r="I40">
        <v>3</v>
      </c>
      <c r="J40">
        <v>258.66</v>
      </c>
      <c r="K40">
        <v>54.38</v>
      </c>
      <c r="L40">
        <v>39</v>
      </c>
      <c r="M40">
        <v>0</v>
      </c>
      <c r="N40">
        <v>65.28</v>
      </c>
      <c r="O40">
        <v>32135.68</v>
      </c>
      <c r="P40">
        <v>107.28</v>
      </c>
      <c r="Q40">
        <v>195.42</v>
      </c>
      <c r="R40">
        <v>18.95</v>
      </c>
      <c r="S40">
        <v>14.2</v>
      </c>
      <c r="T40">
        <v>662.45</v>
      </c>
      <c r="U40">
        <v>0.75</v>
      </c>
      <c r="V40">
        <v>0.77</v>
      </c>
      <c r="W40">
        <v>0.64</v>
      </c>
      <c r="X40">
        <v>0.03</v>
      </c>
      <c r="Y40">
        <v>0.5</v>
      </c>
      <c r="Z4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6.0416</v>
      </c>
      <c r="E2">
        <v>16.55</v>
      </c>
      <c r="F2">
        <v>11.07</v>
      </c>
      <c r="G2">
        <v>6.78</v>
      </c>
      <c r="H2">
        <v>0.11</v>
      </c>
      <c r="I2">
        <v>98</v>
      </c>
      <c r="J2">
        <v>159.12</v>
      </c>
      <c r="K2">
        <v>50.28</v>
      </c>
      <c r="L2">
        <v>1</v>
      </c>
      <c r="M2">
        <v>96</v>
      </c>
      <c r="N2">
        <v>27.84</v>
      </c>
      <c r="O2">
        <v>19859.16</v>
      </c>
      <c r="P2">
        <v>135.28</v>
      </c>
      <c r="Q2">
        <v>195.42</v>
      </c>
      <c r="R2">
        <v>79.73999999999999</v>
      </c>
      <c r="S2">
        <v>14.2</v>
      </c>
      <c r="T2">
        <v>30585.26</v>
      </c>
      <c r="U2">
        <v>0.18</v>
      </c>
      <c r="V2">
        <v>0.64</v>
      </c>
      <c r="W2">
        <v>0.8</v>
      </c>
      <c r="X2">
        <v>1.98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7.262</v>
      </c>
      <c r="E3">
        <v>13.77</v>
      </c>
      <c r="F3">
        <v>10</v>
      </c>
      <c r="G3">
        <v>13.33</v>
      </c>
      <c r="H3">
        <v>0.22</v>
      </c>
      <c r="I3">
        <v>45</v>
      </c>
      <c r="J3">
        <v>160.54</v>
      </c>
      <c r="K3">
        <v>50.28</v>
      </c>
      <c r="L3">
        <v>2</v>
      </c>
      <c r="M3">
        <v>43</v>
      </c>
      <c r="N3">
        <v>28.26</v>
      </c>
      <c r="O3">
        <v>20034.4</v>
      </c>
      <c r="P3">
        <v>121.37</v>
      </c>
      <c r="Q3">
        <v>195.43</v>
      </c>
      <c r="R3">
        <v>46.1</v>
      </c>
      <c r="S3">
        <v>14.2</v>
      </c>
      <c r="T3">
        <v>14030.31</v>
      </c>
      <c r="U3">
        <v>0.31</v>
      </c>
      <c r="V3">
        <v>0.71</v>
      </c>
      <c r="W3">
        <v>0.72</v>
      </c>
      <c r="X3">
        <v>0.91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7.7358</v>
      </c>
      <c r="E4">
        <v>12.93</v>
      </c>
      <c r="F4">
        <v>9.67</v>
      </c>
      <c r="G4">
        <v>20</v>
      </c>
      <c r="H4">
        <v>0.33</v>
      </c>
      <c r="I4">
        <v>29</v>
      </c>
      <c r="J4">
        <v>161.97</v>
      </c>
      <c r="K4">
        <v>50.28</v>
      </c>
      <c r="L4">
        <v>3</v>
      </c>
      <c r="M4">
        <v>27</v>
      </c>
      <c r="N4">
        <v>28.69</v>
      </c>
      <c r="O4">
        <v>20210.21</v>
      </c>
      <c r="P4">
        <v>116.7</v>
      </c>
      <c r="Q4">
        <v>195.42</v>
      </c>
      <c r="R4">
        <v>36.14</v>
      </c>
      <c r="S4">
        <v>14.2</v>
      </c>
      <c r="T4">
        <v>9127.030000000001</v>
      </c>
      <c r="U4">
        <v>0.39</v>
      </c>
      <c r="V4">
        <v>0.73</v>
      </c>
      <c r="W4">
        <v>0.6899999999999999</v>
      </c>
      <c r="X4">
        <v>0.58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7.9724</v>
      </c>
      <c r="E5">
        <v>12.54</v>
      </c>
      <c r="F5">
        <v>9.51</v>
      </c>
      <c r="G5">
        <v>25.94</v>
      </c>
      <c r="H5">
        <v>0.43</v>
      </c>
      <c r="I5">
        <v>22</v>
      </c>
      <c r="J5">
        <v>163.4</v>
      </c>
      <c r="K5">
        <v>50.28</v>
      </c>
      <c r="L5">
        <v>4</v>
      </c>
      <c r="M5">
        <v>20</v>
      </c>
      <c r="N5">
        <v>29.12</v>
      </c>
      <c r="O5">
        <v>20386.62</v>
      </c>
      <c r="P5">
        <v>113.95</v>
      </c>
      <c r="Q5">
        <v>195.42</v>
      </c>
      <c r="R5">
        <v>31.22</v>
      </c>
      <c r="S5">
        <v>14.2</v>
      </c>
      <c r="T5">
        <v>6706.23</v>
      </c>
      <c r="U5">
        <v>0.45</v>
      </c>
      <c r="V5">
        <v>0.74</v>
      </c>
      <c r="W5">
        <v>0.67</v>
      </c>
      <c r="X5">
        <v>0.42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8.1509</v>
      </c>
      <c r="E6">
        <v>12.27</v>
      </c>
      <c r="F6">
        <v>9.4</v>
      </c>
      <c r="G6">
        <v>33.16</v>
      </c>
      <c r="H6">
        <v>0.54</v>
      </c>
      <c r="I6">
        <v>17</v>
      </c>
      <c r="J6">
        <v>164.83</v>
      </c>
      <c r="K6">
        <v>50.28</v>
      </c>
      <c r="L6">
        <v>5</v>
      </c>
      <c r="M6">
        <v>15</v>
      </c>
      <c r="N6">
        <v>29.55</v>
      </c>
      <c r="O6">
        <v>20563.61</v>
      </c>
      <c r="P6">
        <v>111.78</v>
      </c>
      <c r="Q6">
        <v>195.43</v>
      </c>
      <c r="R6">
        <v>27.55</v>
      </c>
      <c r="S6">
        <v>14.2</v>
      </c>
      <c r="T6">
        <v>4892.12</v>
      </c>
      <c r="U6">
        <v>0.52</v>
      </c>
      <c r="V6">
        <v>0.75</v>
      </c>
      <c r="W6">
        <v>0.67</v>
      </c>
      <c r="X6">
        <v>0.31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8.208500000000001</v>
      </c>
      <c r="E7">
        <v>12.18</v>
      </c>
      <c r="F7">
        <v>9.369999999999999</v>
      </c>
      <c r="G7">
        <v>37.5</v>
      </c>
      <c r="H7">
        <v>0.64</v>
      </c>
      <c r="I7">
        <v>15</v>
      </c>
      <c r="J7">
        <v>166.27</v>
      </c>
      <c r="K7">
        <v>50.28</v>
      </c>
      <c r="L7">
        <v>6</v>
      </c>
      <c r="M7">
        <v>13</v>
      </c>
      <c r="N7">
        <v>29.99</v>
      </c>
      <c r="O7">
        <v>20741.2</v>
      </c>
      <c r="P7">
        <v>110.89</v>
      </c>
      <c r="Q7">
        <v>195.43</v>
      </c>
      <c r="R7">
        <v>27.03</v>
      </c>
      <c r="S7">
        <v>14.2</v>
      </c>
      <c r="T7">
        <v>4646.08</v>
      </c>
      <c r="U7">
        <v>0.53</v>
      </c>
      <c r="V7">
        <v>0.75</v>
      </c>
      <c r="W7">
        <v>0.66</v>
      </c>
      <c r="X7">
        <v>0.29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8.2875</v>
      </c>
      <c r="E8">
        <v>12.07</v>
      </c>
      <c r="F8">
        <v>9.32</v>
      </c>
      <c r="G8">
        <v>43.03</v>
      </c>
      <c r="H8">
        <v>0.74</v>
      </c>
      <c r="I8">
        <v>13</v>
      </c>
      <c r="J8">
        <v>167.72</v>
      </c>
      <c r="K8">
        <v>50.28</v>
      </c>
      <c r="L8">
        <v>7</v>
      </c>
      <c r="M8">
        <v>11</v>
      </c>
      <c r="N8">
        <v>30.44</v>
      </c>
      <c r="O8">
        <v>20919.39</v>
      </c>
      <c r="P8">
        <v>109.64</v>
      </c>
      <c r="Q8">
        <v>195.42</v>
      </c>
      <c r="R8">
        <v>25.31</v>
      </c>
      <c r="S8">
        <v>14.2</v>
      </c>
      <c r="T8">
        <v>3792.37</v>
      </c>
      <c r="U8">
        <v>0.5600000000000001</v>
      </c>
      <c r="V8">
        <v>0.76</v>
      </c>
      <c r="W8">
        <v>0.66</v>
      </c>
      <c r="X8">
        <v>0.24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8.358499999999999</v>
      </c>
      <c r="E9">
        <v>11.96</v>
      </c>
      <c r="F9">
        <v>9.289999999999999</v>
      </c>
      <c r="G9">
        <v>50.65</v>
      </c>
      <c r="H9">
        <v>0.84</v>
      </c>
      <c r="I9">
        <v>11</v>
      </c>
      <c r="J9">
        <v>169.17</v>
      </c>
      <c r="K9">
        <v>50.28</v>
      </c>
      <c r="L9">
        <v>8</v>
      </c>
      <c r="M9">
        <v>9</v>
      </c>
      <c r="N9">
        <v>30.89</v>
      </c>
      <c r="O9">
        <v>21098.19</v>
      </c>
      <c r="P9">
        <v>108.53</v>
      </c>
      <c r="Q9">
        <v>195.42</v>
      </c>
      <c r="R9">
        <v>24.31</v>
      </c>
      <c r="S9">
        <v>14.2</v>
      </c>
      <c r="T9">
        <v>3306.47</v>
      </c>
      <c r="U9">
        <v>0.58</v>
      </c>
      <c r="V9">
        <v>0.76</v>
      </c>
      <c r="W9">
        <v>0.65</v>
      </c>
      <c r="X9">
        <v>0.2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8.3932</v>
      </c>
      <c r="E10">
        <v>11.91</v>
      </c>
      <c r="F10">
        <v>9.27</v>
      </c>
      <c r="G10">
        <v>55.61</v>
      </c>
      <c r="H10">
        <v>0.9399999999999999</v>
      </c>
      <c r="I10">
        <v>10</v>
      </c>
      <c r="J10">
        <v>170.62</v>
      </c>
      <c r="K10">
        <v>50.28</v>
      </c>
      <c r="L10">
        <v>9</v>
      </c>
      <c r="M10">
        <v>8</v>
      </c>
      <c r="N10">
        <v>31.34</v>
      </c>
      <c r="O10">
        <v>21277.6</v>
      </c>
      <c r="P10">
        <v>107.79</v>
      </c>
      <c r="Q10">
        <v>195.42</v>
      </c>
      <c r="R10">
        <v>23.54</v>
      </c>
      <c r="S10">
        <v>14.2</v>
      </c>
      <c r="T10">
        <v>2925.76</v>
      </c>
      <c r="U10">
        <v>0.6</v>
      </c>
      <c r="V10">
        <v>0.76</v>
      </c>
      <c r="W10">
        <v>0.66</v>
      </c>
      <c r="X10">
        <v>0.18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8.4335</v>
      </c>
      <c r="E11">
        <v>11.86</v>
      </c>
      <c r="F11">
        <v>9.24</v>
      </c>
      <c r="G11">
        <v>61.62</v>
      </c>
      <c r="H11">
        <v>1.03</v>
      </c>
      <c r="I11">
        <v>9</v>
      </c>
      <c r="J11">
        <v>172.08</v>
      </c>
      <c r="K11">
        <v>50.28</v>
      </c>
      <c r="L11">
        <v>10</v>
      </c>
      <c r="M11">
        <v>7</v>
      </c>
      <c r="N11">
        <v>31.8</v>
      </c>
      <c r="O11">
        <v>21457.64</v>
      </c>
      <c r="P11">
        <v>106.57</v>
      </c>
      <c r="Q11">
        <v>195.42</v>
      </c>
      <c r="R11">
        <v>22.88</v>
      </c>
      <c r="S11">
        <v>14.2</v>
      </c>
      <c r="T11">
        <v>2597.63</v>
      </c>
      <c r="U11">
        <v>0.62</v>
      </c>
      <c r="V11">
        <v>0.76</v>
      </c>
      <c r="W11">
        <v>0.65</v>
      </c>
      <c r="X11">
        <v>0.15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8.466799999999999</v>
      </c>
      <c r="E12">
        <v>11.81</v>
      </c>
      <c r="F12">
        <v>9.23</v>
      </c>
      <c r="G12">
        <v>69.20999999999999</v>
      </c>
      <c r="H12">
        <v>1.12</v>
      </c>
      <c r="I12">
        <v>8</v>
      </c>
      <c r="J12">
        <v>173.55</v>
      </c>
      <c r="K12">
        <v>50.28</v>
      </c>
      <c r="L12">
        <v>11</v>
      </c>
      <c r="M12">
        <v>6</v>
      </c>
      <c r="N12">
        <v>32.27</v>
      </c>
      <c r="O12">
        <v>21638.31</v>
      </c>
      <c r="P12">
        <v>105.61</v>
      </c>
      <c r="Q12">
        <v>195.42</v>
      </c>
      <c r="R12">
        <v>22.52</v>
      </c>
      <c r="S12">
        <v>14.2</v>
      </c>
      <c r="T12">
        <v>2424.56</v>
      </c>
      <c r="U12">
        <v>0.63</v>
      </c>
      <c r="V12">
        <v>0.76</v>
      </c>
      <c r="W12">
        <v>0.65</v>
      </c>
      <c r="X12">
        <v>0.14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8.469200000000001</v>
      </c>
      <c r="E13">
        <v>11.81</v>
      </c>
      <c r="F13">
        <v>9.23</v>
      </c>
      <c r="G13">
        <v>69.19</v>
      </c>
      <c r="H13">
        <v>1.22</v>
      </c>
      <c r="I13">
        <v>8</v>
      </c>
      <c r="J13">
        <v>175.02</v>
      </c>
      <c r="K13">
        <v>50.28</v>
      </c>
      <c r="L13">
        <v>12</v>
      </c>
      <c r="M13">
        <v>6</v>
      </c>
      <c r="N13">
        <v>32.74</v>
      </c>
      <c r="O13">
        <v>21819.6</v>
      </c>
      <c r="P13">
        <v>104.65</v>
      </c>
      <c r="Q13">
        <v>195.42</v>
      </c>
      <c r="R13">
        <v>22.32</v>
      </c>
      <c r="S13">
        <v>14.2</v>
      </c>
      <c r="T13">
        <v>2324.6</v>
      </c>
      <c r="U13">
        <v>0.64</v>
      </c>
      <c r="V13">
        <v>0.76</v>
      </c>
      <c r="W13">
        <v>0.65</v>
      </c>
      <c r="X13">
        <v>0.14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8.507</v>
      </c>
      <c r="E14">
        <v>11.76</v>
      </c>
      <c r="F14">
        <v>9.210000000000001</v>
      </c>
      <c r="G14">
        <v>78.90000000000001</v>
      </c>
      <c r="H14">
        <v>1.31</v>
      </c>
      <c r="I14">
        <v>7</v>
      </c>
      <c r="J14">
        <v>176.49</v>
      </c>
      <c r="K14">
        <v>50.28</v>
      </c>
      <c r="L14">
        <v>13</v>
      </c>
      <c r="M14">
        <v>5</v>
      </c>
      <c r="N14">
        <v>33.21</v>
      </c>
      <c r="O14">
        <v>22001.54</v>
      </c>
      <c r="P14">
        <v>104.34</v>
      </c>
      <c r="Q14">
        <v>195.42</v>
      </c>
      <c r="R14">
        <v>21.68</v>
      </c>
      <c r="S14">
        <v>14.2</v>
      </c>
      <c r="T14">
        <v>2011.04</v>
      </c>
      <c r="U14">
        <v>0.65</v>
      </c>
      <c r="V14">
        <v>0.77</v>
      </c>
      <c r="W14">
        <v>0.65</v>
      </c>
      <c r="X14">
        <v>0.12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8.5106</v>
      </c>
      <c r="E15">
        <v>11.75</v>
      </c>
      <c r="F15">
        <v>9.199999999999999</v>
      </c>
      <c r="G15">
        <v>78.86</v>
      </c>
      <c r="H15">
        <v>1.4</v>
      </c>
      <c r="I15">
        <v>7</v>
      </c>
      <c r="J15">
        <v>177.97</v>
      </c>
      <c r="K15">
        <v>50.28</v>
      </c>
      <c r="L15">
        <v>14</v>
      </c>
      <c r="M15">
        <v>5</v>
      </c>
      <c r="N15">
        <v>33.69</v>
      </c>
      <c r="O15">
        <v>22184.13</v>
      </c>
      <c r="P15">
        <v>103.34</v>
      </c>
      <c r="Q15">
        <v>195.42</v>
      </c>
      <c r="R15">
        <v>21.58</v>
      </c>
      <c r="S15">
        <v>14.2</v>
      </c>
      <c r="T15">
        <v>1957.84</v>
      </c>
      <c r="U15">
        <v>0.66</v>
      </c>
      <c r="V15">
        <v>0.77</v>
      </c>
      <c r="W15">
        <v>0.65</v>
      </c>
      <c r="X15">
        <v>0.11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8.5411</v>
      </c>
      <c r="E16">
        <v>11.71</v>
      </c>
      <c r="F16">
        <v>9.19</v>
      </c>
      <c r="G16">
        <v>91.90000000000001</v>
      </c>
      <c r="H16">
        <v>1.48</v>
      </c>
      <c r="I16">
        <v>6</v>
      </c>
      <c r="J16">
        <v>179.46</v>
      </c>
      <c r="K16">
        <v>50.28</v>
      </c>
      <c r="L16">
        <v>15</v>
      </c>
      <c r="M16">
        <v>4</v>
      </c>
      <c r="N16">
        <v>34.18</v>
      </c>
      <c r="O16">
        <v>22367.38</v>
      </c>
      <c r="P16">
        <v>102.34</v>
      </c>
      <c r="Q16">
        <v>195.42</v>
      </c>
      <c r="R16">
        <v>21.14</v>
      </c>
      <c r="S16">
        <v>14.2</v>
      </c>
      <c r="T16">
        <v>1742.89</v>
      </c>
      <c r="U16">
        <v>0.67</v>
      </c>
      <c r="V16">
        <v>0.77</v>
      </c>
      <c r="W16">
        <v>0.65</v>
      </c>
      <c r="X16">
        <v>0.1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8.5482</v>
      </c>
      <c r="E17">
        <v>11.7</v>
      </c>
      <c r="F17">
        <v>9.18</v>
      </c>
      <c r="G17">
        <v>91.81</v>
      </c>
      <c r="H17">
        <v>1.57</v>
      </c>
      <c r="I17">
        <v>6</v>
      </c>
      <c r="J17">
        <v>180.95</v>
      </c>
      <c r="K17">
        <v>50.28</v>
      </c>
      <c r="L17">
        <v>16</v>
      </c>
      <c r="M17">
        <v>4</v>
      </c>
      <c r="N17">
        <v>34.67</v>
      </c>
      <c r="O17">
        <v>22551.28</v>
      </c>
      <c r="P17">
        <v>101.85</v>
      </c>
      <c r="Q17">
        <v>195.42</v>
      </c>
      <c r="R17">
        <v>20.89</v>
      </c>
      <c r="S17">
        <v>14.2</v>
      </c>
      <c r="T17">
        <v>1618.28</v>
      </c>
      <c r="U17">
        <v>0.68</v>
      </c>
      <c r="V17">
        <v>0.77</v>
      </c>
      <c r="W17">
        <v>0.65</v>
      </c>
      <c r="X17">
        <v>0.09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8.5444</v>
      </c>
      <c r="E18">
        <v>11.7</v>
      </c>
      <c r="F18">
        <v>9.19</v>
      </c>
      <c r="G18">
        <v>91.86</v>
      </c>
      <c r="H18">
        <v>1.65</v>
      </c>
      <c r="I18">
        <v>6</v>
      </c>
      <c r="J18">
        <v>182.45</v>
      </c>
      <c r="K18">
        <v>50.28</v>
      </c>
      <c r="L18">
        <v>17</v>
      </c>
      <c r="M18">
        <v>4</v>
      </c>
      <c r="N18">
        <v>35.17</v>
      </c>
      <c r="O18">
        <v>22735.98</v>
      </c>
      <c r="P18">
        <v>101.38</v>
      </c>
      <c r="Q18">
        <v>195.42</v>
      </c>
      <c r="R18">
        <v>21.1</v>
      </c>
      <c r="S18">
        <v>14.2</v>
      </c>
      <c r="T18">
        <v>1726.35</v>
      </c>
      <c r="U18">
        <v>0.67</v>
      </c>
      <c r="V18">
        <v>0.77</v>
      </c>
      <c r="W18">
        <v>0.65</v>
      </c>
      <c r="X18">
        <v>0.1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8.581799999999999</v>
      </c>
      <c r="E19">
        <v>11.65</v>
      </c>
      <c r="F19">
        <v>9.17</v>
      </c>
      <c r="G19">
        <v>110</v>
      </c>
      <c r="H19">
        <v>1.74</v>
      </c>
      <c r="I19">
        <v>5</v>
      </c>
      <c r="J19">
        <v>183.95</v>
      </c>
      <c r="K19">
        <v>50.28</v>
      </c>
      <c r="L19">
        <v>18</v>
      </c>
      <c r="M19">
        <v>3</v>
      </c>
      <c r="N19">
        <v>35.67</v>
      </c>
      <c r="O19">
        <v>22921.24</v>
      </c>
      <c r="P19">
        <v>99.90000000000001</v>
      </c>
      <c r="Q19">
        <v>195.42</v>
      </c>
      <c r="R19">
        <v>20.57</v>
      </c>
      <c r="S19">
        <v>14.2</v>
      </c>
      <c r="T19">
        <v>1465.41</v>
      </c>
      <c r="U19">
        <v>0.6899999999999999</v>
      </c>
      <c r="V19">
        <v>0.77</v>
      </c>
      <c r="W19">
        <v>0.64</v>
      </c>
      <c r="X19">
        <v>0.08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8.5814</v>
      </c>
      <c r="E20">
        <v>11.65</v>
      </c>
      <c r="F20">
        <v>9.17</v>
      </c>
      <c r="G20">
        <v>110.01</v>
      </c>
      <c r="H20">
        <v>1.82</v>
      </c>
      <c r="I20">
        <v>5</v>
      </c>
      <c r="J20">
        <v>185.46</v>
      </c>
      <c r="K20">
        <v>50.28</v>
      </c>
      <c r="L20">
        <v>19</v>
      </c>
      <c r="M20">
        <v>3</v>
      </c>
      <c r="N20">
        <v>36.18</v>
      </c>
      <c r="O20">
        <v>23107.19</v>
      </c>
      <c r="P20">
        <v>99.55</v>
      </c>
      <c r="Q20">
        <v>195.42</v>
      </c>
      <c r="R20">
        <v>20.42</v>
      </c>
      <c r="S20">
        <v>14.2</v>
      </c>
      <c r="T20">
        <v>1389.06</v>
      </c>
      <c r="U20">
        <v>0.7</v>
      </c>
      <c r="V20">
        <v>0.77</v>
      </c>
      <c r="W20">
        <v>0.65</v>
      </c>
      <c r="X20">
        <v>0.08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8.5778</v>
      </c>
      <c r="E21">
        <v>11.66</v>
      </c>
      <c r="F21">
        <v>9.17</v>
      </c>
      <c r="G21">
        <v>110.07</v>
      </c>
      <c r="H21">
        <v>1.9</v>
      </c>
      <c r="I21">
        <v>5</v>
      </c>
      <c r="J21">
        <v>186.97</v>
      </c>
      <c r="K21">
        <v>50.28</v>
      </c>
      <c r="L21">
        <v>20</v>
      </c>
      <c r="M21">
        <v>3</v>
      </c>
      <c r="N21">
        <v>36.69</v>
      </c>
      <c r="O21">
        <v>23293.82</v>
      </c>
      <c r="P21">
        <v>99.48</v>
      </c>
      <c r="Q21">
        <v>195.42</v>
      </c>
      <c r="R21">
        <v>20.67</v>
      </c>
      <c r="S21">
        <v>14.2</v>
      </c>
      <c r="T21">
        <v>1516.02</v>
      </c>
      <c r="U21">
        <v>0.6899999999999999</v>
      </c>
      <c r="V21">
        <v>0.77</v>
      </c>
      <c r="W21">
        <v>0.65</v>
      </c>
      <c r="X21">
        <v>0.09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8.5831</v>
      </c>
      <c r="E22">
        <v>11.65</v>
      </c>
      <c r="F22">
        <v>9.17</v>
      </c>
      <c r="G22">
        <v>109.98</v>
      </c>
      <c r="H22">
        <v>1.98</v>
      </c>
      <c r="I22">
        <v>5</v>
      </c>
      <c r="J22">
        <v>188.49</v>
      </c>
      <c r="K22">
        <v>50.28</v>
      </c>
      <c r="L22">
        <v>21</v>
      </c>
      <c r="M22">
        <v>3</v>
      </c>
      <c r="N22">
        <v>37.21</v>
      </c>
      <c r="O22">
        <v>23481.16</v>
      </c>
      <c r="P22">
        <v>97.95999999999999</v>
      </c>
      <c r="Q22">
        <v>195.42</v>
      </c>
      <c r="R22">
        <v>20.49</v>
      </c>
      <c r="S22">
        <v>14.2</v>
      </c>
      <c r="T22">
        <v>1422.66</v>
      </c>
      <c r="U22">
        <v>0.6899999999999999</v>
      </c>
      <c r="V22">
        <v>0.77</v>
      </c>
      <c r="W22">
        <v>0.64</v>
      </c>
      <c r="X22">
        <v>0.08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8.5776</v>
      </c>
      <c r="E23">
        <v>11.66</v>
      </c>
      <c r="F23">
        <v>9.17</v>
      </c>
      <c r="G23">
        <v>110.07</v>
      </c>
      <c r="H23">
        <v>2.05</v>
      </c>
      <c r="I23">
        <v>5</v>
      </c>
      <c r="J23">
        <v>190.01</v>
      </c>
      <c r="K23">
        <v>50.28</v>
      </c>
      <c r="L23">
        <v>22</v>
      </c>
      <c r="M23">
        <v>3</v>
      </c>
      <c r="N23">
        <v>37.74</v>
      </c>
      <c r="O23">
        <v>23669.2</v>
      </c>
      <c r="P23">
        <v>96.18000000000001</v>
      </c>
      <c r="Q23">
        <v>195.42</v>
      </c>
      <c r="R23">
        <v>20.58</v>
      </c>
      <c r="S23">
        <v>14.2</v>
      </c>
      <c r="T23">
        <v>1470.56</v>
      </c>
      <c r="U23">
        <v>0.6899999999999999</v>
      </c>
      <c r="V23">
        <v>0.77</v>
      </c>
      <c r="W23">
        <v>0.65</v>
      </c>
      <c r="X23">
        <v>0.09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8.622999999999999</v>
      </c>
      <c r="E24">
        <v>11.6</v>
      </c>
      <c r="F24">
        <v>9.140000000000001</v>
      </c>
      <c r="G24">
        <v>137.15</v>
      </c>
      <c r="H24">
        <v>2.13</v>
      </c>
      <c r="I24">
        <v>4</v>
      </c>
      <c r="J24">
        <v>191.55</v>
      </c>
      <c r="K24">
        <v>50.28</v>
      </c>
      <c r="L24">
        <v>23</v>
      </c>
      <c r="M24">
        <v>2</v>
      </c>
      <c r="N24">
        <v>38.27</v>
      </c>
      <c r="O24">
        <v>23857.96</v>
      </c>
      <c r="P24">
        <v>94.90000000000001</v>
      </c>
      <c r="Q24">
        <v>195.42</v>
      </c>
      <c r="R24">
        <v>19.81</v>
      </c>
      <c r="S24">
        <v>14.2</v>
      </c>
      <c r="T24">
        <v>1086.92</v>
      </c>
      <c r="U24">
        <v>0.72</v>
      </c>
      <c r="V24">
        <v>0.77</v>
      </c>
      <c r="W24">
        <v>0.64</v>
      </c>
      <c r="X24">
        <v>0.06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8.6166</v>
      </c>
      <c r="E25">
        <v>11.61</v>
      </c>
      <c r="F25">
        <v>9.15</v>
      </c>
      <c r="G25">
        <v>137.28</v>
      </c>
      <c r="H25">
        <v>2.21</v>
      </c>
      <c r="I25">
        <v>4</v>
      </c>
      <c r="J25">
        <v>193.08</v>
      </c>
      <c r="K25">
        <v>50.28</v>
      </c>
      <c r="L25">
        <v>24</v>
      </c>
      <c r="M25">
        <v>2</v>
      </c>
      <c r="N25">
        <v>38.8</v>
      </c>
      <c r="O25">
        <v>24047.45</v>
      </c>
      <c r="P25">
        <v>96.02</v>
      </c>
      <c r="Q25">
        <v>195.43</v>
      </c>
      <c r="R25">
        <v>20.03</v>
      </c>
      <c r="S25">
        <v>14.2</v>
      </c>
      <c r="T25">
        <v>1200.72</v>
      </c>
      <c r="U25">
        <v>0.71</v>
      </c>
      <c r="V25">
        <v>0.77</v>
      </c>
      <c r="W25">
        <v>0.64</v>
      </c>
      <c r="X25">
        <v>0.06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8.6225</v>
      </c>
      <c r="E26">
        <v>11.6</v>
      </c>
      <c r="F26">
        <v>9.140000000000001</v>
      </c>
      <c r="G26">
        <v>137.16</v>
      </c>
      <c r="H26">
        <v>2.28</v>
      </c>
      <c r="I26">
        <v>4</v>
      </c>
      <c r="J26">
        <v>194.62</v>
      </c>
      <c r="K26">
        <v>50.28</v>
      </c>
      <c r="L26">
        <v>25</v>
      </c>
      <c r="M26">
        <v>2</v>
      </c>
      <c r="N26">
        <v>39.34</v>
      </c>
      <c r="O26">
        <v>24237.67</v>
      </c>
      <c r="P26">
        <v>95.38</v>
      </c>
      <c r="Q26">
        <v>195.42</v>
      </c>
      <c r="R26">
        <v>19.85</v>
      </c>
      <c r="S26">
        <v>14.2</v>
      </c>
      <c r="T26">
        <v>1110.5</v>
      </c>
      <c r="U26">
        <v>0.72</v>
      </c>
      <c r="V26">
        <v>0.77</v>
      </c>
      <c r="W26">
        <v>0.64</v>
      </c>
      <c r="X26">
        <v>0.06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8.619</v>
      </c>
      <c r="E27">
        <v>11.6</v>
      </c>
      <c r="F27">
        <v>9.15</v>
      </c>
      <c r="G27">
        <v>137.23</v>
      </c>
      <c r="H27">
        <v>2.35</v>
      </c>
      <c r="I27">
        <v>4</v>
      </c>
      <c r="J27">
        <v>196.17</v>
      </c>
      <c r="K27">
        <v>50.28</v>
      </c>
      <c r="L27">
        <v>26</v>
      </c>
      <c r="M27">
        <v>1</v>
      </c>
      <c r="N27">
        <v>39.89</v>
      </c>
      <c r="O27">
        <v>24428.62</v>
      </c>
      <c r="P27">
        <v>95.5</v>
      </c>
      <c r="Q27">
        <v>195.42</v>
      </c>
      <c r="R27">
        <v>19.87</v>
      </c>
      <c r="S27">
        <v>14.2</v>
      </c>
      <c r="T27">
        <v>1121.27</v>
      </c>
      <c r="U27">
        <v>0.71</v>
      </c>
      <c r="V27">
        <v>0.77</v>
      </c>
      <c r="W27">
        <v>0.65</v>
      </c>
      <c r="X27">
        <v>0.06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8.6172</v>
      </c>
      <c r="E28">
        <v>11.6</v>
      </c>
      <c r="F28">
        <v>9.15</v>
      </c>
      <c r="G28">
        <v>137.27</v>
      </c>
      <c r="H28">
        <v>2.42</v>
      </c>
      <c r="I28">
        <v>4</v>
      </c>
      <c r="J28">
        <v>197.73</v>
      </c>
      <c r="K28">
        <v>50.28</v>
      </c>
      <c r="L28">
        <v>27</v>
      </c>
      <c r="M28">
        <v>0</v>
      </c>
      <c r="N28">
        <v>40.45</v>
      </c>
      <c r="O28">
        <v>24620.33</v>
      </c>
      <c r="P28">
        <v>95.91</v>
      </c>
      <c r="Q28">
        <v>195.42</v>
      </c>
      <c r="R28">
        <v>19.95</v>
      </c>
      <c r="S28">
        <v>14.2</v>
      </c>
      <c r="T28">
        <v>1161.05</v>
      </c>
      <c r="U28">
        <v>0.71</v>
      </c>
      <c r="V28">
        <v>0.77</v>
      </c>
      <c r="W28">
        <v>0.65</v>
      </c>
      <c r="X28">
        <v>0.06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7.606</v>
      </c>
      <c r="E2">
        <v>13.15</v>
      </c>
      <c r="F2">
        <v>10.26</v>
      </c>
      <c r="G2">
        <v>10.61</v>
      </c>
      <c r="H2">
        <v>0.22</v>
      </c>
      <c r="I2">
        <v>58</v>
      </c>
      <c r="J2">
        <v>80.84</v>
      </c>
      <c r="K2">
        <v>35.1</v>
      </c>
      <c r="L2">
        <v>1</v>
      </c>
      <c r="M2">
        <v>56</v>
      </c>
      <c r="N2">
        <v>9.74</v>
      </c>
      <c r="O2">
        <v>10204.21</v>
      </c>
      <c r="P2">
        <v>79.04000000000001</v>
      </c>
      <c r="Q2">
        <v>195.42</v>
      </c>
      <c r="R2">
        <v>54.56</v>
      </c>
      <c r="S2">
        <v>14.2</v>
      </c>
      <c r="T2">
        <v>18195.84</v>
      </c>
      <c r="U2">
        <v>0.26</v>
      </c>
      <c r="V2">
        <v>0.6899999999999999</v>
      </c>
      <c r="W2">
        <v>0.73</v>
      </c>
      <c r="X2">
        <v>1.17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8.353400000000001</v>
      </c>
      <c r="E3">
        <v>11.97</v>
      </c>
      <c r="F3">
        <v>9.609999999999999</v>
      </c>
      <c r="G3">
        <v>21.36</v>
      </c>
      <c r="H3">
        <v>0.43</v>
      </c>
      <c r="I3">
        <v>27</v>
      </c>
      <c r="J3">
        <v>82.04000000000001</v>
      </c>
      <c r="K3">
        <v>35.1</v>
      </c>
      <c r="L3">
        <v>2</v>
      </c>
      <c r="M3">
        <v>25</v>
      </c>
      <c r="N3">
        <v>9.94</v>
      </c>
      <c r="O3">
        <v>10352.53</v>
      </c>
      <c r="P3">
        <v>72.23999999999999</v>
      </c>
      <c r="Q3">
        <v>195.45</v>
      </c>
      <c r="R3">
        <v>34.47</v>
      </c>
      <c r="S3">
        <v>14.2</v>
      </c>
      <c r="T3">
        <v>8302.01</v>
      </c>
      <c r="U3">
        <v>0.41</v>
      </c>
      <c r="V3">
        <v>0.73</v>
      </c>
      <c r="W3">
        <v>0.68</v>
      </c>
      <c r="X3">
        <v>0.53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8.603</v>
      </c>
      <c r="E4">
        <v>11.62</v>
      </c>
      <c r="F4">
        <v>9.42</v>
      </c>
      <c r="G4">
        <v>31.41</v>
      </c>
      <c r="H4">
        <v>0.63</v>
      </c>
      <c r="I4">
        <v>18</v>
      </c>
      <c r="J4">
        <v>83.25</v>
      </c>
      <c r="K4">
        <v>35.1</v>
      </c>
      <c r="L4">
        <v>3</v>
      </c>
      <c r="M4">
        <v>16</v>
      </c>
      <c r="N4">
        <v>10.15</v>
      </c>
      <c r="O4">
        <v>10501.19</v>
      </c>
      <c r="P4">
        <v>69.23999999999999</v>
      </c>
      <c r="Q4">
        <v>195.42</v>
      </c>
      <c r="R4">
        <v>28.44</v>
      </c>
      <c r="S4">
        <v>14.2</v>
      </c>
      <c r="T4">
        <v>5332.22</v>
      </c>
      <c r="U4">
        <v>0.5</v>
      </c>
      <c r="V4">
        <v>0.75</v>
      </c>
      <c r="W4">
        <v>0.67</v>
      </c>
      <c r="X4">
        <v>0.33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8.7379</v>
      </c>
      <c r="E5">
        <v>11.44</v>
      </c>
      <c r="F5">
        <v>9.33</v>
      </c>
      <c r="G5">
        <v>43.06</v>
      </c>
      <c r="H5">
        <v>0.83</v>
      </c>
      <c r="I5">
        <v>13</v>
      </c>
      <c r="J5">
        <v>84.45999999999999</v>
      </c>
      <c r="K5">
        <v>35.1</v>
      </c>
      <c r="L5">
        <v>4</v>
      </c>
      <c r="M5">
        <v>11</v>
      </c>
      <c r="N5">
        <v>10.36</v>
      </c>
      <c r="O5">
        <v>10650.22</v>
      </c>
      <c r="P5">
        <v>66.63</v>
      </c>
      <c r="Q5">
        <v>195.42</v>
      </c>
      <c r="R5">
        <v>25.56</v>
      </c>
      <c r="S5">
        <v>14.2</v>
      </c>
      <c r="T5">
        <v>3919.34</v>
      </c>
      <c r="U5">
        <v>0.5600000000000001</v>
      </c>
      <c r="V5">
        <v>0.76</v>
      </c>
      <c r="W5">
        <v>0.66</v>
      </c>
      <c r="X5">
        <v>0.24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8.8004</v>
      </c>
      <c r="E6">
        <v>11.36</v>
      </c>
      <c r="F6">
        <v>9.279999999999999</v>
      </c>
      <c r="G6">
        <v>50.63</v>
      </c>
      <c r="H6">
        <v>1.02</v>
      </c>
      <c r="I6">
        <v>11</v>
      </c>
      <c r="J6">
        <v>85.67</v>
      </c>
      <c r="K6">
        <v>35.1</v>
      </c>
      <c r="L6">
        <v>5</v>
      </c>
      <c r="M6">
        <v>9</v>
      </c>
      <c r="N6">
        <v>10.57</v>
      </c>
      <c r="O6">
        <v>10799.59</v>
      </c>
      <c r="P6">
        <v>64.34</v>
      </c>
      <c r="Q6">
        <v>195.42</v>
      </c>
      <c r="R6">
        <v>24.12</v>
      </c>
      <c r="S6">
        <v>14.2</v>
      </c>
      <c r="T6">
        <v>3207.83</v>
      </c>
      <c r="U6">
        <v>0.59</v>
      </c>
      <c r="V6">
        <v>0.76</v>
      </c>
      <c r="W6">
        <v>0.65</v>
      </c>
      <c r="X6">
        <v>0.19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8.852</v>
      </c>
      <c r="E7">
        <v>11.3</v>
      </c>
      <c r="F7">
        <v>9.25</v>
      </c>
      <c r="G7">
        <v>61.67</v>
      </c>
      <c r="H7">
        <v>1.21</v>
      </c>
      <c r="I7">
        <v>9</v>
      </c>
      <c r="J7">
        <v>86.88</v>
      </c>
      <c r="K7">
        <v>35.1</v>
      </c>
      <c r="L7">
        <v>6</v>
      </c>
      <c r="M7">
        <v>6</v>
      </c>
      <c r="N7">
        <v>10.78</v>
      </c>
      <c r="O7">
        <v>10949.33</v>
      </c>
      <c r="P7">
        <v>61.68</v>
      </c>
      <c r="Q7">
        <v>195.42</v>
      </c>
      <c r="R7">
        <v>23.02</v>
      </c>
      <c r="S7">
        <v>14.2</v>
      </c>
      <c r="T7">
        <v>2667.59</v>
      </c>
      <c r="U7">
        <v>0.62</v>
      </c>
      <c r="V7">
        <v>0.76</v>
      </c>
      <c r="W7">
        <v>0.65</v>
      </c>
      <c r="X7">
        <v>0.16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8.890000000000001</v>
      </c>
      <c r="E8">
        <v>11.25</v>
      </c>
      <c r="F8">
        <v>9.220000000000001</v>
      </c>
      <c r="G8">
        <v>69.14</v>
      </c>
      <c r="H8">
        <v>1.39</v>
      </c>
      <c r="I8">
        <v>8</v>
      </c>
      <c r="J8">
        <v>88.09999999999999</v>
      </c>
      <c r="K8">
        <v>35.1</v>
      </c>
      <c r="L8">
        <v>7</v>
      </c>
      <c r="M8">
        <v>5</v>
      </c>
      <c r="N8">
        <v>11</v>
      </c>
      <c r="O8">
        <v>11099.43</v>
      </c>
      <c r="P8">
        <v>59.3</v>
      </c>
      <c r="Q8">
        <v>195.42</v>
      </c>
      <c r="R8">
        <v>22.1</v>
      </c>
      <c r="S8">
        <v>14.2</v>
      </c>
      <c r="T8">
        <v>2212.9</v>
      </c>
      <c r="U8">
        <v>0.64</v>
      </c>
      <c r="V8">
        <v>0.77</v>
      </c>
      <c r="W8">
        <v>0.65</v>
      </c>
      <c r="X8">
        <v>0.13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8.908899999999999</v>
      </c>
      <c r="E9">
        <v>11.22</v>
      </c>
      <c r="F9">
        <v>9.210000000000001</v>
      </c>
      <c r="G9">
        <v>78.95999999999999</v>
      </c>
      <c r="H9">
        <v>1.57</v>
      </c>
      <c r="I9">
        <v>7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59.13</v>
      </c>
      <c r="Q9">
        <v>195.42</v>
      </c>
      <c r="R9">
        <v>21.7</v>
      </c>
      <c r="S9">
        <v>14.2</v>
      </c>
      <c r="T9">
        <v>2020.09</v>
      </c>
      <c r="U9">
        <v>0.65</v>
      </c>
      <c r="V9">
        <v>0.77</v>
      </c>
      <c r="W9">
        <v>0.65</v>
      </c>
      <c r="X9">
        <v>0.12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7.0594</v>
      </c>
      <c r="E2">
        <v>14.17</v>
      </c>
      <c r="F2">
        <v>10.53</v>
      </c>
      <c r="G2">
        <v>8.77</v>
      </c>
      <c r="H2">
        <v>0.16</v>
      </c>
      <c r="I2">
        <v>72</v>
      </c>
      <c r="J2">
        <v>107.41</v>
      </c>
      <c r="K2">
        <v>41.65</v>
      </c>
      <c r="L2">
        <v>1</v>
      </c>
      <c r="M2">
        <v>70</v>
      </c>
      <c r="N2">
        <v>14.77</v>
      </c>
      <c r="O2">
        <v>13481.73</v>
      </c>
      <c r="P2">
        <v>99.02</v>
      </c>
      <c r="Q2">
        <v>195.44</v>
      </c>
      <c r="R2">
        <v>62.6</v>
      </c>
      <c r="S2">
        <v>14.2</v>
      </c>
      <c r="T2">
        <v>22142.66</v>
      </c>
      <c r="U2">
        <v>0.23</v>
      </c>
      <c r="V2">
        <v>0.67</v>
      </c>
      <c r="W2">
        <v>0.76</v>
      </c>
      <c r="X2">
        <v>1.44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7.974</v>
      </c>
      <c r="E3">
        <v>12.54</v>
      </c>
      <c r="F3">
        <v>9.75</v>
      </c>
      <c r="G3">
        <v>17.2</v>
      </c>
      <c r="H3">
        <v>0.32</v>
      </c>
      <c r="I3">
        <v>34</v>
      </c>
      <c r="J3">
        <v>108.68</v>
      </c>
      <c r="K3">
        <v>41.65</v>
      </c>
      <c r="L3">
        <v>2</v>
      </c>
      <c r="M3">
        <v>32</v>
      </c>
      <c r="N3">
        <v>15.03</v>
      </c>
      <c r="O3">
        <v>13638.32</v>
      </c>
      <c r="P3">
        <v>90.27</v>
      </c>
      <c r="Q3">
        <v>195.42</v>
      </c>
      <c r="R3">
        <v>38.26</v>
      </c>
      <c r="S3">
        <v>14.2</v>
      </c>
      <c r="T3">
        <v>10163.6</v>
      </c>
      <c r="U3">
        <v>0.37</v>
      </c>
      <c r="V3">
        <v>0.72</v>
      </c>
      <c r="W3">
        <v>0.7</v>
      </c>
      <c r="X3">
        <v>0.66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8.312900000000001</v>
      </c>
      <c r="E4">
        <v>12.03</v>
      </c>
      <c r="F4">
        <v>9.5</v>
      </c>
      <c r="G4">
        <v>25.92</v>
      </c>
      <c r="H4">
        <v>0.48</v>
      </c>
      <c r="I4">
        <v>22</v>
      </c>
      <c r="J4">
        <v>109.96</v>
      </c>
      <c r="K4">
        <v>41.65</v>
      </c>
      <c r="L4">
        <v>3</v>
      </c>
      <c r="M4">
        <v>20</v>
      </c>
      <c r="N4">
        <v>15.31</v>
      </c>
      <c r="O4">
        <v>13795.21</v>
      </c>
      <c r="P4">
        <v>86.78</v>
      </c>
      <c r="Q4">
        <v>195.42</v>
      </c>
      <c r="R4">
        <v>30.95</v>
      </c>
      <c r="S4">
        <v>14.2</v>
      </c>
      <c r="T4">
        <v>6571.58</v>
      </c>
      <c r="U4">
        <v>0.46</v>
      </c>
      <c r="V4">
        <v>0.74</v>
      </c>
      <c r="W4">
        <v>0.67</v>
      </c>
      <c r="X4">
        <v>0.42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8.4559</v>
      </c>
      <c r="E5">
        <v>11.83</v>
      </c>
      <c r="F5">
        <v>9.41</v>
      </c>
      <c r="G5">
        <v>33.22</v>
      </c>
      <c r="H5">
        <v>0.63</v>
      </c>
      <c r="I5">
        <v>17</v>
      </c>
      <c r="J5">
        <v>111.23</v>
      </c>
      <c r="K5">
        <v>41.65</v>
      </c>
      <c r="L5">
        <v>4</v>
      </c>
      <c r="M5">
        <v>15</v>
      </c>
      <c r="N5">
        <v>15.58</v>
      </c>
      <c r="O5">
        <v>13952.52</v>
      </c>
      <c r="P5">
        <v>84.63</v>
      </c>
      <c r="Q5">
        <v>195.42</v>
      </c>
      <c r="R5">
        <v>27.98</v>
      </c>
      <c r="S5">
        <v>14.2</v>
      </c>
      <c r="T5">
        <v>5109.39</v>
      </c>
      <c r="U5">
        <v>0.51</v>
      </c>
      <c r="V5">
        <v>0.75</v>
      </c>
      <c r="W5">
        <v>0.67</v>
      </c>
      <c r="X5">
        <v>0.32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8.58</v>
      </c>
      <c r="E6">
        <v>11.66</v>
      </c>
      <c r="F6">
        <v>9.33</v>
      </c>
      <c r="G6">
        <v>43.06</v>
      </c>
      <c r="H6">
        <v>0.78</v>
      </c>
      <c r="I6">
        <v>13</v>
      </c>
      <c r="J6">
        <v>112.51</v>
      </c>
      <c r="K6">
        <v>41.65</v>
      </c>
      <c r="L6">
        <v>5</v>
      </c>
      <c r="M6">
        <v>11</v>
      </c>
      <c r="N6">
        <v>15.86</v>
      </c>
      <c r="O6">
        <v>14110.24</v>
      </c>
      <c r="P6">
        <v>82.73</v>
      </c>
      <c r="Q6">
        <v>195.43</v>
      </c>
      <c r="R6">
        <v>25.45</v>
      </c>
      <c r="S6">
        <v>14.2</v>
      </c>
      <c r="T6">
        <v>3863.8</v>
      </c>
      <c r="U6">
        <v>0.5600000000000001</v>
      </c>
      <c r="V6">
        <v>0.76</v>
      </c>
      <c r="W6">
        <v>0.66</v>
      </c>
      <c r="X6">
        <v>0.24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8.644500000000001</v>
      </c>
      <c r="E7">
        <v>11.57</v>
      </c>
      <c r="F7">
        <v>9.289999999999999</v>
      </c>
      <c r="G7">
        <v>50.66</v>
      </c>
      <c r="H7">
        <v>0.93</v>
      </c>
      <c r="I7">
        <v>11</v>
      </c>
      <c r="J7">
        <v>113.79</v>
      </c>
      <c r="K7">
        <v>41.65</v>
      </c>
      <c r="L7">
        <v>6</v>
      </c>
      <c r="M7">
        <v>9</v>
      </c>
      <c r="N7">
        <v>16.14</v>
      </c>
      <c r="O7">
        <v>14268.39</v>
      </c>
      <c r="P7">
        <v>81.08</v>
      </c>
      <c r="Q7">
        <v>195.42</v>
      </c>
      <c r="R7">
        <v>24.19</v>
      </c>
      <c r="S7">
        <v>14.2</v>
      </c>
      <c r="T7">
        <v>3243.93</v>
      </c>
      <c r="U7">
        <v>0.59</v>
      </c>
      <c r="V7">
        <v>0.76</v>
      </c>
      <c r="W7">
        <v>0.66</v>
      </c>
      <c r="X7">
        <v>0.2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8.6774</v>
      </c>
      <c r="E8">
        <v>11.52</v>
      </c>
      <c r="F8">
        <v>9.27</v>
      </c>
      <c r="G8">
        <v>55.59</v>
      </c>
      <c r="H8">
        <v>1.07</v>
      </c>
      <c r="I8">
        <v>10</v>
      </c>
      <c r="J8">
        <v>115.08</v>
      </c>
      <c r="K8">
        <v>41.65</v>
      </c>
      <c r="L8">
        <v>7</v>
      </c>
      <c r="M8">
        <v>8</v>
      </c>
      <c r="N8">
        <v>16.43</v>
      </c>
      <c r="O8">
        <v>14426.96</v>
      </c>
      <c r="P8">
        <v>79.77</v>
      </c>
      <c r="Q8">
        <v>195.42</v>
      </c>
      <c r="R8">
        <v>23.48</v>
      </c>
      <c r="S8">
        <v>14.2</v>
      </c>
      <c r="T8">
        <v>2892.69</v>
      </c>
      <c r="U8">
        <v>0.6</v>
      </c>
      <c r="V8">
        <v>0.76</v>
      </c>
      <c r="W8">
        <v>0.65</v>
      </c>
      <c r="X8">
        <v>0.18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8.7364</v>
      </c>
      <c r="E9">
        <v>11.45</v>
      </c>
      <c r="F9">
        <v>9.23</v>
      </c>
      <c r="G9">
        <v>69.23999999999999</v>
      </c>
      <c r="H9">
        <v>1.21</v>
      </c>
      <c r="I9">
        <v>8</v>
      </c>
      <c r="J9">
        <v>116.37</v>
      </c>
      <c r="K9">
        <v>41.65</v>
      </c>
      <c r="L9">
        <v>8</v>
      </c>
      <c r="M9">
        <v>6</v>
      </c>
      <c r="N9">
        <v>16.72</v>
      </c>
      <c r="O9">
        <v>14585.96</v>
      </c>
      <c r="P9">
        <v>77.67</v>
      </c>
      <c r="Q9">
        <v>195.42</v>
      </c>
      <c r="R9">
        <v>22.58</v>
      </c>
      <c r="S9">
        <v>14.2</v>
      </c>
      <c r="T9">
        <v>2455.43</v>
      </c>
      <c r="U9">
        <v>0.63</v>
      </c>
      <c r="V9">
        <v>0.76</v>
      </c>
      <c r="W9">
        <v>0.65</v>
      </c>
      <c r="X9">
        <v>0.14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8.740399999999999</v>
      </c>
      <c r="E10">
        <v>11.44</v>
      </c>
      <c r="F10">
        <v>9.23</v>
      </c>
      <c r="G10">
        <v>69.2</v>
      </c>
      <c r="H10">
        <v>1.35</v>
      </c>
      <c r="I10">
        <v>8</v>
      </c>
      <c r="J10">
        <v>117.66</v>
      </c>
      <c r="K10">
        <v>41.65</v>
      </c>
      <c r="L10">
        <v>9</v>
      </c>
      <c r="M10">
        <v>6</v>
      </c>
      <c r="N10">
        <v>17.01</v>
      </c>
      <c r="O10">
        <v>14745.39</v>
      </c>
      <c r="P10">
        <v>76.14</v>
      </c>
      <c r="Q10">
        <v>195.42</v>
      </c>
      <c r="R10">
        <v>22.21</v>
      </c>
      <c r="S10">
        <v>14.2</v>
      </c>
      <c r="T10">
        <v>2270.28</v>
      </c>
      <c r="U10">
        <v>0.64</v>
      </c>
      <c r="V10">
        <v>0.76</v>
      </c>
      <c r="W10">
        <v>0.65</v>
      </c>
      <c r="X10">
        <v>0.14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8.7721</v>
      </c>
      <c r="E11">
        <v>11.4</v>
      </c>
      <c r="F11">
        <v>9.210000000000001</v>
      </c>
      <c r="G11">
        <v>78.93000000000001</v>
      </c>
      <c r="H11">
        <v>1.48</v>
      </c>
      <c r="I11">
        <v>7</v>
      </c>
      <c r="J11">
        <v>118.96</v>
      </c>
      <c r="K11">
        <v>41.65</v>
      </c>
      <c r="L11">
        <v>10</v>
      </c>
      <c r="M11">
        <v>5</v>
      </c>
      <c r="N11">
        <v>17.31</v>
      </c>
      <c r="O11">
        <v>14905.25</v>
      </c>
      <c r="P11">
        <v>74.78</v>
      </c>
      <c r="Q11">
        <v>195.42</v>
      </c>
      <c r="R11">
        <v>21.7</v>
      </c>
      <c r="S11">
        <v>14.2</v>
      </c>
      <c r="T11">
        <v>2017.79</v>
      </c>
      <c r="U11">
        <v>0.65</v>
      </c>
      <c r="V11">
        <v>0.77</v>
      </c>
      <c r="W11">
        <v>0.65</v>
      </c>
      <c r="X11">
        <v>0.12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8.8056</v>
      </c>
      <c r="E12">
        <v>11.36</v>
      </c>
      <c r="F12">
        <v>9.19</v>
      </c>
      <c r="G12">
        <v>91.87</v>
      </c>
      <c r="H12">
        <v>1.61</v>
      </c>
      <c r="I12">
        <v>6</v>
      </c>
      <c r="J12">
        <v>120.26</v>
      </c>
      <c r="K12">
        <v>41.65</v>
      </c>
      <c r="L12">
        <v>11</v>
      </c>
      <c r="M12">
        <v>4</v>
      </c>
      <c r="N12">
        <v>17.61</v>
      </c>
      <c r="O12">
        <v>15065.56</v>
      </c>
      <c r="P12">
        <v>72.92</v>
      </c>
      <c r="Q12">
        <v>195.42</v>
      </c>
      <c r="R12">
        <v>21.13</v>
      </c>
      <c r="S12">
        <v>14.2</v>
      </c>
      <c r="T12">
        <v>1741.13</v>
      </c>
      <c r="U12">
        <v>0.67</v>
      </c>
      <c r="V12">
        <v>0.77</v>
      </c>
      <c r="W12">
        <v>0.65</v>
      </c>
      <c r="X12">
        <v>0.1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8.8035</v>
      </c>
      <c r="E13">
        <v>11.36</v>
      </c>
      <c r="F13">
        <v>9.19</v>
      </c>
      <c r="G13">
        <v>91.90000000000001</v>
      </c>
      <c r="H13">
        <v>1.74</v>
      </c>
      <c r="I13">
        <v>6</v>
      </c>
      <c r="J13">
        <v>121.56</v>
      </c>
      <c r="K13">
        <v>41.65</v>
      </c>
      <c r="L13">
        <v>12</v>
      </c>
      <c r="M13">
        <v>2</v>
      </c>
      <c r="N13">
        <v>17.91</v>
      </c>
      <c r="O13">
        <v>15226.31</v>
      </c>
      <c r="P13">
        <v>71.79000000000001</v>
      </c>
      <c r="Q13">
        <v>195.42</v>
      </c>
      <c r="R13">
        <v>21.08</v>
      </c>
      <c r="S13">
        <v>14.2</v>
      </c>
      <c r="T13">
        <v>1715.1</v>
      </c>
      <c r="U13">
        <v>0.67</v>
      </c>
      <c r="V13">
        <v>0.77</v>
      </c>
      <c r="W13">
        <v>0.65</v>
      </c>
      <c r="X13">
        <v>0.1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8.7996</v>
      </c>
      <c r="E14">
        <v>11.36</v>
      </c>
      <c r="F14">
        <v>9.19</v>
      </c>
      <c r="G14">
        <v>91.95</v>
      </c>
      <c r="H14">
        <v>1.87</v>
      </c>
      <c r="I14">
        <v>6</v>
      </c>
      <c r="J14">
        <v>122.87</v>
      </c>
      <c r="K14">
        <v>41.65</v>
      </c>
      <c r="L14">
        <v>13</v>
      </c>
      <c r="M14">
        <v>2</v>
      </c>
      <c r="N14">
        <v>18.22</v>
      </c>
      <c r="O14">
        <v>15387.5</v>
      </c>
      <c r="P14">
        <v>71.15000000000001</v>
      </c>
      <c r="Q14">
        <v>195.42</v>
      </c>
      <c r="R14">
        <v>21.17</v>
      </c>
      <c r="S14">
        <v>14.2</v>
      </c>
      <c r="T14">
        <v>1760.76</v>
      </c>
      <c r="U14">
        <v>0.67</v>
      </c>
      <c r="V14">
        <v>0.77</v>
      </c>
      <c r="W14">
        <v>0.65</v>
      </c>
      <c r="X14">
        <v>0.11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8.8322</v>
      </c>
      <c r="E15">
        <v>11.32</v>
      </c>
      <c r="F15">
        <v>9.18</v>
      </c>
      <c r="G15">
        <v>110.1</v>
      </c>
      <c r="H15">
        <v>1.99</v>
      </c>
      <c r="I15">
        <v>5</v>
      </c>
      <c r="J15">
        <v>124.18</v>
      </c>
      <c r="K15">
        <v>41.65</v>
      </c>
      <c r="L15">
        <v>14</v>
      </c>
      <c r="M15">
        <v>0</v>
      </c>
      <c r="N15">
        <v>18.53</v>
      </c>
      <c r="O15">
        <v>15549.15</v>
      </c>
      <c r="P15">
        <v>70.94</v>
      </c>
      <c r="Q15">
        <v>195.43</v>
      </c>
      <c r="R15">
        <v>20.68</v>
      </c>
      <c r="S15">
        <v>14.2</v>
      </c>
      <c r="T15">
        <v>1521.03</v>
      </c>
      <c r="U15">
        <v>0.6899999999999999</v>
      </c>
      <c r="V15">
        <v>0.77</v>
      </c>
      <c r="W15">
        <v>0.65</v>
      </c>
      <c r="X15">
        <v>0.09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8.015499999999999</v>
      </c>
      <c r="E2">
        <v>12.48</v>
      </c>
      <c r="F2">
        <v>10.03</v>
      </c>
      <c r="G2">
        <v>12.8</v>
      </c>
      <c r="H2">
        <v>0.28</v>
      </c>
      <c r="I2">
        <v>47</v>
      </c>
      <c r="J2">
        <v>61.76</v>
      </c>
      <c r="K2">
        <v>28.92</v>
      </c>
      <c r="L2">
        <v>1</v>
      </c>
      <c r="M2">
        <v>45</v>
      </c>
      <c r="N2">
        <v>6.84</v>
      </c>
      <c r="O2">
        <v>7851.41</v>
      </c>
      <c r="P2">
        <v>63.26</v>
      </c>
      <c r="Q2">
        <v>195.44</v>
      </c>
      <c r="R2">
        <v>47.25</v>
      </c>
      <c r="S2">
        <v>14.2</v>
      </c>
      <c r="T2">
        <v>14595.88</v>
      </c>
      <c r="U2">
        <v>0.3</v>
      </c>
      <c r="V2">
        <v>0.7</v>
      </c>
      <c r="W2">
        <v>0.72</v>
      </c>
      <c r="X2">
        <v>0.9399999999999999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8.6157</v>
      </c>
      <c r="E3">
        <v>11.61</v>
      </c>
      <c r="F3">
        <v>9.51</v>
      </c>
      <c r="G3">
        <v>25.92</v>
      </c>
      <c r="H3">
        <v>0.55</v>
      </c>
      <c r="I3">
        <v>22</v>
      </c>
      <c r="J3">
        <v>62.92</v>
      </c>
      <c r="K3">
        <v>28.92</v>
      </c>
      <c r="L3">
        <v>2</v>
      </c>
      <c r="M3">
        <v>20</v>
      </c>
      <c r="N3">
        <v>7</v>
      </c>
      <c r="O3">
        <v>7994.37</v>
      </c>
      <c r="P3">
        <v>57.49</v>
      </c>
      <c r="Q3">
        <v>195.42</v>
      </c>
      <c r="R3">
        <v>31.13</v>
      </c>
      <c r="S3">
        <v>14.2</v>
      </c>
      <c r="T3">
        <v>6657</v>
      </c>
      <c r="U3">
        <v>0.46</v>
      </c>
      <c r="V3">
        <v>0.74</v>
      </c>
      <c r="W3">
        <v>0.67</v>
      </c>
      <c r="X3">
        <v>0.42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8.8188</v>
      </c>
      <c r="E4">
        <v>11.34</v>
      </c>
      <c r="F4">
        <v>9.35</v>
      </c>
      <c r="G4">
        <v>40.07</v>
      </c>
      <c r="H4">
        <v>0.8100000000000001</v>
      </c>
      <c r="I4">
        <v>14</v>
      </c>
      <c r="J4">
        <v>64.08</v>
      </c>
      <c r="K4">
        <v>28.92</v>
      </c>
      <c r="L4">
        <v>3</v>
      </c>
      <c r="M4">
        <v>12</v>
      </c>
      <c r="N4">
        <v>7.16</v>
      </c>
      <c r="O4">
        <v>8137.65</v>
      </c>
      <c r="P4">
        <v>53.78</v>
      </c>
      <c r="Q4">
        <v>195.42</v>
      </c>
      <c r="R4">
        <v>26.15</v>
      </c>
      <c r="S4">
        <v>14.2</v>
      </c>
      <c r="T4">
        <v>4208.52</v>
      </c>
      <c r="U4">
        <v>0.54</v>
      </c>
      <c r="V4">
        <v>0.75</v>
      </c>
      <c r="W4">
        <v>0.66</v>
      </c>
      <c r="X4">
        <v>0.26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8.902699999999999</v>
      </c>
      <c r="E5">
        <v>11.23</v>
      </c>
      <c r="F5">
        <v>9.279999999999999</v>
      </c>
      <c r="G5">
        <v>50.64</v>
      </c>
      <c r="H5">
        <v>1.07</v>
      </c>
      <c r="I5">
        <v>11</v>
      </c>
      <c r="J5">
        <v>65.25</v>
      </c>
      <c r="K5">
        <v>28.92</v>
      </c>
      <c r="L5">
        <v>4</v>
      </c>
      <c r="M5">
        <v>9</v>
      </c>
      <c r="N5">
        <v>7.33</v>
      </c>
      <c r="O5">
        <v>8281.25</v>
      </c>
      <c r="P5">
        <v>50.72</v>
      </c>
      <c r="Q5">
        <v>195.42</v>
      </c>
      <c r="R5">
        <v>24.17</v>
      </c>
      <c r="S5">
        <v>14.2</v>
      </c>
      <c r="T5">
        <v>3232.47</v>
      </c>
      <c r="U5">
        <v>0.59</v>
      </c>
      <c r="V5">
        <v>0.76</v>
      </c>
      <c r="W5">
        <v>0.65</v>
      </c>
      <c r="X5">
        <v>0.2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8.9434</v>
      </c>
      <c r="E6">
        <v>11.18</v>
      </c>
      <c r="F6">
        <v>9.26</v>
      </c>
      <c r="G6">
        <v>61.74</v>
      </c>
      <c r="H6">
        <v>1.31</v>
      </c>
      <c r="I6">
        <v>9</v>
      </c>
      <c r="J6">
        <v>66.42</v>
      </c>
      <c r="K6">
        <v>28.92</v>
      </c>
      <c r="L6">
        <v>5</v>
      </c>
      <c r="M6">
        <v>1</v>
      </c>
      <c r="N6">
        <v>7.49</v>
      </c>
      <c r="O6">
        <v>8425.16</v>
      </c>
      <c r="P6">
        <v>49.59</v>
      </c>
      <c r="Q6">
        <v>195.42</v>
      </c>
      <c r="R6">
        <v>23.15</v>
      </c>
      <c r="S6">
        <v>14.2</v>
      </c>
      <c r="T6">
        <v>2736.37</v>
      </c>
      <c r="U6">
        <v>0.61</v>
      </c>
      <c r="V6">
        <v>0.76</v>
      </c>
      <c r="W6">
        <v>0.66</v>
      </c>
      <c r="X6">
        <v>0.17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8.9419</v>
      </c>
      <c r="E7">
        <v>11.18</v>
      </c>
      <c r="F7">
        <v>9.26</v>
      </c>
      <c r="G7">
        <v>61.75</v>
      </c>
      <c r="H7">
        <v>1.55</v>
      </c>
      <c r="I7">
        <v>9</v>
      </c>
      <c r="J7">
        <v>67.59</v>
      </c>
      <c r="K7">
        <v>28.92</v>
      </c>
      <c r="L7">
        <v>6</v>
      </c>
      <c r="M7">
        <v>0</v>
      </c>
      <c r="N7">
        <v>7.66</v>
      </c>
      <c r="O7">
        <v>8569.4</v>
      </c>
      <c r="P7">
        <v>50.37</v>
      </c>
      <c r="Q7">
        <v>195.42</v>
      </c>
      <c r="R7">
        <v>23.16</v>
      </c>
      <c r="S7">
        <v>14.2</v>
      </c>
      <c r="T7">
        <v>2738.25</v>
      </c>
      <c r="U7">
        <v>0.61</v>
      </c>
      <c r="V7">
        <v>0.76</v>
      </c>
      <c r="W7">
        <v>0.66</v>
      </c>
      <c r="X7">
        <v>0.17</v>
      </c>
      <c r="Y7">
        <v>0.5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5.8933</v>
      </c>
      <c r="E2">
        <v>16.97</v>
      </c>
      <c r="F2">
        <v>11.14</v>
      </c>
      <c r="G2">
        <v>6.55</v>
      </c>
      <c r="H2">
        <v>0.11</v>
      </c>
      <c r="I2">
        <v>102</v>
      </c>
      <c r="J2">
        <v>167.88</v>
      </c>
      <c r="K2">
        <v>51.39</v>
      </c>
      <c r="L2">
        <v>1</v>
      </c>
      <c r="M2">
        <v>100</v>
      </c>
      <c r="N2">
        <v>30.49</v>
      </c>
      <c r="O2">
        <v>20939.59</v>
      </c>
      <c r="P2">
        <v>140.97</v>
      </c>
      <c r="Q2">
        <v>195.51</v>
      </c>
      <c r="R2">
        <v>82.14</v>
      </c>
      <c r="S2">
        <v>14.2</v>
      </c>
      <c r="T2">
        <v>31766.19</v>
      </c>
      <c r="U2">
        <v>0.17</v>
      </c>
      <c r="V2">
        <v>0.63</v>
      </c>
      <c r="W2">
        <v>0.8</v>
      </c>
      <c r="X2">
        <v>2.05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7.1446</v>
      </c>
      <c r="E3">
        <v>14</v>
      </c>
      <c r="F3">
        <v>10.03</v>
      </c>
      <c r="G3">
        <v>12.81</v>
      </c>
      <c r="H3">
        <v>0.21</v>
      </c>
      <c r="I3">
        <v>47</v>
      </c>
      <c r="J3">
        <v>169.33</v>
      </c>
      <c r="K3">
        <v>51.39</v>
      </c>
      <c r="L3">
        <v>2</v>
      </c>
      <c r="M3">
        <v>45</v>
      </c>
      <c r="N3">
        <v>30.94</v>
      </c>
      <c r="O3">
        <v>21118.46</v>
      </c>
      <c r="P3">
        <v>126.2</v>
      </c>
      <c r="Q3">
        <v>195.43</v>
      </c>
      <c r="R3">
        <v>47.44</v>
      </c>
      <c r="S3">
        <v>14.2</v>
      </c>
      <c r="T3">
        <v>14688.99</v>
      </c>
      <c r="U3">
        <v>0.3</v>
      </c>
      <c r="V3">
        <v>0.7</v>
      </c>
      <c r="W3">
        <v>0.71</v>
      </c>
      <c r="X3">
        <v>0.9399999999999999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7.663</v>
      </c>
      <c r="E4">
        <v>13.05</v>
      </c>
      <c r="F4">
        <v>9.66</v>
      </c>
      <c r="G4">
        <v>19.32</v>
      </c>
      <c r="H4">
        <v>0.31</v>
      </c>
      <c r="I4">
        <v>30</v>
      </c>
      <c r="J4">
        <v>170.79</v>
      </c>
      <c r="K4">
        <v>51.39</v>
      </c>
      <c r="L4">
        <v>3</v>
      </c>
      <c r="M4">
        <v>28</v>
      </c>
      <c r="N4">
        <v>31.4</v>
      </c>
      <c r="O4">
        <v>21297.94</v>
      </c>
      <c r="P4">
        <v>120.88</v>
      </c>
      <c r="Q4">
        <v>195.44</v>
      </c>
      <c r="R4">
        <v>35.88</v>
      </c>
      <c r="S4">
        <v>14.2</v>
      </c>
      <c r="T4">
        <v>8995.24</v>
      </c>
      <c r="U4">
        <v>0.4</v>
      </c>
      <c r="V4">
        <v>0.73</v>
      </c>
      <c r="W4">
        <v>0.68</v>
      </c>
      <c r="X4">
        <v>0.57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7.88</v>
      </c>
      <c r="E5">
        <v>12.69</v>
      </c>
      <c r="F5">
        <v>9.539999999999999</v>
      </c>
      <c r="G5">
        <v>24.88</v>
      </c>
      <c r="H5">
        <v>0.41</v>
      </c>
      <c r="I5">
        <v>23</v>
      </c>
      <c r="J5">
        <v>172.25</v>
      </c>
      <c r="K5">
        <v>51.39</v>
      </c>
      <c r="L5">
        <v>4</v>
      </c>
      <c r="M5">
        <v>21</v>
      </c>
      <c r="N5">
        <v>31.86</v>
      </c>
      <c r="O5">
        <v>21478.05</v>
      </c>
      <c r="P5">
        <v>118.66</v>
      </c>
      <c r="Q5">
        <v>195.43</v>
      </c>
      <c r="R5">
        <v>32.16</v>
      </c>
      <c r="S5">
        <v>14.2</v>
      </c>
      <c r="T5">
        <v>7168.93</v>
      </c>
      <c r="U5">
        <v>0.44</v>
      </c>
      <c r="V5">
        <v>0.74</v>
      </c>
      <c r="W5">
        <v>0.67</v>
      </c>
      <c r="X5">
        <v>0.45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8.067</v>
      </c>
      <c r="E6">
        <v>12.4</v>
      </c>
      <c r="F6">
        <v>9.41</v>
      </c>
      <c r="G6">
        <v>31.38</v>
      </c>
      <c r="H6">
        <v>0.51</v>
      </c>
      <c r="I6">
        <v>18</v>
      </c>
      <c r="J6">
        <v>173.71</v>
      </c>
      <c r="K6">
        <v>51.39</v>
      </c>
      <c r="L6">
        <v>5</v>
      </c>
      <c r="M6">
        <v>16</v>
      </c>
      <c r="N6">
        <v>32.32</v>
      </c>
      <c r="O6">
        <v>21658.78</v>
      </c>
      <c r="P6">
        <v>116.66</v>
      </c>
      <c r="Q6">
        <v>195.42</v>
      </c>
      <c r="R6">
        <v>28.14</v>
      </c>
      <c r="S6">
        <v>14.2</v>
      </c>
      <c r="T6">
        <v>5182.21</v>
      </c>
      <c r="U6">
        <v>0.5</v>
      </c>
      <c r="V6">
        <v>0.75</v>
      </c>
      <c r="W6">
        <v>0.67</v>
      </c>
      <c r="X6">
        <v>0.33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8.1531</v>
      </c>
      <c r="E7">
        <v>12.27</v>
      </c>
      <c r="F7">
        <v>9.380000000000001</v>
      </c>
      <c r="G7">
        <v>37.54</v>
      </c>
      <c r="H7">
        <v>0.61</v>
      </c>
      <c r="I7">
        <v>15</v>
      </c>
      <c r="J7">
        <v>175.18</v>
      </c>
      <c r="K7">
        <v>51.39</v>
      </c>
      <c r="L7">
        <v>6</v>
      </c>
      <c r="M7">
        <v>13</v>
      </c>
      <c r="N7">
        <v>32.79</v>
      </c>
      <c r="O7">
        <v>21840.16</v>
      </c>
      <c r="P7">
        <v>115.54</v>
      </c>
      <c r="Q7">
        <v>195.43</v>
      </c>
      <c r="R7">
        <v>27.33</v>
      </c>
      <c r="S7">
        <v>14.2</v>
      </c>
      <c r="T7">
        <v>4796.18</v>
      </c>
      <c r="U7">
        <v>0.52</v>
      </c>
      <c r="V7">
        <v>0.75</v>
      </c>
      <c r="W7">
        <v>0.66</v>
      </c>
      <c r="X7">
        <v>0.3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8.231</v>
      </c>
      <c r="E8">
        <v>12.15</v>
      </c>
      <c r="F8">
        <v>9.34</v>
      </c>
      <c r="G8">
        <v>43.09</v>
      </c>
      <c r="H8">
        <v>0.7</v>
      </c>
      <c r="I8">
        <v>13</v>
      </c>
      <c r="J8">
        <v>176.66</v>
      </c>
      <c r="K8">
        <v>51.39</v>
      </c>
      <c r="L8">
        <v>7</v>
      </c>
      <c r="M8">
        <v>11</v>
      </c>
      <c r="N8">
        <v>33.27</v>
      </c>
      <c r="O8">
        <v>22022.17</v>
      </c>
      <c r="P8">
        <v>114.27</v>
      </c>
      <c r="Q8">
        <v>195.42</v>
      </c>
      <c r="R8">
        <v>25.63</v>
      </c>
      <c r="S8">
        <v>14.2</v>
      </c>
      <c r="T8">
        <v>3955.86</v>
      </c>
      <c r="U8">
        <v>0.55</v>
      </c>
      <c r="V8">
        <v>0.76</v>
      </c>
      <c r="W8">
        <v>0.66</v>
      </c>
      <c r="X8">
        <v>0.25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8.268800000000001</v>
      </c>
      <c r="E9">
        <v>12.09</v>
      </c>
      <c r="F9">
        <v>9.31</v>
      </c>
      <c r="G9">
        <v>46.57</v>
      </c>
      <c r="H9">
        <v>0.8</v>
      </c>
      <c r="I9">
        <v>12</v>
      </c>
      <c r="J9">
        <v>178.14</v>
      </c>
      <c r="K9">
        <v>51.39</v>
      </c>
      <c r="L9">
        <v>8</v>
      </c>
      <c r="M9">
        <v>10</v>
      </c>
      <c r="N9">
        <v>33.75</v>
      </c>
      <c r="O9">
        <v>22204.83</v>
      </c>
      <c r="P9">
        <v>113.37</v>
      </c>
      <c r="Q9">
        <v>195.42</v>
      </c>
      <c r="R9">
        <v>25.16</v>
      </c>
      <c r="S9">
        <v>14.2</v>
      </c>
      <c r="T9">
        <v>3722.07</v>
      </c>
      <c r="U9">
        <v>0.5600000000000001</v>
      </c>
      <c r="V9">
        <v>0.76</v>
      </c>
      <c r="W9">
        <v>0.66</v>
      </c>
      <c r="X9">
        <v>0.23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8.3424</v>
      </c>
      <c r="E10">
        <v>11.99</v>
      </c>
      <c r="F10">
        <v>9.279999999999999</v>
      </c>
      <c r="G10">
        <v>55.65</v>
      </c>
      <c r="H10">
        <v>0.89</v>
      </c>
      <c r="I10">
        <v>10</v>
      </c>
      <c r="J10">
        <v>179.63</v>
      </c>
      <c r="K10">
        <v>51.39</v>
      </c>
      <c r="L10">
        <v>9</v>
      </c>
      <c r="M10">
        <v>8</v>
      </c>
      <c r="N10">
        <v>34.24</v>
      </c>
      <c r="O10">
        <v>22388.15</v>
      </c>
      <c r="P10">
        <v>112.1</v>
      </c>
      <c r="Q10">
        <v>195.42</v>
      </c>
      <c r="R10">
        <v>23.68</v>
      </c>
      <c r="S10">
        <v>14.2</v>
      </c>
      <c r="T10">
        <v>2994.53</v>
      </c>
      <c r="U10">
        <v>0.6</v>
      </c>
      <c r="V10">
        <v>0.76</v>
      </c>
      <c r="W10">
        <v>0.66</v>
      </c>
      <c r="X10">
        <v>0.19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8.3834</v>
      </c>
      <c r="E11">
        <v>11.93</v>
      </c>
      <c r="F11">
        <v>9.25</v>
      </c>
      <c r="G11">
        <v>61.67</v>
      </c>
      <c r="H11">
        <v>0.98</v>
      </c>
      <c r="I11">
        <v>9</v>
      </c>
      <c r="J11">
        <v>181.12</v>
      </c>
      <c r="K11">
        <v>51.39</v>
      </c>
      <c r="L11">
        <v>10</v>
      </c>
      <c r="M11">
        <v>7</v>
      </c>
      <c r="N11">
        <v>34.73</v>
      </c>
      <c r="O11">
        <v>22572.13</v>
      </c>
      <c r="P11">
        <v>111.12</v>
      </c>
      <c r="Q11">
        <v>195.42</v>
      </c>
      <c r="R11">
        <v>23.07</v>
      </c>
      <c r="S11">
        <v>14.2</v>
      </c>
      <c r="T11">
        <v>2696.1</v>
      </c>
      <c r="U11">
        <v>0.62</v>
      </c>
      <c r="V11">
        <v>0.76</v>
      </c>
      <c r="W11">
        <v>0.65</v>
      </c>
      <c r="X11">
        <v>0.16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8.384600000000001</v>
      </c>
      <c r="E12">
        <v>11.93</v>
      </c>
      <c r="F12">
        <v>9.25</v>
      </c>
      <c r="G12">
        <v>61.66</v>
      </c>
      <c r="H12">
        <v>1.07</v>
      </c>
      <c r="I12">
        <v>9</v>
      </c>
      <c r="J12">
        <v>182.62</v>
      </c>
      <c r="K12">
        <v>51.39</v>
      </c>
      <c r="L12">
        <v>11</v>
      </c>
      <c r="M12">
        <v>7</v>
      </c>
      <c r="N12">
        <v>35.22</v>
      </c>
      <c r="O12">
        <v>22756.91</v>
      </c>
      <c r="P12">
        <v>110.64</v>
      </c>
      <c r="Q12">
        <v>195.42</v>
      </c>
      <c r="R12">
        <v>23.13</v>
      </c>
      <c r="S12">
        <v>14.2</v>
      </c>
      <c r="T12">
        <v>2722.03</v>
      </c>
      <c r="U12">
        <v>0.61</v>
      </c>
      <c r="V12">
        <v>0.76</v>
      </c>
      <c r="W12">
        <v>0.65</v>
      </c>
      <c r="X12">
        <v>0.16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8.423</v>
      </c>
      <c r="E13">
        <v>11.87</v>
      </c>
      <c r="F13">
        <v>9.23</v>
      </c>
      <c r="G13">
        <v>69.20999999999999</v>
      </c>
      <c r="H13">
        <v>1.16</v>
      </c>
      <c r="I13">
        <v>8</v>
      </c>
      <c r="J13">
        <v>184.12</v>
      </c>
      <c r="K13">
        <v>51.39</v>
      </c>
      <c r="L13">
        <v>12</v>
      </c>
      <c r="M13">
        <v>6</v>
      </c>
      <c r="N13">
        <v>35.73</v>
      </c>
      <c r="O13">
        <v>22942.24</v>
      </c>
      <c r="P13">
        <v>109.81</v>
      </c>
      <c r="Q13">
        <v>195.42</v>
      </c>
      <c r="R13">
        <v>22.3</v>
      </c>
      <c r="S13">
        <v>14.2</v>
      </c>
      <c r="T13">
        <v>2314.7</v>
      </c>
      <c r="U13">
        <v>0.64</v>
      </c>
      <c r="V13">
        <v>0.76</v>
      </c>
      <c r="W13">
        <v>0.65</v>
      </c>
      <c r="X13">
        <v>0.14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8.4664</v>
      </c>
      <c r="E14">
        <v>11.81</v>
      </c>
      <c r="F14">
        <v>9.199999999999999</v>
      </c>
      <c r="G14">
        <v>78.87</v>
      </c>
      <c r="H14">
        <v>1.24</v>
      </c>
      <c r="I14">
        <v>7</v>
      </c>
      <c r="J14">
        <v>185.63</v>
      </c>
      <c r="K14">
        <v>51.39</v>
      </c>
      <c r="L14">
        <v>13</v>
      </c>
      <c r="M14">
        <v>5</v>
      </c>
      <c r="N14">
        <v>36.24</v>
      </c>
      <c r="O14">
        <v>23128.27</v>
      </c>
      <c r="P14">
        <v>108.37</v>
      </c>
      <c r="Q14">
        <v>195.42</v>
      </c>
      <c r="R14">
        <v>21.6</v>
      </c>
      <c r="S14">
        <v>14.2</v>
      </c>
      <c r="T14">
        <v>1967.49</v>
      </c>
      <c r="U14">
        <v>0.66</v>
      </c>
      <c r="V14">
        <v>0.77</v>
      </c>
      <c r="W14">
        <v>0.65</v>
      </c>
      <c r="X14">
        <v>0.11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8.462999999999999</v>
      </c>
      <c r="E15">
        <v>11.82</v>
      </c>
      <c r="F15">
        <v>9.210000000000001</v>
      </c>
      <c r="G15">
        <v>78.91</v>
      </c>
      <c r="H15">
        <v>1.33</v>
      </c>
      <c r="I15">
        <v>7</v>
      </c>
      <c r="J15">
        <v>187.14</v>
      </c>
      <c r="K15">
        <v>51.39</v>
      </c>
      <c r="L15">
        <v>14</v>
      </c>
      <c r="M15">
        <v>5</v>
      </c>
      <c r="N15">
        <v>36.75</v>
      </c>
      <c r="O15">
        <v>23314.98</v>
      </c>
      <c r="P15">
        <v>108.72</v>
      </c>
      <c r="Q15">
        <v>195.42</v>
      </c>
      <c r="R15">
        <v>21.76</v>
      </c>
      <c r="S15">
        <v>14.2</v>
      </c>
      <c r="T15">
        <v>2047.43</v>
      </c>
      <c r="U15">
        <v>0.65</v>
      </c>
      <c r="V15">
        <v>0.77</v>
      </c>
      <c r="W15">
        <v>0.65</v>
      </c>
      <c r="X15">
        <v>0.12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8.4541</v>
      </c>
      <c r="E16">
        <v>11.83</v>
      </c>
      <c r="F16">
        <v>9.220000000000001</v>
      </c>
      <c r="G16">
        <v>79.02</v>
      </c>
      <c r="H16">
        <v>1.41</v>
      </c>
      <c r="I16">
        <v>7</v>
      </c>
      <c r="J16">
        <v>188.66</v>
      </c>
      <c r="K16">
        <v>51.39</v>
      </c>
      <c r="L16">
        <v>15</v>
      </c>
      <c r="M16">
        <v>5</v>
      </c>
      <c r="N16">
        <v>37.27</v>
      </c>
      <c r="O16">
        <v>23502.4</v>
      </c>
      <c r="P16">
        <v>107.62</v>
      </c>
      <c r="Q16">
        <v>195.42</v>
      </c>
      <c r="R16">
        <v>22.07</v>
      </c>
      <c r="S16">
        <v>14.2</v>
      </c>
      <c r="T16">
        <v>2204.68</v>
      </c>
      <c r="U16">
        <v>0.64</v>
      </c>
      <c r="V16">
        <v>0.77</v>
      </c>
      <c r="W16">
        <v>0.65</v>
      </c>
      <c r="X16">
        <v>0.13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8.5006</v>
      </c>
      <c r="E17">
        <v>11.76</v>
      </c>
      <c r="F17">
        <v>9.19</v>
      </c>
      <c r="G17">
        <v>91.88</v>
      </c>
      <c r="H17">
        <v>1.49</v>
      </c>
      <c r="I17">
        <v>6</v>
      </c>
      <c r="J17">
        <v>190.19</v>
      </c>
      <c r="K17">
        <v>51.39</v>
      </c>
      <c r="L17">
        <v>16</v>
      </c>
      <c r="M17">
        <v>4</v>
      </c>
      <c r="N17">
        <v>37.79</v>
      </c>
      <c r="O17">
        <v>23690.52</v>
      </c>
      <c r="P17">
        <v>106.85</v>
      </c>
      <c r="Q17">
        <v>195.42</v>
      </c>
      <c r="R17">
        <v>21.22</v>
      </c>
      <c r="S17">
        <v>14.2</v>
      </c>
      <c r="T17">
        <v>1783.43</v>
      </c>
      <c r="U17">
        <v>0.67</v>
      </c>
      <c r="V17">
        <v>0.77</v>
      </c>
      <c r="W17">
        <v>0.65</v>
      </c>
      <c r="X17">
        <v>0.1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8.4992</v>
      </c>
      <c r="E18">
        <v>11.77</v>
      </c>
      <c r="F18">
        <v>9.19</v>
      </c>
      <c r="G18">
        <v>91.90000000000001</v>
      </c>
      <c r="H18">
        <v>1.57</v>
      </c>
      <c r="I18">
        <v>6</v>
      </c>
      <c r="J18">
        <v>191.72</v>
      </c>
      <c r="K18">
        <v>51.39</v>
      </c>
      <c r="L18">
        <v>17</v>
      </c>
      <c r="M18">
        <v>4</v>
      </c>
      <c r="N18">
        <v>38.33</v>
      </c>
      <c r="O18">
        <v>23879.37</v>
      </c>
      <c r="P18">
        <v>106.28</v>
      </c>
      <c r="Q18">
        <v>195.42</v>
      </c>
      <c r="R18">
        <v>21.12</v>
      </c>
      <c r="S18">
        <v>14.2</v>
      </c>
      <c r="T18">
        <v>1731.95</v>
      </c>
      <c r="U18">
        <v>0.67</v>
      </c>
      <c r="V18">
        <v>0.77</v>
      </c>
      <c r="W18">
        <v>0.65</v>
      </c>
      <c r="X18">
        <v>0.1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8.5008</v>
      </c>
      <c r="E19">
        <v>11.76</v>
      </c>
      <c r="F19">
        <v>9.19</v>
      </c>
      <c r="G19">
        <v>91.88</v>
      </c>
      <c r="H19">
        <v>1.65</v>
      </c>
      <c r="I19">
        <v>6</v>
      </c>
      <c r="J19">
        <v>193.26</v>
      </c>
      <c r="K19">
        <v>51.39</v>
      </c>
      <c r="L19">
        <v>18</v>
      </c>
      <c r="M19">
        <v>4</v>
      </c>
      <c r="N19">
        <v>38.86</v>
      </c>
      <c r="O19">
        <v>24068.93</v>
      </c>
      <c r="P19">
        <v>105.78</v>
      </c>
      <c r="Q19">
        <v>195.42</v>
      </c>
      <c r="R19">
        <v>21.1</v>
      </c>
      <c r="S19">
        <v>14.2</v>
      </c>
      <c r="T19">
        <v>1722.7</v>
      </c>
      <c r="U19">
        <v>0.67</v>
      </c>
      <c r="V19">
        <v>0.77</v>
      </c>
      <c r="W19">
        <v>0.65</v>
      </c>
      <c r="X19">
        <v>0.1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8.5381</v>
      </c>
      <c r="E20">
        <v>11.71</v>
      </c>
      <c r="F20">
        <v>9.17</v>
      </c>
      <c r="G20">
        <v>110.04</v>
      </c>
      <c r="H20">
        <v>1.73</v>
      </c>
      <c r="I20">
        <v>5</v>
      </c>
      <c r="J20">
        <v>194.8</v>
      </c>
      <c r="K20">
        <v>51.39</v>
      </c>
      <c r="L20">
        <v>19</v>
      </c>
      <c r="M20">
        <v>3</v>
      </c>
      <c r="N20">
        <v>39.41</v>
      </c>
      <c r="O20">
        <v>24259.23</v>
      </c>
      <c r="P20">
        <v>104.62</v>
      </c>
      <c r="Q20">
        <v>195.42</v>
      </c>
      <c r="R20">
        <v>20.66</v>
      </c>
      <c r="S20">
        <v>14.2</v>
      </c>
      <c r="T20">
        <v>1507.14</v>
      </c>
      <c r="U20">
        <v>0.6899999999999999</v>
      </c>
      <c r="V20">
        <v>0.77</v>
      </c>
      <c r="W20">
        <v>0.64</v>
      </c>
      <c r="X20">
        <v>0.08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8.541700000000001</v>
      </c>
      <c r="E21">
        <v>11.71</v>
      </c>
      <c r="F21">
        <v>9.17</v>
      </c>
      <c r="G21">
        <v>109.98</v>
      </c>
      <c r="H21">
        <v>1.81</v>
      </c>
      <c r="I21">
        <v>5</v>
      </c>
      <c r="J21">
        <v>196.35</v>
      </c>
      <c r="K21">
        <v>51.39</v>
      </c>
      <c r="L21">
        <v>20</v>
      </c>
      <c r="M21">
        <v>3</v>
      </c>
      <c r="N21">
        <v>39.96</v>
      </c>
      <c r="O21">
        <v>24450.27</v>
      </c>
      <c r="P21">
        <v>104.18</v>
      </c>
      <c r="Q21">
        <v>195.42</v>
      </c>
      <c r="R21">
        <v>20.51</v>
      </c>
      <c r="S21">
        <v>14.2</v>
      </c>
      <c r="T21">
        <v>1436.25</v>
      </c>
      <c r="U21">
        <v>0.6899999999999999</v>
      </c>
      <c r="V21">
        <v>0.77</v>
      </c>
      <c r="W21">
        <v>0.64</v>
      </c>
      <c r="X21">
        <v>0.08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8.5373</v>
      </c>
      <c r="E22">
        <v>11.71</v>
      </c>
      <c r="F22">
        <v>9.17</v>
      </c>
      <c r="G22">
        <v>110.06</v>
      </c>
      <c r="H22">
        <v>1.88</v>
      </c>
      <c r="I22">
        <v>5</v>
      </c>
      <c r="J22">
        <v>197.9</v>
      </c>
      <c r="K22">
        <v>51.39</v>
      </c>
      <c r="L22">
        <v>21</v>
      </c>
      <c r="M22">
        <v>3</v>
      </c>
      <c r="N22">
        <v>40.51</v>
      </c>
      <c r="O22">
        <v>24642.07</v>
      </c>
      <c r="P22">
        <v>104.11</v>
      </c>
      <c r="Q22">
        <v>195.42</v>
      </c>
      <c r="R22">
        <v>20.65</v>
      </c>
      <c r="S22">
        <v>14.2</v>
      </c>
      <c r="T22">
        <v>1502.1</v>
      </c>
      <c r="U22">
        <v>0.6899999999999999</v>
      </c>
      <c r="V22">
        <v>0.77</v>
      </c>
      <c r="W22">
        <v>0.65</v>
      </c>
      <c r="X22">
        <v>0.08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8.539899999999999</v>
      </c>
      <c r="E23">
        <v>11.71</v>
      </c>
      <c r="F23">
        <v>9.17</v>
      </c>
      <c r="G23">
        <v>110.01</v>
      </c>
      <c r="H23">
        <v>1.96</v>
      </c>
      <c r="I23">
        <v>5</v>
      </c>
      <c r="J23">
        <v>199.46</v>
      </c>
      <c r="K23">
        <v>51.39</v>
      </c>
      <c r="L23">
        <v>22</v>
      </c>
      <c r="M23">
        <v>3</v>
      </c>
      <c r="N23">
        <v>41.07</v>
      </c>
      <c r="O23">
        <v>24834.62</v>
      </c>
      <c r="P23">
        <v>102.96</v>
      </c>
      <c r="Q23">
        <v>195.42</v>
      </c>
      <c r="R23">
        <v>20.55</v>
      </c>
      <c r="S23">
        <v>14.2</v>
      </c>
      <c r="T23">
        <v>1453.91</v>
      </c>
      <c r="U23">
        <v>0.6899999999999999</v>
      </c>
      <c r="V23">
        <v>0.77</v>
      </c>
      <c r="W23">
        <v>0.64</v>
      </c>
      <c r="X23">
        <v>0.08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8.540900000000001</v>
      </c>
      <c r="E24">
        <v>11.71</v>
      </c>
      <c r="F24">
        <v>9.17</v>
      </c>
      <c r="G24">
        <v>110</v>
      </c>
      <c r="H24">
        <v>2.03</v>
      </c>
      <c r="I24">
        <v>5</v>
      </c>
      <c r="J24">
        <v>201.03</v>
      </c>
      <c r="K24">
        <v>51.39</v>
      </c>
      <c r="L24">
        <v>23</v>
      </c>
      <c r="M24">
        <v>3</v>
      </c>
      <c r="N24">
        <v>41.64</v>
      </c>
      <c r="O24">
        <v>25027.94</v>
      </c>
      <c r="P24">
        <v>101.11</v>
      </c>
      <c r="Q24">
        <v>195.42</v>
      </c>
      <c r="R24">
        <v>20.43</v>
      </c>
      <c r="S24">
        <v>14.2</v>
      </c>
      <c r="T24">
        <v>1395.26</v>
      </c>
      <c r="U24">
        <v>0.7</v>
      </c>
      <c r="V24">
        <v>0.77</v>
      </c>
      <c r="W24">
        <v>0.65</v>
      </c>
      <c r="X24">
        <v>0.08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8.581200000000001</v>
      </c>
      <c r="E25">
        <v>11.65</v>
      </c>
      <c r="F25">
        <v>9.15</v>
      </c>
      <c r="G25">
        <v>137.18</v>
      </c>
      <c r="H25">
        <v>2.1</v>
      </c>
      <c r="I25">
        <v>4</v>
      </c>
      <c r="J25">
        <v>202.61</v>
      </c>
      <c r="K25">
        <v>51.39</v>
      </c>
      <c r="L25">
        <v>24</v>
      </c>
      <c r="M25">
        <v>2</v>
      </c>
      <c r="N25">
        <v>42.21</v>
      </c>
      <c r="O25">
        <v>25222.04</v>
      </c>
      <c r="P25">
        <v>99.8</v>
      </c>
      <c r="Q25">
        <v>195.42</v>
      </c>
      <c r="R25">
        <v>19.75</v>
      </c>
      <c r="S25">
        <v>14.2</v>
      </c>
      <c r="T25">
        <v>1060.36</v>
      </c>
      <c r="U25">
        <v>0.72</v>
      </c>
      <c r="V25">
        <v>0.77</v>
      </c>
      <c r="W25">
        <v>0.65</v>
      </c>
      <c r="X25">
        <v>0.06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8.5823</v>
      </c>
      <c r="E26">
        <v>11.65</v>
      </c>
      <c r="F26">
        <v>9.140000000000001</v>
      </c>
      <c r="G26">
        <v>137.16</v>
      </c>
      <c r="H26">
        <v>2.17</v>
      </c>
      <c r="I26">
        <v>4</v>
      </c>
      <c r="J26">
        <v>204.19</v>
      </c>
      <c r="K26">
        <v>51.39</v>
      </c>
      <c r="L26">
        <v>25</v>
      </c>
      <c r="M26">
        <v>2</v>
      </c>
      <c r="N26">
        <v>42.79</v>
      </c>
      <c r="O26">
        <v>25417.05</v>
      </c>
      <c r="P26">
        <v>100.58</v>
      </c>
      <c r="Q26">
        <v>195.42</v>
      </c>
      <c r="R26">
        <v>19.82</v>
      </c>
      <c r="S26">
        <v>14.2</v>
      </c>
      <c r="T26">
        <v>1093.87</v>
      </c>
      <c r="U26">
        <v>0.72</v>
      </c>
      <c r="V26">
        <v>0.77</v>
      </c>
      <c r="W26">
        <v>0.64</v>
      </c>
      <c r="X26">
        <v>0.06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8.5784</v>
      </c>
      <c r="E27">
        <v>11.66</v>
      </c>
      <c r="F27">
        <v>9.15</v>
      </c>
      <c r="G27">
        <v>137.24</v>
      </c>
      <c r="H27">
        <v>2.24</v>
      </c>
      <c r="I27">
        <v>4</v>
      </c>
      <c r="J27">
        <v>205.77</v>
      </c>
      <c r="K27">
        <v>51.39</v>
      </c>
      <c r="L27">
        <v>26</v>
      </c>
      <c r="M27">
        <v>2</v>
      </c>
      <c r="N27">
        <v>43.38</v>
      </c>
      <c r="O27">
        <v>25612.75</v>
      </c>
      <c r="P27">
        <v>100.67</v>
      </c>
      <c r="Q27">
        <v>195.42</v>
      </c>
      <c r="R27">
        <v>20.03</v>
      </c>
      <c r="S27">
        <v>14.2</v>
      </c>
      <c r="T27">
        <v>1201.56</v>
      </c>
      <c r="U27">
        <v>0.71</v>
      </c>
      <c r="V27">
        <v>0.77</v>
      </c>
      <c r="W27">
        <v>0.64</v>
      </c>
      <c r="X27">
        <v>0.06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8.5816</v>
      </c>
      <c r="E28">
        <v>11.65</v>
      </c>
      <c r="F28">
        <v>9.140000000000001</v>
      </c>
      <c r="G28">
        <v>137.17</v>
      </c>
      <c r="H28">
        <v>2.31</v>
      </c>
      <c r="I28">
        <v>4</v>
      </c>
      <c r="J28">
        <v>207.37</v>
      </c>
      <c r="K28">
        <v>51.39</v>
      </c>
      <c r="L28">
        <v>27</v>
      </c>
      <c r="M28">
        <v>2</v>
      </c>
      <c r="N28">
        <v>43.97</v>
      </c>
      <c r="O28">
        <v>25809.25</v>
      </c>
      <c r="P28">
        <v>100.23</v>
      </c>
      <c r="Q28">
        <v>195.42</v>
      </c>
      <c r="R28">
        <v>19.86</v>
      </c>
      <c r="S28">
        <v>14.2</v>
      </c>
      <c r="T28">
        <v>1112.16</v>
      </c>
      <c r="U28">
        <v>0.72</v>
      </c>
      <c r="V28">
        <v>0.77</v>
      </c>
      <c r="W28">
        <v>0.64</v>
      </c>
      <c r="X28">
        <v>0.06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8.582100000000001</v>
      </c>
      <c r="E29">
        <v>11.65</v>
      </c>
      <c r="F29">
        <v>9.140000000000001</v>
      </c>
      <c r="G29">
        <v>137.16</v>
      </c>
      <c r="H29">
        <v>2.38</v>
      </c>
      <c r="I29">
        <v>4</v>
      </c>
      <c r="J29">
        <v>208.97</v>
      </c>
      <c r="K29">
        <v>51.39</v>
      </c>
      <c r="L29">
        <v>28</v>
      </c>
      <c r="M29">
        <v>2</v>
      </c>
      <c r="N29">
        <v>44.57</v>
      </c>
      <c r="O29">
        <v>26006.56</v>
      </c>
      <c r="P29">
        <v>99.09</v>
      </c>
      <c r="Q29">
        <v>195.42</v>
      </c>
      <c r="R29">
        <v>19.82</v>
      </c>
      <c r="S29">
        <v>14.2</v>
      </c>
      <c r="T29">
        <v>1093.59</v>
      </c>
      <c r="U29">
        <v>0.72</v>
      </c>
      <c r="V29">
        <v>0.77</v>
      </c>
      <c r="W29">
        <v>0.64</v>
      </c>
      <c r="X29">
        <v>0.06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8.5814</v>
      </c>
      <c r="E30">
        <v>11.65</v>
      </c>
      <c r="F30">
        <v>9.140000000000001</v>
      </c>
      <c r="G30">
        <v>137.18</v>
      </c>
      <c r="H30">
        <v>2.45</v>
      </c>
      <c r="I30">
        <v>4</v>
      </c>
      <c r="J30">
        <v>210.57</v>
      </c>
      <c r="K30">
        <v>51.39</v>
      </c>
      <c r="L30">
        <v>29</v>
      </c>
      <c r="M30">
        <v>0</v>
      </c>
      <c r="N30">
        <v>45.18</v>
      </c>
      <c r="O30">
        <v>26204.71</v>
      </c>
      <c r="P30">
        <v>99.09</v>
      </c>
      <c r="Q30">
        <v>195.42</v>
      </c>
      <c r="R30">
        <v>19.7</v>
      </c>
      <c r="S30">
        <v>14.2</v>
      </c>
      <c r="T30">
        <v>1036.34</v>
      </c>
      <c r="U30">
        <v>0.72</v>
      </c>
      <c r="V30">
        <v>0.77</v>
      </c>
      <c r="W30">
        <v>0.65</v>
      </c>
      <c r="X30">
        <v>0.06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8.2652</v>
      </c>
      <c r="E2">
        <v>12.1</v>
      </c>
      <c r="F2">
        <v>9.859999999999999</v>
      </c>
      <c r="G2">
        <v>14.79</v>
      </c>
      <c r="H2">
        <v>0.34</v>
      </c>
      <c r="I2">
        <v>40</v>
      </c>
      <c r="J2">
        <v>51.33</v>
      </c>
      <c r="K2">
        <v>24.83</v>
      </c>
      <c r="L2">
        <v>1</v>
      </c>
      <c r="M2">
        <v>38</v>
      </c>
      <c r="N2">
        <v>5.51</v>
      </c>
      <c r="O2">
        <v>6564.78</v>
      </c>
      <c r="P2">
        <v>53.9</v>
      </c>
      <c r="Q2">
        <v>195.45</v>
      </c>
      <c r="R2">
        <v>42.23</v>
      </c>
      <c r="S2">
        <v>14.2</v>
      </c>
      <c r="T2">
        <v>12119.04</v>
      </c>
      <c r="U2">
        <v>0.34</v>
      </c>
      <c r="V2">
        <v>0.72</v>
      </c>
      <c r="W2">
        <v>0.7</v>
      </c>
      <c r="X2">
        <v>0.77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8.740399999999999</v>
      </c>
      <c r="E3">
        <v>11.44</v>
      </c>
      <c r="F3">
        <v>9.460000000000001</v>
      </c>
      <c r="G3">
        <v>29.88</v>
      </c>
      <c r="H3">
        <v>0.66</v>
      </c>
      <c r="I3">
        <v>19</v>
      </c>
      <c r="J3">
        <v>52.47</v>
      </c>
      <c r="K3">
        <v>24.83</v>
      </c>
      <c r="L3">
        <v>2</v>
      </c>
      <c r="M3">
        <v>17</v>
      </c>
      <c r="N3">
        <v>5.64</v>
      </c>
      <c r="O3">
        <v>6705.1</v>
      </c>
      <c r="P3">
        <v>48.74</v>
      </c>
      <c r="Q3">
        <v>195.43</v>
      </c>
      <c r="R3">
        <v>29.65</v>
      </c>
      <c r="S3">
        <v>14.2</v>
      </c>
      <c r="T3">
        <v>5932.74</v>
      </c>
      <c r="U3">
        <v>0.48</v>
      </c>
      <c r="V3">
        <v>0.75</v>
      </c>
      <c r="W3">
        <v>0.67</v>
      </c>
      <c r="X3">
        <v>0.37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8.9215</v>
      </c>
      <c r="E4">
        <v>11.21</v>
      </c>
      <c r="F4">
        <v>9.31</v>
      </c>
      <c r="G4">
        <v>46.57</v>
      </c>
      <c r="H4">
        <v>0.97</v>
      </c>
      <c r="I4">
        <v>12</v>
      </c>
      <c r="J4">
        <v>53.61</v>
      </c>
      <c r="K4">
        <v>24.83</v>
      </c>
      <c r="L4">
        <v>3</v>
      </c>
      <c r="M4">
        <v>7</v>
      </c>
      <c r="N4">
        <v>5.78</v>
      </c>
      <c r="O4">
        <v>6845.59</v>
      </c>
      <c r="P4">
        <v>45.01</v>
      </c>
      <c r="Q4">
        <v>195.43</v>
      </c>
      <c r="R4">
        <v>24.94</v>
      </c>
      <c r="S4">
        <v>14.2</v>
      </c>
      <c r="T4">
        <v>3612.84</v>
      </c>
      <c r="U4">
        <v>0.57</v>
      </c>
      <c r="V4">
        <v>0.76</v>
      </c>
      <c r="W4">
        <v>0.66</v>
      </c>
      <c r="X4">
        <v>0.23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8.9377</v>
      </c>
      <c r="E5">
        <v>11.19</v>
      </c>
      <c r="F5">
        <v>9.31</v>
      </c>
      <c r="G5">
        <v>50.76</v>
      </c>
      <c r="H5">
        <v>1.27</v>
      </c>
      <c r="I5">
        <v>11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44.36</v>
      </c>
      <c r="Q5">
        <v>195.42</v>
      </c>
      <c r="R5">
        <v>24.47</v>
      </c>
      <c r="S5">
        <v>14.2</v>
      </c>
      <c r="T5">
        <v>3382.93</v>
      </c>
      <c r="U5">
        <v>0.58</v>
      </c>
      <c r="V5">
        <v>0.76</v>
      </c>
      <c r="W5">
        <v>0.67</v>
      </c>
      <c r="X5">
        <v>0.22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6.5464</v>
      </c>
      <c r="E2">
        <v>15.28</v>
      </c>
      <c r="F2">
        <v>10.78</v>
      </c>
      <c r="G2">
        <v>7.61</v>
      </c>
      <c r="H2">
        <v>0.13</v>
      </c>
      <c r="I2">
        <v>85</v>
      </c>
      <c r="J2">
        <v>133.21</v>
      </c>
      <c r="K2">
        <v>46.47</v>
      </c>
      <c r="L2">
        <v>1</v>
      </c>
      <c r="M2">
        <v>83</v>
      </c>
      <c r="N2">
        <v>20.75</v>
      </c>
      <c r="O2">
        <v>16663.42</v>
      </c>
      <c r="P2">
        <v>117.19</v>
      </c>
      <c r="Q2">
        <v>195.47</v>
      </c>
      <c r="R2">
        <v>70.94</v>
      </c>
      <c r="S2">
        <v>14.2</v>
      </c>
      <c r="T2">
        <v>26251.53</v>
      </c>
      <c r="U2">
        <v>0.2</v>
      </c>
      <c r="V2">
        <v>0.65</v>
      </c>
      <c r="W2">
        <v>0.77</v>
      </c>
      <c r="X2">
        <v>1.69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7.6349</v>
      </c>
      <c r="E3">
        <v>13.1</v>
      </c>
      <c r="F3">
        <v>9.859999999999999</v>
      </c>
      <c r="G3">
        <v>15.16</v>
      </c>
      <c r="H3">
        <v>0.26</v>
      </c>
      <c r="I3">
        <v>39</v>
      </c>
      <c r="J3">
        <v>134.55</v>
      </c>
      <c r="K3">
        <v>46.47</v>
      </c>
      <c r="L3">
        <v>2</v>
      </c>
      <c r="M3">
        <v>37</v>
      </c>
      <c r="N3">
        <v>21.09</v>
      </c>
      <c r="O3">
        <v>16828.84</v>
      </c>
      <c r="P3">
        <v>106.1</v>
      </c>
      <c r="Q3">
        <v>195.45</v>
      </c>
      <c r="R3">
        <v>41.86</v>
      </c>
      <c r="S3">
        <v>14.2</v>
      </c>
      <c r="T3">
        <v>11940.14</v>
      </c>
      <c r="U3">
        <v>0.34</v>
      </c>
      <c r="V3">
        <v>0.72</v>
      </c>
      <c r="W3">
        <v>0.7</v>
      </c>
      <c r="X3">
        <v>0.77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8.012499999999999</v>
      </c>
      <c r="E4">
        <v>12.48</v>
      </c>
      <c r="F4">
        <v>9.59</v>
      </c>
      <c r="G4">
        <v>22.14</v>
      </c>
      <c r="H4">
        <v>0.39</v>
      </c>
      <c r="I4">
        <v>26</v>
      </c>
      <c r="J4">
        <v>135.9</v>
      </c>
      <c r="K4">
        <v>46.47</v>
      </c>
      <c r="L4">
        <v>3</v>
      </c>
      <c r="M4">
        <v>24</v>
      </c>
      <c r="N4">
        <v>21.43</v>
      </c>
      <c r="O4">
        <v>16994.64</v>
      </c>
      <c r="P4">
        <v>102.39</v>
      </c>
      <c r="Q4">
        <v>195.43</v>
      </c>
      <c r="R4">
        <v>33.74</v>
      </c>
      <c r="S4">
        <v>14.2</v>
      </c>
      <c r="T4">
        <v>7942.41</v>
      </c>
      <c r="U4">
        <v>0.42</v>
      </c>
      <c r="V4">
        <v>0.74</v>
      </c>
      <c r="W4">
        <v>0.68</v>
      </c>
      <c r="X4">
        <v>0.5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8.234999999999999</v>
      </c>
      <c r="E5">
        <v>12.14</v>
      </c>
      <c r="F5">
        <v>9.449999999999999</v>
      </c>
      <c r="G5">
        <v>29.83</v>
      </c>
      <c r="H5">
        <v>0.52</v>
      </c>
      <c r="I5">
        <v>19</v>
      </c>
      <c r="J5">
        <v>137.25</v>
      </c>
      <c r="K5">
        <v>46.47</v>
      </c>
      <c r="L5">
        <v>4</v>
      </c>
      <c r="M5">
        <v>17</v>
      </c>
      <c r="N5">
        <v>21.78</v>
      </c>
      <c r="O5">
        <v>17160.92</v>
      </c>
      <c r="P5">
        <v>99.92</v>
      </c>
      <c r="Q5">
        <v>195.42</v>
      </c>
      <c r="R5">
        <v>29.15</v>
      </c>
      <c r="S5">
        <v>14.2</v>
      </c>
      <c r="T5">
        <v>5681.95</v>
      </c>
      <c r="U5">
        <v>0.49</v>
      </c>
      <c r="V5">
        <v>0.75</v>
      </c>
      <c r="W5">
        <v>0.67</v>
      </c>
      <c r="X5">
        <v>0.36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8.3262</v>
      </c>
      <c r="E6">
        <v>12.01</v>
      </c>
      <c r="F6">
        <v>9.390000000000001</v>
      </c>
      <c r="G6">
        <v>35.23</v>
      </c>
      <c r="H6">
        <v>0.64</v>
      </c>
      <c r="I6">
        <v>16</v>
      </c>
      <c r="J6">
        <v>138.6</v>
      </c>
      <c r="K6">
        <v>46.47</v>
      </c>
      <c r="L6">
        <v>5</v>
      </c>
      <c r="M6">
        <v>14</v>
      </c>
      <c r="N6">
        <v>22.13</v>
      </c>
      <c r="O6">
        <v>17327.69</v>
      </c>
      <c r="P6">
        <v>98.25</v>
      </c>
      <c r="Q6">
        <v>195.42</v>
      </c>
      <c r="R6">
        <v>27.61</v>
      </c>
      <c r="S6">
        <v>14.2</v>
      </c>
      <c r="T6">
        <v>4931.18</v>
      </c>
      <c r="U6">
        <v>0.51</v>
      </c>
      <c r="V6">
        <v>0.75</v>
      </c>
      <c r="W6">
        <v>0.66</v>
      </c>
      <c r="X6">
        <v>0.31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8.4291</v>
      </c>
      <c r="E7">
        <v>11.86</v>
      </c>
      <c r="F7">
        <v>9.33</v>
      </c>
      <c r="G7">
        <v>43.06</v>
      </c>
      <c r="H7">
        <v>0.76</v>
      </c>
      <c r="I7">
        <v>13</v>
      </c>
      <c r="J7">
        <v>139.95</v>
      </c>
      <c r="K7">
        <v>46.47</v>
      </c>
      <c r="L7">
        <v>6</v>
      </c>
      <c r="M7">
        <v>11</v>
      </c>
      <c r="N7">
        <v>22.49</v>
      </c>
      <c r="O7">
        <v>17494.97</v>
      </c>
      <c r="P7">
        <v>96.84999999999999</v>
      </c>
      <c r="Q7">
        <v>195.42</v>
      </c>
      <c r="R7">
        <v>25.58</v>
      </c>
      <c r="S7">
        <v>14.2</v>
      </c>
      <c r="T7">
        <v>3927.36</v>
      </c>
      <c r="U7">
        <v>0.5600000000000001</v>
      </c>
      <c r="V7">
        <v>0.76</v>
      </c>
      <c r="W7">
        <v>0.66</v>
      </c>
      <c r="X7">
        <v>0.24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8.4968</v>
      </c>
      <c r="E8">
        <v>11.77</v>
      </c>
      <c r="F8">
        <v>9.289999999999999</v>
      </c>
      <c r="G8">
        <v>50.67</v>
      </c>
      <c r="H8">
        <v>0.88</v>
      </c>
      <c r="I8">
        <v>11</v>
      </c>
      <c r="J8">
        <v>141.31</v>
      </c>
      <c r="K8">
        <v>46.47</v>
      </c>
      <c r="L8">
        <v>7</v>
      </c>
      <c r="M8">
        <v>9</v>
      </c>
      <c r="N8">
        <v>22.85</v>
      </c>
      <c r="O8">
        <v>17662.75</v>
      </c>
      <c r="P8">
        <v>95.34</v>
      </c>
      <c r="Q8">
        <v>195.42</v>
      </c>
      <c r="R8">
        <v>24.29</v>
      </c>
      <c r="S8">
        <v>14.2</v>
      </c>
      <c r="T8">
        <v>3293.98</v>
      </c>
      <c r="U8">
        <v>0.58</v>
      </c>
      <c r="V8">
        <v>0.76</v>
      </c>
      <c r="W8">
        <v>0.66</v>
      </c>
      <c r="X8">
        <v>0.2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8.5328</v>
      </c>
      <c r="E9">
        <v>11.72</v>
      </c>
      <c r="F9">
        <v>9.27</v>
      </c>
      <c r="G9">
        <v>55.6</v>
      </c>
      <c r="H9">
        <v>0.99</v>
      </c>
      <c r="I9">
        <v>10</v>
      </c>
      <c r="J9">
        <v>142.68</v>
      </c>
      <c r="K9">
        <v>46.47</v>
      </c>
      <c r="L9">
        <v>8</v>
      </c>
      <c r="M9">
        <v>8</v>
      </c>
      <c r="N9">
        <v>23.21</v>
      </c>
      <c r="O9">
        <v>17831.04</v>
      </c>
      <c r="P9">
        <v>94.56999999999999</v>
      </c>
      <c r="Q9">
        <v>195.42</v>
      </c>
      <c r="R9">
        <v>23.57</v>
      </c>
      <c r="S9">
        <v>14.2</v>
      </c>
      <c r="T9">
        <v>2939.85</v>
      </c>
      <c r="U9">
        <v>0.6</v>
      </c>
      <c r="V9">
        <v>0.76</v>
      </c>
      <c r="W9">
        <v>0.65</v>
      </c>
      <c r="X9">
        <v>0.18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8.570399999999999</v>
      </c>
      <c r="E10">
        <v>11.67</v>
      </c>
      <c r="F10">
        <v>9.24</v>
      </c>
      <c r="G10">
        <v>61.62</v>
      </c>
      <c r="H10">
        <v>1.11</v>
      </c>
      <c r="I10">
        <v>9</v>
      </c>
      <c r="J10">
        <v>144.05</v>
      </c>
      <c r="K10">
        <v>46.47</v>
      </c>
      <c r="L10">
        <v>9</v>
      </c>
      <c r="M10">
        <v>7</v>
      </c>
      <c r="N10">
        <v>23.58</v>
      </c>
      <c r="O10">
        <v>17999.83</v>
      </c>
      <c r="P10">
        <v>92.66</v>
      </c>
      <c r="Q10">
        <v>195.42</v>
      </c>
      <c r="R10">
        <v>22.9</v>
      </c>
      <c r="S10">
        <v>14.2</v>
      </c>
      <c r="T10">
        <v>2608.97</v>
      </c>
      <c r="U10">
        <v>0.62</v>
      </c>
      <c r="V10">
        <v>0.76</v>
      </c>
      <c r="W10">
        <v>0.65</v>
      </c>
      <c r="X10">
        <v>0.16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8.6007</v>
      </c>
      <c r="E11">
        <v>11.63</v>
      </c>
      <c r="F11">
        <v>9.23</v>
      </c>
      <c r="G11">
        <v>69.22</v>
      </c>
      <c r="H11">
        <v>1.22</v>
      </c>
      <c r="I11">
        <v>8</v>
      </c>
      <c r="J11">
        <v>145.42</v>
      </c>
      <c r="K11">
        <v>46.47</v>
      </c>
      <c r="L11">
        <v>10</v>
      </c>
      <c r="M11">
        <v>6</v>
      </c>
      <c r="N11">
        <v>23.95</v>
      </c>
      <c r="O11">
        <v>18169.15</v>
      </c>
      <c r="P11">
        <v>91.97</v>
      </c>
      <c r="Q11">
        <v>195.42</v>
      </c>
      <c r="R11">
        <v>22.35</v>
      </c>
      <c r="S11">
        <v>14.2</v>
      </c>
      <c r="T11">
        <v>2338.33</v>
      </c>
      <c r="U11">
        <v>0.64</v>
      </c>
      <c r="V11">
        <v>0.76</v>
      </c>
      <c r="W11">
        <v>0.65</v>
      </c>
      <c r="X11">
        <v>0.14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8.6333</v>
      </c>
      <c r="E12">
        <v>11.58</v>
      </c>
      <c r="F12">
        <v>9.210000000000001</v>
      </c>
      <c r="G12">
        <v>78.95999999999999</v>
      </c>
      <c r="H12">
        <v>1.33</v>
      </c>
      <c r="I12">
        <v>7</v>
      </c>
      <c r="J12">
        <v>146.8</v>
      </c>
      <c r="K12">
        <v>46.47</v>
      </c>
      <c r="L12">
        <v>11</v>
      </c>
      <c r="M12">
        <v>5</v>
      </c>
      <c r="N12">
        <v>24.33</v>
      </c>
      <c r="O12">
        <v>18338.99</v>
      </c>
      <c r="P12">
        <v>90.36</v>
      </c>
      <c r="Q12">
        <v>195.43</v>
      </c>
      <c r="R12">
        <v>21.87</v>
      </c>
      <c r="S12">
        <v>14.2</v>
      </c>
      <c r="T12">
        <v>2105.98</v>
      </c>
      <c r="U12">
        <v>0.65</v>
      </c>
      <c r="V12">
        <v>0.77</v>
      </c>
      <c r="W12">
        <v>0.65</v>
      </c>
      <c r="X12">
        <v>0.12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8.6325</v>
      </c>
      <c r="E13">
        <v>11.58</v>
      </c>
      <c r="F13">
        <v>9.210000000000001</v>
      </c>
      <c r="G13">
        <v>78.97</v>
      </c>
      <c r="H13">
        <v>1.43</v>
      </c>
      <c r="I13">
        <v>7</v>
      </c>
      <c r="J13">
        <v>148.18</v>
      </c>
      <c r="K13">
        <v>46.47</v>
      </c>
      <c r="L13">
        <v>12</v>
      </c>
      <c r="M13">
        <v>5</v>
      </c>
      <c r="N13">
        <v>24.71</v>
      </c>
      <c r="O13">
        <v>18509.36</v>
      </c>
      <c r="P13">
        <v>90.06999999999999</v>
      </c>
      <c r="Q13">
        <v>195.42</v>
      </c>
      <c r="R13">
        <v>21.91</v>
      </c>
      <c r="S13">
        <v>14.2</v>
      </c>
      <c r="T13">
        <v>2123.39</v>
      </c>
      <c r="U13">
        <v>0.65</v>
      </c>
      <c r="V13">
        <v>0.77</v>
      </c>
      <c r="W13">
        <v>0.65</v>
      </c>
      <c r="X13">
        <v>0.13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8.671799999999999</v>
      </c>
      <c r="E14">
        <v>11.53</v>
      </c>
      <c r="F14">
        <v>9.19</v>
      </c>
      <c r="G14">
        <v>91.88</v>
      </c>
      <c r="H14">
        <v>1.54</v>
      </c>
      <c r="I14">
        <v>6</v>
      </c>
      <c r="J14">
        <v>149.56</v>
      </c>
      <c r="K14">
        <v>46.47</v>
      </c>
      <c r="L14">
        <v>13</v>
      </c>
      <c r="M14">
        <v>4</v>
      </c>
      <c r="N14">
        <v>25.1</v>
      </c>
      <c r="O14">
        <v>18680.25</v>
      </c>
      <c r="P14">
        <v>88.41</v>
      </c>
      <c r="Q14">
        <v>195.42</v>
      </c>
      <c r="R14">
        <v>21.11</v>
      </c>
      <c r="S14">
        <v>14.2</v>
      </c>
      <c r="T14">
        <v>1730.66</v>
      </c>
      <c r="U14">
        <v>0.67</v>
      </c>
      <c r="V14">
        <v>0.77</v>
      </c>
      <c r="W14">
        <v>0.65</v>
      </c>
      <c r="X14">
        <v>0.1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8.672599999999999</v>
      </c>
      <c r="E15">
        <v>11.53</v>
      </c>
      <c r="F15">
        <v>9.19</v>
      </c>
      <c r="G15">
        <v>91.87</v>
      </c>
      <c r="H15">
        <v>1.64</v>
      </c>
      <c r="I15">
        <v>6</v>
      </c>
      <c r="J15">
        <v>150.95</v>
      </c>
      <c r="K15">
        <v>46.47</v>
      </c>
      <c r="L15">
        <v>14</v>
      </c>
      <c r="M15">
        <v>4</v>
      </c>
      <c r="N15">
        <v>25.49</v>
      </c>
      <c r="O15">
        <v>18851.69</v>
      </c>
      <c r="P15">
        <v>87.48999999999999</v>
      </c>
      <c r="Q15">
        <v>195.42</v>
      </c>
      <c r="R15">
        <v>21.06</v>
      </c>
      <c r="S15">
        <v>14.2</v>
      </c>
      <c r="T15">
        <v>1706.42</v>
      </c>
      <c r="U15">
        <v>0.67</v>
      </c>
      <c r="V15">
        <v>0.77</v>
      </c>
      <c r="W15">
        <v>0.65</v>
      </c>
      <c r="X15">
        <v>0.1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8.6732</v>
      </c>
      <c r="E16">
        <v>11.53</v>
      </c>
      <c r="F16">
        <v>9.19</v>
      </c>
      <c r="G16">
        <v>91.86</v>
      </c>
      <c r="H16">
        <v>1.74</v>
      </c>
      <c r="I16">
        <v>6</v>
      </c>
      <c r="J16">
        <v>152.35</v>
      </c>
      <c r="K16">
        <v>46.47</v>
      </c>
      <c r="L16">
        <v>15</v>
      </c>
      <c r="M16">
        <v>4</v>
      </c>
      <c r="N16">
        <v>25.88</v>
      </c>
      <c r="O16">
        <v>19023.66</v>
      </c>
      <c r="P16">
        <v>86.62</v>
      </c>
      <c r="Q16">
        <v>195.42</v>
      </c>
      <c r="R16">
        <v>21.07</v>
      </c>
      <c r="S16">
        <v>14.2</v>
      </c>
      <c r="T16">
        <v>1711.74</v>
      </c>
      <c r="U16">
        <v>0.67</v>
      </c>
      <c r="V16">
        <v>0.77</v>
      </c>
      <c r="W16">
        <v>0.65</v>
      </c>
      <c r="X16">
        <v>0.1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8.7034</v>
      </c>
      <c r="E17">
        <v>11.49</v>
      </c>
      <c r="F17">
        <v>9.17</v>
      </c>
      <c r="G17">
        <v>110.08</v>
      </c>
      <c r="H17">
        <v>1.84</v>
      </c>
      <c r="I17">
        <v>5</v>
      </c>
      <c r="J17">
        <v>153.75</v>
      </c>
      <c r="K17">
        <v>46.47</v>
      </c>
      <c r="L17">
        <v>16</v>
      </c>
      <c r="M17">
        <v>3</v>
      </c>
      <c r="N17">
        <v>26.28</v>
      </c>
      <c r="O17">
        <v>19196.18</v>
      </c>
      <c r="P17">
        <v>85.25</v>
      </c>
      <c r="Q17">
        <v>195.42</v>
      </c>
      <c r="R17">
        <v>20.72</v>
      </c>
      <c r="S17">
        <v>14.2</v>
      </c>
      <c r="T17">
        <v>1537.5</v>
      </c>
      <c r="U17">
        <v>0.6899999999999999</v>
      </c>
      <c r="V17">
        <v>0.77</v>
      </c>
      <c r="W17">
        <v>0.65</v>
      </c>
      <c r="X17">
        <v>0.09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8.700900000000001</v>
      </c>
      <c r="E18">
        <v>11.49</v>
      </c>
      <c r="F18">
        <v>9.18</v>
      </c>
      <c r="G18">
        <v>110.12</v>
      </c>
      <c r="H18">
        <v>1.94</v>
      </c>
      <c r="I18">
        <v>5</v>
      </c>
      <c r="J18">
        <v>155.15</v>
      </c>
      <c r="K18">
        <v>46.47</v>
      </c>
      <c r="L18">
        <v>17</v>
      </c>
      <c r="M18">
        <v>3</v>
      </c>
      <c r="N18">
        <v>26.68</v>
      </c>
      <c r="O18">
        <v>19369.26</v>
      </c>
      <c r="P18">
        <v>85.02</v>
      </c>
      <c r="Q18">
        <v>195.42</v>
      </c>
      <c r="R18">
        <v>20.76</v>
      </c>
      <c r="S18">
        <v>14.2</v>
      </c>
      <c r="T18">
        <v>1558.81</v>
      </c>
      <c r="U18">
        <v>0.68</v>
      </c>
      <c r="V18">
        <v>0.77</v>
      </c>
      <c r="W18">
        <v>0.65</v>
      </c>
      <c r="X18">
        <v>0.09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8.714399999999999</v>
      </c>
      <c r="E19">
        <v>11.48</v>
      </c>
      <c r="F19">
        <v>9.16</v>
      </c>
      <c r="G19">
        <v>109.91</v>
      </c>
      <c r="H19">
        <v>2.04</v>
      </c>
      <c r="I19">
        <v>5</v>
      </c>
      <c r="J19">
        <v>156.56</v>
      </c>
      <c r="K19">
        <v>46.47</v>
      </c>
      <c r="L19">
        <v>18</v>
      </c>
      <c r="M19">
        <v>3</v>
      </c>
      <c r="N19">
        <v>27.09</v>
      </c>
      <c r="O19">
        <v>19542.89</v>
      </c>
      <c r="P19">
        <v>82.3</v>
      </c>
      <c r="Q19">
        <v>195.42</v>
      </c>
      <c r="R19">
        <v>20.24</v>
      </c>
      <c r="S19">
        <v>14.2</v>
      </c>
      <c r="T19">
        <v>1299.84</v>
      </c>
      <c r="U19">
        <v>0.7</v>
      </c>
      <c r="V19">
        <v>0.77</v>
      </c>
      <c r="W19">
        <v>0.64</v>
      </c>
      <c r="X19">
        <v>0.07000000000000001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8.7043</v>
      </c>
      <c r="E20">
        <v>11.49</v>
      </c>
      <c r="F20">
        <v>9.17</v>
      </c>
      <c r="G20">
        <v>110.07</v>
      </c>
      <c r="H20">
        <v>2.13</v>
      </c>
      <c r="I20">
        <v>5</v>
      </c>
      <c r="J20">
        <v>157.97</v>
      </c>
      <c r="K20">
        <v>46.47</v>
      </c>
      <c r="L20">
        <v>19</v>
      </c>
      <c r="M20">
        <v>1</v>
      </c>
      <c r="N20">
        <v>27.5</v>
      </c>
      <c r="O20">
        <v>19717.08</v>
      </c>
      <c r="P20">
        <v>80.95999999999999</v>
      </c>
      <c r="Q20">
        <v>195.42</v>
      </c>
      <c r="R20">
        <v>20.56</v>
      </c>
      <c r="S20">
        <v>14.2</v>
      </c>
      <c r="T20">
        <v>1459.14</v>
      </c>
      <c r="U20">
        <v>0.6899999999999999</v>
      </c>
      <c r="V20">
        <v>0.77</v>
      </c>
      <c r="W20">
        <v>0.65</v>
      </c>
      <c r="X20">
        <v>0.08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8.702</v>
      </c>
      <c r="E21">
        <v>11.49</v>
      </c>
      <c r="F21">
        <v>9.18</v>
      </c>
      <c r="G21">
        <v>110.1</v>
      </c>
      <c r="H21">
        <v>2.22</v>
      </c>
      <c r="I21">
        <v>5</v>
      </c>
      <c r="J21">
        <v>159.39</v>
      </c>
      <c r="K21">
        <v>46.47</v>
      </c>
      <c r="L21">
        <v>20</v>
      </c>
      <c r="M21">
        <v>0</v>
      </c>
      <c r="N21">
        <v>27.92</v>
      </c>
      <c r="O21">
        <v>19891.97</v>
      </c>
      <c r="P21">
        <v>80.67</v>
      </c>
      <c r="Q21">
        <v>195.42</v>
      </c>
      <c r="R21">
        <v>20.58</v>
      </c>
      <c r="S21">
        <v>14.2</v>
      </c>
      <c r="T21">
        <v>1470.99</v>
      </c>
      <c r="U21">
        <v>0.6899999999999999</v>
      </c>
      <c r="V21">
        <v>0.77</v>
      </c>
      <c r="W21">
        <v>0.65</v>
      </c>
      <c r="X21">
        <v>0.09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6.2023</v>
      </c>
      <c r="E2">
        <v>16.12</v>
      </c>
      <c r="F2">
        <v>10.97</v>
      </c>
      <c r="G2">
        <v>7</v>
      </c>
      <c r="H2">
        <v>0.12</v>
      </c>
      <c r="I2">
        <v>94</v>
      </c>
      <c r="J2">
        <v>150.44</v>
      </c>
      <c r="K2">
        <v>49.1</v>
      </c>
      <c r="L2">
        <v>1</v>
      </c>
      <c r="M2">
        <v>92</v>
      </c>
      <c r="N2">
        <v>25.34</v>
      </c>
      <c r="O2">
        <v>18787.76</v>
      </c>
      <c r="P2">
        <v>129.26</v>
      </c>
      <c r="Q2">
        <v>195.46</v>
      </c>
      <c r="R2">
        <v>76.84</v>
      </c>
      <c r="S2">
        <v>14.2</v>
      </c>
      <c r="T2">
        <v>29155.31</v>
      </c>
      <c r="U2">
        <v>0.18</v>
      </c>
      <c r="V2">
        <v>0.64</v>
      </c>
      <c r="W2">
        <v>0.79</v>
      </c>
      <c r="X2">
        <v>1.89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7.3855</v>
      </c>
      <c r="E3">
        <v>13.54</v>
      </c>
      <c r="F3">
        <v>9.949999999999999</v>
      </c>
      <c r="G3">
        <v>13.88</v>
      </c>
      <c r="H3">
        <v>0.23</v>
      </c>
      <c r="I3">
        <v>43</v>
      </c>
      <c r="J3">
        <v>151.83</v>
      </c>
      <c r="K3">
        <v>49.1</v>
      </c>
      <c r="L3">
        <v>2</v>
      </c>
      <c r="M3">
        <v>41</v>
      </c>
      <c r="N3">
        <v>25.73</v>
      </c>
      <c r="O3">
        <v>18959.54</v>
      </c>
      <c r="P3">
        <v>116.39</v>
      </c>
      <c r="Q3">
        <v>195.43</v>
      </c>
      <c r="R3">
        <v>44.8</v>
      </c>
      <c r="S3">
        <v>14.2</v>
      </c>
      <c r="T3">
        <v>13387.89</v>
      </c>
      <c r="U3">
        <v>0.32</v>
      </c>
      <c r="V3">
        <v>0.71</v>
      </c>
      <c r="W3">
        <v>0.71</v>
      </c>
      <c r="X3">
        <v>0.86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7.8315</v>
      </c>
      <c r="E4">
        <v>12.77</v>
      </c>
      <c r="F4">
        <v>9.640000000000001</v>
      </c>
      <c r="G4">
        <v>20.65</v>
      </c>
      <c r="H4">
        <v>0.35</v>
      </c>
      <c r="I4">
        <v>28</v>
      </c>
      <c r="J4">
        <v>153.23</v>
      </c>
      <c r="K4">
        <v>49.1</v>
      </c>
      <c r="L4">
        <v>3</v>
      </c>
      <c r="M4">
        <v>26</v>
      </c>
      <c r="N4">
        <v>26.13</v>
      </c>
      <c r="O4">
        <v>19131.85</v>
      </c>
      <c r="P4">
        <v>111.83</v>
      </c>
      <c r="Q4">
        <v>195.42</v>
      </c>
      <c r="R4">
        <v>35.05</v>
      </c>
      <c r="S4">
        <v>14.2</v>
      </c>
      <c r="T4">
        <v>8587.6</v>
      </c>
      <c r="U4">
        <v>0.41</v>
      </c>
      <c r="V4">
        <v>0.73</v>
      </c>
      <c r="W4">
        <v>0.6899999999999999</v>
      </c>
      <c r="X4">
        <v>0.55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8.0564</v>
      </c>
      <c r="E5">
        <v>12.41</v>
      </c>
      <c r="F5">
        <v>9.49</v>
      </c>
      <c r="G5">
        <v>27.13</v>
      </c>
      <c r="H5">
        <v>0.46</v>
      </c>
      <c r="I5">
        <v>21</v>
      </c>
      <c r="J5">
        <v>154.63</v>
      </c>
      <c r="K5">
        <v>49.1</v>
      </c>
      <c r="L5">
        <v>4</v>
      </c>
      <c r="M5">
        <v>19</v>
      </c>
      <c r="N5">
        <v>26.53</v>
      </c>
      <c r="O5">
        <v>19304.72</v>
      </c>
      <c r="P5">
        <v>109.61</v>
      </c>
      <c r="Q5">
        <v>195.42</v>
      </c>
      <c r="R5">
        <v>30.74</v>
      </c>
      <c r="S5">
        <v>14.2</v>
      </c>
      <c r="T5">
        <v>6468.95</v>
      </c>
      <c r="U5">
        <v>0.46</v>
      </c>
      <c r="V5">
        <v>0.74</v>
      </c>
      <c r="W5">
        <v>0.67</v>
      </c>
      <c r="X5">
        <v>0.41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8.184799999999999</v>
      </c>
      <c r="E6">
        <v>12.22</v>
      </c>
      <c r="F6">
        <v>9.42</v>
      </c>
      <c r="G6">
        <v>33.25</v>
      </c>
      <c r="H6">
        <v>0.57</v>
      </c>
      <c r="I6">
        <v>17</v>
      </c>
      <c r="J6">
        <v>156.03</v>
      </c>
      <c r="K6">
        <v>49.1</v>
      </c>
      <c r="L6">
        <v>5</v>
      </c>
      <c r="M6">
        <v>15</v>
      </c>
      <c r="N6">
        <v>26.94</v>
      </c>
      <c r="O6">
        <v>19478.15</v>
      </c>
      <c r="P6">
        <v>107.86</v>
      </c>
      <c r="Q6">
        <v>195.42</v>
      </c>
      <c r="R6">
        <v>28.33</v>
      </c>
      <c r="S6">
        <v>14.2</v>
      </c>
      <c r="T6">
        <v>5284.07</v>
      </c>
      <c r="U6">
        <v>0.5</v>
      </c>
      <c r="V6">
        <v>0.75</v>
      </c>
      <c r="W6">
        <v>0.67</v>
      </c>
      <c r="X6">
        <v>0.33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8.2928</v>
      </c>
      <c r="E7">
        <v>12.06</v>
      </c>
      <c r="F7">
        <v>9.35</v>
      </c>
      <c r="G7">
        <v>40.09</v>
      </c>
      <c r="H7">
        <v>0.67</v>
      </c>
      <c r="I7">
        <v>14</v>
      </c>
      <c r="J7">
        <v>157.44</v>
      </c>
      <c r="K7">
        <v>49.1</v>
      </c>
      <c r="L7">
        <v>6</v>
      </c>
      <c r="M7">
        <v>12</v>
      </c>
      <c r="N7">
        <v>27.35</v>
      </c>
      <c r="O7">
        <v>19652.13</v>
      </c>
      <c r="P7">
        <v>106.35</v>
      </c>
      <c r="Q7">
        <v>195.42</v>
      </c>
      <c r="R7">
        <v>26.38</v>
      </c>
      <c r="S7">
        <v>14.2</v>
      </c>
      <c r="T7">
        <v>4323.03</v>
      </c>
      <c r="U7">
        <v>0.54</v>
      </c>
      <c r="V7">
        <v>0.75</v>
      </c>
      <c r="W7">
        <v>0.66</v>
      </c>
      <c r="X7">
        <v>0.27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8.3651</v>
      </c>
      <c r="E8">
        <v>11.95</v>
      </c>
      <c r="F8">
        <v>9.31</v>
      </c>
      <c r="G8">
        <v>46.56</v>
      </c>
      <c r="H8">
        <v>0.78</v>
      </c>
      <c r="I8">
        <v>12</v>
      </c>
      <c r="J8">
        <v>158.86</v>
      </c>
      <c r="K8">
        <v>49.1</v>
      </c>
      <c r="L8">
        <v>7</v>
      </c>
      <c r="M8">
        <v>10</v>
      </c>
      <c r="N8">
        <v>27.77</v>
      </c>
      <c r="O8">
        <v>19826.68</v>
      </c>
      <c r="P8">
        <v>105.39</v>
      </c>
      <c r="Q8">
        <v>195.42</v>
      </c>
      <c r="R8">
        <v>24.95</v>
      </c>
      <c r="S8">
        <v>14.2</v>
      </c>
      <c r="T8">
        <v>3619.05</v>
      </c>
      <c r="U8">
        <v>0.57</v>
      </c>
      <c r="V8">
        <v>0.76</v>
      </c>
      <c r="W8">
        <v>0.66</v>
      </c>
      <c r="X8">
        <v>0.22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8.398300000000001</v>
      </c>
      <c r="E9">
        <v>11.91</v>
      </c>
      <c r="F9">
        <v>9.289999999999999</v>
      </c>
      <c r="G9">
        <v>50.7</v>
      </c>
      <c r="H9">
        <v>0.88</v>
      </c>
      <c r="I9">
        <v>11</v>
      </c>
      <c r="J9">
        <v>160.28</v>
      </c>
      <c r="K9">
        <v>49.1</v>
      </c>
      <c r="L9">
        <v>8</v>
      </c>
      <c r="M9">
        <v>9</v>
      </c>
      <c r="N9">
        <v>28.19</v>
      </c>
      <c r="O9">
        <v>20001.93</v>
      </c>
      <c r="P9">
        <v>104.18</v>
      </c>
      <c r="Q9">
        <v>195.43</v>
      </c>
      <c r="R9">
        <v>24.45</v>
      </c>
      <c r="S9">
        <v>14.2</v>
      </c>
      <c r="T9">
        <v>3375.24</v>
      </c>
      <c r="U9">
        <v>0.58</v>
      </c>
      <c r="V9">
        <v>0.76</v>
      </c>
      <c r="W9">
        <v>0.66</v>
      </c>
      <c r="X9">
        <v>0.21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8.4459</v>
      </c>
      <c r="E10">
        <v>11.84</v>
      </c>
      <c r="F10">
        <v>9.26</v>
      </c>
      <c r="G10">
        <v>55.55</v>
      </c>
      <c r="H10">
        <v>0.99</v>
      </c>
      <c r="I10">
        <v>10</v>
      </c>
      <c r="J10">
        <v>161.71</v>
      </c>
      <c r="K10">
        <v>49.1</v>
      </c>
      <c r="L10">
        <v>9</v>
      </c>
      <c r="M10">
        <v>8</v>
      </c>
      <c r="N10">
        <v>28.61</v>
      </c>
      <c r="O10">
        <v>20177.64</v>
      </c>
      <c r="P10">
        <v>103.11</v>
      </c>
      <c r="Q10">
        <v>195.42</v>
      </c>
      <c r="R10">
        <v>23.39</v>
      </c>
      <c r="S10">
        <v>14.2</v>
      </c>
      <c r="T10">
        <v>2848.42</v>
      </c>
      <c r="U10">
        <v>0.61</v>
      </c>
      <c r="V10">
        <v>0.76</v>
      </c>
      <c r="W10">
        <v>0.65</v>
      </c>
      <c r="X10">
        <v>0.17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8.476000000000001</v>
      </c>
      <c r="E11">
        <v>11.8</v>
      </c>
      <c r="F11">
        <v>9.25</v>
      </c>
      <c r="G11">
        <v>61.64</v>
      </c>
      <c r="H11">
        <v>1.09</v>
      </c>
      <c r="I11">
        <v>9</v>
      </c>
      <c r="J11">
        <v>163.13</v>
      </c>
      <c r="K11">
        <v>49.1</v>
      </c>
      <c r="L11">
        <v>10</v>
      </c>
      <c r="M11">
        <v>7</v>
      </c>
      <c r="N11">
        <v>29.04</v>
      </c>
      <c r="O11">
        <v>20353.94</v>
      </c>
      <c r="P11">
        <v>101.81</v>
      </c>
      <c r="Q11">
        <v>195.42</v>
      </c>
      <c r="R11">
        <v>23.01</v>
      </c>
      <c r="S11">
        <v>14.2</v>
      </c>
      <c r="T11">
        <v>2663.95</v>
      </c>
      <c r="U11">
        <v>0.62</v>
      </c>
      <c r="V11">
        <v>0.76</v>
      </c>
      <c r="W11">
        <v>0.65</v>
      </c>
      <c r="X11">
        <v>0.16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8.5114</v>
      </c>
      <c r="E12">
        <v>11.75</v>
      </c>
      <c r="F12">
        <v>9.23</v>
      </c>
      <c r="G12">
        <v>69.20999999999999</v>
      </c>
      <c r="H12">
        <v>1.18</v>
      </c>
      <c r="I12">
        <v>8</v>
      </c>
      <c r="J12">
        <v>164.57</v>
      </c>
      <c r="K12">
        <v>49.1</v>
      </c>
      <c r="L12">
        <v>11</v>
      </c>
      <c r="M12">
        <v>6</v>
      </c>
      <c r="N12">
        <v>29.47</v>
      </c>
      <c r="O12">
        <v>20530.82</v>
      </c>
      <c r="P12">
        <v>101.08</v>
      </c>
      <c r="Q12">
        <v>195.42</v>
      </c>
      <c r="R12">
        <v>22.35</v>
      </c>
      <c r="S12">
        <v>14.2</v>
      </c>
      <c r="T12">
        <v>2339.5</v>
      </c>
      <c r="U12">
        <v>0.64</v>
      </c>
      <c r="V12">
        <v>0.76</v>
      </c>
      <c r="W12">
        <v>0.65</v>
      </c>
      <c r="X12">
        <v>0.14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8.549200000000001</v>
      </c>
      <c r="E13">
        <v>11.7</v>
      </c>
      <c r="F13">
        <v>9.210000000000001</v>
      </c>
      <c r="G13">
        <v>78.91</v>
      </c>
      <c r="H13">
        <v>1.28</v>
      </c>
      <c r="I13">
        <v>7</v>
      </c>
      <c r="J13">
        <v>166.01</v>
      </c>
      <c r="K13">
        <v>49.1</v>
      </c>
      <c r="L13">
        <v>12</v>
      </c>
      <c r="M13">
        <v>5</v>
      </c>
      <c r="N13">
        <v>29.91</v>
      </c>
      <c r="O13">
        <v>20708.3</v>
      </c>
      <c r="P13">
        <v>99.58</v>
      </c>
      <c r="Q13">
        <v>195.42</v>
      </c>
      <c r="R13">
        <v>21.75</v>
      </c>
      <c r="S13">
        <v>14.2</v>
      </c>
      <c r="T13">
        <v>2044.05</v>
      </c>
      <c r="U13">
        <v>0.65</v>
      </c>
      <c r="V13">
        <v>0.77</v>
      </c>
      <c r="W13">
        <v>0.65</v>
      </c>
      <c r="X13">
        <v>0.12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8.5505</v>
      </c>
      <c r="E14">
        <v>11.7</v>
      </c>
      <c r="F14">
        <v>9.210000000000001</v>
      </c>
      <c r="G14">
        <v>78.90000000000001</v>
      </c>
      <c r="H14">
        <v>1.38</v>
      </c>
      <c r="I14">
        <v>7</v>
      </c>
      <c r="J14">
        <v>167.45</v>
      </c>
      <c r="K14">
        <v>49.1</v>
      </c>
      <c r="L14">
        <v>13</v>
      </c>
      <c r="M14">
        <v>5</v>
      </c>
      <c r="N14">
        <v>30.36</v>
      </c>
      <c r="O14">
        <v>20886.38</v>
      </c>
      <c r="P14">
        <v>99.79000000000001</v>
      </c>
      <c r="Q14">
        <v>195.42</v>
      </c>
      <c r="R14">
        <v>21.76</v>
      </c>
      <c r="S14">
        <v>14.2</v>
      </c>
      <c r="T14">
        <v>2047.38</v>
      </c>
      <c r="U14">
        <v>0.65</v>
      </c>
      <c r="V14">
        <v>0.77</v>
      </c>
      <c r="W14">
        <v>0.65</v>
      </c>
      <c r="X14">
        <v>0.12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8.586399999999999</v>
      </c>
      <c r="E15">
        <v>11.65</v>
      </c>
      <c r="F15">
        <v>9.19</v>
      </c>
      <c r="G15">
        <v>91.87</v>
      </c>
      <c r="H15">
        <v>1.47</v>
      </c>
      <c r="I15">
        <v>6</v>
      </c>
      <c r="J15">
        <v>168.9</v>
      </c>
      <c r="K15">
        <v>49.1</v>
      </c>
      <c r="L15">
        <v>14</v>
      </c>
      <c r="M15">
        <v>4</v>
      </c>
      <c r="N15">
        <v>30.81</v>
      </c>
      <c r="O15">
        <v>21065.06</v>
      </c>
      <c r="P15">
        <v>97.67</v>
      </c>
      <c r="Q15">
        <v>195.42</v>
      </c>
      <c r="R15">
        <v>21.12</v>
      </c>
      <c r="S15">
        <v>14.2</v>
      </c>
      <c r="T15">
        <v>1735.82</v>
      </c>
      <c r="U15">
        <v>0.67</v>
      </c>
      <c r="V15">
        <v>0.77</v>
      </c>
      <c r="W15">
        <v>0.65</v>
      </c>
      <c r="X15">
        <v>0.1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8.586399999999999</v>
      </c>
      <c r="E16">
        <v>11.65</v>
      </c>
      <c r="F16">
        <v>9.19</v>
      </c>
      <c r="G16">
        <v>91.87</v>
      </c>
      <c r="H16">
        <v>1.56</v>
      </c>
      <c r="I16">
        <v>6</v>
      </c>
      <c r="J16">
        <v>170.35</v>
      </c>
      <c r="K16">
        <v>49.1</v>
      </c>
      <c r="L16">
        <v>15</v>
      </c>
      <c r="M16">
        <v>4</v>
      </c>
      <c r="N16">
        <v>31.26</v>
      </c>
      <c r="O16">
        <v>21244.37</v>
      </c>
      <c r="P16">
        <v>97.64</v>
      </c>
      <c r="Q16">
        <v>195.42</v>
      </c>
      <c r="R16">
        <v>21.13</v>
      </c>
      <c r="S16">
        <v>14.2</v>
      </c>
      <c r="T16">
        <v>1736.88</v>
      </c>
      <c r="U16">
        <v>0.67</v>
      </c>
      <c r="V16">
        <v>0.77</v>
      </c>
      <c r="W16">
        <v>0.65</v>
      </c>
      <c r="X16">
        <v>0.1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8.586600000000001</v>
      </c>
      <c r="E17">
        <v>11.65</v>
      </c>
      <c r="F17">
        <v>9.19</v>
      </c>
      <c r="G17">
        <v>91.86</v>
      </c>
      <c r="H17">
        <v>1.65</v>
      </c>
      <c r="I17">
        <v>6</v>
      </c>
      <c r="J17">
        <v>171.81</v>
      </c>
      <c r="K17">
        <v>49.1</v>
      </c>
      <c r="L17">
        <v>16</v>
      </c>
      <c r="M17">
        <v>4</v>
      </c>
      <c r="N17">
        <v>31.72</v>
      </c>
      <c r="O17">
        <v>21424.29</v>
      </c>
      <c r="P17">
        <v>96.93000000000001</v>
      </c>
      <c r="Q17">
        <v>195.42</v>
      </c>
      <c r="R17">
        <v>21.15</v>
      </c>
      <c r="S17">
        <v>14.2</v>
      </c>
      <c r="T17">
        <v>1747.16</v>
      </c>
      <c r="U17">
        <v>0.67</v>
      </c>
      <c r="V17">
        <v>0.77</v>
      </c>
      <c r="W17">
        <v>0.65</v>
      </c>
      <c r="X17">
        <v>0.1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8.580399999999999</v>
      </c>
      <c r="E18">
        <v>11.65</v>
      </c>
      <c r="F18">
        <v>9.19</v>
      </c>
      <c r="G18">
        <v>91.95</v>
      </c>
      <c r="H18">
        <v>1.74</v>
      </c>
      <c r="I18">
        <v>6</v>
      </c>
      <c r="J18">
        <v>173.28</v>
      </c>
      <c r="K18">
        <v>49.1</v>
      </c>
      <c r="L18">
        <v>17</v>
      </c>
      <c r="M18">
        <v>4</v>
      </c>
      <c r="N18">
        <v>32.18</v>
      </c>
      <c r="O18">
        <v>21604.83</v>
      </c>
      <c r="P18">
        <v>95.81</v>
      </c>
      <c r="Q18">
        <v>195.42</v>
      </c>
      <c r="R18">
        <v>21.33</v>
      </c>
      <c r="S18">
        <v>14.2</v>
      </c>
      <c r="T18">
        <v>1841.14</v>
      </c>
      <c r="U18">
        <v>0.67</v>
      </c>
      <c r="V18">
        <v>0.77</v>
      </c>
      <c r="W18">
        <v>0.65</v>
      </c>
      <c r="X18">
        <v>0.11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8.626099999999999</v>
      </c>
      <c r="E19">
        <v>11.59</v>
      </c>
      <c r="F19">
        <v>9.16</v>
      </c>
      <c r="G19">
        <v>109.96</v>
      </c>
      <c r="H19">
        <v>1.83</v>
      </c>
      <c r="I19">
        <v>5</v>
      </c>
      <c r="J19">
        <v>174.75</v>
      </c>
      <c r="K19">
        <v>49.1</v>
      </c>
      <c r="L19">
        <v>18</v>
      </c>
      <c r="M19">
        <v>3</v>
      </c>
      <c r="N19">
        <v>32.65</v>
      </c>
      <c r="O19">
        <v>21786.02</v>
      </c>
      <c r="P19">
        <v>94.63</v>
      </c>
      <c r="Q19">
        <v>195.42</v>
      </c>
      <c r="R19">
        <v>20.42</v>
      </c>
      <c r="S19">
        <v>14.2</v>
      </c>
      <c r="T19">
        <v>1387.68</v>
      </c>
      <c r="U19">
        <v>0.7</v>
      </c>
      <c r="V19">
        <v>0.77</v>
      </c>
      <c r="W19">
        <v>0.64</v>
      </c>
      <c r="X19">
        <v>0.08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8.618600000000001</v>
      </c>
      <c r="E20">
        <v>11.6</v>
      </c>
      <c r="F20">
        <v>9.17</v>
      </c>
      <c r="G20">
        <v>110.08</v>
      </c>
      <c r="H20">
        <v>1.91</v>
      </c>
      <c r="I20">
        <v>5</v>
      </c>
      <c r="J20">
        <v>176.22</v>
      </c>
      <c r="K20">
        <v>49.1</v>
      </c>
      <c r="L20">
        <v>19</v>
      </c>
      <c r="M20">
        <v>3</v>
      </c>
      <c r="N20">
        <v>33.13</v>
      </c>
      <c r="O20">
        <v>21967.84</v>
      </c>
      <c r="P20">
        <v>94.76000000000001</v>
      </c>
      <c r="Q20">
        <v>195.42</v>
      </c>
      <c r="R20">
        <v>20.72</v>
      </c>
      <c r="S20">
        <v>14.2</v>
      </c>
      <c r="T20">
        <v>1538.29</v>
      </c>
      <c r="U20">
        <v>0.6899999999999999</v>
      </c>
      <c r="V20">
        <v>0.77</v>
      </c>
      <c r="W20">
        <v>0.65</v>
      </c>
      <c r="X20">
        <v>0.09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8.6228</v>
      </c>
      <c r="E21">
        <v>11.6</v>
      </c>
      <c r="F21">
        <v>9.17</v>
      </c>
      <c r="G21">
        <v>110.02</v>
      </c>
      <c r="H21">
        <v>2</v>
      </c>
      <c r="I21">
        <v>5</v>
      </c>
      <c r="J21">
        <v>177.7</v>
      </c>
      <c r="K21">
        <v>49.1</v>
      </c>
      <c r="L21">
        <v>20</v>
      </c>
      <c r="M21">
        <v>3</v>
      </c>
      <c r="N21">
        <v>33.61</v>
      </c>
      <c r="O21">
        <v>22150.3</v>
      </c>
      <c r="P21">
        <v>92.95</v>
      </c>
      <c r="Q21">
        <v>195.42</v>
      </c>
      <c r="R21">
        <v>20.49</v>
      </c>
      <c r="S21">
        <v>14.2</v>
      </c>
      <c r="T21">
        <v>1426.14</v>
      </c>
      <c r="U21">
        <v>0.6899999999999999</v>
      </c>
      <c r="V21">
        <v>0.77</v>
      </c>
      <c r="W21">
        <v>0.65</v>
      </c>
      <c r="X21">
        <v>0.08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8.622299999999999</v>
      </c>
      <c r="E22">
        <v>11.6</v>
      </c>
      <c r="F22">
        <v>9.17</v>
      </c>
      <c r="G22">
        <v>110.02</v>
      </c>
      <c r="H22">
        <v>2.08</v>
      </c>
      <c r="I22">
        <v>5</v>
      </c>
      <c r="J22">
        <v>179.18</v>
      </c>
      <c r="K22">
        <v>49.1</v>
      </c>
      <c r="L22">
        <v>21</v>
      </c>
      <c r="M22">
        <v>3</v>
      </c>
      <c r="N22">
        <v>34.09</v>
      </c>
      <c r="O22">
        <v>22333.43</v>
      </c>
      <c r="P22">
        <v>91.19</v>
      </c>
      <c r="Q22">
        <v>195.42</v>
      </c>
      <c r="R22">
        <v>20.58</v>
      </c>
      <c r="S22">
        <v>14.2</v>
      </c>
      <c r="T22">
        <v>1471.52</v>
      </c>
      <c r="U22">
        <v>0.6899999999999999</v>
      </c>
      <c r="V22">
        <v>0.77</v>
      </c>
      <c r="W22">
        <v>0.64</v>
      </c>
      <c r="X22">
        <v>0.08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8.6615</v>
      </c>
      <c r="E23">
        <v>11.55</v>
      </c>
      <c r="F23">
        <v>9.15</v>
      </c>
      <c r="G23">
        <v>137.2</v>
      </c>
      <c r="H23">
        <v>2.16</v>
      </c>
      <c r="I23">
        <v>4</v>
      </c>
      <c r="J23">
        <v>180.67</v>
      </c>
      <c r="K23">
        <v>49.1</v>
      </c>
      <c r="L23">
        <v>22</v>
      </c>
      <c r="M23">
        <v>2</v>
      </c>
      <c r="N23">
        <v>34.58</v>
      </c>
      <c r="O23">
        <v>22517.21</v>
      </c>
      <c r="P23">
        <v>90.15000000000001</v>
      </c>
      <c r="Q23">
        <v>195.42</v>
      </c>
      <c r="R23">
        <v>19.88</v>
      </c>
      <c r="S23">
        <v>14.2</v>
      </c>
      <c r="T23">
        <v>1123.73</v>
      </c>
      <c r="U23">
        <v>0.71</v>
      </c>
      <c r="V23">
        <v>0.77</v>
      </c>
      <c r="W23">
        <v>0.64</v>
      </c>
      <c r="X23">
        <v>0.06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8.6578</v>
      </c>
      <c r="E24">
        <v>11.55</v>
      </c>
      <c r="F24">
        <v>9.15</v>
      </c>
      <c r="G24">
        <v>137.28</v>
      </c>
      <c r="H24">
        <v>2.24</v>
      </c>
      <c r="I24">
        <v>4</v>
      </c>
      <c r="J24">
        <v>182.17</v>
      </c>
      <c r="K24">
        <v>49.1</v>
      </c>
      <c r="L24">
        <v>23</v>
      </c>
      <c r="M24">
        <v>1</v>
      </c>
      <c r="N24">
        <v>35.08</v>
      </c>
      <c r="O24">
        <v>22701.78</v>
      </c>
      <c r="P24">
        <v>91.09</v>
      </c>
      <c r="Q24">
        <v>195.42</v>
      </c>
      <c r="R24">
        <v>19.98</v>
      </c>
      <c r="S24">
        <v>14.2</v>
      </c>
      <c r="T24">
        <v>1176.64</v>
      </c>
      <c r="U24">
        <v>0.71</v>
      </c>
      <c r="V24">
        <v>0.77</v>
      </c>
      <c r="W24">
        <v>0.65</v>
      </c>
      <c r="X24">
        <v>0.06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8.655099999999999</v>
      </c>
      <c r="E25">
        <v>11.55</v>
      </c>
      <c r="F25">
        <v>9.16</v>
      </c>
      <c r="G25">
        <v>137.33</v>
      </c>
      <c r="H25">
        <v>2.32</v>
      </c>
      <c r="I25">
        <v>4</v>
      </c>
      <c r="J25">
        <v>183.67</v>
      </c>
      <c r="K25">
        <v>49.1</v>
      </c>
      <c r="L25">
        <v>24</v>
      </c>
      <c r="M25">
        <v>0</v>
      </c>
      <c r="N25">
        <v>35.58</v>
      </c>
      <c r="O25">
        <v>22886.92</v>
      </c>
      <c r="P25">
        <v>91.66</v>
      </c>
      <c r="Q25">
        <v>195.42</v>
      </c>
      <c r="R25">
        <v>20.07</v>
      </c>
      <c r="S25">
        <v>14.2</v>
      </c>
      <c r="T25">
        <v>1218.53</v>
      </c>
      <c r="U25">
        <v>0.71</v>
      </c>
      <c r="V25">
        <v>0.77</v>
      </c>
      <c r="W25">
        <v>0.65</v>
      </c>
      <c r="X25">
        <v>0.07000000000000001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5.5742</v>
      </c>
      <c r="E2">
        <v>17.94</v>
      </c>
      <c r="F2">
        <v>11.34</v>
      </c>
      <c r="G2">
        <v>6.13</v>
      </c>
      <c r="H2">
        <v>0.1</v>
      </c>
      <c r="I2">
        <v>111</v>
      </c>
      <c r="J2">
        <v>185.69</v>
      </c>
      <c r="K2">
        <v>53.44</v>
      </c>
      <c r="L2">
        <v>1</v>
      </c>
      <c r="M2">
        <v>109</v>
      </c>
      <c r="N2">
        <v>36.26</v>
      </c>
      <c r="O2">
        <v>23136.14</v>
      </c>
      <c r="P2">
        <v>153.19</v>
      </c>
      <c r="Q2">
        <v>195.48</v>
      </c>
      <c r="R2">
        <v>88.26000000000001</v>
      </c>
      <c r="S2">
        <v>14.2</v>
      </c>
      <c r="T2">
        <v>34780.47</v>
      </c>
      <c r="U2">
        <v>0.16</v>
      </c>
      <c r="V2">
        <v>0.62</v>
      </c>
      <c r="W2">
        <v>0.82</v>
      </c>
      <c r="X2">
        <v>2.25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6.9408</v>
      </c>
      <c r="E3">
        <v>14.41</v>
      </c>
      <c r="F3">
        <v>10.08</v>
      </c>
      <c r="G3">
        <v>12.09</v>
      </c>
      <c r="H3">
        <v>0.19</v>
      </c>
      <c r="I3">
        <v>50</v>
      </c>
      <c r="J3">
        <v>187.21</v>
      </c>
      <c r="K3">
        <v>53.44</v>
      </c>
      <c r="L3">
        <v>2</v>
      </c>
      <c r="M3">
        <v>48</v>
      </c>
      <c r="N3">
        <v>36.77</v>
      </c>
      <c r="O3">
        <v>23322.88</v>
      </c>
      <c r="P3">
        <v>135.41</v>
      </c>
      <c r="Q3">
        <v>195.46</v>
      </c>
      <c r="R3">
        <v>48.92</v>
      </c>
      <c r="S3">
        <v>14.2</v>
      </c>
      <c r="T3">
        <v>15412.94</v>
      </c>
      <c r="U3">
        <v>0.29</v>
      </c>
      <c r="V3">
        <v>0.7</v>
      </c>
      <c r="W3">
        <v>0.71</v>
      </c>
      <c r="X3">
        <v>0.99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7.4816</v>
      </c>
      <c r="E4">
        <v>13.37</v>
      </c>
      <c r="F4">
        <v>9.710000000000001</v>
      </c>
      <c r="G4">
        <v>18.2</v>
      </c>
      <c r="H4">
        <v>0.28</v>
      </c>
      <c r="I4">
        <v>32</v>
      </c>
      <c r="J4">
        <v>188.73</v>
      </c>
      <c r="K4">
        <v>53.44</v>
      </c>
      <c r="L4">
        <v>3</v>
      </c>
      <c r="M4">
        <v>30</v>
      </c>
      <c r="N4">
        <v>37.29</v>
      </c>
      <c r="O4">
        <v>23510.33</v>
      </c>
      <c r="P4">
        <v>129.96</v>
      </c>
      <c r="Q4">
        <v>195.42</v>
      </c>
      <c r="R4">
        <v>37.19</v>
      </c>
      <c r="S4">
        <v>14.2</v>
      </c>
      <c r="T4">
        <v>9641.25</v>
      </c>
      <c r="U4">
        <v>0.38</v>
      </c>
      <c r="V4">
        <v>0.73</v>
      </c>
      <c r="W4">
        <v>0.6899999999999999</v>
      </c>
      <c r="X4">
        <v>0.62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7.7601</v>
      </c>
      <c r="E5">
        <v>12.89</v>
      </c>
      <c r="F5">
        <v>9.52</v>
      </c>
      <c r="G5">
        <v>23.81</v>
      </c>
      <c r="H5">
        <v>0.37</v>
      </c>
      <c r="I5">
        <v>24</v>
      </c>
      <c r="J5">
        <v>190.25</v>
      </c>
      <c r="K5">
        <v>53.44</v>
      </c>
      <c r="L5">
        <v>4</v>
      </c>
      <c r="M5">
        <v>22</v>
      </c>
      <c r="N5">
        <v>37.82</v>
      </c>
      <c r="O5">
        <v>23698.48</v>
      </c>
      <c r="P5">
        <v>126.89</v>
      </c>
      <c r="Q5">
        <v>195.42</v>
      </c>
      <c r="R5">
        <v>31.52</v>
      </c>
      <c r="S5">
        <v>14.2</v>
      </c>
      <c r="T5">
        <v>6845.7</v>
      </c>
      <c r="U5">
        <v>0.45</v>
      </c>
      <c r="V5">
        <v>0.74</v>
      </c>
      <c r="W5">
        <v>0.67</v>
      </c>
      <c r="X5">
        <v>0.44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7.9272</v>
      </c>
      <c r="E6">
        <v>12.61</v>
      </c>
      <c r="F6">
        <v>9.44</v>
      </c>
      <c r="G6">
        <v>29.81</v>
      </c>
      <c r="H6">
        <v>0.46</v>
      </c>
      <c r="I6">
        <v>19</v>
      </c>
      <c r="J6">
        <v>191.78</v>
      </c>
      <c r="K6">
        <v>53.44</v>
      </c>
      <c r="L6">
        <v>5</v>
      </c>
      <c r="M6">
        <v>17</v>
      </c>
      <c r="N6">
        <v>38.35</v>
      </c>
      <c r="O6">
        <v>23887.36</v>
      </c>
      <c r="P6">
        <v>125.32</v>
      </c>
      <c r="Q6">
        <v>195.42</v>
      </c>
      <c r="R6">
        <v>29</v>
      </c>
      <c r="S6">
        <v>14.2</v>
      </c>
      <c r="T6">
        <v>5608.34</v>
      </c>
      <c r="U6">
        <v>0.49</v>
      </c>
      <c r="V6">
        <v>0.75</v>
      </c>
      <c r="W6">
        <v>0.67</v>
      </c>
      <c r="X6">
        <v>0.35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8.0334</v>
      </c>
      <c r="E7">
        <v>12.45</v>
      </c>
      <c r="F7">
        <v>9.380000000000001</v>
      </c>
      <c r="G7">
        <v>35.19</v>
      </c>
      <c r="H7">
        <v>0.55</v>
      </c>
      <c r="I7">
        <v>16</v>
      </c>
      <c r="J7">
        <v>193.32</v>
      </c>
      <c r="K7">
        <v>53.44</v>
      </c>
      <c r="L7">
        <v>6</v>
      </c>
      <c r="M7">
        <v>14</v>
      </c>
      <c r="N7">
        <v>38.89</v>
      </c>
      <c r="O7">
        <v>24076.95</v>
      </c>
      <c r="P7">
        <v>123.87</v>
      </c>
      <c r="Q7">
        <v>195.42</v>
      </c>
      <c r="R7">
        <v>27.15</v>
      </c>
      <c r="S7">
        <v>14.2</v>
      </c>
      <c r="T7">
        <v>4699.98</v>
      </c>
      <c r="U7">
        <v>0.52</v>
      </c>
      <c r="V7">
        <v>0.75</v>
      </c>
      <c r="W7">
        <v>0.67</v>
      </c>
      <c r="X7">
        <v>0.3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8.1068</v>
      </c>
      <c r="E8">
        <v>12.34</v>
      </c>
      <c r="F8">
        <v>9.35</v>
      </c>
      <c r="G8">
        <v>40.05</v>
      </c>
      <c r="H8">
        <v>0.64</v>
      </c>
      <c r="I8">
        <v>14</v>
      </c>
      <c r="J8">
        <v>194.86</v>
      </c>
      <c r="K8">
        <v>53.44</v>
      </c>
      <c r="L8">
        <v>7</v>
      </c>
      <c r="M8">
        <v>12</v>
      </c>
      <c r="N8">
        <v>39.43</v>
      </c>
      <c r="O8">
        <v>24267.28</v>
      </c>
      <c r="P8">
        <v>123.01</v>
      </c>
      <c r="Q8">
        <v>195.42</v>
      </c>
      <c r="R8">
        <v>26.08</v>
      </c>
      <c r="S8">
        <v>14.2</v>
      </c>
      <c r="T8">
        <v>4175.54</v>
      </c>
      <c r="U8">
        <v>0.54</v>
      </c>
      <c r="V8">
        <v>0.76</v>
      </c>
      <c r="W8">
        <v>0.66</v>
      </c>
      <c r="X8">
        <v>0.26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8.1837</v>
      </c>
      <c r="E9">
        <v>12.22</v>
      </c>
      <c r="F9">
        <v>9.300000000000001</v>
      </c>
      <c r="G9">
        <v>46.52</v>
      </c>
      <c r="H9">
        <v>0.72</v>
      </c>
      <c r="I9">
        <v>12</v>
      </c>
      <c r="J9">
        <v>196.41</v>
      </c>
      <c r="K9">
        <v>53.44</v>
      </c>
      <c r="L9">
        <v>8</v>
      </c>
      <c r="M9">
        <v>10</v>
      </c>
      <c r="N9">
        <v>39.98</v>
      </c>
      <c r="O9">
        <v>24458.36</v>
      </c>
      <c r="P9">
        <v>122.02</v>
      </c>
      <c r="Q9">
        <v>195.42</v>
      </c>
      <c r="R9">
        <v>24.74</v>
      </c>
      <c r="S9">
        <v>14.2</v>
      </c>
      <c r="T9">
        <v>3515.52</v>
      </c>
      <c r="U9">
        <v>0.57</v>
      </c>
      <c r="V9">
        <v>0.76</v>
      </c>
      <c r="W9">
        <v>0.66</v>
      </c>
      <c r="X9">
        <v>0.22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8.2226</v>
      </c>
      <c r="E10">
        <v>12.16</v>
      </c>
      <c r="F10">
        <v>9.279999999999999</v>
      </c>
      <c r="G10">
        <v>50.64</v>
      </c>
      <c r="H10">
        <v>0.8100000000000001</v>
      </c>
      <c r="I10">
        <v>11</v>
      </c>
      <c r="J10">
        <v>197.97</v>
      </c>
      <c r="K10">
        <v>53.44</v>
      </c>
      <c r="L10">
        <v>9</v>
      </c>
      <c r="M10">
        <v>9</v>
      </c>
      <c r="N10">
        <v>40.53</v>
      </c>
      <c r="O10">
        <v>24650.18</v>
      </c>
      <c r="P10">
        <v>121.12</v>
      </c>
      <c r="Q10">
        <v>195.42</v>
      </c>
      <c r="R10">
        <v>24.15</v>
      </c>
      <c r="S10">
        <v>14.2</v>
      </c>
      <c r="T10">
        <v>3225.56</v>
      </c>
      <c r="U10">
        <v>0.59</v>
      </c>
      <c r="V10">
        <v>0.76</v>
      </c>
      <c r="W10">
        <v>0.65</v>
      </c>
      <c r="X10">
        <v>0.2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8.261799999999999</v>
      </c>
      <c r="E11">
        <v>12.1</v>
      </c>
      <c r="F11">
        <v>9.26</v>
      </c>
      <c r="G11">
        <v>55.58</v>
      </c>
      <c r="H11">
        <v>0.89</v>
      </c>
      <c r="I11">
        <v>10</v>
      </c>
      <c r="J11">
        <v>199.53</v>
      </c>
      <c r="K11">
        <v>53.44</v>
      </c>
      <c r="L11">
        <v>10</v>
      </c>
      <c r="M11">
        <v>8</v>
      </c>
      <c r="N11">
        <v>41.1</v>
      </c>
      <c r="O11">
        <v>24842.77</v>
      </c>
      <c r="P11">
        <v>120.41</v>
      </c>
      <c r="Q11">
        <v>195.43</v>
      </c>
      <c r="R11">
        <v>23.5</v>
      </c>
      <c r="S11">
        <v>14.2</v>
      </c>
      <c r="T11">
        <v>2902.53</v>
      </c>
      <c r="U11">
        <v>0.6</v>
      </c>
      <c r="V11">
        <v>0.76</v>
      </c>
      <c r="W11">
        <v>0.65</v>
      </c>
      <c r="X11">
        <v>0.18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8.290699999999999</v>
      </c>
      <c r="E12">
        <v>12.06</v>
      </c>
      <c r="F12">
        <v>9.26</v>
      </c>
      <c r="G12">
        <v>61.72</v>
      </c>
      <c r="H12">
        <v>0.97</v>
      </c>
      <c r="I12">
        <v>9</v>
      </c>
      <c r="J12">
        <v>201.1</v>
      </c>
      <c r="K12">
        <v>53.44</v>
      </c>
      <c r="L12">
        <v>11</v>
      </c>
      <c r="M12">
        <v>7</v>
      </c>
      <c r="N12">
        <v>41.66</v>
      </c>
      <c r="O12">
        <v>25036.12</v>
      </c>
      <c r="P12">
        <v>119.67</v>
      </c>
      <c r="Q12">
        <v>195.43</v>
      </c>
      <c r="R12">
        <v>23.13</v>
      </c>
      <c r="S12">
        <v>14.2</v>
      </c>
      <c r="T12">
        <v>2725.55</v>
      </c>
      <c r="U12">
        <v>0.61</v>
      </c>
      <c r="V12">
        <v>0.76</v>
      </c>
      <c r="W12">
        <v>0.66</v>
      </c>
      <c r="X12">
        <v>0.17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8.2928</v>
      </c>
      <c r="E13">
        <v>12.06</v>
      </c>
      <c r="F13">
        <v>9.26</v>
      </c>
      <c r="G13">
        <v>61.7</v>
      </c>
      <c r="H13">
        <v>1.05</v>
      </c>
      <c r="I13">
        <v>9</v>
      </c>
      <c r="J13">
        <v>202.67</v>
      </c>
      <c r="K13">
        <v>53.44</v>
      </c>
      <c r="L13">
        <v>12</v>
      </c>
      <c r="M13">
        <v>7</v>
      </c>
      <c r="N13">
        <v>42.24</v>
      </c>
      <c r="O13">
        <v>25230.25</v>
      </c>
      <c r="P13">
        <v>119.1</v>
      </c>
      <c r="Q13">
        <v>195.43</v>
      </c>
      <c r="R13">
        <v>23.24</v>
      </c>
      <c r="S13">
        <v>14.2</v>
      </c>
      <c r="T13">
        <v>2780.4</v>
      </c>
      <c r="U13">
        <v>0.61</v>
      </c>
      <c r="V13">
        <v>0.76</v>
      </c>
      <c r="W13">
        <v>0.65</v>
      </c>
      <c r="X13">
        <v>0.17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8.3407</v>
      </c>
      <c r="E14">
        <v>11.99</v>
      </c>
      <c r="F14">
        <v>9.220000000000001</v>
      </c>
      <c r="G14">
        <v>69.17</v>
      </c>
      <c r="H14">
        <v>1.13</v>
      </c>
      <c r="I14">
        <v>8</v>
      </c>
      <c r="J14">
        <v>204.25</v>
      </c>
      <c r="K14">
        <v>53.44</v>
      </c>
      <c r="L14">
        <v>13</v>
      </c>
      <c r="M14">
        <v>6</v>
      </c>
      <c r="N14">
        <v>42.82</v>
      </c>
      <c r="O14">
        <v>25425.3</v>
      </c>
      <c r="P14">
        <v>118.25</v>
      </c>
      <c r="Q14">
        <v>195.42</v>
      </c>
      <c r="R14">
        <v>22.23</v>
      </c>
      <c r="S14">
        <v>14.2</v>
      </c>
      <c r="T14">
        <v>2281.23</v>
      </c>
      <c r="U14">
        <v>0.64</v>
      </c>
      <c r="V14">
        <v>0.77</v>
      </c>
      <c r="W14">
        <v>0.65</v>
      </c>
      <c r="X14">
        <v>0.14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8.3848</v>
      </c>
      <c r="E15">
        <v>11.93</v>
      </c>
      <c r="F15">
        <v>9.199999999999999</v>
      </c>
      <c r="G15">
        <v>78.83</v>
      </c>
      <c r="H15">
        <v>1.21</v>
      </c>
      <c r="I15">
        <v>7</v>
      </c>
      <c r="J15">
        <v>205.84</v>
      </c>
      <c r="K15">
        <v>53.44</v>
      </c>
      <c r="L15">
        <v>14</v>
      </c>
      <c r="M15">
        <v>5</v>
      </c>
      <c r="N15">
        <v>43.4</v>
      </c>
      <c r="O15">
        <v>25621.03</v>
      </c>
      <c r="P15">
        <v>117.04</v>
      </c>
      <c r="Q15">
        <v>195.42</v>
      </c>
      <c r="R15">
        <v>21.45</v>
      </c>
      <c r="S15">
        <v>14.2</v>
      </c>
      <c r="T15">
        <v>1892.25</v>
      </c>
      <c r="U15">
        <v>0.66</v>
      </c>
      <c r="V15">
        <v>0.77</v>
      </c>
      <c r="W15">
        <v>0.65</v>
      </c>
      <c r="X15">
        <v>0.11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8.377000000000001</v>
      </c>
      <c r="E16">
        <v>11.94</v>
      </c>
      <c r="F16">
        <v>9.210000000000001</v>
      </c>
      <c r="G16">
        <v>78.93000000000001</v>
      </c>
      <c r="H16">
        <v>1.28</v>
      </c>
      <c r="I16">
        <v>7</v>
      </c>
      <c r="J16">
        <v>207.43</v>
      </c>
      <c r="K16">
        <v>53.44</v>
      </c>
      <c r="L16">
        <v>15</v>
      </c>
      <c r="M16">
        <v>5</v>
      </c>
      <c r="N16">
        <v>44</v>
      </c>
      <c r="O16">
        <v>25817.56</v>
      </c>
      <c r="P16">
        <v>117.47</v>
      </c>
      <c r="Q16">
        <v>195.42</v>
      </c>
      <c r="R16">
        <v>21.68</v>
      </c>
      <c r="S16">
        <v>14.2</v>
      </c>
      <c r="T16">
        <v>2008.95</v>
      </c>
      <c r="U16">
        <v>0.66</v>
      </c>
      <c r="V16">
        <v>0.77</v>
      </c>
      <c r="W16">
        <v>0.65</v>
      </c>
      <c r="X16">
        <v>0.12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8.3775</v>
      </c>
      <c r="E17">
        <v>11.94</v>
      </c>
      <c r="F17">
        <v>9.210000000000001</v>
      </c>
      <c r="G17">
        <v>78.92</v>
      </c>
      <c r="H17">
        <v>1.36</v>
      </c>
      <c r="I17">
        <v>7</v>
      </c>
      <c r="J17">
        <v>209.03</v>
      </c>
      <c r="K17">
        <v>53.44</v>
      </c>
      <c r="L17">
        <v>16</v>
      </c>
      <c r="M17">
        <v>5</v>
      </c>
      <c r="N17">
        <v>44.6</v>
      </c>
      <c r="O17">
        <v>26014.91</v>
      </c>
      <c r="P17">
        <v>116.73</v>
      </c>
      <c r="Q17">
        <v>195.42</v>
      </c>
      <c r="R17">
        <v>21.75</v>
      </c>
      <c r="S17">
        <v>14.2</v>
      </c>
      <c r="T17">
        <v>2045.83</v>
      </c>
      <c r="U17">
        <v>0.65</v>
      </c>
      <c r="V17">
        <v>0.77</v>
      </c>
      <c r="W17">
        <v>0.65</v>
      </c>
      <c r="X17">
        <v>0.12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8.4175</v>
      </c>
      <c r="E18">
        <v>11.88</v>
      </c>
      <c r="F18">
        <v>9.19</v>
      </c>
      <c r="G18">
        <v>91.88</v>
      </c>
      <c r="H18">
        <v>1.43</v>
      </c>
      <c r="I18">
        <v>6</v>
      </c>
      <c r="J18">
        <v>210.64</v>
      </c>
      <c r="K18">
        <v>53.44</v>
      </c>
      <c r="L18">
        <v>17</v>
      </c>
      <c r="M18">
        <v>4</v>
      </c>
      <c r="N18">
        <v>45.21</v>
      </c>
      <c r="O18">
        <v>26213.09</v>
      </c>
      <c r="P18">
        <v>115.73</v>
      </c>
      <c r="Q18">
        <v>195.42</v>
      </c>
      <c r="R18">
        <v>21.14</v>
      </c>
      <c r="S18">
        <v>14.2</v>
      </c>
      <c r="T18">
        <v>1743.71</v>
      </c>
      <c r="U18">
        <v>0.67</v>
      </c>
      <c r="V18">
        <v>0.77</v>
      </c>
      <c r="W18">
        <v>0.65</v>
      </c>
      <c r="X18">
        <v>0.1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8.4236</v>
      </c>
      <c r="E19">
        <v>11.87</v>
      </c>
      <c r="F19">
        <v>9.18</v>
      </c>
      <c r="G19">
        <v>91.79000000000001</v>
      </c>
      <c r="H19">
        <v>1.51</v>
      </c>
      <c r="I19">
        <v>6</v>
      </c>
      <c r="J19">
        <v>212.25</v>
      </c>
      <c r="K19">
        <v>53.44</v>
      </c>
      <c r="L19">
        <v>18</v>
      </c>
      <c r="M19">
        <v>4</v>
      </c>
      <c r="N19">
        <v>45.82</v>
      </c>
      <c r="O19">
        <v>26412.11</v>
      </c>
      <c r="P19">
        <v>115.53</v>
      </c>
      <c r="Q19">
        <v>195.42</v>
      </c>
      <c r="R19">
        <v>20.87</v>
      </c>
      <c r="S19">
        <v>14.2</v>
      </c>
      <c r="T19">
        <v>1607.93</v>
      </c>
      <c r="U19">
        <v>0.68</v>
      </c>
      <c r="V19">
        <v>0.77</v>
      </c>
      <c r="W19">
        <v>0.65</v>
      </c>
      <c r="X19">
        <v>0.09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8.416700000000001</v>
      </c>
      <c r="E20">
        <v>11.88</v>
      </c>
      <c r="F20">
        <v>9.19</v>
      </c>
      <c r="G20">
        <v>91.89</v>
      </c>
      <c r="H20">
        <v>1.58</v>
      </c>
      <c r="I20">
        <v>6</v>
      </c>
      <c r="J20">
        <v>213.87</v>
      </c>
      <c r="K20">
        <v>53.44</v>
      </c>
      <c r="L20">
        <v>19</v>
      </c>
      <c r="M20">
        <v>4</v>
      </c>
      <c r="N20">
        <v>46.44</v>
      </c>
      <c r="O20">
        <v>26611.98</v>
      </c>
      <c r="P20">
        <v>115.17</v>
      </c>
      <c r="Q20">
        <v>195.42</v>
      </c>
      <c r="R20">
        <v>21.13</v>
      </c>
      <c r="S20">
        <v>14.2</v>
      </c>
      <c r="T20">
        <v>1739.48</v>
      </c>
      <c r="U20">
        <v>0.67</v>
      </c>
      <c r="V20">
        <v>0.77</v>
      </c>
      <c r="W20">
        <v>0.65</v>
      </c>
      <c r="X20">
        <v>0.1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8.4216</v>
      </c>
      <c r="E21">
        <v>11.87</v>
      </c>
      <c r="F21">
        <v>9.18</v>
      </c>
      <c r="G21">
        <v>91.81999999999999</v>
      </c>
      <c r="H21">
        <v>1.65</v>
      </c>
      <c r="I21">
        <v>6</v>
      </c>
      <c r="J21">
        <v>215.5</v>
      </c>
      <c r="K21">
        <v>53.44</v>
      </c>
      <c r="L21">
        <v>20</v>
      </c>
      <c r="M21">
        <v>4</v>
      </c>
      <c r="N21">
        <v>47.07</v>
      </c>
      <c r="O21">
        <v>26812.71</v>
      </c>
      <c r="P21">
        <v>114.34</v>
      </c>
      <c r="Q21">
        <v>195.42</v>
      </c>
      <c r="R21">
        <v>21.07</v>
      </c>
      <c r="S21">
        <v>14.2</v>
      </c>
      <c r="T21">
        <v>1706.84</v>
      </c>
      <c r="U21">
        <v>0.67</v>
      </c>
      <c r="V21">
        <v>0.77</v>
      </c>
      <c r="W21">
        <v>0.64</v>
      </c>
      <c r="X21">
        <v>0.09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8.456899999999999</v>
      </c>
      <c r="E22">
        <v>11.82</v>
      </c>
      <c r="F22">
        <v>9.17</v>
      </c>
      <c r="G22">
        <v>110.04</v>
      </c>
      <c r="H22">
        <v>1.72</v>
      </c>
      <c r="I22">
        <v>5</v>
      </c>
      <c r="J22">
        <v>217.14</v>
      </c>
      <c r="K22">
        <v>53.44</v>
      </c>
      <c r="L22">
        <v>21</v>
      </c>
      <c r="M22">
        <v>3</v>
      </c>
      <c r="N22">
        <v>47.7</v>
      </c>
      <c r="O22">
        <v>27014.3</v>
      </c>
      <c r="P22">
        <v>113.73</v>
      </c>
      <c r="Q22">
        <v>195.42</v>
      </c>
      <c r="R22">
        <v>20.68</v>
      </c>
      <c r="S22">
        <v>14.2</v>
      </c>
      <c r="T22">
        <v>1516.84</v>
      </c>
      <c r="U22">
        <v>0.6899999999999999</v>
      </c>
      <c r="V22">
        <v>0.77</v>
      </c>
      <c r="W22">
        <v>0.64</v>
      </c>
      <c r="X22">
        <v>0.08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8.458399999999999</v>
      </c>
      <c r="E23">
        <v>11.82</v>
      </c>
      <c r="F23">
        <v>9.17</v>
      </c>
      <c r="G23">
        <v>110.01</v>
      </c>
      <c r="H23">
        <v>1.79</v>
      </c>
      <c r="I23">
        <v>5</v>
      </c>
      <c r="J23">
        <v>218.78</v>
      </c>
      <c r="K23">
        <v>53.44</v>
      </c>
      <c r="L23">
        <v>22</v>
      </c>
      <c r="M23">
        <v>3</v>
      </c>
      <c r="N23">
        <v>48.34</v>
      </c>
      <c r="O23">
        <v>27216.79</v>
      </c>
      <c r="P23">
        <v>113.46</v>
      </c>
      <c r="Q23">
        <v>195.42</v>
      </c>
      <c r="R23">
        <v>20.59</v>
      </c>
      <c r="S23">
        <v>14.2</v>
      </c>
      <c r="T23">
        <v>1475.85</v>
      </c>
      <c r="U23">
        <v>0.6899999999999999</v>
      </c>
      <c r="V23">
        <v>0.77</v>
      </c>
      <c r="W23">
        <v>0.64</v>
      </c>
      <c r="X23">
        <v>0.08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8.4551</v>
      </c>
      <c r="E24">
        <v>11.83</v>
      </c>
      <c r="F24">
        <v>9.17</v>
      </c>
      <c r="G24">
        <v>110.07</v>
      </c>
      <c r="H24">
        <v>1.85</v>
      </c>
      <c r="I24">
        <v>5</v>
      </c>
      <c r="J24">
        <v>220.43</v>
      </c>
      <c r="K24">
        <v>53.44</v>
      </c>
      <c r="L24">
        <v>23</v>
      </c>
      <c r="M24">
        <v>3</v>
      </c>
      <c r="N24">
        <v>48.99</v>
      </c>
      <c r="O24">
        <v>27420.16</v>
      </c>
      <c r="P24">
        <v>113.46</v>
      </c>
      <c r="Q24">
        <v>195.42</v>
      </c>
      <c r="R24">
        <v>20.71</v>
      </c>
      <c r="S24">
        <v>14.2</v>
      </c>
      <c r="T24">
        <v>1536.33</v>
      </c>
      <c r="U24">
        <v>0.6899999999999999</v>
      </c>
      <c r="V24">
        <v>0.77</v>
      </c>
      <c r="W24">
        <v>0.64</v>
      </c>
      <c r="X24">
        <v>0.09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8.4582</v>
      </c>
      <c r="E25">
        <v>11.82</v>
      </c>
      <c r="F25">
        <v>9.17</v>
      </c>
      <c r="G25">
        <v>110.02</v>
      </c>
      <c r="H25">
        <v>1.92</v>
      </c>
      <c r="I25">
        <v>5</v>
      </c>
      <c r="J25">
        <v>222.08</v>
      </c>
      <c r="K25">
        <v>53.44</v>
      </c>
      <c r="L25">
        <v>24</v>
      </c>
      <c r="M25">
        <v>3</v>
      </c>
      <c r="N25">
        <v>49.65</v>
      </c>
      <c r="O25">
        <v>27624.44</v>
      </c>
      <c r="P25">
        <v>112.6</v>
      </c>
      <c r="Q25">
        <v>195.42</v>
      </c>
      <c r="R25">
        <v>20.57</v>
      </c>
      <c r="S25">
        <v>14.2</v>
      </c>
      <c r="T25">
        <v>1464.15</v>
      </c>
      <c r="U25">
        <v>0.6899999999999999</v>
      </c>
      <c r="V25">
        <v>0.77</v>
      </c>
      <c r="W25">
        <v>0.64</v>
      </c>
      <c r="X25">
        <v>0.08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8.461</v>
      </c>
      <c r="E26">
        <v>11.82</v>
      </c>
      <c r="F26">
        <v>9.16</v>
      </c>
      <c r="G26">
        <v>109.97</v>
      </c>
      <c r="H26">
        <v>1.99</v>
      </c>
      <c r="I26">
        <v>5</v>
      </c>
      <c r="J26">
        <v>223.75</v>
      </c>
      <c r="K26">
        <v>53.44</v>
      </c>
      <c r="L26">
        <v>25</v>
      </c>
      <c r="M26">
        <v>3</v>
      </c>
      <c r="N26">
        <v>50.31</v>
      </c>
      <c r="O26">
        <v>27829.77</v>
      </c>
      <c r="P26">
        <v>110.97</v>
      </c>
      <c r="Q26">
        <v>195.42</v>
      </c>
      <c r="R26">
        <v>20.38</v>
      </c>
      <c r="S26">
        <v>14.2</v>
      </c>
      <c r="T26">
        <v>1371.61</v>
      </c>
      <c r="U26">
        <v>0.7</v>
      </c>
      <c r="V26">
        <v>0.77</v>
      </c>
      <c r="W26">
        <v>0.65</v>
      </c>
      <c r="X26">
        <v>0.08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8.4594</v>
      </c>
      <c r="E27">
        <v>11.82</v>
      </c>
      <c r="F27">
        <v>9.17</v>
      </c>
      <c r="G27">
        <v>110</v>
      </c>
      <c r="H27">
        <v>2.05</v>
      </c>
      <c r="I27">
        <v>5</v>
      </c>
      <c r="J27">
        <v>225.42</v>
      </c>
      <c r="K27">
        <v>53.44</v>
      </c>
      <c r="L27">
        <v>26</v>
      </c>
      <c r="M27">
        <v>3</v>
      </c>
      <c r="N27">
        <v>50.98</v>
      </c>
      <c r="O27">
        <v>28035.92</v>
      </c>
      <c r="P27">
        <v>109.94</v>
      </c>
      <c r="Q27">
        <v>195.42</v>
      </c>
      <c r="R27">
        <v>20.49</v>
      </c>
      <c r="S27">
        <v>14.2</v>
      </c>
      <c r="T27">
        <v>1426.33</v>
      </c>
      <c r="U27">
        <v>0.6899999999999999</v>
      </c>
      <c r="V27">
        <v>0.77</v>
      </c>
      <c r="W27">
        <v>0.65</v>
      </c>
      <c r="X27">
        <v>0.08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8.498200000000001</v>
      </c>
      <c r="E28">
        <v>11.77</v>
      </c>
      <c r="F28">
        <v>9.15</v>
      </c>
      <c r="G28">
        <v>137.25</v>
      </c>
      <c r="H28">
        <v>2.11</v>
      </c>
      <c r="I28">
        <v>4</v>
      </c>
      <c r="J28">
        <v>227.1</v>
      </c>
      <c r="K28">
        <v>53.44</v>
      </c>
      <c r="L28">
        <v>27</v>
      </c>
      <c r="M28">
        <v>2</v>
      </c>
      <c r="N28">
        <v>51.66</v>
      </c>
      <c r="O28">
        <v>28243</v>
      </c>
      <c r="P28">
        <v>110.09</v>
      </c>
      <c r="Q28">
        <v>195.42</v>
      </c>
      <c r="R28">
        <v>19.94</v>
      </c>
      <c r="S28">
        <v>14.2</v>
      </c>
      <c r="T28">
        <v>1152.97</v>
      </c>
      <c r="U28">
        <v>0.71</v>
      </c>
      <c r="V28">
        <v>0.77</v>
      </c>
      <c r="W28">
        <v>0.64</v>
      </c>
      <c r="X28">
        <v>0.06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8.4992</v>
      </c>
      <c r="E29">
        <v>11.77</v>
      </c>
      <c r="F29">
        <v>9.15</v>
      </c>
      <c r="G29">
        <v>137.22</v>
      </c>
      <c r="H29">
        <v>2.18</v>
      </c>
      <c r="I29">
        <v>4</v>
      </c>
      <c r="J29">
        <v>228.79</v>
      </c>
      <c r="K29">
        <v>53.44</v>
      </c>
      <c r="L29">
        <v>28</v>
      </c>
      <c r="M29">
        <v>2</v>
      </c>
      <c r="N29">
        <v>52.35</v>
      </c>
      <c r="O29">
        <v>28451.04</v>
      </c>
      <c r="P29">
        <v>110.83</v>
      </c>
      <c r="Q29">
        <v>195.42</v>
      </c>
      <c r="R29">
        <v>19.95</v>
      </c>
      <c r="S29">
        <v>14.2</v>
      </c>
      <c r="T29">
        <v>1160.96</v>
      </c>
      <c r="U29">
        <v>0.71</v>
      </c>
      <c r="V29">
        <v>0.77</v>
      </c>
      <c r="W29">
        <v>0.64</v>
      </c>
      <c r="X29">
        <v>0.06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8.4986</v>
      </c>
      <c r="E30">
        <v>11.77</v>
      </c>
      <c r="F30">
        <v>9.15</v>
      </c>
      <c r="G30">
        <v>137.24</v>
      </c>
      <c r="H30">
        <v>2.24</v>
      </c>
      <c r="I30">
        <v>4</v>
      </c>
      <c r="J30">
        <v>230.48</v>
      </c>
      <c r="K30">
        <v>53.44</v>
      </c>
      <c r="L30">
        <v>29</v>
      </c>
      <c r="M30">
        <v>2</v>
      </c>
      <c r="N30">
        <v>53.05</v>
      </c>
      <c r="O30">
        <v>28660.06</v>
      </c>
      <c r="P30">
        <v>110.45</v>
      </c>
      <c r="Q30">
        <v>195.42</v>
      </c>
      <c r="R30">
        <v>19.97</v>
      </c>
      <c r="S30">
        <v>14.2</v>
      </c>
      <c r="T30">
        <v>1170.41</v>
      </c>
      <c r="U30">
        <v>0.71</v>
      </c>
      <c r="V30">
        <v>0.77</v>
      </c>
      <c r="W30">
        <v>0.64</v>
      </c>
      <c r="X30">
        <v>0.06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8.500400000000001</v>
      </c>
      <c r="E31">
        <v>11.76</v>
      </c>
      <c r="F31">
        <v>9.15</v>
      </c>
      <c r="G31">
        <v>137.2</v>
      </c>
      <c r="H31">
        <v>2.3</v>
      </c>
      <c r="I31">
        <v>4</v>
      </c>
      <c r="J31">
        <v>232.18</v>
      </c>
      <c r="K31">
        <v>53.44</v>
      </c>
      <c r="L31">
        <v>30</v>
      </c>
      <c r="M31">
        <v>2</v>
      </c>
      <c r="N31">
        <v>53.75</v>
      </c>
      <c r="O31">
        <v>28870.05</v>
      </c>
      <c r="P31">
        <v>110.22</v>
      </c>
      <c r="Q31">
        <v>195.42</v>
      </c>
      <c r="R31">
        <v>19.88</v>
      </c>
      <c r="S31">
        <v>14.2</v>
      </c>
      <c r="T31">
        <v>1122.94</v>
      </c>
      <c r="U31">
        <v>0.71</v>
      </c>
      <c r="V31">
        <v>0.77</v>
      </c>
      <c r="W31">
        <v>0.64</v>
      </c>
      <c r="X31">
        <v>0.06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8.500400000000001</v>
      </c>
      <c r="E32">
        <v>11.76</v>
      </c>
      <c r="F32">
        <v>9.15</v>
      </c>
      <c r="G32">
        <v>137.2</v>
      </c>
      <c r="H32">
        <v>2.36</v>
      </c>
      <c r="I32">
        <v>4</v>
      </c>
      <c r="J32">
        <v>233.89</v>
      </c>
      <c r="K32">
        <v>53.44</v>
      </c>
      <c r="L32">
        <v>31</v>
      </c>
      <c r="M32">
        <v>2</v>
      </c>
      <c r="N32">
        <v>54.46</v>
      </c>
      <c r="O32">
        <v>29081.05</v>
      </c>
      <c r="P32">
        <v>109.43</v>
      </c>
      <c r="Q32">
        <v>195.42</v>
      </c>
      <c r="R32">
        <v>19.82</v>
      </c>
      <c r="S32">
        <v>14.2</v>
      </c>
      <c r="T32">
        <v>1092.49</v>
      </c>
      <c r="U32">
        <v>0.72</v>
      </c>
      <c r="V32">
        <v>0.77</v>
      </c>
      <c r="W32">
        <v>0.65</v>
      </c>
      <c r="X32">
        <v>0.06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8.501799999999999</v>
      </c>
      <c r="E33">
        <v>11.76</v>
      </c>
      <c r="F33">
        <v>9.140000000000001</v>
      </c>
      <c r="G33">
        <v>137.17</v>
      </c>
      <c r="H33">
        <v>2.41</v>
      </c>
      <c r="I33">
        <v>4</v>
      </c>
      <c r="J33">
        <v>235.61</v>
      </c>
      <c r="K33">
        <v>53.44</v>
      </c>
      <c r="L33">
        <v>32</v>
      </c>
      <c r="M33">
        <v>2</v>
      </c>
      <c r="N33">
        <v>55.18</v>
      </c>
      <c r="O33">
        <v>29293.06</v>
      </c>
      <c r="P33">
        <v>108.5</v>
      </c>
      <c r="Q33">
        <v>195.42</v>
      </c>
      <c r="R33">
        <v>19.79</v>
      </c>
      <c r="S33">
        <v>14.2</v>
      </c>
      <c r="T33">
        <v>1080.77</v>
      </c>
      <c r="U33">
        <v>0.72</v>
      </c>
      <c r="V33">
        <v>0.77</v>
      </c>
      <c r="W33">
        <v>0.64</v>
      </c>
      <c r="X33">
        <v>0.06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8.507199999999999</v>
      </c>
      <c r="E34">
        <v>11.75</v>
      </c>
      <c r="F34">
        <v>9.140000000000001</v>
      </c>
      <c r="G34">
        <v>137.06</v>
      </c>
      <c r="H34">
        <v>2.47</v>
      </c>
      <c r="I34">
        <v>4</v>
      </c>
      <c r="J34">
        <v>237.34</v>
      </c>
      <c r="K34">
        <v>53.44</v>
      </c>
      <c r="L34">
        <v>33</v>
      </c>
      <c r="M34">
        <v>2</v>
      </c>
      <c r="N34">
        <v>55.91</v>
      </c>
      <c r="O34">
        <v>29506.09</v>
      </c>
      <c r="P34">
        <v>106.62</v>
      </c>
      <c r="Q34">
        <v>195.42</v>
      </c>
      <c r="R34">
        <v>19.55</v>
      </c>
      <c r="S34">
        <v>14.2</v>
      </c>
      <c r="T34">
        <v>958.39</v>
      </c>
      <c r="U34">
        <v>0.73</v>
      </c>
      <c r="V34">
        <v>0.77</v>
      </c>
      <c r="W34">
        <v>0.64</v>
      </c>
      <c r="X34">
        <v>0.05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8.5078</v>
      </c>
      <c r="E35">
        <v>11.75</v>
      </c>
      <c r="F35">
        <v>9.140000000000001</v>
      </c>
      <c r="G35">
        <v>137.05</v>
      </c>
      <c r="H35">
        <v>2.53</v>
      </c>
      <c r="I35">
        <v>4</v>
      </c>
      <c r="J35">
        <v>239.08</v>
      </c>
      <c r="K35">
        <v>53.44</v>
      </c>
      <c r="L35">
        <v>34</v>
      </c>
      <c r="M35">
        <v>2</v>
      </c>
      <c r="N35">
        <v>56.64</v>
      </c>
      <c r="O35">
        <v>29720.17</v>
      </c>
      <c r="P35">
        <v>105.77</v>
      </c>
      <c r="Q35">
        <v>195.42</v>
      </c>
      <c r="R35">
        <v>19.54</v>
      </c>
      <c r="S35">
        <v>14.2</v>
      </c>
      <c r="T35">
        <v>952.52</v>
      </c>
      <c r="U35">
        <v>0.73</v>
      </c>
      <c r="V35">
        <v>0.77</v>
      </c>
      <c r="W35">
        <v>0.64</v>
      </c>
      <c r="X35">
        <v>0.05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8.508599999999999</v>
      </c>
      <c r="E36">
        <v>11.75</v>
      </c>
      <c r="F36">
        <v>9.140000000000001</v>
      </c>
      <c r="G36">
        <v>137.03</v>
      </c>
      <c r="H36">
        <v>2.58</v>
      </c>
      <c r="I36">
        <v>4</v>
      </c>
      <c r="J36">
        <v>240.82</v>
      </c>
      <c r="K36">
        <v>53.44</v>
      </c>
      <c r="L36">
        <v>35</v>
      </c>
      <c r="M36">
        <v>1</v>
      </c>
      <c r="N36">
        <v>57.39</v>
      </c>
      <c r="O36">
        <v>29935.43</v>
      </c>
      <c r="P36">
        <v>104.86</v>
      </c>
      <c r="Q36">
        <v>195.42</v>
      </c>
      <c r="R36">
        <v>19.43</v>
      </c>
      <c r="S36">
        <v>14.2</v>
      </c>
      <c r="T36">
        <v>897.05</v>
      </c>
      <c r="U36">
        <v>0.73</v>
      </c>
      <c r="V36">
        <v>0.77</v>
      </c>
      <c r="W36">
        <v>0.64</v>
      </c>
      <c r="X36">
        <v>0.05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8.508599999999999</v>
      </c>
      <c r="E37">
        <v>11.75</v>
      </c>
      <c r="F37">
        <v>9.140000000000001</v>
      </c>
      <c r="G37">
        <v>137.03</v>
      </c>
      <c r="H37">
        <v>2.64</v>
      </c>
      <c r="I37">
        <v>4</v>
      </c>
      <c r="J37">
        <v>242.57</v>
      </c>
      <c r="K37">
        <v>53.44</v>
      </c>
      <c r="L37">
        <v>36</v>
      </c>
      <c r="M37">
        <v>1</v>
      </c>
      <c r="N37">
        <v>58.14</v>
      </c>
      <c r="O37">
        <v>30151.65</v>
      </c>
      <c r="P37">
        <v>104.36</v>
      </c>
      <c r="Q37">
        <v>195.42</v>
      </c>
      <c r="R37">
        <v>19.44</v>
      </c>
      <c r="S37">
        <v>14.2</v>
      </c>
      <c r="T37">
        <v>906.02</v>
      </c>
      <c r="U37">
        <v>0.73</v>
      </c>
      <c r="V37">
        <v>0.77</v>
      </c>
      <c r="W37">
        <v>0.64</v>
      </c>
      <c r="X37">
        <v>0.05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8.5068</v>
      </c>
      <c r="E38">
        <v>11.76</v>
      </c>
      <c r="F38">
        <v>9.140000000000001</v>
      </c>
      <c r="G38">
        <v>137.07</v>
      </c>
      <c r="H38">
        <v>2.69</v>
      </c>
      <c r="I38">
        <v>4</v>
      </c>
      <c r="J38">
        <v>244.34</v>
      </c>
      <c r="K38">
        <v>53.44</v>
      </c>
      <c r="L38">
        <v>37</v>
      </c>
      <c r="M38">
        <v>0</v>
      </c>
      <c r="N38">
        <v>58.9</v>
      </c>
      <c r="O38">
        <v>30368.96</v>
      </c>
      <c r="P38">
        <v>104.48</v>
      </c>
      <c r="Q38">
        <v>195.42</v>
      </c>
      <c r="R38">
        <v>19.47</v>
      </c>
      <c r="S38">
        <v>14.2</v>
      </c>
      <c r="T38">
        <v>921.61</v>
      </c>
      <c r="U38">
        <v>0.73</v>
      </c>
      <c r="V38">
        <v>0.77</v>
      </c>
      <c r="W38">
        <v>0.65</v>
      </c>
      <c r="X38">
        <v>0.05</v>
      </c>
      <c r="Y38">
        <v>0.5</v>
      </c>
      <c r="Z3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6.8633</v>
      </c>
      <c r="E2">
        <v>14.57</v>
      </c>
      <c r="F2">
        <v>10.65</v>
      </c>
      <c r="G2">
        <v>8.300000000000001</v>
      </c>
      <c r="H2">
        <v>0.15</v>
      </c>
      <c r="I2">
        <v>77</v>
      </c>
      <c r="J2">
        <v>116.05</v>
      </c>
      <c r="K2">
        <v>43.4</v>
      </c>
      <c r="L2">
        <v>1</v>
      </c>
      <c r="M2">
        <v>75</v>
      </c>
      <c r="N2">
        <v>16.65</v>
      </c>
      <c r="O2">
        <v>14546.17</v>
      </c>
      <c r="P2">
        <v>105.51</v>
      </c>
      <c r="Q2">
        <v>195.42</v>
      </c>
      <c r="R2">
        <v>66.39</v>
      </c>
      <c r="S2">
        <v>14.2</v>
      </c>
      <c r="T2">
        <v>24012.23</v>
      </c>
      <c r="U2">
        <v>0.21</v>
      </c>
      <c r="V2">
        <v>0.66</v>
      </c>
      <c r="W2">
        <v>0.77</v>
      </c>
      <c r="X2">
        <v>1.56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7.8546</v>
      </c>
      <c r="E3">
        <v>12.73</v>
      </c>
      <c r="F3">
        <v>9.789999999999999</v>
      </c>
      <c r="G3">
        <v>16.31</v>
      </c>
      <c r="H3">
        <v>0.3</v>
      </c>
      <c r="I3">
        <v>36</v>
      </c>
      <c r="J3">
        <v>117.34</v>
      </c>
      <c r="K3">
        <v>43.4</v>
      </c>
      <c r="L3">
        <v>2</v>
      </c>
      <c r="M3">
        <v>34</v>
      </c>
      <c r="N3">
        <v>16.94</v>
      </c>
      <c r="O3">
        <v>14705.49</v>
      </c>
      <c r="P3">
        <v>95.88</v>
      </c>
      <c r="Q3">
        <v>195.43</v>
      </c>
      <c r="R3">
        <v>39.87</v>
      </c>
      <c r="S3">
        <v>14.2</v>
      </c>
      <c r="T3">
        <v>10961.7</v>
      </c>
      <c r="U3">
        <v>0.36</v>
      </c>
      <c r="V3">
        <v>0.72</v>
      </c>
      <c r="W3">
        <v>0.6899999999999999</v>
      </c>
      <c r="X3">
        <v>0.7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8.2149</v>
      </c>
      <c r="E4">
        <v>12.17</v>
      </c>
      <c r="F4">
        <v>9.539999999999999</v>
      </c>
      <c r="G4">
        <v>24.89</v>
      </c>
      <c r="H4">
        <v>0.45</v>
      </c>
      <c r="I4">
        <v>23</v>
      </c>
      <c r="J4">
        <v>118.63</v>
      </c>
      <c r="K4">
        <v>43.4</v>
      </c>
      <c r="L4">
        <v>3</v>
      </c>
      <c r="M4">
        <v>21</v>
      </c>
      <c r="N4">
        <v>17.23</v>
      </c>
      <c r="O4">
        <v>14865.24</v>
      </c>
      <c r="P4">
        <v>92.08</v>
      </c>
      <c r="Q4">
        <v>195.42</v>
      </c>
      <c r="R4">
        <v>31.75</v>
      </c>
      <c r="S4">
        <v>14.2</v>
      </c>
      <c r="T4">
        <v>6964.07</v>
      </c>
      <c r="U4">
        <v>0.45</v>
      </c>
      <c r="V4">
        <v>0.74</v>
      </c>
      <c r="W4">
        <v>0.68</v>
      </c>
      <c r="X4">
        <v>0.45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8.3787</v>
      </c>
      <c r="E5">
        <v>11.94</v>
      </c>
      <c r="F5">
        <v>9.42</v>
      </c>
      <c r="G5">
        <v>31.4</v>
      </c>
      <c r="H5">
        <v>0.59</v>
      </c>
      <c r="I5">
        <v>18</v>
      </c>
      <c r="J5">
        <v>119.93</v>
      </c>
      <c r="K5">
        <v>43.4</v>
      </c>
      <c r="L5">
        <v>4</v>
      </c>
      <c r="M5">
        <v>16</v>
      </c>
      <c r="N5">
        <v>17.53</v>
      </c>
      <c r="O5">
        <v>15025.44</v>
      </c>
      <c r="P5">
        <v>89.83</v>
      </c>
      <c r="Q5">
        <v>195.42</v>
      </c>
      <c r="R5">
        <v>28.34</v>
      </c>
      <c r="S5">
        <v>14.2</v>
      </c>
      <c r="T5">
        <v>5283.42</v>
      </c>
      <c r="U5">
        <v>0.5</v>
      </c>
      <c r="V5">
        <v>0.75</v>
      </c>
      <c r="W5">
        <v>0.67</v>
      </c>
      <c r="X5">
        <v>0.33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8.4984</v>
      </c>
      <c r="E6">
        <v>11.77</v>
      </c>
      <c r="F6">
        <v>9.35</v>
      </c>
      <c r="G6">
        <v>40.06</v>
      </c>
      <c r="H6">
        <v>0.73</v>
      </c>
      <c r="I6">
        <v>14</v>
      </c>
      <c r="J6">
        <v>121.23</v>
      </c>
      <c r="K6">
        <v>43.4</v>
      </c>
      <c r="L6">
        <v>5</v>
      </c>
      <c r="M6">
        <v>12</v>
      </c>
      <c r="N6">
        <v>17.83</v>
      </c>
      <c r="O6">
        <v>15186.08</v>
      </c>
      <c r="P6">
        <v>88.14</v>
      </c>
      <c r="Q6">
        <v>195.42</v>
      </c>
      <c r="R6">
        <v>26.23</v>
      </c>
      <c r="S6">
        <v>14.2</v>
      </c>
      <c r="T6">
        <v>4250.74</v>
      </c>
      <c r="U6">
        <v>0.54</v>
      </c>
      <c r="V6">
        <v>0.75</v>
      </c>
      <c r="W6">
        <v>0.66</v>
      </c>
      <c r="X6">
        <v>0.26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8.561</v>
      </c>
      <c r="E7">
        <v>11.68</v>
      </c>
      <c r="F7">
        <v>9.31</v>
      </c>
      <c r="G7">
        <v>46.55</v>
      </c>
      <c r="H7">
        <v>0.86</v>
      </c>
      <c r="I7">
        <v>12</v>
      </c>
      <c r="J7">
        <v>122.54</v>
      </c>
      <c r="K7">
        <v>43.4</v>
      </c>
      <c r="L7">
        <v>6</v>
      </c>
      <c r="M7">
        <v>10</v>
      </c>
      <c r="N7">
        <v>18.14</v>
      </c>
      <c r="O7">
        <v>15347.16</v>
      </c>
      <c r="P7">
        <v>86.81999999999999</v>
      </c>
      <c r="Q7">
        <v>195.42</v>
      </c>
      <c r="R7">
        <v>24.87</v>
      </c>
      <c r="S7">
        <v>14.2</v>
      </c>
      <c r="T7">
        <v>3577.84</v>
      </c>
      <c r="U7">
        <v>0.57</v>
      </c>
      <c r="V7">
        <v>0.76</v>
      </c>
      <c r="W7">
        <v>0.66</v>
      </c>
      <c r="X7">
        <v>0.22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8.6279</v>
      </c>
      <c r="E8">
        <v>11.59</v>
      </c>
      <c r="F8">
        <v>9.27</v>
      </c>
      <c r="G8">
        <v>55.6</v>
      </c>
      <c r="H8">
        <v>1</v>
      </c>
      <c r="I8">
        <v>10</v>
      </c>
      <c r="J8">
        <v>123.85</v>
      </c>
      <c r="K8">
        <v>43.4</v>
      </c>
      <c r="L8">
        <v>7</v>
      </c>
      <c r="M8">
        <v>8</v>
      </c>
      <c r="N8">
        <v>18.45</v>
      </c>
      <c r="O8">
        <v>15508.69</v>
      </c>
      <c r="P8">
        <v>85.05</v>
      </c>
      <c r="Q8">
        <v>195.42</v>
      </c>
      <c r="R8">
        <v>23.6</v>
      </c>
      <c r="S8">
        <v>14.2</v>
      </c>
      <c r="T8">
        <v>2953</v>
      </c>
      <c r="U8">
        <v>0.6</v>
      </c>
      <c r="V8">
        <v>0.76</v>
      </c>
      <c r="W8">
        <v>0.65</v>
      </c>
      <c r="X8">
        <v>0.18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8.661099999999999</v>
      </c>
      <c r="E9">
        <v>11.55</v>
      </c>
      <c r="F9">
        <v>9.25</v>
      </c>
      <c r="G9">
        <v>61.64</v>
      </c>
      <c r="H9">
        <v>1.13</v>
      </c>
      <c r="I9">
        <v>9</v>
      </c>
      <c r="J9">
        <v>125.16</v>
      </c>
      <c r="K9">
        <v>43.4</v>
      </c>
      <c r="L9">
        <v>8</v>
      </c>
      <c r="M9">
        <v>7</v>
      </c>
      <c r="N9">
        <v>18.76</v>
      </c>
      <c r="O9">
        <v>15670.68</v>
      </c>
      <c r="P9">
        <v>83.38</v>
      </c>
      <c r="Q9">
        <v>195.42</v>
      </c>
      <c r="R9">
        <v>22.95</v>
      </c>
      <c r="S9">
        <v>14.2</v>
      </c>
      <c r="T9">
        <v>2632.28</v>
      </c>
      <c r="U9">
        <v>0.62</v>
      </c>
      <c r="V9">
        <v>0.76</v>
      </c>
      <c r="W9">
        <v>0.65</v>
      </c>
      <c r="X9">
        <v>0.16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8.698399999999999</v>
      </c>
      <c r="E10">
        <v>11.5</v>
      </c>
      <c r="F10">
        <v>9.220000000000001</v>
      </c>
      <c r="G10">
        <v>69.16</v>
      </c>
      <c r="H10">
        <v>1.26</v>
      </c>
      <c r="I10">
        <v>8</v>
      </c>
      <c r="J10">
        <v>126.48</v>
      </c>
      <c r="K10">
        <v>43.4</v>
      </c>
      <c r="L10">
        <v>9</v>
      </c>
      <c r="M10">
        <v>6</v>
      </c>
      <c r="N10">
        <v>19.08</v>
      </c>
      <c r="O10">
        <v>15833.12</v>
      </c>
      <c r="P10">
        <v>82.05</v>
      </c>
      <c r="Q10">
        <v>195.42</v>
      </c>
      <c r="R10">
        <v>22.19</v>
      </c>
      <c r="S10">
        <v>14.2</v>
      </c>
      <c r="T10">
        <v>2258.93</v>
      </c>
      <c r="U10">
        <v>0.64</v>
      </c>
      <c r="V10">
        <v>0.77</v>
      </c>
      <c r="W10">
        <v>0.65</v>
      </c>
      <c r="X10">
        <v>0.13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8.728999999999999</v>
      </c>
      <c r="E11">
        <v>11.46</v>
      </c>
      <c r="F11">
        <v>9.199999999999999</v>
      </c>
      <c r="G11">
        <v>78.90000000000001</v>
      </c>
      <c r="H11">
        <v>1.38</v>
      </c>
      <c r="I11">
        <v>7</v>
      </c>
      <c r="J11">
        <v>127.8</v>
      </c>
      <c r="K11">
        <v>43.4</v>
      </c>
      <c r="L11">
        <v>10</v>
      </c>
      <c r="M11">
        <v>5</v>
      </c>
      <c r="N11">
        <v>19.4</v>
      </c>
      <c r="O11">
        <v>15996.02</v>
      </c>
      <c r="P11">
        <v>80.81999999999999</v>
      </c>
      <c r="Q11">
        <v>195.42</v>
      </c>
      <c r="R11">
        <v>21.7</v>
      </c>
      <c r="S11">
        <v>14.2</v>
      </c>
      <c r="T11">
        <v>2018.98</v>
      </c>
      <c r="U11">
        <v>0.65</v>
      </c>
      <c r="V11">
        <v>0.77</v>
      </c>
      <c r="W11">
        <v>0.65</v>
      </c>
      <c r="X11">
        <v>0.12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8.7226</v>
      </c>
      <c r="E12">
        <v>11.46</v>
      </c>
      <c r="F12">
        <v>9.210000000000001</v>
      </c>
      <c r="G12">
        <v>78.97</v>
      </c>
      <c r="H12">
        <v>1.5</v>
      </c>
      <c r="I12">
        <v>7</v>
      </c>
      <c r="J12">
        <v>129.13</v>
      </c>
      <c r="K12">
        <v>43.4</v>
      </c>
      <c r="L12">
        <v>11</v>
      </c>
      <c r="M12">
        <v>5</v>
      </c>
      <c r="N12">
        <v>19.73</v>
      </c>
      <c r="O12">
        <v>16159.39</v>
      </c>
      <c r="P12">
        <v>79.52</v>
      </c>
      <c r="Q12">
        <v>195.42</v>
      </c>
      <c r="R12">
        <v>21.94</v>
      </c>
      <c r="S12">
        <v>14.2</v>
      </c>
      <c r="T12">
        <v>2139.94</v>
      </c>
      <c r="U12">
        <v>0.65</v>
      </c>
      <c r="V12">
        <v>0.77</v>
      </c>
      <c r="W12">
        <v>0.65</v>
      </c>
      <c r="X12">
        <v>0.13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8.7608</v>
      </c>
      <c r="E13">
        <v>11.41</v>
      </c>
      <c r="F13">
        <v>9.19</v>
      </c>
      <c r="G13">
        <v>91.87</v>
      </c>
      <c r="H13">
        <v>1.63</v>
      </c>
      <c r="I13">
        <v>6</v>
      </c>
      <c r="J13">
        <v>130.45</v>
      </c>
      <c r="K13">
        <v>43.4</v>
      </c>
      <c r="L13">
        <v>12</v>
      </c>
      <c r="M13">
        <v>4</v>
      </c>
      <c r="N13">
        <v>20.05</v>
      </c>
      <c r="O13">
        <v>16323.22</v>
      </c>
      <c r="P13">
        <v>78.41</v>
      </c>
      <c r="Q13">
        <v>195.42</v>
      </c>
      <c r="R13">
        <v>21.15</v>
      </c>
      <c r="S13">
        <v>14.2</v>
      </c>
      <c r="T13">
        <v>1749.69</v>
      </c>
      <c r="U13">
        <v>0.67</v>
      </c>
      <c r="V13">
        <v>0.77</v>
      </c>
      <c r="W13">
        <v>0.65</v>
      </c>
      <c r="X13">
        <v>0.1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8.7615</v>
      </c>
      <c r="E14">
        <v>11.41</v>
      </c>
      <c r="F14">
        <v>9.19</v>
      </c>
      <c r="G14">
        <v>91.86</v>
      </c>
      <c r="H14">
        <v>1.74</v>
      </c>
      <c r="I14">
        <v>6</v>
      </c>
      <c r="J14">
        <v>131.79</v>
      </c>
      <c r="K14">
        <v>43.4</v>
      </c>
      <c r="L14">
        <v>13</v>
      </c>
      <c r="M14">
        <v>4</v>
      </c>
      <c r="N14">
        <v>20.39</v>
      </c>
      <c r="O14">
        <v>16487.53</v>
      </c>
      <c r="P14">
        <v>76.98</v>
      </c>
      <c r="Q14">
        <v>195.42</v>
      </c>
      <c r="R14">
        <v>21.1</v>
      </c>
      <c r="S14">
        <v>14.2</v>
      </c>
      <c r="T14">
        <v>1723.49</v>
      </c>
      <c r="U14">
        <v>0.67</v>
      </c>
      <c r="V14">
        <v>0.77</v>
      </c>
      <c r="W14">
        <v>0.65</v>
      </c>
      <c r="X14">
        <v>0.1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8.785600000000001</v>
      </c>
      <c r="E15">
        <v>11.38</v>
      </c>
      <c r="F15">
        <v>9.18</v>
      </c>
      <c r="G15">
        <v>110.14</v>
      </c>
      <c r="H15">
        <v>1.86</v>
      </c>
      <c r="I15">
        <v>5</v>
      </c>
      <c r="J15">
        <v>133.12</v>
      </c>
      <c r="K15">
        <v>43.4</v>
      </c>
      <c r="L15">
        <v>14</v>
      </c>
      <c r="M15">
        <v>1</v>
      </c>
      <c r="N15">
        <v>20.72</v>
      </c>
      <c r="O15">
        <v>16652.31</v>
      </c>
      <c r="P15">
        <v>76.09</v>
      </c>
      <c r="Q15">
        <v>195.42</v>
      </c>
      <c r="R15">
        <v>20.81</v>
      </c>
      <c r="S15">
        <v>14.2</v>
      </c>
      <c r="T15">
        <v>1586.59</v>
      </c>
      <c r="U15">
        <v>0.68</v>
      </c>
      <c r="V15">
        <v>0.77</v>
      </c>
      <c r="W15">
        <v>0.65</v>
      </c>
      <c r="X15">
        <v>0.09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8.789300000000001</v>
      </c>
      <c r="E16">
        <v>11.38</v>
      </c>
      <c r="F16">
        <v>9.17</v>
      </c>
      <c r="G16">
        <v>110.09</v>
      </c>
      <c r="H16">
        <v>1.97</v>
      </c>
      <c r="I16">
        <v>5</v>
      </c>
      <c r="J16">
        <v>134.46</v>
      </c>
      <c r="K16">
        <v>43.4</v>
      </c>
      <c r="L16">
        <v>15</v>
      </c>
      <c r="M16">
        <v>1</v>
      </c>
      <c r="N16">
        <v>21.06</v>
      </c>
      <c r="O16">
        <v>16817.7</v>
      </c>
      <c r="P16">
        <v>76.09999999999999</v>
      </c>
      <c r="Q16">
        <v>195.42</v>
      </c>
      <c r="R16">
        <v>20.68</v>
      </c>
      <c r="S16">
        <v>14.2</v>
      </c>
      <c r="T16">
        <v>1519.08</v>
      </c>
      <c r="U16">
        <v>0.6899999999999999</v>
      </c>
      <c r="V16">
        <v>0.77</v>
      </c>
      <c r="W16">
        <v>0.65</v>
      </c>
      <c r="X16">
        <v>0.09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8.791399999999999</v>
      </c>
      <c r="E17">
        <v>11.37</v>
      </c>
      <c r="F17">
        <v>9.17</v>
      </c>
      <c r="G17">
        <v>110.05</v>
      </c>
      <c r="H17">
        <v>2.08</v>
      </c>
      <c r="I17">
        <v>5</v>
      </c>
      <c r="J17">
        <v>135.81</v>
      </c>
      <c r="K17">
        <v>43.4</v>
      </c>
      <c r="L17">
        <v>16</v>
      </c>
      <c r="M17">
        <v>0</v>
      </c>
      <c r="N17">
        <v>21.41</v>
      </c>
      <c r="O17">
        <v>16983.46</v>
      </c>
      <c r="P17">
        <v>76.5</v>
      </c>
      <c r="Q17">
        <v>195.42</v>
      </c>
      <c r="R17">
        <v>20.49</v>
      </c>
      <c r="S17">
        <v>14.2</v>
      </c>
      <c r="T17">
        <v>1422.26</v>
      </c>
      <c r="U17">
        <v>0.6899999999999999</v>
      </c>
      <c r="V17">
        <v>0.77</v>
      </c>
      <c r="W17">
        <v>0.65</v>
      </c>
      <c r="X17">
        <v>0.08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7.419</v>
      </c>
      <c r="E2">
        <v>13.48</v>
      </c>
      <c r="F2">
        <v>10.35</v>
      </c>
      <c r="G2">
        <v>9.859999999999999</v>
      </c>
      <c r="H2">
        <v>0.2</v>
      </c>
      <c r="I2">
        <v>63</v>
      </c>
      <c r="J2">
        <v>89.87</v>
      </c>
      <c r="K2">
        <v>37.55</v>
      </c>
      <c r="L2">
        <v>1</v>
      </c>
      <c r="M2">
        <v>61</v>
      </c>
      <c r="N2">
        <v>11.32</v>
      </c>
      <c r="O2">
        <v>11317.98</v>
      </c>
      <c r="P2">
        <v>86</v>
      </c>
      <c r="Q2">
        <v>195.5</v>
      </c>
      <c r="R2">
        <v>57.21</v>
      </c>
      <c r="S2">
        <v>14.2</v>
      </c>
      <c r="T2">
        <v>19492.27</v>
      </c>
      <c r="U2">
        <v>0.25</v>
      </c>
      <c r="V2">
        <v>0.68</v>
      </c>
      <c r="W2">
        <v>0.74</v>
      </c>
      <c r="X2">
        <v>1.26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8.209099999999999</v>
      </c>
      <c r="E3">
        <v>12.18</v>
      </c>
      <c r="F3">
        <v>9.68</v>
      </c>
      <c r="G3">
        <v>19.35</v>
      </c>
      <c r="H3">
        <v>0.39</v>
      </c>
      <c r="I3">
        <v>30</v>
      </c>
      <c r="J3">
        <v>91.09999999999999</v>
      </c>
      <c r="K3">
        <v>37.55</v>
      </c>
      <c r="L3">
        <v>2</v>
      </c>
      <c r="M3">
        <v>28</v>
      </c>
      <c r="N3">
        <v>11.54</v>
      </c>
      <c r="O3">
        <v>11468.97</v>
      </c>
      <c r="P3">
        <v>78.87</v>
      </c>
      <c r="Q3">
        <v>195.42</v>
      </c>
      <c r="R3">
        <v>36.09</v>
      </c>
      <c r="S3">
        <v>14.2</v>
      </c>
      <c r="T3">
        <v>9097.41</v>
      </c>
      <c r="U3">
        <v>0.39</v>
      </c>
      <c r="V3">
        <v>0.73</v>
      </c>
      <c r="W3">
        <v>0.6899999999999999</v>
      </c>
      <c r="X3">
        <v>0.59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8.515499999999999</v>
      </c>
      <c r="E4">
        <v>11.74</v>
      </c>
      <c r="F4">
        <v>9.44</v>
      </c>
      <c r="G4">
        <v>29.82</v>
      </c>
      <c r="H4">
        <v>0.57</v>
      </c>
      <c r="I4">
        <v>19</v>
      </c>
      <c r="J4">
        <v>92.31999999999999</v>
      </c>
      <c r="K4">
        <v>37.55</v>
      </c>
      <c r="L4">
        <v>3</v>
      </c>
      <c r="M4">
        <v>17</v>
      </c>
      <c r="N4">
        <v>11.77</v>
      </c>
      <c r="O4">
        <v>11620.34</v>
      </c>
      <c r="P4">
        <v>75.45</v>
      </c>
      <c r="Q4">
        <v>195.42</v>
      </c>
      <c r="R4">
        <v>28.99</v>
      </c>
      <c r="S4">
        <v>14.2</v>
      </c>
      <c r="T4">
        <v>5602.53</v>
      </c>
      <c r="U4">
        <v>0.49</v>
      </c>
      <c r="V4">
        <v>0.75</v>
      </c>
      <c r="W4">
        <v>0.67</v>
      </c>
      <c r="X4">
        <v>0.36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8.6234</v>
      </c>
      <c r="E5">
        <v>11.6</v>
      </c>
      <c r="F5">
        <v>9.369999999999999</v>
      </c>
      <c r="G5">
        <v>37.49</v>
      </c>
      <c r="H5">
        <v>0.75</v>
      </c>
      <c r="I5">
        <v>15</v>
      </c>
      <c r="J5">
        <v>93.55</v>
      </c>
      <c r="K5">
        <v>37.55</v>
      </c>
      <c r="L5">
        <v>4</v>
      </c>
      <c r="M5">
        <v>13</v>
      </c>
      <c r="N5">
        <v>12</v>
      </c>
      <c r="O5">
        <v>11772.07</v>
      </c>
      <c r="P5">
        <v>73.08</v>
      </c>
      <c r="Q5">
        <v>195.42</v>
      </c>
      <c r="R5">
        <v>26.96</v>
      </c>
      <c r="S5">
        <v>14.2</v>
      </c>
      <c r="T5">
        <v>4609.2</v>
      </c>
      <c r="U5">
        <v>0.53</v>
      </c>
      <c r="V5">
        <v>0.75</v>
      </c>
      <c r="W5">
        <v>0.66</v>
      </c>
      <c r="X5">
        <v>0.29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8.7102</v>
      </c>
      <c r="E6">
        <v>11.48</v>
      </c>
      <c r="F6">
        <v>9.31</v>
      </c>
      <c r="G6">
        <v>46.57</v>
      </c>
      <c r="H6">
        <v>0.93</v>
      </c>
      <c r="I6">
        <v>12</v>
      </c>
      <c r="J6">
        <v>94.79000000000001</v>
      </c>
      <c r="K6">
        <v>37.55</v>
      </c>
      <c r="L6">
        <v>5</v>
      </c>
      <c r="M6">
        <v>10</v>
      </c>
      <c r="N6">
        <v>12.23</v>
      </c>
      <c r="O6">
        <v>11924.18</v>
      </c>
      <c r="P6">
        <v>71.11</v>
      </c>
      <c r="Q6">
        <v>195.42</v>
      </c>
      <c r="R6">
        <v>25.12</v>
      </c>
      <c r="S6">
        <v>14.2</v>
      </c>
      <c r="T6">
        <v>3702.46</v>
      </c>
      <c r="U6">
        <v>0.57</v>
      </c>
      <c r="V6">
        <v>0.76</v>
      </c>
      <c r="W6">
        <v>0.66</v>
      </c>
      <c r="X6">
        <v>0.23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8.773400000000001</v>
      </c>
      <c r="E7">
        <v>11.4</v>
      </c>
      <c r="F7">
        <v>9.27</v>
      </c>
      <c r="G7">
        <v>55.62</v>
      </c>
      <c r="H7">
        <v>1.1</v>
      </c>
      <c r="I7">
        <v>10</v>
      </c>
      <c r="J7">
        <v>96.02</v>
      </c>
      <c r="K7">
        <v>37.55</v>
      </c>
      <c r="L7">
        <v>6</v>
      </c>
      <c r="M7">
        <v>8</v>
      </c>
      <c r="N7">
        <v>12.47</v>
      </c>
      <c r="O7">
        <v>12076.67</v>
      </c>
      <c r="P7">
        <v>69.47</v>
      </c>
      <c r="Q7">
        <v>195.42</v>
      </c>
      <c r="R7">
        <v>23.55</v>
      </c>
      <c r="S7">
        <v>14.2</v>
      </c>
      <c r="T7">
        <v>2929.33</v>
      </c>
      <c r="U7">
        <v>0.6</v>
      </c>
      <c r="V7">
        <v>0.76</v>
      </c>
      <c r="W7">
        <v>0.66</v>
      </c>
      <c r="X7">
        <v>0.18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8.838699999999999</v>
      </c>
      <c r="E8">
        <v>11.31</v>
      </c>
      <c r="F8">
        <v>9.220000000000001</v>
      </c>
      <c r="G8">
        <v>69.17</v>
      </c>
      <c r="H8">
        <v>1.27</v>
      </c>
      <c r="I8">
        <v>8</v>
      </c>
      <c r="J8">
        <v>97.26000000000001</v>
      </c>
      <c r="K8">
        <v>37.55</v>
      </c>
      <c r="L8">
        <v>7</v>
      </c>
      <c r="M8">
        <v>6</v>
      </c>
      <c r="N8">
        <v>12.71</v>
      </c>
      <c r="O8">
        <v>12229.54</v>
      </c>
      <c r="P8">
        <v>66.64</v>
      </c>
      <c r="Q8">
        <v>195.42</v>
      </c>
      <c r="R8">
        <v>22.37</v>
      </c>
      <c r="S8">
        <v>14.2</v>
      </c>
      <c r="T8">
        <v>2347.86</v>
      </c>
      <c r="U8">
        <v>0.63</v>
      </c>
      <c r="V8">
        <v>0.77</v>
      </c>
      <c r="W8">
        <v>0.65</v>
      </c>
      <c r="X8">
        <v>0.14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8.8674</v>
      </c>
      <c r="E9">
        <v>11.28</v>
      </c>
      <c r="F9">
        <v>9.210000000000001</v>
      </c>
      <c r="G9">
        <v>78.90000000000001</v>
      </c>
      <c r="H9">
        <v>1.43</v>
      </c>
      <c r="I9">
        <v>7</v>
      </c>
      <c r="J9">
        <v>98.5</v>
      </c>
      <c r="K9">
        <v>37.55</v>
      </c>
      <c r="L9">
        <v>8</v>
      </c>
      <c r="M9">
        <v>5</v>
      </c>
      <c r="N9">
        <v>12.95</v>
      </c>
      <c r="O9">
        <v>12382.79</v>
      </c>
      <c r="P9">
        <v>64.81999999999999</v>
      </c>
      <c r="Q9">
        <v>195.42</v>
      </c>
      <c r="R9">
        <v>21.67</v>
      </c>
      <c r="S9">
        <v>14.2</v>
      </c>
      <c r="T9">
        <v>2005.1</v>
      </c>
      <c r="U9">
        <v>0.66</v>
      </c>
      <c r="V9">
        <v>0.77</v>
      </c>
      <c r="W9">
        <v>0.65</v>
      </c>
      <c r="X9">
        <v>0.12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8.8567</v>
      </c>
      <c r="E10">
        <v>11.29</v>
      </c>
      <c r="F10">
        <v>9.220000000000001</v>
      </c>
      <c r="G10">
        <v>79.02</v>
      </c>
      <c r="H10">
        <v>1.59</v>
      </c>
      <c r="I10">
        <v>7</v>
      </c>
      <c r="J10">
        <v>99.75</v>
      </c>
      <c r="K10">
        <v>37.55</v>
      </c>
      <c r="L10">
        <v>9</v>
      </c>
      <c r="M10">
        <v>2</v>
      </c>
      <c r="N10">
        <v>13.2</v>
      </c>
      <c r="O10">
        <v>12536.43</v>
      </c>
      <c r="P10">
        <v>64.20999999999999</v>
      </c>
      <c r="Q10">
        <v>195.42</v>
      </c>
      <c r="R10">
        <v>21.81</v>
      </c>
      <c r="S10">
        <v>14.2</v>
      </c>
      <c r="T10">
        <v>2074.41</v>
      </c>
      <c r="U10">
        <v>0.65</v>
      </c>
      <c r="V10">
        <v>0.77</v>
      </c>
      <c r="W10">
        <v>0.66</v>
      </c>
      <c r="X10">
        <v>0.13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8.8893</v>
      </c>
      <c r="E11">
        <v>11.25</v>
      </c>
      <c r="F11">
        <v>9.199999999999999</v>
      </c>
      <c r="G11">
        <v>91.95999999999999</v>
      </c>
      <c r="H11">
        <v>1.74</v>
      </c>
      <c r="I11">
        <v>6</v>
      </c>
      <c r="J11">
        <v>101</v>
      </c>
      <c r="K11">
        <v>37.55</v>
      </c>
      <c r="L11">
        <v>10</v>
      </c>
      <c r="M11">
        <v>0</v>
      </c>
      <c r="N11">
        <v>13.45</v>
      </c>
      <c r="O11">
        <v>12690.46</v>
      </c>
      <c r="P11">
        <v>63.14</v>
      </c>
      <c r="Q11">
        <v>195.42</v>
      </c>
      <c r="R11">
        <v>21.25</v>
      </c>
      <c r="S11">
        <v>14.2</v>
      </c>
      <c r="T11">
        <v>1800.42</v>
      </c>
      <c r="U11">
        <v>0.67</v>
      </c>
      <c r="V11">
        <v>0.77</v>
      </c>
      <c r="W11">
        <v>0.65</v>
      </c>
      <c r="X11">
        <v>0.11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5.4081</v>
      </c>
      <c r="E2">
        <v>18.49</v>
      </c>
      <c r="F2">
        <v>11.46</v>
      </c>
      <c r="G2">
        <v>5.93</v>
      </c>
      <c r="H2">
        <v>0.09</v>
      </c>
      <c r="I2">
        <v>116</v>
      </c>
      <c r="J2">
        <v>194.77</v>
      </c>
      <c r="K2">
        <v>54.38</v>
      </c>
      <c r="L2">
        <v>1</v>
      </c>
      <c r="M2">
        <v>114</v>
      </c>
      <c r="N2">
        <v>39.4</v>
      </c>
      <c r="O2">
        <v>24256.19</v>
      </c>
      <c r="P2">
        <v>159.71</v>
      </c>
      <c r="Q2">
        <v>195.5</v>
      </c>
      <c r="R2">
        <v>91.86</v>
      </c>
      <c r="S2">
        <v>14.2</v>
      </c>
      <c r="T2">
        <v>36556.16</v>
      </c>
      <c r="U2">
        <v>0.15</v>
      </c>
      <c r="V2">
        <v>0.62</v>
      </c>
      <c r="W2">
        <v>0.83</v>
      </c>
      <c r="X2">
        <v>2.37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6.8195</v>
      </c>
      <c r="E3">
        <v>14.66</v>
      </c>
      <c r="F3">
        <v>10.12</v>
      </c>
      <c r="G3">
        <v>11.68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140.43</v>
      </c>
      <c r="Q3">
        <v>195.42</v>
      </c>
      <c r="R3">
        <v>50.1</v>
      </c>
      <c r="S3">
        <v>14.2</v>
      </c>
      <c r="T3">
        <v>15992.48</v>
      </c>
      <c r="U3">
        <v>0.28</v>
      </c>
      <c r="V3">
        <v>0.7</v>
      </c>
      <c r="W3">
        <v>0.73</v>
      </c>
      <c r="X3">
        <v>1.04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7.3609</v>
      </c>
      <c r="E4">
        <v>13.59</v>
      </c>
      <c r="F4">
        <v>9.75</v>
      </c>
      <c r="G4">
        <v>17.2</v>
      </c>
      <c r="H4">
        <v>0.27</v>
      </c>
      <c r="I4">
        <v>34</v>
      </c>
      <c r="J4">
        <v>197.88</v>
      </c>
      <c r="K4">
        <v>54.38</v>
      </c>
      <c r="L4">
        <v>3</v>
      </c>
      <c r="M4">
        <v>32</v>
      </c>
      <c r="N4">
        <v>40.5</v>
      </c>
      <c r="O4">
        <v>24639</v>
      </c>
      <c r="P4">
        <v>134.61</v>
      </c>
      <c r="Q4">
        <v>195.42</v>
      </c>
      <c r="R4">
        <v>38.42</v>
      </c>
      <c r="S4">
        <v>14.2</v>
      </c>
      <c r="T4">
        <v>10246.73</v>
      </c>
      <c r="U4">
        <v>0.37</v>
      </c>
      <c r="V4">
        <v>0.72</v>
      </c>
      <c r="W4">
        <v>0.6899999999999999</v>
      </c>
      <c r="X4">
        <v>0.66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7.6602</v>
      </c>
      <c r="E5">
        <v>13.05</v>
      </c>
      <c r="F5">
        <v>9.57</v>
      </c>
      <c r="G5">
        <v>22.96</v>
      </c>
      <c r="H5">
        <v>0.36</v>
      </c>
      <c r="I5">
        <v>25</v>
      </c>
      <c r="J5">
        <v>199.44</v>
      </c>
      <c r="K5">
        <v>54.38</v>
      </c>
      <c r="L5">
        <v>4</v>
      </c>
      <c r="M5">
        <v>23</v>
      </c>
      <c r="N5">
        <v>41.06</v>
      </c>
      <c r="O5">
        <v>24831.54</v>
      </c>
      <c r="P5">
        <v>131.64</v>
      </c>
      <c r="Q5">
        <v>195.44</v>
      </c>
      <c r="R5">
        <v>32.87</v>
      </c>
      <c r="S5">
        <v>14.2</v>
      </c>
      <c r="T5">
        <v>7513.61</v>
      </c>
      <c r="U5">
        <v>0.43</v>
      </c>
      <c r="V5">
        <v>0.74</v>
      </c>
      <c r="W5">
        <v>0.68</v>
      </c>
      <c r="X5">
        <v>0.48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7.8366</v>
      </c>
      <c r="E6">
        <v>12.76</v>
      </c>
      <c r="F6">
        <v>9.470000000000001</v>
      </c>
      <c r="G6">
        <v>28.4</v>
      </c>
      <c r="H6">
        <v>0.44</v>
      </c>
      <c r="I6">
        <v>20</v>
      </c>
      <c r="J6">
        <v>201.01</v>
      </c>
      <c r="K6">
        <v>54.38</v>
      </c>
      <c r="L6">
        <v>5</v>
      </c>
      <c r="M6">
        <v>18</v>
      </c>
      <c r="N6">
        <v>41.63</v>
      </c>
      <c r="O6">
        <v>25024.84</v>
      </c>
      <c r="P6">
        <v>129.88</v>
      </c>
      <c r="Q6">
        <v>195.44</v>
      </c>
      <c r="R6">
        <v>29.98</v>
      </c>
      <c r="S6">
        <v>14.2</v>
      </c>
      <c r="T6">
        <v>6092.9</v>
      </c>
      <c r="U6">
        <v>0.47</v>
      </c>
      <c r="V6">
        <v>0.75</v>
      </c>
      <c r="W6">
        <v>0.66</v>
      </c>
      <c r="X6">
        <v>0.38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7.9377</v>
      </c>
      <c r="E7">
        <v>12.6</v>
      </c>
      <c r="F7">
        <v>9.42</v>
      </c>
      <c r="G7">
        <v>33.25</v>
      </c>
      <c r="H7">
        <v>0.53</v>
      </c>
      <c r="I7">
        <v>17</v>
      </c>
      <c r="J7">
        <v>202.58</v>
      </c>
      <c r="K7">
        <v>54.38</v>
      </c>
      <c r="L7">
        <v>6</v>
      </c>
      <c r="M7">
        <v>15</v>
      </c>
      <c r="N7">
        <v>42.2</v>
      </c>
      <c r="O7">
        <v>25218.93</v>
      </c>
      <c r="P7">
        <v>128.75</v>
      </c>
      <c r="Q7">
        <v>195.42</v>
      </c>
      <c r="R7">
        <v>28.37</v>
      </c>
      <c r="S7">
        <v>14.2</v>
      </c>
      <c r="T7">
        <v>5303.57</v>
      </c>
      <c r="U7">
        <v>0.5</v>
      </c>
      <c r="V7">
        <v>0.75</v>
      </c>
      <c r="W7">
        <v>0.67</v>
      </c>
      <c r="X7">
        <v>0.33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8.0571</v>
      </c>
      <c r="E8">
        <v>12.41</v>
      </c>
      <c r="F8">
        <v>9.35</v>
      </c>
      <c r="G8">
        <v>40.07</v>
      </c>
      <c r="H8">
        <v>0.61</v>
      </c>
      <c r="I8">
        <v>14</v>
      </c>
      <c r="J8">
        <v>204.16</v>
      </c>
      <c r="K8">
        <v>54.38</v>
      </c>
      <c r="L8">
        <v>7</v>
      </c>
      <c r="M8">
        <v>12</v>
      </c>
      <c r="N8">
        <v>42.78</v>
      </c>
      <c r="O8">
        <v>25413.94</v>
      </c>
      <c r="P8">
        <v>127.16</v>
      </c>
      <c r="Q8">
        <v>195.42</v>
      </c>
      <c r="R8">
        <v>26.16</v>
      </c>
      <c r="S8">
        <v>14.2</v>
      </c>
      <c r="T8">
        <v>4215.6</v>
      </c>
      <c r="U8">
        <v>0.54</v>
      </c>
      <c r="V8">
        <v>0.75</v>
      </c>
      <c r="W8">
        <v>0.66</v>
      </c>
      <c r="X8">
        <v>0.26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8.1045</v>
      </c>
      <c r="E9">
        <v>12.34</v>
      </c>
      <c r="F9">
        <v>9.32</v>
      </c>
      <c r="G9">
        <v>43</v>
      </c>
      <c r="H9">
        <v>0.6899999999999999</v>
      </c>
      <c r="I9">
        <v>13</v>
      </c>
      <c r="J9">
        <v>205.75</v>
      </c>
      <c r="K9">
        <v>54.38</v>
      </c>
      <c r="L9">
        <v>8</v>
      </c>
      <c r="M9">
        <v>11</v>
      </c>
      <c r="N9">
        <v>43.37</v>
      </c>
      <c r="O9">
        <v>25609.61</v>
      </c>
      <c r="P9">
        <v>126.34</v>
      </c>
      <c r="Q9">
        <v>195.42</v>
      </c>
      <c r="R9">
        <v>25.21</v>
      </c>
      <c r="S9">
        <v>14.2</v>
      </c>
      <c r="T9">
        <v>3743.02</v>
      </c>
      <c r="U9">
        <v>0.5600000000000001</v>
      </c>
      <c r="V9">
        <v>0.76</v>
      </c>
      <c r="W9">
        <v>0.66</v>
      </c>
      <c r="X9">
        <v>0.23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8.173999999999999</v>
      </c>
      <c r="E10">
        <v>12.23</v>
      </c>
      <c r="F10">
        <v>9.289999999999999</v>
      </c>
      <c r="G10">
        <v>50.67</v>
      </c>
      <c r="H10">
        <v>0.77</v>
      </c>
      <c r="I10">
        <v>11</v>
      </c>
      <c r="J10">
        <v>207.34</v>
      </c>
      <c r="K10">
        <v>54.38</v>
      </c>
      <c r="L10">
        <v>9</v>
      </c>
      <c r="M10">
        <v>9</v>
      </c>
      <c r="N10">
        <v>43.96</v>
      </c>
      <c r="O10">
        <v>25806.1</v>
      </c>
      <c r="P10">
        <v>125.46</v>
      </c>
      <c r="Q10">
        <v>195.42</v>
      </c>
      <c r="R10">
        <v>24.45</v>
      </c>
      <c r="S10">
        <v>14.2</v>
      </c>
      <c r="T10">
        <v>3374.23</v>
      </c>
      <c r="U10">
        <v>0.58</v>
      </c>
      <c r="V10">
        <v>0.76</v>
      </c>
      <c r="W10">
        <v>0.65</v>
      </c>
      <c r="X10">
        <v>0.2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8.2126</v>
      </c>
      <c r="E11">
        <v>12.18</v>
      </c>
      <c r="F11">
        <v>9.27</v>
      </c>
      <c r="G11">
        <v>55.62</v>
      </c>
      <c r="H11">
        <v>0.85</v>
      </c>
      <c r="I11">
        <v>10</v>
      </c>
      <c r="J11">
        <v>208.94</v>
      </c>
      <c r="K11">
        <v>54.38</v>
      </c>
      <c r="L11">
        <v>10</v>
      </c>
      <c r="M11">
        <v>8</v>
      </c>
      <c r="N11">
        <v>44.56</v>
      </c>
      <c r="O11">
        <v>26003.41</v>
      </c>
      <c r="P11">
        <v>124.69</v>
      </c>
      <c r="Q11">
        <v>195.42</v>
      </c>
      <c r="R11">
        <v>23.64</v>
      </c>
      <c r="S11">
        <v>14.2</v>
      </c>
      <c r="T11">
        <v>2972.68</v>
      </c>
      <c r="U11">
        <v>0.6</v>
      </c>
      <c r="V11">
        <v>0.76</v>
      </c>
      <c r="W11">
        <v>0.66</v>
      </c>
      <c r="X11">
        <v>0.18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8.215199999999999</v>
      </c>
      <c r="E12">
        <v>12.17</v>
      </c>
      <c r="F12">
        <v>9.27</v>
      </c>
      <c r="G12">
        <v>55.6</v>
      </c>
      <c r="H12">
        <v>0.93</v>
      </c>
      <c r="I12">
        <v>10</v>
      </c>
      <c r="J12">
        <v>210.55</v>
      </c>
      <c r="K12">
        <v>54.38</v>
      </c>
      <c r="L12">
        <v>11</v>
      </c>
      <c r="M12">
        <v>8</v>
      </c>
      <c r="N12">
        <v>45.17</v>
      </c>
      <c r="O12">
        <v>26201.54</v>
      </c>
      <c r="P12">
        <v>124.35</v>
      </c>
      <c r="Q12">
        <v>195.42</v>
      </c>
      <c r="R12">
        <v>23.56</v>
      </c>
      <c r="S12">
        <v>14.2</v>
      </c>
      <c r="T12">
        <v>2936.74</v>
      </c>
      <c r="U12">
        <v>0.6</v>
      </c>
      <c r="V12">
        <v>0.76</v>
      </c>
      <c r="W12">
        <v>0.65</v>
      </c>
      <c r="X12">
        <v>0.18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8.257999999999999</v>
      </c>
      <c r="E13">
        <v>12.11</v>
      </c>
      <c r="F13">
        <v>9.24</v>
      </c>
      <c r="G13">
        <v>61.62</v>
      </c>
      <c r="H13">
        <v>1</v>
      </c>
      <c r="I13">
        <v>9</v>
      </c>
      <c r="J13">
        <v>212.16</v>
      </c>
      <c r="K13">
        <v>54.38</v>
      </c>
      <c r="L13">
        <v>12</v>
      </c>
      <c r="M13">
        <v>7</v>
      </c>
      <c r="N13">
        <v>45.78</v>
      </c>
      <c r="O13">
        <v>26400.51</v>
      </c>
      <c r="P13">
        <v>123.2</v>
      </c>
      <c r="Q13">
        <v>195.42</v>
      </c>
      <c r="R13">
        <v>22.89</v>
      </c>
      <c r="S13">
        <v>14.2</v>
      </c>
      <c r="T13">
        <v>2602.69</v>
      </c>
      <c r="U13">
        <v>0.62</v>
      </c>
      <c r="V13">
        <v>0.76</v>
      </c>
      <c r="W13">
        <v>0.65</v>
      </c>
      <c r="X13">
        <v>0.16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8.292400000000001</v>
      </c>
      <c r="E14">
        <v>12.06</v>
      </c>
      <c r="F14">
        <v>9.23</v>
      </c>
      <c r="G14">
        <v>69.23999999999999</v>
      </c>
      <c r="H14">
        <v>1.08</v>
      </c>
      <c r="I14">
        <v>8</v>
      </c>
      <c r="J14">
        <v>213.78</v>
      </c>
      <c r="K14">
        <v>54.38</v>
      </c>
      <c r="L14">
        <v>13</v>
      </c>
      <c r="M14">
        <v>6</v>
      </c>
      <c r="N14">
        <v>46.4</v>
      </c>
      <c r="O14">
        <v>26600.32</v>
      </c>
      <c r="P14">
        <v>122.85</v>
      </c>
      <c r="Q14">
        <v>195.42</v>
      </c>
      <c r="R14">
        <v>22.46</v>
      </c>
      <c r="S14">
        <v>14.2</v>
      </c>
      <c r="T14">
        <v>2395.14</v>
      </c>
      <c r="U14">
        <v>0.63</v>
      </c>
      <c r="V14">
        <v>0.76</v>
      </c>
      <c r="W14">
        <v>0.65</v>
      </c>
      <c r="X14">
        <v>0.14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8.2959</v>
      </c>
      <c r="E15">
        <v>12.05</v>
      </c>
      <c r="F15">
        <v>9.23</v>
      </c>
      <c r="G15">
        <v>69.2</v>
      </c>
      <c r="H15">
        <v>1.15</v>
      </c>
      <c r="I15">
        <v>8</v>
      </c>
      <c r="J15">
        <v>215.41</v>
      </c>
      <c r="K15">
        <v>54.38</v>
      </c>
      <c r="L15">
        <v>14</v>
      </c>
      <c r="M15">
        <v>6</v>
      </c>
      <c r="N15">
        <v>47.03</v>
      </c>
      <c r="O15">
        <v>26801</v>
      </c>
      <c r="P15">
        <v>122.07</v>
      </c>
      <c r="Q15">
        <v>195.42</v>
      </c>
      <c r="R15">
        <v>22.32</v>
      </c>
      <c r="S15">
        <v>14.2</v>
      </c>
      <c r="T15">
        <v>2324.83</v>
      </c>
      <c r="U15">
        <v>0.64</v>
      </c>
      <c r="V15">
        <v>0.76</v>
      </c>
      <c r="W15">
        <v>0.65</v>
      </c>
      <c r="X15">
        <v>0.14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8.331200000000001</v>
      </c>
      <c r="E16">
        <v>12</v>
      </c>
      <c r="F16">
        <v>9.210000000000001</v>
      </c>
      <c r="G16">
        <v>78.98</v>
      </c>
      <c r="H16">
        <v>1.23</v>
      </c>
      <c r="I16">
        <v>7</v>
      </c>
      <c r="J16">
        <v>217.04</v>
      </c>
      <c r="K16">
        <v>54.38</v>
      </c>
      <c r="L16">
        <v>15</v>
      </c>
      <c r="M16">
        <v>5</v>
      </c>
      <c r="N16">
        <v>47.66</v>
      </c>
      <c r="O16">
        <v>27002.55</v>
      </c>
      <c r="P16">
        <v>121.66</v>
      </c>
      <c r="Q16">
        <v>195.42</v>
      </c>
      <c r="R16">
        <v>21.94</v>
      </c>
      <c r="S16">
        <v>14.2</v>
      </c>
      <c r="T16">
        <v>2141.18</v>
      </c>
      <c r="U16">
        <v>0.65</v>
      </c>
      <c r="V16">
        <v>0.77</v>
      </c>
      <c r="W16">
        <v>0.65</v>
      </c>
      <c r="X16">
        <v>0.13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8.335100000000001</v>
      </c>
      <c r="E17">
        <v>12</v>
      </c>
      <c r="F17">
        <v>9.210000000000001</v>
      </c>
      <c r="G17">
        <v>78.93000000000001</v>
      </c>
      <c r="H17">
        <v>1.3</v>
      </c>
      <c r="I17">
        <v>7</v>
      </c>
      <c r="J17">
        <v>218.68</v>
      </c>
      <c r="K17">
        <v>54.38</v>
      </c>
      <c r="L17">
        <v>16</v>
      </c>
      <c r="M17">
        <v>5</v>
      </c>
      <c r="N17">
        <v>48.31</v>
      </c>
      <c r="O17">
        <v>27204.98</v>
      </c>
      <c r="P17">
        <v>121.97</v>
      </c>
      <c r="Q17">
        <v>195.42</v>
      </c>
      <c r="R17">
        <v>21.79</v>
      </c>
      <c r="S17">
        <v>14.2</v>
      </c>
      <c r="T17">
        <v>2062.2</v>
      </c>
      <c r="U17">
        <v>0.65</v>
      </c>
      <c r="V17">
        <v>0.77</v>
      </c>
      <c r="W17">
        <v>0.65</v>
      </c>
      <c r="X17">
        <v>0.12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8.3308</v>
      </c>
      <c r="E18">
        <v>12</v>
      </c>
      <c r="F18">
        <v>9.210000000000001</v>
      </c>
      <c r="G18">
        <v>78.98</v>
      </c>
      <c r="H18">
        <v>1.37</v>
      </c>
      <c r="I18">
        <v>7</v>
      </c>
      <c r="J18">
        <v>220.33</v>
      </c>
      <c r="K18">
        <v>54.38</v>
      </c>
      <c r="L18">
        <v>17</v>
      </c>
      <c r="M18">
        <v>5</v>
      </c>
      <c r="N18">
        <v>48.95</v>
      </c>
      <c r="O18">
        <v>27408.3</v>
      </c>
      <c r="P18">
        <v>120.64</v>
      </c>
      <c r="Q18">
        <v>195.42</v>
      </c>
      <c r="R18">
        <v>22.06</v>
      </c>
      <c r="S18">
        <v>14.2</v>
      </c>
      <c r="T18">
        <v>2200.72</v>
      </c>
      <c r="U18">
        <v>0.64</v>
      </c>
      <c r="V18">
        <v>0.77</v>
      </c>
      <c r="W18">
        <v>0.65</v>
      </c>
      <c r="X18">
        <v>0.13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8.376200000000001</v>
      </c>
      <c r="E19">
        <v>11.94</v>
      </c>
      <c r="F19">
        <v>9.19</v>
      </c>
      <c r="G19">
        <v>91.89</v>
      </c>
      <c r="H19">
        <v>1.44</v>
      </c>
      <c r="I19">
        <v>6</v>
      </c>
      <c r="J19">
        <v>221.99</v>
      </c>
      <c r="K19">
        <v>54.38</v>
      </c>
      <c r="L19">
        <v>18</v>
      </c>
      <c r="M19">
        <v>4</v>
      </c>
      <c r="N19">
        <v>49.61</v>
      </c>
      <c r="O19">
        <v>27612.53</v>
      </c>
      <c r="P19">
        <v>120.23</v>
      </c>
      <c r="Q19">
        <v>195.43</v>
      </c>
      <c r="R19">
        <v>21.2</v>
      </c>
      <c r="S19">
        <v>14.2</v>
      </c>
      <c r="T19">
        <v>1775.86</v>
      </c>
      <c r="U19">
        <v>0.67</v>
      </c>
      <c r="V19">
        <v>0.77</v>
      </c>
      <c r="W19">
        <v>0.65</v>
      </c>
      <c r="X19">
        <v>0.1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8.3789</v>
      </c>
      <c r="E20">
        <v>11.93</v>
      </c>
      <c r="F20">
        <v>9.18</v>
      </c>
      <c r="G20">
        <v>91.84999999999999</v>
      </c>
      <c r="H20">
        <v>1.51</v>
      </c>
      <c r="I20">
        <v>6</v>
      </c>
      <c r="J20">
        <v>223.65</v>
      </c>
      <c r="K20">
        <v>54.38</v>
      </c>
      <c r="L20">
        <v>19</v>
      </c>
      <c r="M20">
        <v>4</v>
      </c>
      <c r="N20">
        <v>50.27</v>
      </c>
      <c r="O20">
        <v>27817.81</v>
      </c>
      <c r="P20">
        <v>119.93</v>
      </c>
      <c r="Q20">
        <v>195.42</v>
      </c>
      <c r="R20">
        <v>21.03</v>
      </c>
      <c r="S20">
        <v>14.2</v>
      </c>
      <c r="T20">
        <v>1691.36</v>
      </c>
      <c r="U20">
        <v>0.68</v>
      </c>
      <c r="V20">
        <v>0.77</v>
      </c>
      <c r="W20">
        <v>0.65</v>
      </c>
      <c r="X20">
        <v>0.1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8.3764</v>
      </c>
      <c r="E21">
        <v>11.94</v>
      </c>
      <c r="F21">
        <v>9.19</v>
      </c>
      <c r="G21">
        <v>91.88</v>
      </c>
      <c r="H21">
        <v>1.58</v>
      </c>
      <c r="I21">
        <v>6</v>
      </c>
      <c r="J21">
        <v>225.32</v>
      </c>
      <c r="K21">
        <v>54.38</v>
      </c>
      <c r="L21">
        <v>20</v>
      </c>
      <c r="M21">
        <v>4</v>
      </c>
      <c r="N21">
        <v>50.95</v>
      </c>
      <c r="O21">
        <v>28023.89</v>
      </c>
      <c r="P21">
        <v>119.58</v>
      </c>
      <c r="Q21">
        <v>195.42</v>
      </c>
      <c r="R21">
        <v>21.12</v>
      </c>
      <c r="S21">
        <v>14.2</v>
      </c>
      <c r="T21">
        <v>1734.02</v>
      </c>
      <c r="U21">
        <v>0.67</v>
      </c>
      <c r="V21">
        <v>0.77</v>
      </c>
      <c r="W21">
        <v>0.65</v>
      </c>
      <c r="X21">
        <v>0.1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8.375999999999999</v>
      </c>
      <c r="E22">
        <v>11.94</v>
      </c>
      <c r="F22">
        <v>9.19</v>
      </c>
      <c r="G22">
        <v>91.89</v>
      </c>
      <c r="H22">
        <v>1.64</v>
      </c>
      <c r="I22">
        <v>6</v>
      </c>
      <c r="J22">
        <v>227</v>
      </c>
      <c r="K22">
        <v>54.38</v>
      </c>
      <c r="L22">
        <v>21</v>
      </c>
      <c r="M22">
        <v>4</v>
      </c>
      <c r="N22">
        <v>51.62</v>
      </c>
      <c r="O22">
        <v>28230.92</v>
      </c>
      <c r="P22">
        <v>118.83</v>
      </c>
      <c r="Q22">
        <v>195.44</v>
      </c>
      <c r="R22">
        <v>21.19</v>
      </c>
      <c r="S22">
        <v>14.2</v>
      </c>
      <c r="T22">
        <v>1771.26</v>
      </c>
      <c r="U22">
        <v>0.67</v>
      </c>
      <c r="V22">
        <v>0.77</v>
      </c>
      <c r="W22">
        <v>0.65</v>
      </c>
      <c r="X22">
        <v>0.1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8.4153</v>
      </c>
      <c r="E23">
        <v>11.88</v>
      </c>
      <c r="F23">
        <v>9.17</v>
      </c>
      <c r="G23">
        <v>110.06</v>
      </c>
      <c r="H23">
        <v>1.71</v>
      </c>
      <c r="I23">
        <v>5</v>
      </c>
      <c r="J23">
        <v>228.69</v>
      </c>
      <c r="K23">
        <v>54.38</v>
      </c>
      <c r="L23">
        <v>22</v>
      </c>
      <c r="M23">
        <v>3</v>
      </c>
      <c r="N23">
        <v>52.31</v>
      </c>
      <c r="O23">
        <v>28438.91</v>
      </c>
      <c r="P23">
        <v>118.38</v>
      </c>
      <c r="Q23">
        <v>195.42</v>
      </c>
      <c r="R23">
        <v>20.65</v>
      </c>
      <c r="S23">
        <v>14.2</v>
      </c>
      <c r="T23">
        <v>1505.06</v>
      </c>
      <c r="U23">
        <v>0.6899999999999999</v>
      </c>
      <c r="V23">
        <v>0.77</v>
      </c>
      <c r="W23">
        <v>0.65</v>
      </c>
      <c r="X23">
        <v>0.08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8.4201</v>
      </c>
      <c r="E24">
        <v>11.88</v>
      </c>
      <c r="F24">
        <v>9.17</v>
      </c>
      <c r="G24">
        <v>109.98</v>
      </c>
      <c r="H24">
        <v>1.77</v>
      </c>
      <c r="I24">
        <v>5</v>
      </c>
      <c r="J24">
        <v>230.38</v>
      </c>
      <c r="K24">
        <v>54.38</v>
      </c>
      <c r="L24">
        <v>23</v>
      </c>
      <c r="M24">
        <v>3</v>
      </c>
      <c r="N24">
        <v>53</v>
      </c>
      <c r="O24">
        <v>28647.87</v>
      </c>
      <c r="P24">
        <v>118.26</v>
      </c>
      <c r="Q24">
        <v>195.48</v>
      </c>
      <c r="R24">
        <v>20.53</v>
      </c>
      <c r="S24">
        <v>14.2</v>
      </c>
      <c r="T24">
        <v>1444.19</v>
      </c>
      <c r="U24">
        <v>0.6899999999999999</v>
      </c>
      <c r="V24">
        <v>0.77</v>
      </c>
      <c r="W24">
        <v>0.64</v>
      </c>
      <c r="X24">
        <v>0.08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8.414999999999999</v>
      </c>
      <c r="E25">
        <v>11.88</v>
      </c>
      <c r="F25">
        <v>9.17</v>
      </c>
      <c r="G25">
        <v>110.07</v>
      </c>
      <c r="H25">
        <v>1.84</v>
      </c>
      <c r="I25">
        <v>5</v>
      </c>
      <c r="J25">
        <v>232.08</v>
      </c>
      <c r="K25">
        <v>54.38</v>
      </c>
      <c r="L25">
        <v>24</v>
      </c>
      <c r="M25">
        <v>3</v>
      </c>
      <c r="N25">
        <v>53.71</v>
      </c>
      <c r="O25">
        <v>28857.81</v>
      </c>
      <c r="P25">
        <v>118.21</v>
      </c>
      <c r="Q25">
        <v>195.42</v>
      </c>
      <c r="R25">
        <v>20.71</v>
      </c>
      <c r="S25">
        <v>14.2</v>
      </c>
      <c r="T25">
        <v>1536.09</v>
      </c>
      <c r="U25">
        <v>0.6899999999999999</v>
      </c>
      <c r="V25">
        <v>0.77</v>
      </c>
      <c r="W25">
        <v>0.64</v>
      </c>
      <c r="X25">
        <v>0.09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8.418699999999999</v>
      </c>
      <c r="E26">
        <v>11.88</v>
      </c>
      <c r="F26">
        <v>9.17</v>
      </c>
      <c r="G26">
        <v>110.01</v>
      </c>
      <c r="H26">
        <v>1.9</v>
      </c>
      <c r="I26">
        <v>5</v>
      </c>
      <c r="J26">
        <v>233.79</v>
      </c>
      <c r="K26">
        <v>54.38</v>
      </c>
      <c r="L26">
        <v>25</v>
      </c>
      <c r="M26">
        <v>3</v>
      </c>
      <c r="N26">
        <v>54.42</v>
      </c>
      <c r="O26">
        <v>29068.74</v>
      </c>
      <c r="P26">
        <v>117.37</v>
      </c>
      <c r="Q26">
        <v>195.42</v>
      </c>
      <c r="R26">
        <v>20.55</v>
      </c>
      <c r="S26">
        <v>14.2</v>
      </c>
      <c r="T26">
        <v>1454.86</v>
      </c>
      <c r="U26">
        <v>0.6899999999999999</v>
      </c>
      <c r="V26">
        <v>0.77</v>
      </c>
      <c r="W26">
        <v>0.64</v>
      </c>
      <c r="X26">
        <v>0.08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8.419700000000001</v>
      </c>
      <c r="E27">
        <v>11.88</v>
      </c>
      <c r="F27">
        <v>9.17</v>
      </c>
      <c r="G27">
        <v>109.99</v>
      </c>
      <c r="H27">
        <v>1.96</v>
      </c>
      <c r="I27">
        <v>5</v>
      </c>
      <c r="J27">
        <v>235.51</v>
      </c>
      <c r="K27">
        <v>54.38</v>
      </c>
      <c r="L27">
        <v>26</v>
      </c>
      <c r="M27">
        <v>3</v>
      </c>
      <c r="N27">
        <v>55.14</v>
      </c>
      <c r="O27">
        <v>29280.69</v>
      </c>
      <c r="P27">
        <v>115.92</v>
      </c>
      <c r="Q27">
        <v>195.42</v>
      </c>
      <c r="R27">
        <v>20.42</v>
      </c>
      <c r="S27">
        <v>14.2</v>
      </c>
      <c r="T27">
        <v>1387.7</v>
      </c>
      <c r="U27">
        <v>0.7</v>
      </c>
      <c r="V27">
        <v>0.77</v>
      </c>
      <c r="W27">
        <v>0.65</v>
      </c>
      <c r="X27">
        <v>0.08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8.421200000000001</v>
      </c>
      <c r="E28">
        <v>11.87</v>
      </c>
      <c r="F28">
        <v>9.16</v>
      </c>
      <c r="G28">
        <v>109.96</v>
      </c>
      <c r="H28">
        <v>2.02</v>
      </c>
      <c r="I28">
        <v>5</v>
      </c>
      <c r="J28">
        <v>237.24</v>
      </c>
      <c r="K28">
        <v>54.38</v>
      </c>
      <c r="L28">
        <v>27</v>
      </c>
      <c r="M28">
        <v>3</v>
      </c>
      <c r="N28">
        <v>55.86</v>
      </c>
      <c r="O28">
        <v>29493.67</v>
      </c>
      <c r="P28">
        <v>115.09</v>
      </c>
      <c r="Q28">
        <v>195.42</v>
      </c>
      <c r="R28">
        <v>20.43</v>
      </c>
      <c r="S28">
        <v>14.2</v>
      </c>
      <c r="T28">
        <v>1392.63</v>
      </c>
      <c r="U28">
        <v>0.7</v>
      </c>
      <c r="V28">
        <v>0.77</v>
      </c>
      <c r="W28">
        <v>0.64</v>
      </c>
      <c r="X28">
        <v>0.08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8.4604</v>
      </c>
      <c r="E29">
        <v>11.82</v>
      </c>
      <c r="F29">
        <v>9.15</v>
      </c>
      <c r="G29">
        <v>137.21</v>
      </c>
      <c r="H29">
        <v>2.08</v>
      </c>
      <c r="I29">
        <v>4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114.69</v>
      </c>
      <c r="Q29">
        <v>195.42</v>
      </c>
      <c r="R29">
        <v>19.84</v>
      </c>
      <c r="S29">
        <v>14.2</v>
      </c>
      <c r="T29">
        <v>1106.71</v>
      </c>
      <c r="U29">
        <v>0.72</v>
      </c>
      <c r="V29">
        <v>0.77</v>
      </c>
      <c r="W29">
        <v>0.65</v>
      </c>
      <c r="X29">
        <v>0.06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8.458399999999999</v>
      </c>
      <c r="E30">
        <v>11.82</v>
      </c>
      <c r="F30">
        <v>9.15</v>
      </c>
      <c r="G30">
        <v>137.25</v>
      </c>
      <c r="H30">
        <v>2.14</v>
      </c>
      <c r="I30">
        <v>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115.6</v>
      </c>
      <c r="Q30">
        <v>195.42</v>
      </c>
      <c r="R30">
        <v>19.99</v>
      </c>
      <c r="S30">
        <v>14.2</v>
      </c>
      <c r="T30">
        <v>1179.51</v>
      </c>
      <c r="U30">
        <v>0.71</v>
      </c>
      <c r="V30">
        <v>0.77</v>
      </c>
      <c r="W30">
        <v>0.64</v>
      </c>
      <c r="X30">
        <v>0.06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8.4575</v>
      </c>
      <c r="E31">
        <v>11.82</v>
      </c>
      <c r="F31">
        <v>9.15</v>
      </c>
      <c r="G31">
        <v>137.28</v>
      </c>
      <c r="H31">
        <v>2.2</v>
      </c>
      <c r="I31">
        <v>4</v>
      </c>
      <c r="J31">
        <v>242.47</v>
      </c>
      <c r="K31">
        <v>54.38</v>
      </c>
      <c r="L31">
        <v>30</v>
      </c>
      <c r="M31">
        <v>2</v>
      </c>
      <c r="N31">
        <v>58.1</v>
      </c>
      <c r="O31">
        <v>30139.04</v>
      </c>
      <c r="P31">
        <v>115.71</v>
      </c>
      <c r="Q31">
        <v>195.42</v>
      </c>
      <c r="R31">
        <v>20.05</v>
      </c>
      <c r="S31">
        <v>14.2</v>
      </c>
      <c r="T31">
        <v>1208.73</v>
      </c>
      <c r="U31">
        <v>0.71</v>
      </c>
      <c r="V31">
        <v>0.77</v>
      </c>
      <c r="W31">
        <v>0.64</v>
      </c>
      <c r="X31">
        <v>0.06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8.460000000000001</v>
      </c>
      <c r="E32">
        <v>11.82</v>
      </c>
      <c r="F32">
        <v>9.15</v>
      </c>
      <c r="G32">
        <v>137.22</v>
      </c>
      <c r="H32">
        <v>2.26</v>
      </c>
      <c r="I32">
        <v>4</v>
      </c>
      <c r="J32">
        <v>244.23</v>
      </c>
      <c r="K32">
        <v>54.38</v>
      </c>
      <c r="L32">
        <v>31</v>
      </c>
      <c r="M32">
        <v>2</v>
      </c>
      <c r="N32">
        <v>58.86</v>
      </c>
      <c r="O32">
        <v>30356.28</v>
      </c>
      <c r="P32">
        <v>115.69</v>
      </c>
      <c r="Q32">
        <v>195.42</v>
      </c>
      <c r="R32">
        <v>19.87</v>
      </c>
      <c r="S32">
        <v>14.2</v>
      </c>
      <c r="T32">
        <v>1120.48</v>
      </c>
      <c r="U32">
        <v>0.71</v>
      </c>
      <c r="V32">
        <v>0.77</v>
      </c>
      <c r="W32">
        <v>0.64</v>
      </c>
      <c r="X32">
        <v>0.06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8.462</v>
      </c>
      <c r="E33">
        <v>11.82</v>
      </c>
      <c r="F33">
        <v>9.15</v>
      </c>
      <c r="G33">
        <v>137.18</v>
      </c>
      <c r="H33">
        <v>2.31</v>
      </c>
      <c r="I33">
        <v>4</v>
      </c>
      <c r="J33">
        <v>246</v>
      </c>
      <c r="K33">
        <v>54.38</v>
      </c>
      <c r="L33">
        <v>32</v>
      </c>
      <c r="M33">
        <v>2</v>
      </c>
      <c r="N33">
        <v>59.63</v>
      </c>
      <c r="O33">
        <v>30574.64</v>
      </c>
      <c r="P33">
        <v>114.83</v>
      </c>
      <c r="Q33">
        <v>195.42</v>
      </c>
      <c r="R33">
        <v>19.81</v>
      </c>
      <c r="S33">
        <v>14.2</v>
      </c>
      <c r="T33">
        <v>1089.12</v>
      </c>
      <c r="U33">
        <v>0.72</v>
      </c>
      <c r="V33">
        <v>0.77</v>
      </c>
      <c r="W33">
        <v>0.64</v>
      </c>
      <c r="X33">
        <v>0.06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8.465999999999999</v>
      </c>
      <c r="E34">
        <v>11.81</v>
      </c>
      <c r="F34">
        <v>9.140000000000001</v>
      </c>
      <c r="G34">
        <v>137.1</v>
      </c>
      <c r="H34">
        <v>2.37</v>
      </c>
      <c r="I34">
        <v>4</v>
      </c>
      <c r="J34">
        <v>247.78</v>
      </c>
      <c r="K34">
        <v>54.38</v>
      </c>
      <c r="L34">
        <v>33</v>
      </c>
      <c r="M34">
        <v>2</v>
      </c>
      <c r="N34">
        <v>60.41</v>
      </c>
      <c r="O34">
        <v>30794.11</v>
      </c>
      <c r="P34">
        <v>114.34</v>
      </c>
      <c r="Q34">
        <v>195.42</v>
      </c>
      <c r="R34">
        <v>19.66</v>
      </c>
      <c r="S34">
        <v>14.2</v>
      </c>
      <c r="T34">
        <v>1015.56</v>
      </c>
      <c r="U34">
        <v>0.72</v>
      </c>
      <c r="V34">
        <v>0.77</v>
      </c>
      <c r="W34">
        <v>0.64</v>
      </c>
      <c r="X34">
        <v>0.05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8.465</v>
      </c>
      <c r="E35">
        <v>11.81</v>
      </c>
      <c r="F35">
        <v>9.140000000000001</v>
      </c>
      <c r="G35">
        <v>137.12</v>
      </c>
      <c r="H35">
        <v>2.42</v>
      </c>
      <c r="I35">
        <v>4</v>
      </c>
      <c r="J35">
        <v>249.57</v>
      </c>
      <c r="K35">
        <v>54.38</v>
      </c>
      <c r="L35">
        <v>34</v>
      </c>
      <c r="M35">
        <v>2</v>
      </c>
      <c r="N35">
        <v>61.2</v>
      </c>
      <c r="O35">
        <v>31014.73</v>
      </c>
      <c r="P35">
        <v>113.23</v>
      </c>
      <c r="Q35">
        <v>195.42</v>
      </c>
      <c r="R35">
        <v>19.74</v>
      </c>
      <c r="S35">
        <v>14.2</v>
      </c>
      <c r="T35">
        <v>1052.66</v>
      </c>
      <c r="U35">
        <v>0.72</v>
      </c>
      <c r="V35">
        <v>0.77</v>
      </c>
      <c r="W35">
        <v>0.64</v>
      </c>
      <c r="X35">
        <v>0.05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8.4664</v>
      </c>
      <c r="E36">
        <v>11.81</v>
      </c>
      <c r="F36">
        <v>9.140000000000001</v>
      </c>
      <c r="G36">
        <v>137.09</v>
      </c>
      <c r="H36">
        <v>2.48</v>
      </c>
      <c r="I36">
        <v>4</v>
      </c>
      <c r="J36">
        <v>251.37</v>
      </c>
      <c r="K36">
        <v>54.38</v>
      </c>
      <c r="L36">
        <v>35</v>
      </c>
      <c r="M36">
        <v>2</v>
      </c>
      <c r="N36">
        <v>61.99</v>
      </c>
      <c r="O36">
        <v>31236.5</v>
      </c>
      <c r="P36">
        <v>111.9</v>
      </c>
      <c r="Q36">
        <v>195.42</v>
      </c>
      <c r="R36">
        <v>19.63</v>
      </c>
      <c r="S36">
        <v>14.2</v>
      </c>
      <c r="T36">
        <v>997.55</v>
      </c>
      <c r="U36">
        <v>0.72</v>
      </c>
      <c r="V36">
        <v>0.77</v>
      </c>
      <c r="W36">
        <v>0.64</v>
      </c>
      <c r="X36">
        <v>0.05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8.4682</v>
      </c>
      <c r="E37">
        <v>11.81</v>
      </c>
      <c r="F37">
        <v>9.140000000000001</v>
      </c>
      <c r="G37">
        <v>137.05</v>
      </c>
      <c r="H37">
        <v>2.53</v>
      </c>
      <c r="I37">
        <v>4</v>
      </c>
      <c r="J37">
        <v>253.18</v>
      </c>
      <c r="K37">
        <v>54.38</v>
      </c>
      <c r="L37">
        <v>36</v>
      </c>
      <c r="M37">
        <v>2</v>
      </c>
      <c r="N37">
        <v>62.8</v>
      </c>
      <c r="O37">
        <v>31459.45</v>
      </c>
      <c r="P37">
        <v>110.89</v>
      </c>
      <c r="Q37">
        <v>195.42</v>
      </c>
      <c r="R37">
        <v>19.54</v>
      </c>
      <c r="S37">
        <v>14.2</v>
      </c>
      <c r="T37">
        <v>952.66</v>
      </c>
      <c r="U37">
        <v>0.73</v>
      </c>
      <c r="V37">
        <v>0.77</v>
      </c>
      <c r="W37">
        <v>0.64</v>
      </c>
      <c r="X37">
        <v>0.05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8.470000000000001</v>
      </c>
      <c r="E38">
        <v>11.81</v>
      </c>
      <c r="F38">
        <v>9.130000000000001</v>
      </c>
      <c r="G38">
        <v>137.01</v>
      </c>
      <c r="H38">
        <v>2.58</v>
      </c>
      <c r="I38">
        <v>4</v>
      </c>
      <c r="J38">
        <v>255</v>
      </c>
      <c r="K38">
        <v>54.38</v>
      </c>
      <c r="L38">
        <v>37</v>
      </c>
      <c r="M38">
        <v>2</v>
      </c>
      <c r="N38">
        <v>63.62</v>
      </c>
      <c r="O38">
        <v>31683.59</v>
      </c>
      <c r="P38">
        <v>109.74</v>
      </c>
      <c r="Q38">
        <v>195.42</v>
      </c>
      <c r="R38">
        <v>19.39</v>
      </c>
      <c r="S38">
        <v>14.2</v>
      </c>
      <c r="T38">
        <v>878.09</v>
      </c>
      <c r="U38">
        <v>0.73</v>
      </c>
      <c r="V38">
        <v>0.77</v>
      </c>
      <c r="W38">
        <v>0.64</v>
      </c>
      <c r="X38">
        <v>0.05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8.466799999999999</v>
      </c>
      <c r="E39">
        <v>11.81</v>
      </c>
      <c r="F39">
        <v>9.140000000000001</v>
      </c>
      <c r="G39">
        <v>137.08</v>
      </c>
      <c r="H39">
        <v>2.63</v>
      </c>
      <c r="I39">
        <v>4</v>
      </c>
      <c r="J39">
        <v>256.82</v>
      </c>
      <c r="K39">
        <v>54.38</v>
      </c>
      <c r="L39">
        <v>38</v>
      </c>
      <c r="M39">
        <v>2</v>
      </c>
      <c r="N39">
        <v>64.45</v>
      </c>
      <c r="O39">
        <v>31909.08</v>
      </c>
      <c r="P39">
        <v>107.61</v>
      </c>
      <c r="Q39">
        <v>195.42</v>
      </c>
      <c r="R39">
        <v>19.48</v>
      </c>
      <c r="S39">
        <v>14.2</v>
      </c>
      <c r="T39">
        <v>925.22</v>
      </c>
      <c r="U39">
        <v>0.73</v>
      </c>
      <c r="V39">
        <v>0.77</v>
      </c>
      <c r="W39">
        <v>0.65</v>
      </c>
      <c r="X39">
        <v>0.05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8.509</v>
      </c>
      <c r="E40">
        <v>11.75</v>
      </c>
      <c r="F40">
        <v>9.119999999999999</v>
      </c>
      <c r="G40">
        <v>182.38</v>
      </c>
      <c r="H40">
        <v>2.68</v>
      </c>
      <c r="I40">
        <v>3</v>
      </c>
      <c r="J40">
        <v>258.66</v>
      </c>
      <c r="K40">
        <v>54.38</v>
      </c>
      <c r="L40">
        <v>39</v>
      </c>
      <c r="M40">
        <v>0</v>
      </c>
      <c r="N40">
        <v>65.28</v>
      </c>
      <c r="O40">
        <v>32135.68</v>
      </c>
      <c r="P40">
        <v>107.28</v>
      </c>
      <c r="Q40">
        <v>195.42</v>
      </c>
      <c r="R40">
        <v>18.95</v>
      </c>
      <c r="S40">
        <v>14.2</v>
      </c>
      <c r="T40">
        <v>662.45</v>
      </c>
      <c r="U40">
        <v>0.75</v>
      </c>
      <c r="V40">
        <v>0.77</v>
      </c>
      <c r="W40">
        <v>0.64</v>
      </c>
      <c r="X40">
        <v>0.03</v>
      </c>
      <c r="Y40">
        <v>0.5</v>
      </c>
      <c r="Z40">
        <v>10</v>
      </c>
    </row>
    <row r="41" spans="1:26">
      <c r="A41">
        <v>0</v>
      </c>
      <c r="B41">
        <v>40</v>
      </c>
      <c r="C41" t="s">
        <v>26</v>
      </c>
      <c r="D41">
        <v>7.419</v>
      </c>
      <c r="E41">
        <v>13.48</v>
      </c>
      <c r="F41">
        <v>10.35</v>
      </c>
      <c r="G41">
        <v>9.859999999999999</v>
      </c>
      <c r="H41">
        <v>0.2</v>
      </c>
      <c r="I41">
        <v>63</v>
      </c>
      <c r="J41">
        <v>89.87</v>
      </c>
      <c r="K41">
        <v>37.55</v>
      </c>
      <c r="L41">
        <v>1</v>
      </c>
      <c r="M41">
        <v>61</v>
      </c>
      <c r="N41">
        <v>11.32</v>
      </c>
      <c r="O41">
        <v>11317.98</v>
      </c>
      <c r="P41">
        <v>86</v>
      </c>
      <c r="Q41">
        <v>195.5</v>
      </c>
      <c r="R41">
        <v>57.21</v>
      </c>
      <c r="S41">
        <v>14.2</v>
      </c>
      <c r="T41">
        <v>19492.27</v>
      </c>
      <c r="U41">
        <v>0.25</v>
      </c>
      <c r="V41">
        <v>0.68</v>
      </c>
      <c r="W41">
        <v>0.74</v>
      </c>
      <c r="X41">
        <v>1.26</v>
      </c>
      <c r="Y41">
        <v>0.5</v>
      </c>
      <c r="Z41">
        <v>10</v>
      </c>
    </row>
    <row r="42" spans="1:26">
      <c r="A42">
        <v>1</v>
      </c>
      <c r="B42">
        <v>40</v>
      </c>
      <c r="C42" t="s">
        <v>26</v>
      </c>
      <c r="D42">
        <v>8.209099999999999</v>
      </c>
      <c r="E42">
        <v>12.18</v>
      </c>
      <c r="F42">
        <v>9.68</v>
      </c>
      <c r="G42">
        <v>19.35</v>
      </c>
      <c r="H42">
        <v>0.39</v>
      </c>
      <c r="I42">
        <v>30</v>
      </c>
      <c r="J42">
        <v>91.09999999999999</v>
      </c>
      <c r="K42">
        <v>37.55</v>
      </c>
      <c r="L42">
        <v>2</v>
      </c>
      <c r="M42">
        <v>28</v>
      </c>
      <c r="N42">
        <v>11.54</v>
      </c>
      <c r="O42">
        <v>11468.97</v>
      </c>
      <c r="P42">
        <v>78.87</v>
      </c>
      <c r="Q42">
        <v>195.42</v>
      </c>
      <c r="R42">
        <v>36.09</v>
      </c>
      <c r="S42">
        <v>14.2</v>
      </c>
      <c r="T42">
        <v>9097.41</v>
      </c>
      <c r="U42">
        <v>0.39</v>
      </c>
      <c r="V42">
        <v>0.73</v>
      </c>
      <c r="W42">
        <v>0.6899999999999999</v>
      </c>
      <c r="X42">
        <v>0.59</v>
      </c>
      <c r="Y42">
        <v>0.5</v>
      </c>
      <c r="Z42">
        <v>10</v>
      </c>
    </row>
    <row r="43" spans="1:26">
      <c r="A43">
        <v>2</v>
      </c>
      <c r="B43">
        <v>40</v>
      </c>
      <c r="C43" t="s">
        <v>26</v>
      </c>
      <c r="D43">
        <v>8.515499999999999</v>
      </c>
      <c r="E43">
        <v>11.74</v>
      </c>
      <c r="F43">
        <v>9.44</v>
      </c>
      <c r="G43">
        <v>29.82</v>
      </c>
      <c r="H43">
        <v>0.57</v>
      </c>
      <c r="I43">
        <v>19</v>
      </c>
      <c r="J43">
        <v>92.31999999999999</v>
      </c>
      <c r="K43">
        <v>37.55</v>
      </c>
      <c r="L43">
        <v>3</v>
      </c>
      <c r="M43">
        <v>17</v>
      </c>
      <c r="N43">
        <v>11.77</v>
      </c>
      <c r="O43">
        <v>11620.34</v>
      </c>
      <c r="P43">
        <v>75.45</v>
      </c>
      <c r="Q43">
        <v>195.42</v>
      </c>
      <c r="R43">
        <v>28.99</v>
      </c>
      <c r="S43">
        <v>14.2</v>
      </c>
      <c r="T43">
        <v>5602.53</v>
      </c>
      <c r="U43">
        <v>0.49</v>
      </c>
      <c r="V43">
        <v>0.75</v>
      </c>
      <c r="W43">
        <v>0.67</v>
      </c>
      <c r="X43">
        <v>0.36</v>
      </c>
      <c r="Y43">
        <v>0.5</v>
      </c>
      <c r="Z43">
        <v>10</v>
      </c>
    </row>
    <row r="44" spans="1:26">
      <c r="A44">
        <v>3</v>
      </c>
      <c r="B44">
        <v>40</v>
      </c>
      <c r="C44" t="s">
        <v>26</v>
      </c>
      <c r="D44">
        <v>8.6234</v>
      </c>
      <c r="E44">
        <v>11.6</v>
      </c>
      <c r="F44">
        <v>9.369999999999999</v>
      </c>
      <c r="G44">
        <v>37.49</v>
      </c>
      <c r="H44">
        <v>0.75</v>
      </c>
      <c r="I44">
        <v>15</v>
      </c>
      <c r="J44">
        <v>93.55</v>
      </c>
      <c r="K44">
        <v>37.55</v>
      </c>
      <c r="L44">
        <v>4</v>
      </c>
      <c r="M44">
        <v>13</v>
      </c>
      <c r="N44">
        <v>12</v>
      </c>
      <c r="O44">
        <v>11772.07</v>
      </c>
      <c r="P44">
        <v>73.08</v>
      </c>
      <c r="Q44">
        <v>195.42</v>
      </c>
      <c r="R44">
        <v>26.96</v>
      </c>
      <c r="S44">
        <v>14.2</v>
      </c>
      <c r="T44">
        <v>4609.2</v>
      </c>
      <c r="U44">
        <v>0.53</v>
      </c>
      <c r="V44">
        <v>0.75</v>
      </c>
      <c r="W44">
        <v>0.66</v>
      </c>
      <c r="X44">
        <v>0.29</v>
      </c>
      <c r="Y44">
        <v>0.5</v>
      </c>
      <c r="Z44">
        <v>10</v>
      </c>
    </row>
    <row r="45" spans="1:26">
      <c r="A45">
        <v>4</v>
      </c>
      <c r="B45">
        <v>40</v>
      </c>
      <c r="C45" t="s">
        <v>26</v>
      </c>
      <c r="D45">
        <v>8.7102</v>
      </c>
      <c r="E45">
        <v>11.48</v>
      </c>
      <c r="F45">
        <v>9.31</v>
      </c>
      <c r="G45">
        <v>46.57</v>
      </c>
      <c r="H45">
        <v>0.93</v>
      </c>
      <c r="I45">
        <v>12</v>
      </c>
      <c r="J45">
        <v>94.79000000000001</v>
      </c>
      <c r="K45">
        <v>37.55</v>
      </c>
      <c r="L45">
        <v>5</v>
      </c>
      <c r="M45">
        <v>10</v>
      </c>
      <c r="N45">
        <v>12.23</v>
      </c>
      <c r="O45">
        <v>11924.18</v>
      </c>
      <c r="P45">
        <v>71.11</v>
      </c>
      <c r="Q45">
        <v>195.42</v>
      </c>
      <c r="R45">
        <v>25.12</v>
      </c>
      <c r="S45">
        <v>14.2</v>
      </c>
      <c r="T45">
        <v>3702.46</v>
      </c>
      <c r="U45">
        <v>0.57</v>
      </c>
      <c r="V45">
        <v>0.76</v>
      </c>
      <c r="W45">
        <v>0.66</v>
      </c>
      <c r="X45">
        <v>0.23</v>
      </c>
      <c r="Y45">
        <v>0.5</v>
      </c>
      <c r="Z45">
        <v>10</v>
      </c>
    </row>
    <row r="46" spans="1:26">
      <c r="A46">
        <v>5</v>
      </c>
      <c r="B46">
        <v>40</v>
      </c>
      <c r="C46" t="s">
        <v>26</v>
      </c>
      <c r="D46">
        <v>8.773400000000001</v>
      </c>
      <c r="E46">
        <v>11.4</v>
      </c>
      <c r="F46">
        <v>9.27</v>
      </c>
      <c r="G46">
        <v>55.62</v>
      </c>
      <c r="H46">
        <v>1.1</v>
      </c>
      <c r="I46">
        <v>10</v>
      </c>
      <c r="J46">
        <v>96.02</v>
      </c>
      <c r="K46">
        <v>37.55</v>
      </c>
      <c r="L46">
        <v>6</v>
      </c>
      <c r="M46">
        <v>8</v>
      </c>
      <c r="N46">
        <v>12.47</v>
      </c>
      <c r="O46">
        <v>12076.67</v>
      </c>
      <c r="P46">
        <v>69.47</v>
      </c>
      <c r="Q46">
        <v>195.42</v>
      </c>
      <c r="R46">
        <v>23.55</v>
      </c>
      <c r="S46">
        <v>14.2</v>
      </c>
      <c r="T46">
        <v>2929.33</v>
      </c>
      <c r="U46">
        <v>0.6</v>
      </c>
      <c r="V46">
        <v>0.76</v>
      </c>
      <c r="W46">
        <v>0.66</v>
      </c>
      <c r="X46">
        <v>0.18</v>
      </c>
      <c r="Y46">
        <v>0.5</v>
      </c>
      <c r="Z46">
        <v>10</v>
      </c>
    </row>
    <row r="47" spans="1:26">
      <c r="A47">
        <v>6</v>
      </c>
      <c r="B47">
        <v>40</v>
      </c>
      <c r="C47" t="s">
        <v>26</v>
      </c>
      <c r="D47">
        <v>8.838699999999999</v>
      </c>
      <c r="E47">
        <v>11.31</v>
      </c>
      <c r="F47">
        <v>9.220000000000001</v>
      </c>
      <c r="G47">
        <v>69.17</v>
      </c>
      <c r="H47">
        <v>1.27</v>
      </c>
      <c r="I47">
        <v>8</v>
      </c>
      <c r="J47">
        <v>97.26000000000001</v>
      </c>
      <c r="K47">
        <v>37.55</v>
      </c>
      <c r="L47">
        <v>7</v>
      </c>
      <c r="M47">
        <v>6</v>
      </c>
      <c r="N47">
        <v>12.71</v>
      </c>
      <c r="O47">
        <v>12229.54</v>
      </c>
      <c r="P47">
        <v>66.64</v>
      </c>
      <c r="Q47">
        <v>195.42</v>
      </c>
      <c r="R47">
        <v>22.37</v>
      </c>
      <c r="S47">
        <v>14.2</v>
      </c>
      <c r="T47">
        <v>2347.86</v>
      </c>
      <c r="U47">
        <v>0.63</v>
      </c>
      <c r="V47">
        <v>0.77</v>
      </c>
      <c r="W47">
        <v>0.65</v>
      </c>
      <c r="X47">
        <v>0.14</v>
      </c>
      <c r="Y47">
        <v>0.5</v>
      </c>
      <c r="Z47">
        <v>10</v>
      </c>
    </row>
    <row r="48" spans="1:26">
      <c r="A48">
        <v>7</v>
      </c>
      <c r="B48">
        <v>40</v>
      </c>
      <c r="C48" t="s">
        <v>26</v>
      </c>
      <c r="D48">
        <v>8.8674</v>
      </c>
      <c r="E48">
        <v>11.28</v>
      </c>
      <c r="F48">
        <v>9.210000000000001</v>
      </c>
      <c r="G48">
        <v>78.90000000000001</v>
      </c>
      <c r="H48">
        <v>1.43</v>
      </c>
      <c r="I48">
        <v>7</v>
      </c>
      <c r="J48">
        <v>98.5</v>
      </c>
      <c r="K48">
        <v>37.55</v>
      </c>
      <c r="L48">
        <v>8</v>
      </c>
      <c r="M48">
        <v>5</v>
      </c>
      <c r="N48">
        <v>12.95</v>
      </c>
      <c r="O48">
        <v>12382.79</v>
      </c>
      <c r="P48">
        <v>64.81999999999999</v>
      </c>
      <c r="Q48">
        <v>195.42</v>
      </c>
      <c r="R48">
        <v>21.67</v>
      </c>
      <c r="S48">
        <v>14.2</v>
      </c>
      <c r="T48">
        <v>2005.1</v>
      </c>
      <c r="U48">
        <v>0.66</v>
      </c>
      <c r="V48">
        <v>0.77</v>
      </c>
      <c r="W48">
        <v>0.65</v>
      </c>
      <c r="X48">
        <v>0.12</v>
      </c>
      <c r="Y48">
        <v>0.5</v>
      </c>
      <c r="Z48">
        <v>10</v>
      </c>
    </row>
    <row r="49" spans="1:26">
      <c r="A49">
        <v>8</v>
      </c>
      <c r="B49">
        <v>40</v>
      </c>
      <c r="C49" t="s">
        <v>26</v>
      </c>
      <c r="D49">
        <v>8.8567</v>
      </c>
      <c r="E49">
        <v>11.29</v>
      </c>
      <c r="F49">
        <v>9.220000000000001</v>
      </c>
      <c r="G49">
        <v>79.02</v>
      </c>
      <c r="H49">
        <v>1.59</v>
      </c>
      <c r="I49">
        <v>7</v>
      </c>
      <c r="J49">
        <v>99.75</v>
      </c>
      <c r="K49">
        <v>37.55</v>
      </c>
      <c r="L49">
        <v>9</v>
      </c>
      <c r="M49">
        <v>2</v>
      </c>
      <c r="N49">
        <v>13.2</v>
      </c>
      <c r="O49">
        <v>12536.43</v>
      </c>
      <c r="P49">
        <v>64.20999999999999</v>
      </c>
      <c r="Q49">
        <v>195.42</v>
      </c>
      <c r="R49">
        <v>21.81</v>
      </c>
      <c r="S49">
        <v>14.2</v>
      </c>
      <c r="T49">
        <v>2074.41</v>
      </c>
      <c r="U49">
        <v>0.65</v>
      </c>
      <c r="V49">
        <v>0.77</v>
      </c>
      <c r="W49">
        <v>0.66</v>
      </c>
      <c r="X49">
        <v>0.13</v>
      </c>
      <c r="Y49">
        <v>0.5</v>
      </c>
      <c r="Z49">
        <v>10</v>
      </c>
    </row>
    <row r="50" spans="1:26">
      <c r="A50">
        <v>9</v>
      </c>
      <c r="B50">
        <v>40</v>
      </c>
      <c r="C50" t="s">
        <v>26</v>
      </c>
      <c r="D50">
        <v>8.8893</v>
      </c>
      <c r="E50">
        <v>11.25</v>
      </c>
      <c r="F50">
        <v>9.199999999999999</v>
      </c>
      <c r="G50">
        <v>91.95999999999999</v>
      </c>
      <c r="H50">
        <v>1.74</v>
      </c>
      <c r="I50">
        <v>6</v>
      </c>
      <c r="J50">
        <v>101</v>
      </c>
      <c r="K50">
        <v>37.55</v>
      </c>
      <c r="L50">
        <v>10</v>
      </c>
      <c r="M50">
        <v>0</v>
      </c>
      <c r="N50">
        <v>13.45</v>
      </c>
      <c r="O50">
        <v>12690.46</v>
      </c>
      <c r="P50">
        <v>63.14</v>
      </c>
      <c r="Q50">
        <v>195.42</v>
      </c>
      <c r="R50">
        <v>21.25</v>
      </c>
      <c r="S50">
        <v>14.2</v>
      </c>
      <c r="T50">
        <v>1800.42</v>
      </c>
      <c r="U50">
        <v>0.67</v>
      </c>
      <c r="V50">
        <v>0.77</v>
      </c>
      <c r="W50">
        <v>0.65</v>
      </c>
      <c r="X50">
        <v>0.11</v>
      </c>
      <c r="Y50">
        <v>0.5</v>
      </c>
      <c r="Z50">
        <v>10</v>
      </c>
    </row>
    <row r="51" spans="1:26">
      <c r="A51">
        <v>0</v>
      </c>
      <c r="B51">
        <v>30</v>
      </c>
      <c r="C51" t="s">
        <v>26</v>
      </c>
      <c r="D51">
        <v>7.8349</v>
      </c>
      <c r="E51">
        <v>12.76</v>
      </c>
      <c r="F51">
        <v>10.11</v>
      </c>
      <c r="G51">
        <v>11.67</v>
      </c>
      <c r="H51">
        <v>0.24</v>
      </c>
      <c r="I51">
        <v>52</v>
      </c>
      <c r="J51">
        <v>71.52</v>
      </c>
      <c r="K51">
        <v>32.27</v>
      </c>
      <c r="L51">
        <v>1</v>
      </c>
      <c r="M51">
        <v>50</v>
      </c>
      <c r="N51">
        <v>8.25</v>
      </c>
      <c r="O51">
        <v>9054.6</v>
      </c>
      <c r="P51">
        <v>71.26000000000001</v>
      </c>
      <c r="Q51">
        <v>195.43</v>
      </c>
      <c r="R51">
        <v>49.75</v>
      </c>
      <c r="S51">
        <v>14.2</v>
      </c>
      <c r="T51">
        <v>15819.87</v>
      </c>
      <c r="U51">
        <v>0.29</v>
      </c>
      <c r="V51">
        <v>0.7</v>
      </c>
      <c r="W51">
        <v>0.72</v>
      </c>
      <c r="X51">
        <v>1.02</v>
      </c>
      <c r="Y51">
        <v>0.5</v>
      </c>
      <c r="Z51">
        <v>10</v>
      </c>
    </row>
    <row r="52" spans="1:26">
      <c r="A52">
        <v>1</v>
      </c>
      <c r="B52">
        <v>30</v>
      </c>
      <c r="C52" t="s">
        <v>26</v>
      </c>
      <c r="D52">
        <v>8.472200000000001</v>
      </c>
      <c r="E52">
        <v>11.8</v>
      </c>
      <c r="F52">
        <v>9.57</v>
      </c>
      <c r="G52">
        <v>22.97</v>
      </c>
      <c r="H52">
        <v>0.48</v>
      </c>
      <c r="I52">
        <v>25</v>
      </c>
      <c r="J52">
        <v>72.7</v>
      </c>
      <c r="K52">
        <v>32.27</v>
      </c>
      <c r="L52">
        <v>2</v>
      </c>
      <c r="M52">
        <v>23</v>
      </c>
      <c r="N52">
        <v>8.43</v>
      </c>
      <c r="O52">
        <v>9200.25</v>
      </c>
      <c r="P52">
        <v>65.45</v>
      </c>
      <c r="Q52">
        <v>195.42</v>
      </c>
      <c r="R52">
        <v>33</v>
      </c>
      <c r="S52">
        <v>14.2</v>
      </c>
      <c r="T52">
        <v>7581.24</v>
      </c>
      <c r="U52">
        <v>0.43</v>
      </c>
      <c r="V52">
        <v>0.74</v>
      </c>
      <c r="W52">
        <v>0.68</v>
      </c>
      <c r="X52">
        <v>0.48</v>
      </c>
      <c r="Y52">
        <v>0.5</v>
      </c>
      <c r="Z52">
        <v>10</v>
      </c>
    </row>
    <row r="53" spans="1:26">
      <c r="A53">
        <v>2</v>
      </c>
      <c r="B53">
        <v>30</v>
      </c>
      <c r="C53" t="s">
        <v>26</v>
      </c>
      <c r="D53">
        <v>8.711</v>
      </c>
      <c r="E53">
        <v>11.48</v>
      </c>
      <c r="F53">
        <v>9.390000000000001</v>
      </c>
      <c r="G53">
        <v>35.2</v>
      </c>
      <c r="H53">
        <v>0.71</v>
      </c>
      <c r="I53">
        <v>16</v>
      </c>
      <c r="J53">
        <v>73.88</v>
      </c>
      <c r="K53">
        <v>32.27</v>
      </c>
      <c r="L53">
        <v>3</v>
      </c>
      <c r="M53">
        <v>14</v>
      </c>
      <c r="N53">
        <v>8.609999999999999</v>
      </c>
      <c r="O53">
        <v>9346.23</v>
      </c>
      <c r="P53">
        <v>61.79</v>
      </c>
      <c r="Q53">
        <v>195.43</v>
      </c>
      <c r="R53">
        <v>27.19</v>
      </c>
      <c r="S53">
        <v>14.2</v>
      </c>
      <c r="T53">
        <v>4721.39</v>
      </c>
      <c r="U53">
        <v>0.52</v>
      </c>
      <c r="V53">
        <v>0.75</v>
      </c>
      <c r="W53">
        <v>0.67</v>
      </c>
      <c r="X53">
        <v>0.3</v>
      </c>
      <c r="Y53">
        <v>0.5</v>
      </c>
      <c r="Z53">
        <v>10</v>
      </c>
    </row>
    <row r="54" spans="1:26">
      <c r="A54">
        <v>3</v>
      </c>
      <c r="B54">
        <v>30</v>
      </c>
      <c r="C54" t="s">
        <v>26</v>
      </c>
      <c r="D54">
        <v>8.819000000000001</v>
      </c>
      <c r="E54">
        <v>11.34</v>
      </c>
      <c r="F54">
        <v>9.31</v>
      </c>
      <c r="G54">
        <v>46.54</v>
      </c>
      <c r="H54">
        <v>0.93</v>
      </c>
      <c r="I54">
        <v>12</v>
      </c>
      <c r="J54">
        <v>75.06999999999999</v>
      </c>
      <c r="K54">
        <v>32.27</v>
      </c>
      <c r="L54">
        <v>4</v>
      </c>
      <c r="M54">
        <v>10</v>
      </c>
      <c r="N54">
        <v>8.800000000000001</v>
      </c>
      <c r="O54">
        <v>9492.549999999999</v>
      </c>
      <c r="P54">
        <v>59.8</v>
      </c>
      <c r="Q54">
        <v>195.42</v>
      </c>
      <c r="R54">
        <v>24.91</v>
      </c>
      <c r="S54">
        <v>14.2</v>
      </c>
      <c r="T54">
        <v>3600.48</v>
      </c>
      <c r="U54">
        <v>0.57</v>
      </c>
      <c r="V54">
        <v>0.76</v>
      </c>
      <c r="W54">
        <v>0.66</v>
      </c>
      <c r="X54">
        <v>0.22</v>
      </c>
      <c r="Y54">
        <v>0.5</v>
      </c>
      <c r="Z54">
        <v>10</v>
      </c>
    </row>
    <row r="55" spans="1:26">
      <c r="A55">
        <v>4</v>
      </c>
      <c r="B55">
        <v>30</v>
      </c>
      <c r="C55" t="s">
        <v>26</v>
      </c>
      <c r="D55">
        <v>8.880100000000001</v>
      </c>
      <c r="E55">
        <v>11.26</v>
      </c>
      <c r="F55">
        <v>9.26</v>
      </c>
      <c r="G55">
        <v>55.57</v>
      </c>
      <c r="H55">
        <v>1.15</v>
      </c>
      <c r="I55">
        <v>10</v>
      </c>
      <c r="J55">
        <v>76.26000000000001</v>
      </c>
      <c r="K55">
        <v>32.27</v>
      </c>
      <c r="L55">
        <v>5</v>
      </c>
      <c r="M55">
        <v>7</v>
      </c>
      <c r="N55">
        <v>8.99</v>
      </c>
      <c r="O55">
        <v>9639.200000000001</v>
      </c>
      <c r="P55">
        <v>56.9</v>
      </c>
      <c r="Q55">
        <v>195.42</v>
      </c>
      <c r="R55">
        <v>23.46</v>
      </c>
      <c r="S55">
        <v>14.2</v>
      </c>
      <c r="T55">
        <v>2886.76</v>
      </c>
      <c r="U55">
        <v>0.61</v>
      </c>
      <c r="V55">
        <v>0.76</v>
      </c>
      <c r="W55">
        <v>0.65</v>
      </c>
      <c r="X55">
        <v>0.17</v>
      </c>
      <c r="Y55">
        <v>0.5</v>
      </c>
      <c r="Z55">
        <v>10</v>
      </c>
    </row>
    <row r="56" spans="1:26">
      <c r="A56">
        <v>5</v>
      </c>
      <c r="B56">
        <v>30</v>
      </c>
      <c r="C56" t="s">
        <v>26</v>
      </c>
      <c r="D56">
        <v>8.925700000000001</v>
      </c>
      <c r="E56">
        <v>11.2</v>
      </c>
      <c r="F56">
        <v>9.24</v>
      </c>
      <c r="G56">
        <v>69.26000000000001</v>
      </c>
      <c r="H56">
        <v>1.36</v>
      </c>
      <c r="I56">
        <v>8</v>
      </c>
      <c r="J56">
        <v>77.45</v>
      </c>
      <c r="K56">
        <v>32.27</v>
      </c>
      <c r="L56">
        <v>6</v>
      </c>
      <c r="M56">
        <v>2</v>
      </c>
      <c r="N56">
        <v>9.18</v>
      </c>
      <c r="O56">
        <v>9786.190000000001</v>
      </c>
      <c r="P56">
        <v>55</v>
      </c>
      <c r="Q56">
        <v>195.42</v>
      </c>
      <c r="R56">
        <v>22.54</v>
      </c>
      <c r="S56">
        <v>14.2</v>
      </c>
      <c r="T56">
        <v>2433.91</v>
      </c>
      <c r="U56">
        <v>0.63</v>
      </c>
      <c r="V56">
        <v>0.76</v>
      </c>
      <c r="W56">
        <v>0.65</v>
      </c>
      <c r="X56">
        <v>0.15</v>
      </c>
      <c r="Y56">
        <v>0.5</v>
      </c>
      <c r="Z56">
        <v>10</v>
      </c>
    </row>
    <row r="57" spans="1:26">
      <c r="A57">
        <v>6</v>
      </c>
      <c r="B57">
        <v>30</v>
      </c>
      <c r="C57" t="s">
        <v>26</v>
      </c>
      <c r="D57">
        <v>8.923500000000001</v>
      </c>
      <c r="E57">
        <v>11.21</v>
      </c>
      <c r="F57">
        <v>9.24</v>
      </c>
      <c r="G57">
        <v>69.29000000000001</v>
      </c>
      <c r="H57">
        <v>1.56</v>
      </c>
      <c r="I57">
        <v>8</v>
      </c>
      <c r="J57">
        <v>78.65000000000001</v>
      </c>
      <c r="K57">
        <v>32.27</v>
      </c>
      <c r="L57">
        <v>7</v>
      </c>
      <c r="M57">
        <v>0</v>
      </c>
      <c r="N57">
        <v>9.380000000000001</v>
      </c>
      <c r="O57">
        <v>9933.52</v>
      </c>
      <c r="P57">
        <v>55.3</v>
      </c>
      <c r="Q57">
        <v>195.42</v>
      </c>
      <c r="R57">
        <v>22.47</v>
      </c>
      <c r="S57">
        <v>14.2</v>
      </c>
      <c r="T57">
        <v>2398.43</v>
      </c>
      <c r="U57">
        <v>0.63</v>
      </c>
      <c r="V57">
        <v>0.76</v>
      </c>
      <c r="W57">
        <v>0.66</v>
      </c>
      <c r="X57">
        <v>0.15</v>
      </c>
      <c r="Y57">
        <v>0.5</v>
      </c>
      <c r="Z57">
        <v>10</v>
      </c>
    </row>
    <row r="58" spans="1:26">
      <c r="A58">
        <v>0</v>
      </c>
      <c r="B58">
        <v>15</v>
      </c>
      <c r="C58" t="s">
        <v>26</v>
      </c>
      <c r="D58">
        <v>8.495799999999999</v>
      </c>
      <c r="E58">
        <v>11.77</v>
      </c>
      <c r="F58">
        <v>9.720000000000001</v>
      </c>
      <c r="G58">
        <v>18.22</v>
      </c>
      <c r="H58">
        <v>0.43</v>
      </c>
      <c r="I58">
        <v>32</v>
      </c>
      <c r="J58">
        <v>39.78</v>
      </c>
      <c r="K58">
        <v>19.54</v>
      </c>
      <c r="L58">
        <v>1</v>
      </c>
      <c r="M58">
        <v>30</v>
      </c>
      <c r="N58">
        <v>4.24</v>
      </c>
      <c r="O58">
        <v>5140</v>
      </c>
      <c r="P58">
        <v>42.86</v>
      </c>
      <c r="Q58">
        <v>195.45</v>
      </c>
      <c r="R58">
        <v>37.44</v>
      </c>
      <c r="S58">
        <v>14.2</v>
      </c>
      <c r="T58">
        <v>9766.129999999999</v>
      </c>
      <c r="U58">
        <v>0.38</v>
      </c>
      <c r="V58">
        <v>0.73</v>
      </c>
      <c r="W58">
        <v>0.6899999999999999</v>
      </c>
      <c r="X58">
        <v>0.63</v>
      </c>
      <c r="Y58">
        <v>0.5</v>
      </c>
      <c r="Z58">
        <v>10</v>
      </c>
    </row>
    <row r="59" spans="1:26">
      <c r="A59">
        <v>1</v>
      </c>
      <c r="B59">
        <v>15</v>
      </c>
      <c r="C59" t="s">
        <v>26</v>
      </c>
      <c r="D59">
        <v>8.888</v>
      </c>
      <c r="E59">
        <v>11.25</v>
      </c>
      <c r="F59">
        <v>9.390000000000001</v>
      </c>
      <c r="G59">
        <v>37.54</v>
      </c>
      <c r="H59">
        <v>0.84</v>
      </c>
      <c r="I59">
        <v>15</v>
      </c>
      <c r="J59">
        <v>40.89</v>
      </c>
      <c r="K59">
        <v>19.54</v>
      </c>
      <c r="L59">
        <v>2</v>
      </c>
      <c r="M59">
        <v>6</v>
      </c>
      <c r="N59">
        <v>4.35</v>
      </c>
      <c r="O59">
        <v>5277.26</v>
      </c>
      <c r="P59">
        <v>37.17</v>
      </c>
      <c r="Q59">
        <v>195.42</v>
      </c>
      <c r="R59">
        <v>27.06</v>
      </c>
      <c r="S59">
        <v>14.2</v>
      </c>
      <c r="T59">
        <v>4658.01</v>
      </c>
      <c r="U59">
        <v>0.52</v>
      </c>
      <c r="V59">
        <v>0.75</v>
      </c>
      <c r="W59">
        <v>0.67</v>
      </c>
      <c r="X59">
        <v>0.3</v>
      </c>
      <c r="Y59">
        <v>0.5</v>
      </c>
      <c r="Z59">
        <v>10</v>
      </c>
    </row>
    <row r="60" spans="1:26">
      <c r="A60">
        <v>2</v>
      </c>
      <c r="B60">
        <v>15</v>
      </c>
      <c r="C60" t="s">
        <v>26</v>
      </c>
      <c r="D60">
        <v>8.880599999999999</v>
      </c>
      <c r="E60">
        <v>11.26</v>
      </c>
      <c r="F60">
        <v>9.4</v>
      </c>
      <c r="G60">
        <v>37.58</v>
      </c>
      <c r="H60">
        <v>1.22</v>
      </c>
      <c r="I60">
        <v>15</v>
      </c>
      <c r="J60">
        <v>42.01</v>
      </c>
      <c r="K60">
        <v>19.54</v>
      </c>
      <c r="L60">
        <v>3</v>
      </c>
      <c r="M60">
        <v>0</v>
      </c>
      <c r="N60">
        <v>4.46</v>
      </c>
      <c r="O60">
        <v>5414.79</v>
      </c>
      <c r="P60">
        <v>37.65</v>
      </c>
      <c r="Q60">
        <v>195.42</v>
      </c>
      <c r="R60">
        <v>27.05</v>
      </c>
      <c r="S60">
        <v>14.2</v>
      </c>
      <c r="T60">
        <v>4656.55</v>
      </c>
      <c r="U60">
        <v>0.52</v>
      </c>
      <c r="V60">
        <v>0.75</v>
      </c>
      <c r="W60">
        <v>0.68</v>
      </c>
      <c r="X60">
        <v>0.31</v>
      </c>
      <c r="Y60">
        <v>0.5</v>
      </c>
      <c r="Z60">
        <v>10</v>
      </c>
    </row>
    <row r="61" spans="1:26">
      <c r="A61">
        <v>0</v>
      </c>
      <c r="B61">
        <v>70</v>
      </c>
      <c r="C61" t="s">
        <v>26</v>
      </c>
      <c r="D61">
        <v>6.3538</v>
      </c>
      <c r="E61">
        <v>15.74</v>
      </c>
      <c r="F61">
        <v>10.91</v>
      </c>
      <c r="G61">
        <v>7.27</v>
      </c>
      <c r="H61">
        <v>0.12</v>
      </c>
      <c r="I61">
        <v>90</v>
      </c>
      <c r="J61">
        <v>141.81</v>
      </c>
      <c r="K61">
        <v>47.83</v>
      </c>
      <c r="L61">
        <v>1</v>
      </c>
      <c r="M61">
        <v>88</v>
      </c>
      <c r="N61">
        <v>22.98</v>
      </c>
      <c r="O61">
        <v>17723.39</v>
      </c>
      <c r="P61">
        <v>123.6</v>
      </c>
      <c r="Q61">
        <v>195.42</v>
      </c>
      <c r="R61">
        <v>74.88</v>
      </c>
      <c r="S61">
        <v>14.2</v>
      </c>
      <c r="T61">
        <v>28196.02</v>
      </c>
      <c r="U61">
        <v>0.19</v>
      </c>
      <c r="V61">
        <v>0.65</v>
      </c>
      <c r="W61">
        <v>0.78</v>
      </c>
      <c r="X61">
        <v>1.82</v>
      </c>
      <c r="Y61">
        <v>0.5</v>
      </c>
      <c r="Z61">
        <v>10</v>
      </c>
    </row>
    <row r="62" spans="1:26">
      <c r="A62">
        <v>1</v>
      </c>
      <c r="B62">
        <v>70</v>
      </c>
      <c r="C62" t="s">
        <v>26</v>
      </c>
      <c r="D62">
        <v>7.5106</v>
      </c>
      <c r="E62">
        <v>13.31</v>
      </c>
      <c r="F62">
        <v>9.9</v>
      </c>
      <c r="G62">
        <v>14.49</v>
      </c>
      <c r="H62">
        <v>0.25</v>
      </c>
      <c r="I62">
        <v>41</v>
      </c>
      <c r="J62">
        <v>143.17</v>
      </c>
      <c r="K62">
        <v>47.83</v>
      </c>
      <c r="L62">
        <v>2</v>
      </c>
      <c r="M62">
        <v>39</v>
      </c>
      <c r="N62">
        <v>23.34</v>
      </c>
      <c r="O62">
        <v>17891.86</v>
      </c>
      <c r="P62">
        <v>111.27</v>
      </c>
      <c r="Q62">
        <v>195.44</v>
      </c>
      <c r="R62">
        <v>43.41</v>
      </c>
      <c r="S62">
        <v>14.2</v>
      </c>
      <c r="T62">
        <v>12705.22</v>
      </c>
      <c r="U62">
        <v>0.33</v>
      </c>
      <c r="V62">
        <v>0.71</v>
      </c>
      <c r="W62">
        <v>0.7</v>
      </c>
      <c r="X62">
        <v>0.8100000000000001</v>
      </c>
      <c r="Y62">
        <v>0.5</v>
      </c>
      <c r="Z62">
        <v>10</v>
      </c>
    </row>
    <row r="63" spans="1:26">
      <c r="A63">
        <v>2</v>
      </c>
      <c r="B63">
        <v>70</v>
      </c>
      <c r="C63" t="s">
        <v>26</v>
      </c>
      <c r="D63">
        <v>7.9232</v>
      </c>
      <c r="E63">
        <v>12.62</v>
      </c>
      <c r="F63">
        <v>9.609999999999999</v>
      </c>
      <c r="G63">
        <v>21.36</v>
      </c>
      <c r="H63">
        <v>0.37</v>
      </c>
      <c r="I63">
        <v>27</v>
      </c>
      <c r="J63">
        <v>144.54</v>
      </c>
      <c r="K63">
        <v>47.83</v>
      </c>
      <c r="L63">
        <v>3</v>
      </c>
      <c r="M63">
        <v>25</v>
      </c>
      <c r="N63">
        <v>23.71</v>
      </c>
      <c r="O63">
        <v>18060.85</v>
      </c>
      <c r="P63">
        <v>107.15</v>
      </c>
      <c r="Q63">
        <v>195.42</v>
      </c>
      <c r="R63">
        <v>34.67</v>
      </c>
      <c r="S63">
        <v>14.2</v>
      </c>
      <c r="T63">
        <v>8404.08</v>
      </c>
      <c r="U63">
        <v>0.41</v>
      </c>
      <c r="V63">
        <v>0.73</v>
      </c>
      <c r="W63">
        <v>0.67</v>
      </c>
      <c r="X63">
        <v>0.53</v>
      </c>
      <c r="Y63">
        <v>0.5</v>
      </c>
      <c r="Z63">
        <v>10</v>
      </c>
    </row>
    <row r="64" spans="1:26">
      <c r="A64">
        <v>3</v>
      </c>
      <c r="B64">
        <v>70</v>
      </c>
      <c r="C64" t="s">
        <v>26</v>
      </c>
      <c r="D64">
        <v>8.140000000000001</v>
      </c>
      <c r="E64">
        <v>12.28</v>
      </c>
      <c r="F64">
        <v>9.48</v>
      </c>
      <c r="G64">
        <v>28.44</v>
      </c>
      <c r="H64">
        <v>0.49</v>
      </c>
      <c r="I64">
        <v>20</v>
      </c>
      <c r="J64">
        <v>145.92</v>
      </c>
      <c r="K64">
        <v>47.83</v>
      </c>
      <c r="L64">
        <v>4</v>
      </c>
      <c r="M64">
        <v>18</v>
      </c>
      <c r="N64">
        <v>24.09</v>
      </c>
      <c r="O64">
        <v>18230.35</v>
      </c>
      <c r="P64">
        <v>104.81</v>
      </c>
      <c r="Q64">
        <v>195.44</v>
      </c>
      <c r="R64">
        <v>30.2</v>
      </c>
      <c r="S64">
        <v>14.2</v>
      </c>
      <c r="T64">
        <v>6202.73</v>
      </c>
      <c r="U64">
        <v>0.47</v>
      </c>
      <c r="V64">
        <v>0.74</v>
      </c>
      <c r="W64">
        <v>0.67</v>
      </c>
      <c r="X64">
        <v>0.39</v>
      </c>
      <c r="Y64">
        <v>0.5</v>
      </c>
      <c r="Z64">
        <v>10</v>
      </c>
    </row>
    <row r="65" spans="1:26">
      <c r="A65">
        <v>4</v>
      </c>
      <c r="B65">
        <v>70</v>
      </c>
      <c r="C65" t="s">
        <v>26</v>
      </c>
      <c r="D65">
        <v>8.2873</v>
      </c>
      <c r="E65">
        <v>12.07</v>
      </c>
      <c r="F65">
        <v>9.380000000000001</v>
      </c>
      <c r="G65">
        <v>35.16</v>
      </c>
      <c r="H65">
        <v>0.6</v>
      </c>
      <c r="I65">
        <v>16</v>
      </c>
      <c r="J65">
        <v>147.3</v>
      </c>
      <c r="K65">
        <v>47.83</v>
      </c>
      <c r="L65">
        <v>5</v>
      </c>
      <c r="M65">
        <v>14</v>
      </c>
      <c r="N65">
        <v>24.47</v>
      </c>
      <c r="O65">
        <v>18400.38</v>
      </c>
      <c r="P65">
        <v>102.64</v>
      </c>
      <c r="Q65">
        <v>195.42</v>
      </c>
      <c r="R65">
        <v>27.1</v>
      </c>
      <c r="S65">
        <v>14.2</v>
      </c>
      <c r="T65">
        <v>4672.15</v>
      </c>
      <c r="U65">
        <v>0.52</v>
      </c>
      <c r="V65">
        <v>0.75</v>
      </c>
      <c r="W65">
        <v>0.66</v>
      </c>
      <c r="X65">
        <v>0.29</v>
      </c>
      <c r="Y65">
        <v>0.5</v>
      </c>
      <c r="Z65">
        <v>10</v>
      </c>
    </row>
    <row r="66" spans="1:26">
      <c r="A66">
        <v>5</v>
      </c>
      <c r="B66">
        <v>70</v>
      </c>
      <c r="C66" t="s">
        <v>26</v>
      </c>
      <c r="D66">
        <v>8.344900000000001</v>
      </c>
      <c r="E66">
        <v>11.98</v>
      </c>
      <c r="F66">
        <v>9.35</v>
      </c>
      <c r="G66">
        <v>40.07</v>
      </c>
      <c r="H66">
        <v>0.71</v>
      </c>
      <c r="I66">
        <v>14</v>
      </c>
      <c r="J66">
        <v>148.68</v>
      </c>
      <c r="K66">
        <v>47.83</v>
      </c>
      <c r="L66">
        <v>6</v>
      </c>
      <c r="M66">
        <v>12</v>
      </c>
      <c r="N66">
        <v>24.85</v>
      </c>
      <c r="O66">
        <v>18570.94</v>
      </c>
      <c r="P66">
        <v>101.77</v>
      </c>
      <c r="Q66">
        <v>195.42</v>
      </c>
      <c r="R66">
        <v>26.28</v>
      </c>
      <c r="S66">
        <v>14.2</v>
      </c>
      <c r="T66">
        <v>4273.93</v>
      </c>
      <c r="U66">
        <v>0.54</v>
      </c>
      <c r="V66">
        <v>0.75</v>
      </c>
      <c r="W66">
        <v>0.66</v>
      </c>
      <c r="X66">
        <v>0.26</v>
      </c>
      <c r="Y66">
        <v>0.5</v>
      </c>
      <c r="Z66">
        <v>10</v>
      </c>
    </row>
    <row r="67" spans="1:26">
      <c r="A67">
        <v>6</v>
      </c>
      <c r="B67">
        <v>70</v>
      </c>
      <c r="C67" t="s">
        <v>26</v>
      </c>
      <c r="D67">
        <v>8.4124</v>
      </c>
      <c r="E67">
        <v>11.89</v>
      </c>
      <c r="F67">
        <v>9.31</v>
      </c>
      <c r="G67">
        <v>46.56</v>
      </c>
      <c r="H67">
        <v>0.83</v>
      </c>
      <c r="I67">
        <v>12</v>
      </c>
      <c r="J67">
        <v>150.07</v>
      </c>
      <c r="K67">
        <v>47.83</v>
      </c>
      <c r="L67">
        <v>7</v>
      </c>
      <c r="M67">
        <v>10</v>
      </c>
      <c r="N67">
        <v>25.24</v>
      </c>
      <c r="O67">
        <v>18742.03</v>
      </c>
      <c r="P67">
        <v>100.58</v>
      </c>
      <c r="Q67">
        <v>195.42</v>
      </c>
      <c r="R67">
        <v>25.06</v>
      </c>
      <c r="S67">
        <v>14.2</v>
      </c>
      <c r="T67">
        <v>3673.22</v>
      </c>
      <c r="U67">
        <v>0.57</v>
      </c>
      <c r="V67">
        <v>0.76</v>
      </c>
      <c r="W67">
        <v>0.66</v>
      </c>
      <c r="X67">
        <v>0.22</v>
      </c>
      <c r="Y67">
        <v>0.5</v>
      </c>
      <c r="Z67">
        <v>10</v>
      </c>
    </row>
    <row r="68" spans="1:26">
      <c r="A68">
        <v>7</v>
      </c>
      <c r="B68">
        <v>70</v>
      </c>
      <c r="C68" t="s">
        <v>26</v>
      </c>
      <c r="D68">
        <v>8.486599999999999</v>
      </c>
      <c r="E68">
        <v>11.78</v>
      </c>
      <c r="F68">
        <v>9.27</v>
      </c>
      <c r="G68">
        <v>55.6</v>
      </c>
      <c r="H68">
        <v>0.9399999999999999</v>
      </c>
      <c r="I68">
        <v>10</v>
      </c>
      <c r="J68">
        <v>151.46</v>
      </c>
      <c r="K68">
        <v>47.83</v>
      </c>
      <c r="L68">
        <v>8</v>
      </c>
      <c r="M68">
        <v>8</v>
      </c>
      <c r="N68">
        <v>25.63</v>
      </c>
      <c r="O68">
        <v>18913.66</v>
      </c>
      <c r="P68">
        <v>98.81</v>
      </c>
      <c r="Q68">
        <v>195.42</v>
      </c>
      <c r="R68">
        <v>23.56</v>
      </c>
      <c r="S68">
        <v>14.2</v>
      </c>
      <c r="T68">
        <v>2933.93</v>
      </c>
      <c r="U68">
        <v>0.6</v>
      </c>
      <c r="V68">
        <v>0.76</v>
      </c>
      <c r="W68">
        <v>0.65</v>
      </c>
      <c r="X68">
        <v>0.18</v>
      </c>
      <c r="Y68">
        <v>0.5</v>
      </c>
      <c r="Z68">
        <v>10</v>
      </c>
    </row>
    <row r="69" spans="1:26">
      <c r="A69">
        <v>8</v>
      </c>
      <c r="B69">
        <v>70</v>
      </c>
      <c r="C69" t="s">
        <v>26</v>
      </c>
      <c r="D69">
        <v>8.5175</v>
      </c>
      <c r="E69">
        <v>11.74</v>
      </c>
      <c r="F69">
        <v>9.25</v>
      </c>
      <c r="G69">
        <v>61.68</v>
      </c>
      <c r="H69">
        <v>1.04</v>
      </c>
      <c r="I69">
        <v>9</v>
      </c>
      <c r="J69">
        <v>152.85</v>
      </c>
      <c r="K69">
        <v>47.83</v>
      </c>
      <c r="L69">
        <v>9</v>
      </c>
      <c r="M69">
        <v>7</v>
      </c>
      <c r="N69">
        <v>26.03</v>
      </c>
      <c r="O69">
        <v>19085.83</v>
      </c>
      <c r="P69">
        <v>97.95999999999999</v>
      </c>
      <c r="Q69">
        <v>195.42</v>
      </c>
      <c r="R69">
        <v>23.12</v>
      </c>
      <c r="S69">
        <v>14.2</v>
      </c>
      <c r="T69">
        <v>2720.62</v>
      </c>
      <c r="U69">
        <v>0.61</v>
      </c>
      <c r="V69">
        <v>0.76</v>
      </c>
      <c r="W69">
        <v>0.65</v>
      </c>
      <c r="X69">
        <v>0.16</v>
      </c>
      <c r="Y69">
        <v>0.5</v>
      </c>
      <c r="Z69">
        <v>10</v>
      </c>
    </row>
    <row r="70" spans="1:26">
      <c r="A70">
        <v>9</v>
      </c>
      <c r="B70">
        <v>70</v>
      </c>
      <c r="C70" t="s">
        <v>26</v>
      </c>
      <c r="D70">
        <v>8.5517</v>
      </c>
      <c r="E70">
        <v>11.69</v>
      </c>
      <c r="F70">
        <v>9.23</v>
      </c>
      <c r="G70">
        <v>69.26000000000001</v>
      </c>
      <c r="H70">
        <v>1.15</v>
      </c>
      <c r="I70">
        <v>8</v>
      </c>
      <c r="J70">
        <v>154.25</v>
      </c>
      <c r="K70">
        <v>47.83</v>
      </c>
      <c r="L70">
        <v>10</v>
      </c>
      <c r="M70">
        <v>6</v>
      </c>
      <c r="N70">
        <v>26.43</v>
      </c>
      <c r="O70">
        <v>19258.55</v>
      </c>
      <c r="P70">
        <v>96.88</v>
      </c>
      <c r="Q70">
        <v>195.42</v>
      </c>
      <c r="R70">
        <v>22.61</v>
      </c>
      <c r="S70">
        <v>14.2</v>
      </c>
      <c r="T70">
        <v>2471.43</v>
      </c>
      <c r="U70">
        <v>0.63</v>
      </c>
      <c r="V70">
        <v>0.76</v>
      </c>
      <c r="W70">
        <v>0.65</v>
      </c>
      <c r="X70">
        <v>0.15</v>
      </c>
      <c r="Y70">
        <v>0.5</v>
      </c>
      <c r="Z70">
        <v>10</v>
      </c>
    </row>
    <row r="71" spans="1:26">
      <c r="A71">
        <v>10</v>
      </c>
      <c r="B71">
        <v>70</v>
      </c>
      <c r="C71" t="s">
        <v>26</v>
      </c>
      <c r="D71">
        <v>8.5566</v>
      </c>
      <c r="E71">
        <v>11.69</v>
      </c>
      <c r="F71">
        <v>9.23</v>
      </c>
      <c r="G71">
        <v>69.20999999999999</v>
      </c>
      <c r="H71">
        <v>1.25</v>
      </c>
      <c r="I71">
        <v>8</v>
      </c>
      <c r="J71">
        <v>155.66</v>
      </c>
      <c r="K71">
        <v>47.83</v>
      </c>
      <c r="L71">
        <v>11</v>
      </c>
      <c r="M71">
        <v>6</v>
      </c>
      <c r="N71">
        <v>26.83</v>
      </c>
      <c r="O71">
        <v>19431.82</v>
      </c>
      <c r="P71">
        <v>95.75</v>
      </c>
      <c r="Q71">
        <v>195.42</v>
      </c>
      <c r="R71">
        <v>22.31</v>
      </c>
      <c r="S71">
        <v>14.2</v>
      </c>
      <c r="T71">
        <v>2318.51</v>
      </c>
      <c r="U71">
        <v>0.64</v>
      </c>
      <c r="V71">
        <v>0.76</v>
      </c>
      <c r="W71">
        <v>0.65</v>
      </c>
      <c r="X71">
        <v>0.14</v>
      </c>
      <c r="Y71">
        <v>0.5</v>
      </c>
      <c r="Z71">
        <v>10</v>
      </c>
    </row>
    <row r="72" spans="1:26">
      <c r="A72">
        <v>11</v>
      </c>
      <c r="B72">
        <v>70</v>
      </c>
      <c r="C72" t="s">
        <v>26</v>
      </c>
      <c r="D72">
        <v>8.598699999999999</v>
      </c>
      <c r="E72">
        <v>11.63</v>
      </c>
      <c r="F72">
        <v>9.199999999999999</v>
      </c>
      <c r="G72">
        <v>78.84999999999999</v>
      </c>
      <c r="H72">
        <v>1.35</v>
      </c>
      <c r="I72">
        <v>7</v>
      </c>
      <c r="J72">
        <v>157.07</v>
      </c>
      <c r="K72">
        <v>47.83</v>
      </c>
      <c r="L72">
        <v>12</v>
      </c>
      <c r="M72">
        <v>5</v>
      </c>
      <c r="N72">
        <v>27.24</v>
      </c>
      <c r="O72">
        <v>19605.66</v>
      </c>
      <c r="P72">
        <v>95.16</v>
      </c>
      <c r="Q72">
        <v>195.42</v>
      </c>
      <c r="R72">
        <v>21.54</v>
      </c>
      <c r="S72">
        <v>14.2</v>
      </c>
      <c r="T72">
        <v>1939.06</v>
      </c>
      <c r="U72">
        <v>0.66</v>
      </c>
      <c r="V72">
        <v>0.77</v>
      </c>
      <c r="W72">
        <v>0.65</v>
      </c>
      <c r="X72">
        <v>0.11</v>
      </c>
      <c r="Y72">
        <v>0.5</v>
      </c>
      <c r="Z72">
        <v>10</v>
      </c>
    </row>
    <row r="73" spans="1:26">
      <c r="A73">
        <v>12</v>
      </c>
      <c r="B73">
        <v>70</v>
      </c>
      <c r="C73" t="s">
        <v>26</v>
      </c>
      <c r="D73">
        <v>8.5876</v>
      </c>
      <c r="E73">
        <v>11.64</v>
      </c>
      <c r="F73">
        <v>9.210000000000001</v>
      </c>
      <c r="G73">
        <v>78.98</v>
      </c>
      <c r="H73">
        <v>1.45</v>
      </c>
      <c r="I73">
        <v>7</v>
      </c>
      <c r="J73">
        <v>158.48</v>
      </c>
      <c r="K73">
        <v>47.83</v>
      </c>
      <c r="L73">
        <v>13</v>
      </c>
      <c r="M73">
        <v>5</v>
      </c>
      <c r="N73">
        <v>27.65</v>
      </c>
      <c r="O73">
        <v>19780.06</v>
      </c>
      <c r="P73">
        <v>94.09</v>
      </c>
      <c r="Q73">
        <v>195.42</v>
      </c>
      <c r="R73">
        <v>21.98</v>
      </c>
      <c r="S73">
        <v>14.2</v>
      </c>
      <c r="T73">
        <v>2159.64</v>
      </c>
      <c r="U73">
        <v>0.65</v>
      </c>
      <c r="V73">
        <v>0.77</v>
      </c>
      <c r="W73">
        <v>0.65</v>
      </c>
      <c r="X73">
        <v>0.13</v>
      </c>
      <c r="Y73">
        <v>0.5</v>
      </c>
      <c r="Z73">
        <v>10</v>
      </c>
    </row>
    <row r="74" spans="1:26">
      <c r="A74">
        <v>13</v>
      </c>
      <c r="B74">
        <v>70</v>
      </c>
      <c r="C74" t="s">
        <v>26</v>
      </c>
      <c r="D74">
        <v>8.6275</v>
      </c>
      <c r="E74">
        <v>11.59</v>
      </c>
      <c r="F74">
        <v>9.19</v>
      </c>
      <c r="G74">
        <v>91.89</v>
      </c>
      <c r="H74">
        <v>1.55</v>
      </c>
      <c r="I74">
        <v>6</v>
      </c>
      <c r="J74">
        <v>159.9</v>
      </c>
      <c r="K74">
        <v>47.83</v>
      </c>
      <c r="L74">
        <v>14</v>
      </c>
      <c r="M74">
        <v>4</v>
      </c>
      <c r="N74">
        <v>28.07</v>
      </c>
      <c r="O74">
        <v>19955.16</v>
      </c>
      <c r="P74">
        <v>92.97</v>
      </c>
      <c r="Q74">
        <v>195.42</v>
      </c>
      <c r="R74">
        <v>21.16</v>
      </c>
      <c r="S74">
        <v>14.2</v>
      </c>
      <c r="T74">
        <v>1755.04</v>
      </c>
      <c r="U74">
        <v>0.67</v>
      </c>
      <c r="V74">
        <v>0.77</v>
      </c>
      <c r="W74">
        <v>0.65</v>
      </c>
      <c r="X74">
        <v>0.1</v>
      </c>
      <c r="Y74">
        <v>0.5</v>
      </c>
      <c r="Z74">
        <v>10</v>
      </c>
    </row>
    <row r="75" spans="1:26">
      <c r="A75">
        <v>14</v>
      </c>
      <c r="B75">
        <v>70</v>
      </c>
      <c r="C75" t="s">
        <v>26</v>
      </c>
      <c r="D75">
        <v>8.6273</v>
      </c>
      <c r="E75">
        <v>11.59</v>
      </c>
      <c r="F75">
        <v>9.19</v>
      </c>
      <c r="G75">
        <v>91.89</v>
      </c>
      <c r="H75">
        <v>1.65</v>
      </c>
      <c r="I75">
        <v>6</v>
      </c>
      <c r="J75">
        <v>161.32</v>
      </c>
      <c r="K75">
        <v>47.83</v>
      </c>
      <c r="L75">
        <v>15</v>
      </c>
      <c r="M75">
        <v>4</v>
      </c>
      <c r="N75">
        <v>28.5</v>
      </c>
      <c r="O75">
        <v>20130.71</v>
      </c>
      <c r="P75">
        <v>92.28</v>
      </c>
      <c r="Q75">
        <v>195.42</v>
      </c>
      <c r="R75">
        <v>21.08</v>
      </c>
      <c r="S75">
        <v>14.2</v>
      </c>
      <c r="T75">
        <v>1712.71</v>
      </c>
      <c r="U75">
        <v>0.67</v>
      </c>
      <c r="V75">
        <v>0.77</v>
      </c>
      <c r="W75">
        <v>0.65</v>
      </c>
      <c r="X75">
        <v>0.1</v>
      </c>
      <c r="Y75">
        <v>0.5</v>
      </c>
      <c r="Z75">
        <v>10</v>
      </c>
    </row>
    <row r="76" spans="1:26">
      <c r="A76">
        <v>15</v>
      </c>
      <c r="B76">
        <v>70</v>
      </c>
      <c r="C76" t="s">
        <v>26</v>
      </c>
      <c r="D76">
        <v>8.6275</v>
      </c>
      <c r="E76">
        <v>11.59</v>
      </c>
      <c r="F76">
        <v>9.19</v>
      </c>
      <c r="G76">
        <v>91.89</v>
      </c>
      <c r="H76">
        <v>1.74</v>
      </c>
      <c r="I76">
        <v>6</v>
      </c>
      <c r="J76">
        <v>162.75</v>
      </c>
      <c r="K76">
        <v>47.83</v>
      </c>
      <c r="L76">
        <v>16</v>
      </c>
      <c r="M76">
        <v>4</v>
      </c>
      <c r="N76">
        <v>28.92</v>
      </c>
      <c r="O76">
        <v>20306.85</v>
      </c>
      <c r="P76">
        <v>91.23999999999999</v>
      </c>
      <c r="Q76">
        <v>195.44</v>
      </c>
      <c r="R76">
        <v>21.12</v>
      </c>
      <c r="S76">
        <v>14.2</v>
      </c>
      <c r="T76">
        <v>1733.05</v>
      </c>
      <c r="U76">
        <v>0.67</v>
      </c>
      <c r="V76">
        <v>0.77</v>
      </c>
      <c r="W76">
        <v>0.65</v>
      </c>
      <c r="X76">
        <v>0.1</v>
      </c>
      <c r="Y76">
        <v>0.5</v>
      </c>
      <c r="Z76">
        <v>10</v>
      </c>
    </row>
    <row r="77" spans="1:26">
      <c r="A77">
        <v>16</v>
      </c>
      <c r="B77">
        <v>70</v>
      </c>
      <c r="C77" t="s">
        <v>26</v>
      </c>
      <c r="D77">
        <v>8.665699999999999</v>
      </c>
      <c r="E77">
        <v>11.54</v>
      </c>
      <c r="F77">
        <v>9.17</v>
      </c>
      <c r="G77">
        <v>110</v>
      </c>
      <c r="H77">
        <v>1.83</v>
      </c>
      <c r="I77">
        <v>5</v>
      </c>
      <c r="J77">
        <v>164.19</v>
      </c>
      <c r="K77">
        <v>47.83</v>
      </c>
      <c r="L77">
        <v>17</v>
      </c>
      <c r="M77">
        <v>3</v>
      </c>
      <c r="N77">
        <v>29.36</v>
      </c>
      <c r="O77">
        <v>20483.57</v>
      </c>
      <c r="P77">
        <v>89.91</v>
      </c>
      <c r="Q77">
        <v>195.42</v>
      </c>
      <c r="R77">
        <v>20.54</v>
      </c>
      <c r="S77">
        <v>14.2</v>
      </c>
      <c r="T77">
        <v>1449.23</v>
      </c>
      <c r="U77">
        <v>0.6899999999999999</v>
      </c>
      <c r="V77">
        <v>0.77</v>
      </c>
      <c r="W77">
        <v>0.64</v>
      </c>
      <c r="X77">
        <v>0.08</v>
      </c>
      <c r="Y77">
        <v>0.5</v>
      </c>
      <c r="Z77">
        <v>10</v>
      </c>
    </row>
    <row r="78" spans="1:26">
      <c r="A78">
        <v>17</v>
      </c>
      <c r="B78">
        <v>70</v>
      </c>
      <c r="C78" t="s">
        <v>26</v>
      </c>
      <c r="D78">
        <v>8.6599</v>
      </c>
      <c r="E78">
        <v>11.55</v>
      </c>
      <c r="F78">
        <v>9.17</v>
      </c>
      <c r="G78">
        <v>110.1</v>
      </c>
      <c r="H78">
        <v>1.93</v>
      </c>
      <c r="I78">
        <v>5</v>
      </c>
      <c r="J78">
        <v>165.62</v>
      </c>
      <c r="K78">
        <v>47.83</v>
      </c>
      <c r="L78">
        <v>18</v>
      </c>
      <c r="M78">
        <v>3</v>
      </c>
      <c r="N78">
        <v>29.8</v>
      </c>
      <c r="O78">
        <v>20660.89</v>
      </c>
      <c r="P78">
        <v>89.91</v>
      </c>
      <c r="Q78">
        <v>195.42</v>
      </c>
      <c r="R78">
        <v>20.74</v>
      </c>
      <c r="S78">
        <v>14.2</v>
      </c>
      <c r="T78">
        <v>1550.42</v>
      </c>
      <c r="U78">
        <v>0.68</v>
      </c>
      <c r="V78">
        <v>0.77</v>
      </c>
      <c r="W78">
        <v>0.65</v>
      </c>
      <c r="X78">
        <v>0.09</v>
      </c>
      <c r="Y78">
        <v>0.5</v>
      </c>
      <c r="Z78">
        <v>10</v>
      </c>
    </row>
    <row r="79" spans="1:26">
      <c r="A79">
        <v>18</v>
      </c>
      <c r="B79">
        <v>70</v>
      </c>
      <c r="C79" t="s">
        <v>26</v>
      </c>
      <c r="D79">
        <v>8.6701</v>
      </c>
      <c r="E79">
        <v>11.53</v>
      </c>
      <c r="F79">
        <v>9.16</v>
      </c>
      <c r="G79">
        <v>109.93</v>
      </c>
      <c r="H79">
        <v>2.02</v>
      </c>
      <c r="I79">
        <v>5</v>
      </c>
      <c r="J79">
        <v>167.07</v>
      </c>
      <c r="K79">
        <v>47.83</v>
      </c>
      <c r="L79">
        <v>19</v>
      </c>
      <c r="M79">
        <v>3</v>
      </c>
      <c r="N79">
        <v>30.24</v>
      </c>
      <c r="O79">
        <v>20838.81</v>
      </c>
      <c r="P79">
        <v>87.76000000000001</v>
      </c>
      <c r="Q79">
        <v>195.42</v>
      </c>
      <c r="R79">
        <v>20.35</v>
      </c>
      <c r="S79">
        <v>14.2</v>
      </c>
      <c r="T79">
        <v>1352.56</v>
      </c>
      <c r="U79">
        <v>0.7</v>
      </c>
      <c r="V79">
        <v>0.77</v>
      </c>
      <c r="W79">
        <v>0.64</v>
      </c>
      <c r="X79">
        <v>0.07000000000000001</v>
      </c>
      <c r="Y79">
        <v>0.5</v>
      </c>
      <c r="Z79">
        <v>10</v>
      </c>
    </row>
    <row r="80" spans="1:26">
      <c r="A80">
        <v>19</v>
      </c>
      <c r="B80">
        <v>70</v>
      </c>
      <c r="C80" t="s">
        <v>26</v>
      </c>
      <c r="D80">
        <v>8.667</v>
      </c>
      <c r="E80">
        <v>11.54</v>
      </c>
      <c r="F80">
        <v>9.17</v>
      </c>
      <c r="G80">
        <v>109.98</v>
      </c>
      <c r="H80">
        <v>2.1</v>
      </c>
      <c r="I80">
        <v>5</v>
      </c>
      <c r="J80">
        <v>168.51</v>
      </c>
      <c r="K80">
        <v>47.83</v>
      </c>
      <c r="L80">
        <v>20</v>
      </c>
      <c r="M80">
        <v>3</v>
      </c>
      <c r="N80">
        <v>30.69</v>
      </c>
      <c r="O80">
        <v>21017.33</v>
      </c>
      <c r="P80">
        <v>86.12</v>
      </c>
      <c r="Q80">
        <v>195.42</v>
      </c>
      <c r="R80">
        <v>20.52</v>
      </c>
      <c r="S80">
        <v>14.2</v>
      </c>
      <c r="T80">
        <v>1440.79</v>
      </c>
      <c r="U80">
        <v>0.6899999999999999</v>
      </c>
      <c r="V80">
        <v>0.77</v>
      </c>
      <c r="W80">
        <v>0.64</v>
      </c>
      <c r="X80">
        <v>0.08</v>
      </c>
      <c r="Y80">
        <v>0.5</v>
      </c>
      <c r="Z80">
        <v>10</v>
      </c>
    </row>
    <row r="81" spans="1:26">
      <c r="A81">
        <v>20</v>
      </c>
      <c r="B81">
        <v>70</v>
      </c>
      <c r="C81" t="s">
        <v>26</v>
      </c>
      <c r="D81">
        <v>8.700100000000001</v>
      </c>
      <c r="E81">
        <v>11.49</v>
      </c>
      <c r="F81">
        <v>9.15</v>
      </c>
      <c r="G81">
        <v>137.25</v>
      </c>
      <c r="H81">
        <v>2.19</v>
      </c>
      <c r="I81">
        <v>4</v>
      </c>
      <c r="J81">
        <v>169.97</v>
      </c>
      <c r="K81">
        <v>47.83</v>
      </c>
      <c r="L81">
        <v>21</v>
      </c>
      <c r="M81">
        <v>0</v>
      </c>
      <c r="N81">
        <v>31.14</v>
      </c>
      <c r="O81">
        <v>21196.47</v>
      </c>
      <c r="P81">
        <v>85.25</v>
      </c>
      <c r="Q81">
        <v>195.42</v>
      </c>
      <c r="R81">
        <v>19.85</v>
      </c>
      <c r="S81">
        <v>14.2</v>
      </c>
      <c r="T81">
        <v>1108.31</v>
      </c>
      <c r="U81">
        <v>0.72</v>
      </c>
      <c r="V81">
        <v>0.77</v>
      </c>
      <c r="W81">
        <v>0.65</v>
      </c>
      <c r="X81">
        <v>0.06</v>
      </c>
      <c r="Y81">
        <v>0.5</v>
      </c>
      <c r="Z81">
        <v>10</v>
      </c>
    </row>
    <row r="82" spans="1:26">
      <c r="A82">
        <v>0</v>
      </c>
      <c r="B82">
        <v>90</v>
      </c>
      <c r="C82" t="s">
        <v>26</v>
      </c>
      <c r="D82">
        <v>5.7164</v>
      </c>
      <c r="E82">
        <v>17.49</v>
      </c>
      <c r="F82">
        <v>11.27</v>
      </c>
      <c r="G82">
        <v>6.32</v>
      </c>
      <c r="H82">
        <v>0.1</v>
      </c>
      <c r="I82">
        <v>107</v>
      </c>
      <c r="J82">
        <v>176.73</v>
      </c>
      <c r="K82">
        <v>52.44</v>
      </c>
      <c r="L82">
        <v>1</v>
      </c>
      <c r="M82">
        <v>105</v>
      </c>
      <c r="N82">
        <v>33.29</v>
      </c>
      <c r="O82">
        <v>22031.19</v>
      </c>
      <c r="P82">
        <v>147.45</v>
      </c>
      <c r="Q82">
        <v>195.44</v>
      </c>
      <c r="R82">
        <v>85.79000000000001</v>
      </c>
      <c r="S82">
        <v>14.2</v>
      </c>
      <c r="T82">
        <v>33565.93</v>
      </c>
      <c r="U82">
        <v>0.17</v>
      </c>
      <c r="V82">
        <v>0.63</v>
      </c>
      <c r="W82">
        <v>0.82</v>
      </c>
      <c r="X82">
        <v>2.18</v>
      </c>
      <c r="Y82">
        <v>0.5</v>
      </c>
      <c r="Z82">
        <v>10</v>
      </c>
    </row>
    <row r="83" spans="1:26">
      <c r="A83">
        <v>1</v>
      </c>
      <c r="B83">
        <v>90</v>
      </c>
      <c r="C83" t="s">
        <v>26</v>
      </c>
      <c r="D83">
        <v>7.0494</v>
      </c>
      <c r="E83">
        <v>14.19</v>
      </c>
      <c r="F83">
        <v>10.06</v>
      </c>
      <c r="G83">
        <v>12.57</v>
      </c>
      <c r="H83">
        <v>0.2</v>
      </c>
      <c r="I83">
        <v>48</v>
      </c>
      <c r="J83">
        <v>178.21</v>
      </c>
      <c r="K83">
        <v>52.44</v>
      </c>
      <c r="L83">
        <v>2</v>
      </c>
      <c r="M83">
        <v>46</v>
      </c>
      <c r="N83">
        <v>33.77</v>
      </c>
      <c r="O83">
        <v>22213.89</v>
      </c>
      <c r="P83">
        <v>130.98</v>
      </c>
      <c r="Q83">
        <v>195.43</v>
      </c>
      <c r="R83">
        <v>47.94</v>
      </c>
      <c r="S83">
        <v>14.2</v>
      </c>
      <c r="T83">
        <v>14936.33</v>
      </c>
      <c r="U83">
        <v>0.3</v>
      </c>
      <c r="V83">
        <v>0.7</v>
      </c>
      <c r="W83">
        <v>0.73</v>
      </c>
      <c r="X83">
        <v>0.97</v>
      </c>
      <c r="Y83">
        <v>0.5</v>
      </c>
      <c r="Z83">
        <v>10</v>
      </c>
    </row>
    <row r="84" spans="1:26">
      <c r="A84">
        <v>2</v>
      </c>
      <c r="B84">
        <v>90</v>
      </c>
      <c r="C84" t="s">
        <v>26</v>
      </c>
      <c r="D84">
        <v>7.5711</v>
      </c>
      <c r="E84">
        <v>13.21</v>
      </c>
      <c r="F84">
        <v>9.69</v>
      </c>
      <c r="G84">
        <v>18.75</v>
      </c>
      <c r="H84">
        <v>0.3</v>
      </c>
      <c r="I84">
        <v>31</v>
      </c>
      <c r="J84">
        <v>179.7</v>
      </c>
      <c r="K84">
        <v>52.44</v>
      </c>
      <c r="L84">
        <v>3</v>
      </c>
      <c r="M84">
        <v>29</v>
      </c>
      <c r="N84">
        <v>34.26</v>
      </c>
      <c r="O84">
        <v>22397.24</v>
      </c>
      <c r="P84">
        <v>125.37</v>
      </c>
      <c r="Q84">
        <v>195.42</v>
      </c>
      <c r="R84">
        <v>36.62</v>
      </c>
      <c r="S84">
        <v>14.2</v>
      </c>
      <c r="T84">
        <v>9360.030000000001</v>
      </c>
      <c r="U84">
        <v>0.39</v>
      </c>
      <c r="V84">
        <v>0.73</v>
      </c>
      <c r="W84">
        <v>0.6899999999999999</v>
      </c>
      <c r="X84">
        <v>0.6</v>
      </c>
      <c r="Y84">
        <v>0.5</v>
      </c>
      <c r="Z84">
        <v>10</v>
      </c>
    </row>
    <row r="85" spans="1:26">
      <c r="A85">
        <v>3</v>
      </c>
      <c r="B85">
        <v>90</v>
      </c>
      <c r="C85" t="s">
        <v>26</v>
      </c>
      <c r="D85">
        <v>7.8285</v>
      </c>
      <c r="E85">
        <v>12.77</v>
      </c>
      <c r="F85">
        <v>9.539999999999999</v>
      </c>
      <c r="G85">
        <v>24.88</v>
      </c>
      <c r="H85">
        <v>0.39</v>
      </c>
      <c r="I85">
        <v>23</v>
      </c>
      <c r="J85">
        <v>181.19</v>
      </c>
      <c r="K85">
        <v>52.44</v>
      </c>
      <c r="L85">
        <v>4</v>
      </c>
      <c r="M85">
        <v>21</v>
      </c>
      <c r="N85">
        <v>34.75</v>
      </c>
      <c r="O85">
        <v>22581.25</v>
      </c>
      <c r="P85">
        <v>122.75</v>
      </c>
      <c r="Q85">
        <v>195.42</v>
      </c>
      <c r="R85">
        <v>31.69</v>
      </c>
      <c r="S85">
        <v>14.2</v>
      </c>
      <c r="T85">
        <v>6934.86</v>
      </c>
      <c r="U85">
        <v>0.45</v>
      </c>
      <c r="V85">
        <v>0.74</v>
      </c>
      <c r="W85">
        <v>0.68</v>
      </c>
      <c r="X85">
        <v>0.45</v>
      </c>
      <c r="Y85">
        <v>0.5</v>
      </c>
      <c r="Z85">
        <v>10</v>
      </c>
    </row>
    <row r="86" spans="1:26">
      <c r="A86">
        <v>4</v>
      </c>
      <c r="B86">
        <v>90</v>
      </c>
      <c r="C86" t="s">
        <v>26</v>
      </c>
      <c r="D86">
        <v>7.9632</v>
      </c>
      <c r="E86">
        <v>12.56</v>
      </c>
      <c r="F86">
        <v>9.460000000000001</v>
      </c>
      <c r="G86">
        <v>29.88</v>
      </c>
      <c r="H86">
        <v>0.49</v>
      </c>
      <c r="I86">
        <v>19</v>
      </c>
      <c r="J86">
        <v>182.69</v>
      </c>
      <c r="K86">
        <v>52.44</v>
      </c>
      <c r="L86">
        <v>5</v>
      </c>
      <c r="M86">
        <v>17</v>
      </c>
      <c r="N86">
        <v>35.25</v>
      </c>
      <c r="O86">
        <v>22766.06</v>
      </c>
      <c r="P86">
        <v>121.48</v>
      </c>
      <c r="Q86">
        <v>195.44</v>
      </c>
      <c r="R86">
        <v>29.62</v>
      </c>
      <c r="S86">
        <v>14.2</v>
      </c>
      <c r="T86">
        <v>5918.09</v>
      </c>
      <c r="U86">
        <v>0.48</v>
      </c>
      <c r="V86">
        <v>0.75</v>
      </c>
      <c r="W86">
        <v>0.67</v>
      </c>
      <c r="X86">
        <v>0.37</v>
      </c>
      <c r="Y86">
        <v>0.5</v>
      </c>
      <c r="Z86">
        <v>10</v>
      </c>
    </row>
    <row r="87" spans="1:26">
      <c r="A87">
        <v>5</v>
      </c>
      <c r="B87">
        <v>90</v>
      </c>
      <c r="C87" t="s">
        <v>26</v>
      </c>
      <c r="D87">
        <v>8.077199999999999</v>
      </c>
      <c r="E87">
        <v>12.38</v>
      </c>
      <c r="F87">
        <v>9.390000000000001</v>
      </c>
      <c r="G87">
        <v>35.22</v>
      </c>
      <c r="H87">
        <v>0.58</v>
      </c>
      <c r="I87">
        <v>16</v>
      </c>
      <c r="J87">
        <v>184.19</v>
      </c>
      <c r="K87">
        <v>52.44</v>
      </c>
      <c r="L87">
        <v>6</v>
      </c>
      <c r="M87">
        <v>14</v>
      </c>
      <c r="N87">
        <v>35.75</v>
      </c>
      <c r="O87">
        <v>22951.43</v>
      </c>
      <c r="P87">
        <v>119.93</v>
      </c>
      <c r="Q87">
        <v>195.42</v>
      </c>
      <c r="R87">
        <v>27.57</v>
      </c>
      <c r="S87">
        <v>14.2</v>
      </c>
      <c r="T87">
        <v>4907.4</v>
      </c>
      <c r="U87">
        <v>0.52</v>
      </c>
      <c r="V87">
        <v>0.75</v>
      </c>
      <c r="W87">
        <v>0.66</v>
      </c>
      <c r="X87">
        <v>0.3</v>
      </c>
      <c r="Y87">
        <v>0.5</v>
      </c>
      <c r="Z87">
        <v>10</v>
      </c>
    </row>
    <row r="88" spans="1:26">
      <c r="A88">
        <v>6</v>
      </c>
      <c r="B88">
        <v>90</v>
      </c>
      <c r="C88" t="s">
        <v>26</v>
      </c>
      <c r="D88">
        <v>8.1511</v>
      </c>
      <c r="E88">
        <v>12.27</v>
      </c>
      <c r="F88">
        <v>9.35</v>
      </c>
      <c r="G88">
        <v>40.07</v>
      </c>
      <c r="H88">
        <v>0.67</v>
      </c>
      <c r="I88">
        <v>14</v>
      </c>
      <c r="J88">
        <v>185.7</v>
      </c>
      <c r="K88">
        <v>52.44</v>
      </c>
      <c r="L88">
        <v>7</v>
      </c>
      <c r="M88">
        <v>12</v>
      </c>
      <c r="N88">
        <v>36.26</v>
      </c>
      <c r="O88">
        <v>23137.49</v>
      </c>
      <c r="P88">
        <v>118.83</v>
      </c>
      <c r="Q88">
        <v>195.42</v>
      </c>
      <c r="R88">
        <v>26.2</v>
      </c>
      <c r="S88">
        <v>14.2</v>
      </c>
      <c r="T88">
        <v>4233.5</v>
      </c>
      <c r="U88">
        <v>0.54</v>
      </c>
      <c r="V88">
        <v>0.75</v>
      </c>
      <c r="W88">
        <v>0.66</v>
      </c>
      <c r="X88">
        <v>0.26</v>
      </c>
      <c r="Y88">
        <v>0.5</v>
      </c>
      <c r="Z88">
        <v>10</v>
      </c>
    </row>
    <row r="89" spans="1:26">
      <c r="A89">
        <v>7</v>
      </c>
      <c r="B89">
        <v>90</v>
      </c>
      <c r="C89" t="s">
        <v>26</v>
      </c>
      <c r="D89">
        <v>8.222</v>
      </c>
      <c r="E89">
        <v>12.16</v>
      </c>
      <c r="F89">
        <v>9.32</v>
      </c>
      <c r="G89">
        <v>46.58</v>
      </c>
      <c r="H89">
        <v>0.76</v>
      </c>
      <c r="I89">
        <v>12</v>
      </c>
      <c r="J89">
        <v>187.22</v>
      </c>
      <c r="K89">
        <v>52.44</v>
      </c>
      <c r="L89">
        <v>8</v>
      </c>
      <c r="M89">
        <v>10</v>
      </c>
      <c r="N89">
        <v>36.78</v>
      </c>
      <c r="O89">
        <v>23324.24</v>
      </c>
      <c r="P89">
        <v>118.03</v>
      </c>
      <c r="Q89">
        <v>195.42</v>
      </c>
      <c r="R89">
        <v>24.95</v>
      </c>
      <c r="S89">
        <v>14.2</v>
      </c>
      <c r="T89">
        <v>3618.24</v>
      </c>
      <c r="U89">
        <v>0.57</v>
      </c>
      <c r="V89">
        <v>0.76</v>
      </c>
      <c r="W89">
        <v>0.66</v>
      </c>
      <c r="X89">
        <v>0.23</v>
      </c>
      <c r="Y89">
        <v>0.5</v>
      </c>
      <c r="Z89">
        <v>10</v>
      </c>
    </row>
    <row r="90" spans="1:26">
      <c r="A90">
        <v>8</v>
      </c>
      <c r="B90">
        <v>90</v>
      </c>
      <c r="C90" t="s">
        <v>26</v>
      </c>
      <c r="D90">
        <v>8.260899999999999</v>
      </c>
      <c r="E90">
        <v>12.11</v>
      </c>
      <c r="F90">
        <v>9.289999999999999</v>
      </c>
      <c r="G90">
        <v>50.69</v>
      </c>
      <c r="H90">
        <v>0.85</v>
      </c>
      <c r="I90">
        <v>11</v>
      </c>
      <c r="J90">
        <v>188.74</v>
      </c>
      <c r="K90">
        <v>52.44</v>
      </c>
      <c r="L90">
        <v>9</v>
      </c>
      <c r="M90">
        <v>9</v>
      </c>
      <c r="N90">
        <v>37.3</v>
      </c>
      <c r="O90">
        <v>23511.69</v>
      </c>
      <c r="P90">
        <v>116.96</v>
      </c>
      <c r="Q90">
        <v>195.42</v>
      </c>
      <c r="R90">
        <v>24.51</v>
      </c>
      <c r="S90">
        <v>14.2</v>
      </c>
      <c r="T90">
        <v>3403.15</v>
      </c>
      <c r="U90">
        <v>0.58</v>
      </c>
      <c r="V90">
        <v>0.76</v>
      </c>
      <c r="W90">
        <v>0.65</v>
      </c>
      <c r="X90">
        <v>0.21</v>
      </c>
      <c r="Y90">
        <v>0.5</v>
      </c>
      <c r="Z90">
        <v>10</v>
      </c>
    </row>
    <row r="91" spans="1:26">
      <c r="A91">
        <v>9</v>
      </c>
      <c r="B91">
        <v>90</v>
      </c>
      <c r="C91" t="s">
        <v>26</v>
      </c>
      <c r="D91">
        <v>8.3055</v>
      </c>
      <c r="E91">
        <v>12.04</v>
      </c>
      <c r="F91">
        <v>9.26</v>
      </c>
      <c r="G91">
        <v>55.59</v>
      </c>
      <c r="H91">
        <v>0.93</v>
      </c>
      <c r="I91">
        <v>10</v>
      </c>
      <c r="J91">
        <v>190.26</v>
      </c>
      <c r="K91">
        <v>52.44</v>
      </c>
      <c r="L91">
        <v>10</v>
      </c>
      <c r="M91">
        <v>8</v>
      </c>
      <c r="N91">
        <v>37.82</v>
      </c>
      <c r="O91">
        <v>23699.85</v>
      </c>
      <c r="P91">
        <v>116.28</v>
      </c>
      <c r="Q91">
        <v>195.42</v>
      </c>
      <c r="R91">
        <v>23.51</v>
      </c>
      <c r="S91">
        <v>14.2</v>
      </c>
      <c r="T91">
        <v>2909.16</v>
      </c>
      <c r="U91">
        <v>0.6</v>
      </c>
      <c r="V91">
        <v>0.76</v>
      </c>
      <c r="W91">
        <v>0.65</v>
      </c>
      <c r="X91">
        <v>0.18</v>
      </c>
      <c r="Y91">
        <v>0.5</v>
      </c>
      <c r="Z91">
        <v>10</v>
      </c>
    </row>
    <row r="92" spans="1:26">
      <c r="A92">
        <v>10</v>
      </c>
      <c r="B92">
        <v>90</v>
      </c>
      <c r="C92" t="s">
        <v>26</v>
      </c>
      <c r="D92">
        <v>8.343999999999999</v>
      </c>
      <c r="E92">
        <v>11.98</v>
      </c>
      <c r="F92">
        <v>9.24</v>
      </c>
      <c r="G92">
        <v>61.63</v>
      </c>
      <c r="H92">
        <v>1.02</v>
      </c>
      <c r="I92">
        <v>9</v>
      </c>
      <c r="J92">
        <v>191.79</v>
      </c>
      <c r="K92">
        <v>52.44</v>
      </c>
      <c r="L92">
        <v>11</v>
      </c>
      <c r="M92">
        <v>7</v>
      </c>
      <c r="N92">
        <v>38.35</v>
      </c>
      <c r="O92">
        <v>23888.73</v>
      </c>
      <c r="P92">
        <v>114.93</v>
      </c>
      <c r="Q92">
        <v>195.42</v>
      </c>
      <c r="R92">
        <v>22.95</v>
      </c>
      <c r="S92">
        <v>14.2</v>
      </c>
      <c r="T92">
        <v>2636.55</v>
      </c>
      <c r="U92">
        <v>0.62</v>
      </c>
      <c r="V92">
        <v>0.76</v>
      </c>
      <c r="W92">
        <v>0.65</v>
      </c>
      <c r="X92">
        <v>0.16</v>
      </c>
      <c r="Y92">
        <v>0.5</v>
      </c>
      <c r="Z92">
        <v>10</v>
      </c>
    </row>
    <row r="93" spans="1:26">
      <c r="A93">
        <v>11</v>
      </c>
      <c r="B93">
        <v>90</v>
      </c>
      <c r="C93" t="s">
        <v>26</v>
      </c>
      <c r="D93">
        <v>8.378500000000001</v>
      </c>
      <c r="E93">
        <v>11.94</v>
      </c>
      <c r="F93">
        <v>9.23</v>
      </c>
      <c r="G93">
        <v>69.23</v>
      </c>
      <c r="H93">
        <v>1.1</v>
      </c>
      <c r="I93">
        <v>8</v>
      </c>
      <c r="J93">
        <v>193.33</v>
      </c>
      <c r="K93">
        <v>52.44</v>
      </c>
      <c r="L93">
        <v>12</v>
      </c>
      <c r="M93">
        <v>6</v>
      </c>
      <c r="N93">
        <v>38.89</v>
      </c>
      <c r="O93">
        <v>24078.33</v>
      </c>
      <c r="P93">
        <v>114.31</v>
      </c>
      <c r="Q93">
        <v>195.42</v>
      </c>
      <c r="R93">
        <v>22.5</v>
      </c>
      <c r="S93">
        <v>14.2</v>
      </c>
      <c r="T93">
        <v>2413.23</v>
      </c>
      <c r="U93">
        <v>0.63</v>
      </c>
      <c r="V93">
        <v>0.76</v>
      </c>
      <c r="W93">
        <v>0.65</v>
      </c>
      <c r="X93">
        <v>0.14</v>
      </c>
      <c r="Y93">
        <v>0.5</v>
      </c>
      <c r="Z93">
        <v>10</v>
      </c>
    </row>
    <row r="94" spans="1:26">
      <c r="A94">
        <v>12</v>
      </c>
      <c r="B94">
        <v>90</v>
      </c>
      <c r="C94" t="s">
        <v>26</v>
      </c>
      <c r="D94">
        <v>8.3775</v>
      </c>
      <c r="E94">
        <v>11.94</v>
      </c>
      <c r="F94">
        <v>9.23</v>
      </c>
      <c r="G94">
        <v>69.23999999999999</v>
      </c>
      <c r="H94">
        <v>1.18</v>
      </c>
      <c r="I94">
        <v>8</v>
      </c>
      <c r="J94">
        <v>194.88</v>
      </c>
      <c r="K94">
        <v>52.44</v>
      </c>
      <c r="L94">
        <v>13</v>
      </c>
      <c r="M94">
        <v>6</v>
      </c>
      <c r="N94">
        <v>39.43</v>
      </c>
      <c r="O94">
        <v>24268.67</v>
      </c>
      <c r="P94">
        <v>113.51</v>
      </c>
      <c r="Q94">
        <v>195.42</v>
      </c>
      <c r="R94">
        <v>22.37</v>
      </c>
      <c r="S94">
        <v>14.2</v>
      </c>
      <c r="T94">
        <v>2348.74</v>
      </c>
      <c r="U94">
        <v>0.63</v>
      </c>
      <c r="V94">
        <v>0.76</v>
      </c>
      <c r="W94">
        <v>0.65</v>
      </c>
      <c r="X94">
        <v>0.14</v>
      </c>
      <c r="Y94">
        <v>0.5</v>
      </c>
      <c r="Z94">
        <v>10</v>
      </c>
    </row>
    <row r="95" spans="1:26">
      <c r="A95">
        <v>13</v>
      </c>
      <c r="B95">
        <v>90</v>
      </c>
      <c r="C95" t="s">
        <v>26</v>
      </c>
      <c r="D95">
        <v>8.4201</v>
      </c>
      <c r="E95">
        <v>11.88</v>
      </c>
      <c r="F95">
        <v>9.210000000000001</v>
      </c>
      <c r="G95">
        <v>78.92</v>
      </c>
      <c r="H95">
        <v>1.27</v>
      </c>
      <c r="I95">
        <v>7</v>
      </c>
      <c r="J95">
        <v>196.42</v>
      </c>
      <c r="K95">
        <v>52.44</v>
      </c>
      <c r="L95">
        <v>14</v>
      </c>
      <c r="M95">
        <v>5</v>
      </c>
      <c r="N95">
        <v>39.98</v>
      </c>
      <c r="O95">
        <v>24459.75</v>
      </c>
      <c r="P95">
        <v>112.87</v>
      </c>
      <c r="Q95">
        <v>195.42</v>
      </c>
      <c r="R95">
        <v>21.76</v>
      </c>
      <c r="S95">
        <v>14.2</v>
      </c>
      <c r="T95">
        <v>2050.35</v>
      </c>
      <c r="U95">
        <v>0.65</v>
      </c>
      <c r="V95">
        <v>0.77</v>
      </c>
      <c r="W95">
        <v>0.65</v>
      </c>
      <c r="X95">
        <v>0.12</v>
      </c>
      <c r="Y95">
        <v>0.5</v>
      </c>
      <c r="Z95">
        <v>10</v>
      </c>
    </row>
    <row r="96" spans="1:26">
      <c r="A96">
        <v>14</v>
      </c>
      <c r="B96">
        <v>90</v>
      </c>
      <c r="C96" t="s">
        <v>26</v>
      </c>
      <c r="D96">
        <v>8.4153</v>
      </c>
      <c r="E96">
        <v>11.88</v>
      </c>
      <c r="F96">
        <v>9.210000000000001</v>
      </c>
      <c r="G96">
        <v>78.97</v>
      </c>
      <c r="H96">
        <v>1.35</v>
      </c>
      <c r="I96">
        <v>7</v>
      </c>
      <c r="J96">
        <v>197.98</v>
      </c>
      <c r="K96">
        <v>52.44</v>
      </c>
      <c r="L96">
        <v>15</v>
      </c>
      <c r="M96">
        <v>5</v>
      </c>
      <c r="N96">
        <v>40.54</v>
      </c>
      <c r="O96">
        <v>24651.58</v>
      </c>
      <c r="P96">
        <v>112.91</v>
      </c>
      <c r="Q96">
        <v>195.42</v>
      </c>
      <c r="R96">
        <v>22.01</v>
      </c>
      <c r="S96">
        <v>14.2</v>
      </c>
      <c r="T96">
        <v>2175.74</v>
      </c>
      <c r="U96">
        <v>0.65</v>
      </c>
      <c r="V96">
        <v>0.77</v>
      </c>
      <c r="W96">
        <v>0.65</v>
      </c>
      <c r="X96">
        <v>0.13</v>
      </c>
      <c r="Y96">
        <v>0.5</v>
      </c>
      <c r="Z96">
        <v>10</v>
      </c>
    </row>
    <row r="97" spans="1:26">
      <c r="A97">
        <v>15</v>
      </c>
      <c r="B97">
        <v>90</v>
      </c>
      <c r="C97" t="s">
        <v>26</v>
      </c>
      <c r="D97">
        <v>8.461399999999999</v>
      </c>
      <c r="E97">
        <v>11.82</v>
      </c>
      <c r="F97">
        <v>9.18</v>
      </c>
      <c r="G97">
        <v>91.84</v>
      </c>
      <c r="H97">
        <v>1.42</v>
      </c>
      <c r="I97">
        <v>6</v>
      </c>
      <c r="J97">
        <v>199.54</v>
      </c>
      <c r="K97">
        <v>52.44</v>
      </c>
      <c r="L97">
        <v>16</v>
      </c>
      <c r="M97">
        <v>4</v>
      </c>
      <c r="N97">
        <v>41.1</v>
      </c>
      <c r="O97">
        <v>24844.17</v>
      </c>
      <c r="P97">
        <v>111.06</v>
      </c>
      <c r="Q97">
        <v>195.42</v>
      </c>
      <c r="R97">
        <v>21.09</v>
      </c>
      <c r="S97">
        <v>14.2</v>
      </c>
      <c r="T97">
        <v>1719.84</v>
      </c>
      <c r="U97">
        <v>0.67</v>
      </c>
      <c r="V97">
        <v>0.77</v>
      </c>
      <c r="W97">
        <v>0.64</v>
      </c>
      <c r="X97">
        <v>0.1</v>
      </c>
      <c r="Y97">
        <v>0.5</v>
      </c>
      <c r="Z97">
        <v>10</v>
      </c>
    </row>
    <row r="98" spans="1:26">
      <c r="A98">
        <v>16</v>
      </c>
      <c r="B98">
        <v>90</v>
      </c>
      <c r="C98" t="s">
        <v>26</v>
      </c>
      <c r="D98">
        <v>8.4579</v>
      </c>
      <c r="E98">
        <v>11.82</v>
      </c>
      <c r="F98">
        <v>9.19</v>
      </c>
      <c r="G98">
        <v>91.89</v>
      </c>
      <c r="H98">
        <v>1.5</v>
      </c>
      <c r="I98">
        <v>6</v>
      </c>
      <c r="J98">
        <v>201.11</v>
      </c>
      <c r="K98">
        <v>52.44</v>
      </c>
      <c r="L98">
        <v>17</v>
      </c>
      <c r="M98">
        <v>4</v>
      </c>
      <c r="N98">
        <v>41.67</v>
      </c>
      <c r="O98">
        <v>25037.53</v>
      </c>
      <c r="P98">
        <v>111.19</v>
      </c>
      <c r="Q98">
        <v>195.42</v>
      </c>
      <c r="R98">
        <v>21.21</v>
      </c>
      <c r="S98">
        <v>14.2</v>
      </c>
      <c r="T98">
        <v>1776.91</v>
      </c>
      <c r="U98">
        <v>0.67</v>
      </c>
      <c r="V98">
        <v>0.77</v>
      </c>
      <c r="W98">
        <v>0.65</v>
      </c>
      <c r="X98">
        <v>0.1</v>
      </c>
      <c r="Y98">
        <v>0.5</v>
      </c>
      <c r="Z98">
        <v>10</v>
      </c>
    </row>
    <row r="99" spans="1:26">
      <c r="A99">
        <v>17</v>
      </c>
      <c r="B99">
        <v>90</v>
      </c>
      <c r="C99" t="s">
        <v>26</v>
      </c>
      <c r="D99">
        <v>8.4604</v>
      </c>
      <c r="E99">
        <v>11.82</v>
      </c>
      <c r="F99">
        <v>9.19</v>
      </c>
      <c r="G99">
        <v>91.86</v>
      </c>
      <c r="H99">
        <v>1.58</v>
      </c>
      <c r="I99">
        <v>6</v>
      </c>
      <c r="J99">
        <v>202.68</v>
      </c>
      <c r="K99">
        <v>52.44</v>
      </c>
      <c r="L99">
        <v>18</v>
      </c>
      <c r="M99">
        <v>4</v>
      </c>
      <c r="N99">
        <v>42.24</v>
      </c>
      <c r="O99">
        <v>25231.66</v>
      </c>
      <c r="P99">
        <v>110.66</v>
      </c>
      <c r="Q99">
        <v>195.42</v>
      </c>
      <c r="R99">
        <v>21.07</v>
      </c>
      <c r="S99">
        <v>14.2</v>
      </c>
      <c r="T99">
        <v>1709.06</v>
      </c>
      <c r="U99">
        <v>0.67</v>
      </c>
      <c r="V99">
        <v>0.77</v>
      </c>
      <c r="W99">
        <v>0.65</v>
      </c>
      <c r="X99">
        <v>0.1</v>
      </c>
      <c r="Y99">
        <v>0.5</v>
      </c>
      <c r="Z99">
        <v>10</v>
      </c>
    </row>
    <row r="100" spans="1:26">
      <c r="A100">
        <v>18</v>
      </c>
      <c r="B100">
        <v>90</v>
      </c>
      <c r="C100" t="s">
        <v>26</v>
      </c>
      <c r="D100">
        <v>8.461399999999999</v>
      </c>
      <c r="E100">
        <v>11.82</v>
      </c>
      <c r="F100">
        <v>9.18</v>
      </c>
      <c r="G100">
        <v>91.84</v>
      </c>
      <c r="H100">
        <v>1.65</v>
      </c>
      <c r="I100">
        <v>6</v>
      </c>
      <c r="J100">
        <v>204.26</v>
      </c>
      <c r="K100">
        <v>52.44</v>
      </c>
      <c r="L100">
        <v>19</v>
      </c>
      <c r="M100">
        <v>4</v>
      </c>
      <c r="N100">
        <v>42.82</v>
      </c>
      <c r="O100">
        <v>25426.72</v>
      </c>
      <c r="P100">
        <v>109.96</v>
      </c>
      <c r="Q100">
        <v>195.42</v>
      </c>
      <c r="R100">
        <v>21.11</v>
      </c>
      <c r="S100">
        <v>14.2</v>
      </c>
      <c r="T100">
        <v>1728.63</v>
      </c>
      <c r="U100">
        <v>0.67</v>
      </c>
      <c r="V100">
        <v>0.77</v>
      </c>
      <c r="W100">
        <v>0.65</v>
      </c>
      <c r="X100">
        <v>0.1</v>
      </c>
      <c r="Y100">
        <v>0.5</v>
      </c>
      <c r="Z100">
        <v>10</v>
      </c>
    </row>
    <row r="101" spans="1:26">
      <c r="A101">
        <v>19</v>
      </c>
      <c r="B101">
        <v>90</v>
      </c>
      <c r="C101" t="s">
        <v>26</v>
      </c>
      <c r="D101">
        <v>8.495200000000001</v>
      </c>
      <c r="E101">
        <v>11.77</v>
      </c>
      <c r="F101">
        <v>9.17</v>
      </c>
      <c r="G101">
        <v>110.08</v>
      </c>
      <c r="H101">
        <v>1.73</v>
      </c>
      <c r="I101">
        <v>5</v>
      </c>
      <c r="J101">
        <v>205.85</v>
      </c>
      <c r="K101">
        <v>52.44</v>
      </c>
      <c r="L101">
        <v>20</v>
      </c>
      <c r="M101">
        <v>3</v>
      </c>
      <c r="N101">
        <v>43.41</v>
      </c>
      <c r="O101">
        <v>25622.45</v>
      </c>
      <c r="P101">
        <v>109.07</v>
      </c>
      <c r="Q101">
        <v>195.42</v>
      </c>
      <c r="R101">
        <v>20.7</v>
      </c>
      <c r="S101">
        <v>14.2</v>
      </c>
      <c r="T101">
        <v>1527.96</v>
      </c>
      <c r="U101">
        <v>0.6899999999999999</v>
      </c>
      <c r="V101">
        <v>0.77</v>
      </c>
      <c r="W101">
        <v>0.65</v>
      </c>
      <c r="X101">
        <v>0.09</v>
      </c>
      <c r="Y101">
        <v>0.5</v>
      </c>
      <c r="Z101">
        <v>10</v>
      </c>
    </row>
    <row r="102" spans="1:26">
      <c r="A102">
        <v>20</v>
      </c>
      <c r="B102">
        <v>90</v>
      </c>
      <c r="C102" t="s">
        <v>26</v>
      </c>
      <c r="D102">
        <v>8.497999999999999</v>
      </c>
      <c r="E102">
        <v>11.77</v>
      </c>
      <c r="F102">
        <v>9.17</v>
      </c>
      <c r="G102">
        <v>110.03</v>
      </c>
      <c r="H102">
        <v>1.8</v>
      </c>
      <c r="I102">
        <v>5</v>
      </c>
      <c r="J102">
        <v>207.45</v>
      </c>
      <c r="K102">
        <v>52.44</v>
      </c>
      <c r="L102">
        <v>21</v>
      </c>
      <c r="M102">
        <v>3</v>
      </c>
      <c r="N102">
        <v>44</v>
      </c>
      <c r="O102">
        <v>25818.99</v>
      </c>
      <c r="P102">
        <v>108.87</v>
      </c>
      <c r="Q102">
        <v>195.42</v>
      </c>
      <c r="R102">
        <v>20.6</v>
      </c>
      <c r="S102">
        <v>14.2</v>
      </c>
      <c r="T102">
        <v>1481.68</v>
      </c>
      <c r="U102">
        <v>0.6899999999999999</v>
      </c>
      <c r="V102">
        <v>0.77</v>
      </c>
      <c r="W102">
        <v>0.64</v>
      </c>
      <c r="X102">
        <v>0.08</v>
      </c>
      <c r="Y102">
        <v>0.5</v>
      </c>
      <c r="Z102">
        <v>10</v>
      </c>
    </row>
    <row r="103" spans="1:26">
      <c r="A103">
        <v>21</v>
      </c>
      <c r="B103">
        <v>90</v>
      </c>
      <c r="C103" t="s">
        <v>26</v>
      </c>
      <c r="D103">
        <v>8.4954</v>
      </c>
      <c r="E103">
        <v>11.77</v>
      </c>
      <c r="F103">
        <v>9.17</v>
      </c>
      <c r="G103">
        <v>110.07</v>
      </c>
      <c r="H103">
        <v>1.87</v>
      </c>
      <c r="I103">
        <v>5</v>
      </c>
      <c r="J103">
        <v>209.05</v>
      </c>
      <c r="K103">
        <v>52.44</v>
      </c>
      <c r="L103">
        <v>22</v>
      </c>
      <c r="M103">
        <v>3</v>
      </c>
      <c r="N103">
        <v>44.6</v>
      </c>
      <c r="O103">
        <v>26016.35</v>
      </c>
      <c r="P103">
        <v>108.77</v>
      </c>
      <c r="Q103">
        <v>195.42</v>
      </c>
      <c r="R103">
        <v>20.68</v>
      </c>
      <c r="S103">
        <v>14.2</v>
      </c>
      <c r="T103">
        <v>1520</v>
      </c>
      <c r="U103">
        <v>0.6899999999999999</v>
      </c>
      <c r="V103">
        <v>0.77</v>
      </c>
      <c r="W103">
        <v>0.65</v>
      </c>
      <c r="X103">
        <v>0.09</v>
      </c>
      <c r="Y103">
        <v>0.5</v>
      </c>
      <c r="Z103">
        <v>10</v>
      </c>
    </row>
    <row r="104" spans="1:26">
      <c r="A104">
        <v>22</v>
      </c>
      <c r="B104">
        <v>90</v>
      </c>
      <c r="C104" t="s">
        <v>26</v>
      </c>
      <c r="D104">
        <v>8.497999999999999</v>
      </c>
      <c r="E104">
        <v>11.77</v>
      </c>
      <c r="F104">
        <v>9.17</v>
      </c>
      <c r="G104">
        <v>110.03</v>
      </c>
      <c r="H104">
        <v>1.94</v>
      </c>
      <c r="I104">
        <v>5</v>
      </c>
      <c r="J104">
        <v>210.65</v>
      </c>
      <c r="K104">
        <v>52.44</v>
      </c>
      <c r="L104">
        <v>23</v>
      </c>
      <c r="M104">
        <v>3</v>
      </c>
      <c r="N104">
        <v>45.21</v>
      </c>
      <c r="O104">
        <v>26214.54</v>
      </c>
      <c r="P104">
        <v>107.8</v>
      </c>
      <c r="Q104">
        <v>195.42</v>
      </c>
      <c r="R104">
        <v>20.55</v>
      </c>
      <c r="S104">
        <v>14.2</v>
      </c>
      <c r="T104">
        <v>1454.99</v>
      </c>
      <c r="U104">
        <v>0.6899999999999999</v>
      </c>
      <c r="V104">
        <v>0.77</v>
      </c>
      <c r="W104">
        <v>0.65</v>
      </c>
      <c r="X104">
        <v>0.08</v>
      </c>
      <c r="Y104">
        <v>0.5</v>
      </c>
      <c r="Z104">
        <v>10</v>
      </c>
    </row>
    <row r="105" spans="1:26">
      <c r="A105">
        <v>23</v>
      </c>
      <c r="B105">
        <v>90</v>
      </c>
      <c r="C105" t="s">
        <v>26</v>
      </c>
      <c r="D105">
        <v>8.5024</v>
      </c>
      <c r="E105">
        <v>11.76</v>
      </c>
      <c r="F105">
        <v>9.16</v>
      </c>
      <c r="G105">
        <v>109.96</v>
      </c>
      <c r="H105">
        <v>2.01</v>
      </c>
      <c r="I105">
        <v>5</v>
      </c>
      <c r="J105">
        <v>212.27</v>
      </c>
      <c r="K105">
        <v>52.44</v>
      </c>
      <c r="L105">
        <v>24</v>
      </c>
      <c r="M105">
        <v>3</v>
      </c>
      <c r="N105">
        <v>45.82</v>
      </c>
      <c r="O105">
        <v>26413.56</v>
      </c>
      <c r="P105">
        <v>106.03</v>
      </c>
      <c r="Q105">
        <v>195.42</v>
      </c>
      <c r="R105">
        <v>20.36</v>
      </c>
      <c r="S105">
        <v>14.2</v>
      </c>
      <c r="T105">
        <v>1360.63</v>
      </c>
      <c r="U105">
        <v>0.7</v>
      </c>
      <c r="V105">
        <v>0.77</v>
      </c>
      <c r="W105">
        <v>0.64</v>
      </c>
      <c r="X105">
        <v>0.08</v>
      </c>
      <c r="Y105">
        <v>0.5</v>
      </c>
      <c r="Z105">
        <v>10</v>
      </c>
    </row>
    <row r="106" spans="1:26">
      <c r="A106">
        <v>24</v>
      </c>
      <c r="B106">
        <v>90</v>
      </c>
      <c r="C106" t="s">
        <v>26</v>
      </c>
      <c r="D106">
        <v>8.544600000000001</v>
      </c>
      <c r="E106">
        <v>11.7</v>
      </c>
      <c r="F106">
        <v>9.140000000000001</v>
      </c>
      <c r="G106">
        <v>137.11</v>
      </c>
      <c r="H106">
        <v>2.08</v>
      </c>
      <c r="I106">
        <v>4</v>
      </c>
      <c r="J106">
        <v>213.89</v>
      </c>
      <c r="K106">
        <v>52.44</v>
      </c>
      <c r="L106">
        <v>25</v>
      </c>
      <c r="M106">
        <v>2</v>
      </c>
      <c r="N106">
        <v>46.44</v>
      </c>
      <c r="O106">
        <v>26613.43</v>
      </c>
      <c r="P106">
        <v>104.65</v>
      </c>
      <c r="Q106">
        <v>195.42</v>
      </c>
      <c r="R106">
        <v>19.66</v>
      </c>
      <c r="S106">
        <v>14.2</v>
      </c>
      <c r="T106">
        <v>1012.63</v>
      </c>
      <c r="U106">
        <v>0.72</v>
      </c>
      <c r="V106">
        <v>0.77</v>
      </c>
      <c r="W106">
        <v>0.64</v>
      </c>
      <c r="X106">
        <v>0.05</v>
      </c>
      <c r="Y106">
        <v>0.5</v>
      </c>
      <c r="Z106">
        <v>10</v>
      </c>
    </row>
    <row r="107" spans="1:26">
      <c r="A107">
        <v>25</v>
      </c>
      <c r="B107">
        <v>90</v>
      </c>
      <c r="C107" t="s">
        <v>26</v>
      </c>
      <c r="D107">
        <v>8.541700000000001</v>
      </c>
      <c r="E107">
        <v>11.71</v>
      </c>
      <c r="F107">
        <v>9.140000000000001</v>
      </c>
      <c r="G107">
        <v>137.17</v>
      </c>
      <c r="H107">
        <v>2.14</v>
      </c>
      <c r="I107">
        <v>4</v>
      </c>
      <c r="J107">
        <v>215.51</v>
      </c>
      <c r="K107">
        <v>52.44</v>
      </c>
      <c r="L107">
        <v>26</v>
      </c>
      <c r="M107">
        <v>2</v>
      </c>
      <c r="N107">
        <v>47.07</v>
      </c>
      <c r="O107">
        <v>26814.17</v>
      </c>
      <c r="P107">
        <v>105.4</v>
      </c>
      <c r="Q107">
        <v>195.43</v>
      </c>
      <c r="R107">
        <v>19.8</v>
      </c>
      <c r="S107">
        <v>14.2</v>
      </c>
      <c r="T107">
        <v>1086.39</v>
      </c>
      <c r="U107">
        <v>0.72</v>
      </c>
      <c r="V107">
        <v>0.77</v>
      </c>
      <c r="W107">
        <v>0.64</v>
      </c>
      <c r="X107">
        <v>0.06</v>
      </c>
      <c r="Y107">
        <v>0.5</v>
      </c>
      <c r="Z107">
        <v>10</v>
      </c>
    </row>
    <row r="108" spans="1:26">
      <c r="A108">
        <v>26</v>
      </c>
      <c r="B108">
        <v>90</v>
      </c>
      <c r="C108" t="s">
        <v>26</v>
      </c>
      <c r="D108">
        <v>8.5395</v>
      </c>
      <c r="E108">
        <v>11.71</v>
      </c>
      <c r="F108">
        <v>9.15</v>
      </c>
      <c r="G108">
        <v>137.21</v>
      </c>
      <c r="H108">
        <v>2.21</v>
      </c>
      <c r="I108">
        <v>4</v>
      </c>
      <c r="J108">
        <v>217.15</v>
      </c>
      <c r="K108">
        <v>52.44</v>
      </c>
      <c r="L108">
        <v>27</v>
      </c>
      <c r="M108">
        <v>2</v>
      </c>
      <c r="N108">
        <v>47.71</v>
      </c>
      <c r="O108">
        <v>27015.77</v>
      </c>
      <c r="P108">
        <v>105.8</v>
      </c>
      <c r="Q108">
        <v>195.42</v>
      </c>
      <c r="R108">
        <v>19.94</v>
      </c>
      <c r="S108">
        <v>14.2</v>
      </c>
      <c r="T108">
        <v>1155.54</v>
      </c>
      <c r="U108">
        <v>0.71</v>
      </c>
      <c r="V108">
        <v>0.77</v>
      </c>
      <c r="W108">
        <v>0.64</v>
      </c>
      <c r="X108">
        <v>0.06</v>
      </c>
      <c r="Y108">
        <v>0.5</v>
      </c>
      <c r="Z108">
        <v>10</v>
      </c>
    </row>
    <row r="109" spans="1:26">
      <c r="A109">
        <v>27</v>
      </c>
      <c r="B109">
        <v>90</v>
      </c>
      <c r="C109" t="s">
        <v>26</v>
      </c>
      <c r="D109">
        <v>8.5425</v>
      </c>
      <c r="E109">
        <v>11.71</v>
      </c>
      <c r="F109">
        <v>9.140000000000001</v>
      </c>
      <c r="G109">
        <v>137.15</v>
      </c>
      <c r="H109">
        <v>2.27</v>
      </c>
      <c r="I109">
        <v>4</v>
      </c>
      <c r="J109">
        <v>218.79</v>
      </c>
      <c r="K109">
        <v>52.44</v>
      </c>
      <c r="L109">
        <v>28</v>
      </c>
      <c r="M109">
        <v>2</v>
      </c>
      <c r="N109">
        <v>48.35</v>
      </c>
      <c r="O109">
        <v>27218.26</v>
      </c>
      <c r="P109">
        <v>105.67</v>
      </c>
      <c r="Q109">
        <v>195.42</v>
      </c>
      <c r="R109">
        <v>19.76</v>
      </c>
      <c r="S109">
        <v>14.2</v>
      </c>
      <c r="T109">
        <v>1066.3</v>
      </c>
      <c r="U109">
        <v>0.72</v>
      </c>
      <c r="V109">
        <v>0.77</v>
      </c>
      <c r="W109">
        <v>0.64</v>
      </c>
      <c r="X109">
        <v>0.06</v>
      </c>
      <c r="Y109">
        <v>0.5</v>
      </c>
      <c r="Z109">
        <v>10</v>
      </c>
    </row>
    <row r="110" spans="1:26">
      <c r="A110">
        <v>28</v>
      </c>
      <c r="B110">
        <v>90</v>
      </c>
      <c r="C110" t="s">
        <v>26</v>
      </c>
      <c r="D110">
        <v>8.5403</v>
      </c>
      <c r="E110">
        <v>11.71</v>
      </c>
      <c r="F110">
        <v>9.15</v>
      </c>
      <c r="G110">
        <v>137.2</v>
      </c>
      <c r="H110">
        <v>2.34</v>
      </c>
      <c r="I110">
        <v>4</v>
      </c>
      <c r="J110">
        <v>220.44</v>
      </c>
      <c r="K110">
        <v>52.44</v>
      </c>
      <c r="L110">
        <v>29</v>
      </c>
      <c r="M110">
        <v>2</v>
      </c>
      <c r="N110">
        <v>49</v>
      </c>
      <c r="O110">
        <v>27421.64</v>
      </c>
      <c r="P110">
        <v>104.69</v>
      </c>
      <c r="Q110">
        <v>195.42</v>
      </c>
      <c r="R110">
        <v>19.85</v>
      </c>
      <c r="S110">
        <v>14.2</v>
      </c>
      <c r="T110">
        <v>1111</v>
      </c>
      <c r="U110">
        <v>0.72</v>
      </c>
      <c r="V110">
        <v>0.77</v>
      </c>
      <c r="W110">
        <v>0.64</v>
      </c>
      <c r="X110">
        <v>0.06</v>
      </c>
      <c r="Y110">
        <v>0.5</v>
      </c>
      <c r="Z110">
        <v>10</v>
      </c>
    </row>
    <row r="111" spans="1:26">
      <c r="A111">
        <v>29</v>
      </c>
      <c r="B111">
        <v>90</v>
      </c>
      <c r="C111" t="s">
        <v>26</v>
      </c>
      <c r="D111">
        <v>8.545999999999999</v>
      </c>
      <c r="E111">
        <v>11.7</v>
      </c>
      <c r="F111">
        <v>9.140000000000001</v>
      </c>
      <c r="G111">
        <v>137.08</v>
      </c>
      <c r="H111">
        <v>2.4</v>
      </c>
      <c r="I111">
        <v>4</v>
      </c>
      <c r="J111">
        <v>222.1</v>
      </c>
      <c r="K111">
        <v>52.44</v>
      </c>
      <c r="L111">
        <v>30</v>
      </c>
      <c r="M111">
        <v>2</v>
      </c>
      <c r="N111">
        <v>49.65</v>
      </c>
      <c r="O111">
        <v>27625.93</v>
      </c>
      <c r="P111">
        <v>103.78</v>
      </c>
      <c r="Q111">
        <v>195.42</v>
      </c>
      <c r="R111">
        <v>19.64</v>
      </c>
      <c r="S111">
        <v>14.2</v>
      </c>
      <c r="T111">
        <v>1004.64</v>
      </c>
      <c r="U111">
        <v>0.72</v>
      </c>
      <c r="V111">
        <v>0.77</v>
      </c>
      <c r="W111">
        <v>0.64</v>
      </c>
      <c r="X111">
        <v>0.05</v>
      </c>
      <c r="Y111">
        <v>0.5</v>
      </c>
      <c r="Z111">
        <v>10</v>
      </c>
    </row>
    <row r="112" spans="1:26">
      <c r="A112">
        <v>30</v>
      </c>
      <c r="B112">
        <v>90</v>
      </c>
      <c r="C112" t="s">
        <v>26</v>
      </c>
      <c r="D112">
        <v>8.546200000000001</v>
      </c>
      <c r="E112">
        <v>11.7</v>
      </c>
      <c r="F112">
        <v>9.140000000000001</v>
      </c>
      <c r="G112">
        <v>137.07</v>
      </c>
      <c r="H112">
        <v>2.46</v>
      </c>
      <c r="I112">
        <v>4</v>
      </c>
      <c r="J112">
        <v>223.76</v>
      </c>
      <c r="K112">
        <v>52.44</v>
      </c>
      <c r="L112">
        <v>31</v>
      </c>
      <c r="M112">
        <v>2</v>
      </c>
      <c r="N112">
        <v>50.32</v>
      </c>
      <c r="O112">
        <v>27831.27</v>
      </c>
      <c r="P112">
        <v>102</v>
      </c>
      <c r="Q112">
        <v>195.42</v>
      </c>
      <c r="R112">
        <v>19.58</v>
      </c>
      <c r="S112">
        <v>14.2</v>
      </c>
      <c r="T112">
        <v>972.08</v>
      </c>
      <c r="U112">
        <v>0.73</v>
      </c>
      <c r="V112">
        <v>0.77</v>
      </c>
      <c r="W112">
        <v>0.64</v>
      </c>
      <c r="X112">
        <v>0.05</v>
      </c>
      <c r="Y112">
        <v>0.5</v>
      </c>
      <c r="Z112">
        <v>10</v>
      </c>
    </row>
    <row r="113" spans="1:26">
      <c r="A113">
        <v>31</v>
      </c>
      <c r="B113">
        <v>90</v>
      </c>
      <c r="C113" t="s">
        <v>26</v>
      </c>
      <c r="D113">
        <v>8.544600000000001</v>
      </c>
      <c r="E113">
        <v>11.7</v>
      </c>
      <c r="F113">
        <v>9.140000000000001</v>
      </c>
      <c r="G113">
        <v>137.11</v>
      </c>
      <c r="H113">
        <v>2.52</v>
      </c>
      <c r="I113">
        <v>4</v>
      </c>
      <c r="J113">
        <v>225.43</v>
      </c>
      <c r="K113">
        <v>52.44</v>
      </c>
      <c r="L113">
        <v>32</v>
      </c>
      <c r="M113">
        <v>0</v>
      </c>
      <c r="N113">
        <v>50.99</v>
      </c>
      <c r="O113">
        <v>28037.42</v>
      </c>
      <c r="P113">
        <v>101.17</v>
      </c>
      <c r="Q113">
        <v>195.42</v>
      </c>
      <c r="R113">
        <v>19.54</v>
      </c>
      <c r="S113">
        <v>14.2</v>
      </c>
      <c r="T113">
        <v>954.87</v>
      </c>
      <c r="U113">
        <v>0.73</v>
      </c>
      <c r="V113">
        <v>0.77</v>
      </c>
      <c r="W113">
        <v>0.65</v>
      </c>
      <c r="X113">
        <v>0.05</v>
      </c>
      <c r="Y113">
        <v>0.5</v>
      </c>
      <c r="Z113">
        <v>10</v>
      </c>
    </row>
    <row r="114" spans="1:26">
      <c r="A114">
        <v>0</v>
      </c>
      <c r="B114">
        <v>10</v>
      </c>
      <c r="C114" t="s">
        <v>26</v>
      </c>
      <c r="D114">
        <v>8.7233</v>
      </c>
      <c r="E114">
        <v>11.46</v>
      </c>
      <c r="F114">
        <v>9.56</v>
      </c>
      <c r="G114">
        <v>24.94</v>
      </c>
      <c r="H114">
        <v>0.64</v>
      </c>
      <c r="I114">
        <v>23</v>
      </c>
      <c r="J114">
        <v>26.11</v>
      </c>
      <c r="K114">
        <v>12.1</v>
      </c>
      <c r="L114">
        <v>1</v>
      </c>
      <c r="M114">
        <v>9</v>
      </c>
      <c r="N114">
        <v>3.01</v>
      </c>
      <c r="O114">
        <v>3454.41</v>
      </c>
      <c r="P114">
        <v>27.85</v>
      </c>
      <c r="Q114">
        <v>195.43</v>
      </c>
      <c r="R114">
        <v>32.28</v>
      </c>
      <c r="S114">
        <v>14.2</v>
      </c>
      <c r="T114">
        <v>7231.52</v>
      </c>
      <c r="U114">
        <v>0.44</v>
      </c>
      <c r="V114">
        <v>0.74</v>
      </c>
      <c r="W114">
        <v>0.6899999999999999</v>
      </c>
      <c r="X114">
        <v>0.47</v>
      </c>
      <c r="Y114">
        <v>0.5</v>
      </c>
      <c r="Z114">
        <v>10</v>
      </c>
    </row>
    <row r="115" spans="1:26">
      <c r="A115">
        <v>1</v>
      </c>
      <c r="B115">
        <v>10</v>
      </c>
      <c r="C115" t="s">
        <v>26</v>
      </c>
      <c r="D115">
        <v>8.767899999999999</v>
      </c>
      <c r="E115">
        <v>11.41</v>
      </c>
      <c r="F115">
        <v>9.52</v>
      </c>
      <c r="G115">
        <v>27.21</v>
      </c>
      <c r="H115">
        <v>1.23</v>
      </c>
      <c r="I115">
        <v>21</v>
      </c>
      <c r="J115">
        <v>27.2</v>
      </c>
      <c r="K115">
        <v>12.1</v>
      </c>
      <c r="L115">
        <v>2</v>
      </c>
      <c r="M115">
        <v>0</v>
      </c>
      <c r="N115">
        <v>3.1</v>
      </c>
      <c r="O115">
        <v>3588.35</v>
      </c>
      <c r="P115">
        <v>28.15</v>
      </c>
      <c r="Q115">
        <v>195.42</v>
      </c>
      <c r="R115">
        <v>30.79</v>
      </c>
      <c r="S115">
        <v>14.2</v>
      </c>
      <c r="T115">
        <v>6495.21</v>
      </c>
      <c r="U115">
        <v>0.46</v>
      </c>
      <c r="V115">
        <v>0.74</v>
      </c>
      <c r="W115">
        <v>0.7</v>
      </c>
      <c r="X115">
        <v>0.44</v>
      </c>
      <c r="Y115">
        <v>0.5</v>
      </c>
      <c r="Z115">
        <v>10</v>
      </c>
    </row>
    <row r="116" spans="1:26">
      <c r="A116">
        <v>0</v>
      </c>
      <c r="B116">
        <v>45</v>
      </c>
      <c r="C116" t="s">
        <v>26</v>
      </c>
      <c r="D116">
        <v>7.2292</v>
      </c>
      <c r="E116">
        <v>13.83</v>
      </c>
      <c r="F116">
        <v>10.45</v>
      </c>
      <c r="G116">
        <v>9.220000000000001</v>
      </c>
      <c r="H116">
        <v>0.18</v>
      </c>
      <c r="I116">
        <v>68</v>
      </c>
      <c r="J116">
        <v>98.70999999999999</v>
      </c>
      <c r="K116">
        <v>39.72</v>
      </c>
      <c r="L116">
        <v>1</v>
      </c>
      <c r="M116">
        <v>66</v>
      </c>
      <c r="N116">
        <v>12.99</v>
      </c>
      <c r="O116">
        <v>12407.75</v>
      </c>
      <c r="P116">
        <v>92.64</v>
      </c>
      <c r="Q116">
        <v>195.43</v>
      </c>
      <c r="R116">
        <v>60.31</v>
      </c>
      <c r="S116">
        <v>14.2</v>
      </c>
      <c r="T116">
        <v>21019.37</v>
      </c>
      <c r="U116">
        <v>0.24</v>
      </c>
      <c r="V116">
        <v>0.68</v>
      </c>
      <c r="W116">
        <v>0.75</v>
      </c>
      <c r="X116">
        <v>1.36</v>
      </c>
      <c r="Y116">
        <v>0.5</v>
      </c>
      <c r="Z116">
        <v>10</v>
      </c>
    </row>
    <row r="117" spans="1:26">
      <c r="A117">
        <v>1</v>
      </c>
      <c r="B117">
        <v>45</v>
      </c>
      <c r="C117" t="s">
        <v>26</v>
      </c>
      <c r="D117">
        <v>8.0997</v>
      </c>
      <c r="E117">
        <v>12.35</v>
      </c>
      <c r="F117">
        <v>9.699999999999999</v>
      </c>
      <c r="G117">
        <v>18.19</v>
      </c>
      <c r="H117">
        <v>0.35</v>
      </c>
      <c r="I117">
        <v>32</v>
      </c>
      <c r="J117">
        <v>99.95</v>
      </c>
      <c r="K117">
        <v>39.72</v>
      </c>
      <c r="L117">
        <v>2</v>
      </c>
      <c r="M117">
        <v>30</v>
      </c>
      <c r="N117">
        <v>13.24</v>
      </c>
      <c r="O117">
        <v>12561.45</v>
      </c>
      <c r="P117">
        <v>84.61</v>
      </c>
      <c r="Q117">
        <v>195.43</v>
      </c>
      <c r="R117">
        <v>37.19</v>
      </c>
      <c r="S117">
        <v>14.2</v>
      </c>
      <c r="T117">
        <v>9638.08</v>
      </c>
      <c r="U117">
        <v>0.38</v>
      </c>
      <c r="V117">
        <v>0.73</v>
      </c>
      <c r="W117">
        <v>0.6899999999999999</v>
      </c>
      <c r="X117">
        <v>0.61</v>
      </c>
      <c r="Y117">
        <v>0.5</v>
      </c>
      <c r="Z117">
        <v>10</v>
      </c>
    </row>
    <row r="118" spans="1:26">
      <c r="A118">
        <v>2</v>
      </c>
      <c r="B118">
        <v>45</v>
      </c>
      <c r="C118" t="s">
        <v>26</v>
      </c>
      <c r="D118">
        <v>8.3893</v>
      </c>
      <c r="E118">
        <v>11.92</v>
      </c>
      <c r="F118">
        <v>9.5</v>
      </c>
      <c r="G118">
        <v>27.14</v>
      </c>
      <c r="H118">
        <v>0.52</v>
      </c>
      <c r="I118">
        <v>21</v>
      </c>
      <c r="J118">
        <v>101.2</v>
      </c>
      <c r="K118">
        <v>39.72</v>
      </c>
      <c r="L118">
        <v>3</v>
      </c>
      <c r="M118">
        <v>19</v>
      </c>
      <c r="N118">
        <v>13.49</v>
      </c>
      <c r="O118">
        <v>12715.54</v>
      </c>
      <c r="P118">
        <v>81.56</v>
      </c>
      <c r="Q118">
        <v>195.42</v>
      </c>
      <c r="R118">
        <v>30.68</v>
      </c>
      <c r="S118">
        <v>14.2</v>
      </c>
      <c r="T118">
        <v>6438.57</v>
      </c>
      <c r="U118">
        <v>0.46</v>
      </c>
      <c r="V118">
        <v>0.74</v>
      </c>
      <c r="W118">
        <v>0.68</v>
      </c>
      <c r="X118">
        <v>0.41</v>
      </c>
      <c r="Y118">
        <v>0.5</v>
      </c>
      <c r="Z118">
        <v>10</v>
      </c>
    </row>
    <row r="119" spans="1:26">
      <c r="A119">
        <v>3</v>
      </c>
      <c r="B119">
        <v>45</v>
      </c>
      <c r="C119" t="s">
        <v>26</v>
      </c>
      <c r="D119">
        <v>8.5403</v>
      </c>
      <c r="E119">
        <v>11.71</v>
      </c>
      <c r="F119">
        <v>9.390000000000001</v>
      </c>
      <c r="G119">
        <v>35.22</v>
      </c>
      <c r="H119">
        <v>0.6899999999999999</v>
      </c>
      <c r="I119">
        <v>16</v>
      </c>
      <c r="J119">
        <v>102.45</v>
      </c>
      <c r="K119">
        <v>39.72</v>
      </c>
      <c r="L119">
        <v>4</v>
      </c>
      <c r="M119">
        <v>14</v>
      </c>
      <c r="N119">
        <v>13.74</v>
      </c>
      <c r="O119">
        <v>12870.03</v>
      </c>
      <c r="P119">
        <v>79</v>
      </c>
      <c r="Q119">
        <v>195.42</v>
      </c>
      <c r="R119">
        <v>27.45</v>
      </c>
      <c r="S119">
        <v>14.2</v>
      </c>
      <c r="T119">
        <v>4851.44</v>
      </c>
      <c r="U119">
        <v>0.52</v>
      </c>
      <c r="V119">
        <v>0.75</v>
      </c>
      <c r="W119">
        <v>0.67</v>
      </c>
      <c r="X119">
        <v>0.3</v>
      </c>
      <c r="Y119">
        <v>0.5</v>
      </c>
      <c r="Z119">
        <v>10</v>
      </c>
    </row>
    <row r="120" spans="1:26">
      <c r="A120">
        <v>4</v>
      </c>
      <c r="B120">
        <v>45</v>
      </c>
      <c r="C120" t="s">
        <v>26</v>
      </c>
      <c r="D120">
        <v>8.6686</v>
      </c>
      <c r="E120">
        <v>11.54</v>
      </c>
      <c r="F120">
        <v>9.300000000000001</v>
      </c>
      <c r="G120">
        <v>46.51</v>
      </c>
      <c r="H120">
        <v>0.85</v>
      </c>
      <c r="I120">
        <v>12</v>
      </c>
      <c r="J120">
        <v>103.71</v>
      </c>
      <c r="K120">
        <v>39.72</v>
      </c>
      <c r="L120">
        <v>5</v>
      </c>
      <c r="M120">
        <v>10</v>
      </c>
      <c r="N120">
        <v>14</v>
      </c>
      <c r="O120">
        <v>13024.91</v>
      </c>
      <c r="P120">
        <v>76.90000000000001</v>
      </c>
      <c r="Q120">
        <v>195.42</v>
      </c>
      <c r="R120">
        <v>24.68</v>
      </c>
      <c r="S120">
        <v>14.2</v>
      </c>
      <c r="T120">
        <v>3482.48</v>
      </c>
      <c r="U120">
        <v>0.58</v>
      </c>
      <c r="V120">
        <v>0.76</v>
      </c>
      <c r="W120">
        <v>0.66</v>
      </c>
      <c r="X120">
        <v>0.21</v>
      </c>
      <c r="Y120">
        <v>0.5</v>
      </c>
      <c r="Z120">
        <v>10</v>
      </c>
    </row>
    <row r="121" spans="1:26">
      <c r="A121">
        <v>5</v>
      </c>
      <c r="B121">
        <v>45</v>
      </c>
      <c r="C121" t="s">
        <v>26</v>
      </c>
      <c r="D121">
        <v>8.7235</v>
      </c>
      <c r="E121">
        <v>11.46</v>
      </c>
      <c r="F121">
        <v>9.27</v>
      </c>
      <c r="G121">
        <v>55.62</v>
      </c>
      <c r="H121">
        <v>1.01</v>
      </c>
      <c r="I121">
        <v>10</v>
      </c>
      <c r="J121">
        <v>104.97</v>
      </c>
      <c r="K121">
        <v>39.72</v>
      </c>
      <c r="L121">
        <v>6</v>
      </c>
      <c r="M121">
        <v>8</v>
      </c>
      <c r="N121">
        <v>14.25</v>
      </c>
      <c r="O121">
        <v>13180.19</v>
      </c>
      <c r="P121">
        <v>75.09</v>
      </c>
      <c r="Q121">
        <v>195.42</v>
      </c>
      <c r="R121">
        <v>23.63</v>
      </c>
      <c r="S121">
        <v>14.2</v>
      </c>
      <c r="T121">
        <v>2969.99</v>
      </c>
      <c r="U121">
        <v>0.6</v>
      </c>
      <c r="V121">
        <v>0.76</v>
      </c>
      <c r="W121">
        <v>0.66</v>
      </c>
      <c r="X121">
        <v>0.18</v>
      </c>
      <c r="Y121">
        <v>0.5</v>
      </c>
      <c r="Z121">
        <v>10</v>
      </c>
    </row>
    <row r="122" spans="1:26">
      <c r="A122">
        <v>6</v>
      </c>
      <c r="B122">
        <v>45</v>
      </c>
      <c r="C122" t="s">
        <v>26</v>
      </c>
      <c r="D122">
        <v>8.757199999999999</v>
      </c>
      <c r="E122">
        <v>11.42</v>
      </c>
      <c r="F122">
        <v>9.25</v>
      </c>
      <c r="G122">
        <v>61.64</v>
      </c>
      <c r="H122">
        <v>1.16</v>
      </c>
      <c r="I122">
        <v>9</v>
      </c>
      <c r="J122">
        <v>106.23</v>
      </c>
      <c r="K122">
        <v>39.72</v>
      </c>
      <c r="L122">
        <v>7</v>
      </c>
      <c r="M122">
        <v>7</v>
      </c>
      <c r="N122">
        <v>14.52</v>
      </c>
      <c r="O122">
        <v>13335.87</v>
      </c>
      <c r="P122">
        <v>73.16</v>
      </c>
      <c r="Q122">
        <v>195.42</v>
      </c>
      <c r="R122">
        <v>22.97</v>
      </c>
      <c r="S122">
        <v>14.2</v>
      </c>
      <c r="T122">
        <v>2646.36</v>
      </c>
      <c r="U122">
        <v>0.62</v>
      </c>
      <c r="V122">
        <v>0.76</v>
      </c>
      <c r="W122">
        <v>0.65</v>
      </c>
      <c r="X122">
        <v>0.16</v>
      </c>
      <c r="Y122">
        <v>0.5</v>
      </c>
      <c r="Z122">
        <v>10</v>
      </c>
    </row>
    <row r="123" spans="1:26">
      <c r="A123">
        <v>7</v>
      </c>
      <c r="B123">
        <v>45</v>
      </c>
      <c r="C123" t="s">
        <v>26</v>
      </c>
      <c r="D123">
        <v>8.783099999999999</v>
      </c>
      <c r="E123">
        <v>11.39</v>
      </c>
      <c r="F123">
        <v>9.23</v>
      </c>
      <c r="G123">
        <v>69.25</v>
      </c>
      <c r="H123">
        <v>1.31</v>
      </c>
      <c r="I123">
        <v>8</v>
      </c>
      <c r="J123">
        <v>107.5</v>
      </c>
      <c r="K123">
        <v>39.72</v>
      </c>
      <c r="L123">
        <v>8</v>
      </c>
      <c r="M123">
        <v>6</v>
      </c>
      <c r="N123">
        <v>14.78</v>
      </c>
      <c r="O123">
        <v>13491.96</v>
      </c>
      <c r="P123">
        <v>71.51000000000001</v>
      </c>
      <c r="Q123">
        <v>195.42</v>
      </c>
      <c r="R123">
        <v>22.5</v>
      </c>
      <c r="S123">
        <v>14.2</v>
      </c>
      <c r="T123">
        <v>2413.97</v>
      </c>
      <c r="U123">
        <v>0.63</v>
      </c>
      <c r="V123">
        <v>0.76</v>
      </c>
      <c r="W123">
        <v>0.65</v>
      </c>
      <c r="X123">
        <v>0.15</v>
      </c>
      <c r="Y123">
        <v>0.5</v>
      </c>
      <c r="Z123">
        <v>10</v>
      </c>
    </row>
    <row r="124" spans="1:26">
      <c r="A124">
        <v>8</v>
      </c>
      <c r="B124">
        <v>45</v>
      </c>
      <c r="C124" t="s">
        <v>26</v>
      </c>
      <c r="D124">
        <v>8.819000000000001</v>
      </c>
      <c r="E124">
        <v>11.34</v>
      </c>
      <c r="F124">
        <v>9.210000000000001</v>
      </c>
      <c r="G124">
        <v>78.92</v>
      </c>
      <c r="H124">
        <v>1.46</v>
      </c>
      <c r="I124">
        <v>7</v>
      </c>
      <c r="J124">
        <v>108.77</v>
      </c>
      <c r="K124">
        <v>39.72</v>
      </c>
      <c r="L124">
        <v>9</v>
      </c>
      <c r="M124">
        <v>5</v>
      </c>
      <c r="N124">
        <v>15.05</v>
      </c>
      <c r="O124">
        <v>13648.58</v>
      </c>
      <c r="P124">
        <v>70.40000000000001</v>
      </c>
      <c r="Q124">
        <v>195.42</v>
      </c>
      <c r="R124">
        <v>21.72</v>
      </c>
      <c r="S124">
        <v>14.2</v>
      </c>
      <c r="T124">
        <v>2028.97</v>
      </c>
      <c r="U124">
        <v>0.65</v>
      </c>
      <c r="V124">
        <v>0.77</v>
      </c>
      <c r="W124">
        <v>0.65</v>
      </c>
      <c r="X124">
        <v>0.12</v>
      </c>
      <c r="Y124">
        <v>0.5</v>
      </c>
      <c r="Z124">
        <v>10</v>
      </c>
    </row>
    <row r="125" spans="1:26">
      <c r="A125">
        <v>9</v>
      </c>
      <c r="B125">
        <v>45</v>
      </c>
      <c r="C125" t="s">
        <v>26</v>
      </c>
      <c r="D125">
        <v>8.853300000000001</v>
      </c>
      <c r="E125">
        <v>11.3</v>
      </c>
      <c r="F125">
        <v>9.18</v>
      </c>
      <c r="G125">
        <v>91.84</v>
      </c>
      <c r="H125">
        <v>1.6</v>
      </c>
      <c r="I125">
        <v>6</v>
      </c>
      <c r="J125">
        <v>110.04</v>
      </c>
      <c r="K125">
        <v>39.72</v>
      </c>
      <c r="L125">
        <v>10</v>
      </c>
      <c r="M125">
        <v>4</v>
      </c>
      <c r="N125">
        <v>15.32</v>
      </c>
      <c r="O125">
        <v>13805.5</v>
      </c>
      <c r="P125">
        <v>67.78</v>
      </c>
      <c r="Q125">
        <v>195.42</v>
      </c>
      <c r="R125">
        <v>21.05</v>
      </c>
      <c r="S125">
        <v>14.2</v>
      </c>
      <c r="T125">
        <v>1698.74</v>
      </c>
      <c r="U125">
        <v>0.67</v>
      </c>
      <c r="V125">
        <v>0.77</v>
      </c>
      <c r="W125">
        <v>0.65</v>
      </c>
      <c r="X125">
        <v>0.1</v>
      </c>
      <c r="Y125">
        <v>0.5</v>
      </c>
      <c r="Z125">
        <v>10</v>
      </c>
    </row>
    <row r="126" spans="1:26">
      <c r="A126">
        <v>10</v>
      </c>
      <c r="B126">
        <v>45</v>
      </c>
      <c r="C126" t="s">
        <v>26</v>
      </c>
      <c r="D126">
        <v>8.850199999999999</v>
      </c>
      <c r="E126">
        <v>11.3</v>
      </c>
      <c r="F126">
        <v>9.19</v>
      </c>
      <c r="G126">
        <v>91.88</v>
      </c>
      <c r="H126">
        <v>1.74</v>
      </c>
      <c r="I126">
        <v>6</v>
      </c>
      <c r="J126">
        <v>111.32</v>
      </c>
      <c r="K126">
        <v>39.72</v>
      </c>
      <c r="L126">
        <v>11</v>
      </c>
      <c r="M126">
        <v>1</v>
      </c>
      <c r="N126">
        <v>15.6</v>
      </c>
      <c r="O126">
        <v>13962.83</v>
      </c>
      <c r="P126">
        <v>67.23999999999999</v>
      </c>
      <c r="Q126">
        <v>195.42</v>
      </c>
      <c r="R126">
        <v>21</v>
      </c>
      <c r="S126">
        <v>14.2</v>
      </c>
      <c r="T126">
        <v>1676.32</v>
      </c>
      <c r="U126">
        <v>0.68</v>
      </c>
      <c r="V126">
        <v>0.77</v>
      </c>
      <c r="W126">
        <v>0.65</v>
      </c>
      <c r="X126">
        <v>0.1</v>
      </c>
      <c r="Y126">
        <v>0.5</v>
      </c>
      <c r="Z126">
        <v>10</v>
      </c>
    </row>
    <row r="127" spans="1:26">
      <c r="A127">
        <v>11</v>
      </c>
      <c r="B127">
        <v>45</v>
      </c>
      <c r="C127" t="s">
        <v>26</v>
      </c>
      <c r="D127">
        <v>8.852</v>
      </c>
      <c r="E127">
        <v>11.3</v>
      </c>
      <c r="F127">
        <v>9.19</v>
      </c>
      <c r="G127">
        <v>91.86</v>
      </c>
      <c r="H127">
        <v>1.88</v>
      </c>
      <c r="I127">
        <v>6</v>
      </c>
      <c r="J127">
        <v>112.59</v>
      </c>
      <c r="K127">
        <v>39.72</v>
      </c>
      <c r="L127">
        <v>12</v>
      </c>
      <c r="M127">
        <v>0</v>
      </c>
      <c r="N127">
        <v>15.88</v>
      </c>
      <c r="O127">
        <v>14120.58</v>
      </c>
      <c r="P127">
        <v>67.77</v>
      </c>
      <c r="Q127">
        <v>195.42</v>
      </c>
      <c r="R127">
        <v>20.92</v>
      </c>
      <c r="S127">
        <v>14.2</v>
      </c>
      <c r="T127">
        <v>1633.61</v>
      </c>
      <c r="U127">
        <v>0.68</v>
      </c>
      <c r="V127">
        <v>0.77</v>
      </c>
      <c r="W127">
        <v>0.65</v>
      </c>
      <c r="X127">
        <v>0.1</v>
      </c>
      <c r="Y127">
        <v>0.5</v>
      </c>
      <c r="Z127">
        <v>10</v>
      </c>
    </row>
    <row r="128" spans="1:26">
      <c r="A128">
        <v>0</v>
      </c>
      <c r="B128">
        <v>60</v>
      </c>
      <c r="C128" t="s">
        <v>26</v>
      </c>
      <c r="D128">
        <v>6.7004</v>
      </c>
      <c r="E128">
        <v>14.92</v>
      </c>
      <c r="F128">
        <v>10.72</v>
      </c>
      <c r="G128">
        <v>7.94</v>
      </c>
      <c r="H128">
        <v>0.14</v>
      </c>
      <c r="I128">
        <v>81</v>
      </c>
      <c r="J128">
        <v>124.63</v>
      </c>
      <c r="K128">
        <v>45</v>
      </c>
      <c r="L128">
        <v>1</v>
      </c>
      <c r="M128">
        <v>79</v>
      </c>
      <c r="N128">
        <v>18.64</v>
      </c>
      <c r="O128">
        <v>15605.44</v>
      </c>
      <c r="P128">
        <v>111.5</v>
      </c>
      <c r="Q128">
        <v>195.5</v>
      </c>
      <c r="R128">
        <v>68.95999999999999</v>
      </c>
      <c r="S128">
        <v>14.2</v>
      </c>
      <c r="T128">
        <v>25279.91</v>
      </c>
      <c r="U128">
        <v>0.21</v>
      </c>
      <c r="V128">
        <v>0.66</v>
      </c>
      <c r="W128">
        <v>0.77</v>
      </c>
      <c r="X128">
        <v>1.63</v>
      </c>
      <c r="Y128">
        <v>0.5</v>
      </c>
      <c r="Z128">
        <v>10</v>
      </c>
    </row>
    <row r="129" spans="1:26">
      <c r="A129">
        <v>1</v>
      </c>
      <c r="B129">
        <v>60</v>
      </c>
      <c r="C129" t="s">
        <v>26</v>
      </c>
      <c r="D129">
        <v>7.7242</v>
      </c>
      <c r="E129">
        <v>12.95</v>
      </c>
      <c r="F129">
        <v>9.84</v>
      </c>
      <c r="G129">
        <v>15.54</v>
      </c>
      <c r="H129">
        <v>0.28</v>
      </c>
      <c r="I129">
        <v>38</v>
      </c>
      <c r="J129">
        <v>125.95</v>
      </c>
      <c r="K129">
        <v>45</v>
      </c>
      <c r="L129">
        <v>2</v>
      </c>
      <c r="M129">
        <v>36</v>
      </c>
      <c r="N129">
        <v>18.95</v>
      </c>
      <c r="O129">
        <v>15767.7</v>
      </c>
      <c r="P129">
        <v>101.3</v>
      </c>
      <c r="Q129">
        <v>195.43</v>
      </c>
      <c r="R129">
        <v>41.61</v>
      </c>
      <c r="S129">
        <v>14.2</v>
      </c>
      <c r="T129">
        <v>11818.31</v>
      </c>
      <c r="U129">
        <v>0.34</v>
      </c>
      <c r="V129">
        <v>0.72</v>
      </c>
      <c r="W129">
        <v>0.7</v>
      </c>
      <c r="X129">
        <v>0.75</v>
      </c>
      <c r="Y129">
        <v>0.5</v>
      </c>
      <c r="Z129">
        <v>10</v>
      </c>
    </row>
    <row r="130" spans="1:26">
      <c r="A130">
        <v>2</v>
      </c>
      <c r="B130">
        <v>60</v>
      </c>
      <c r="C130" t="s">
        <v>26</v>
      </c>
      <c r="D130">
        <v>8.1012</v>
      </c>
      <c r="E130">
        <v>12.34</v>
      </c>
      <c r="F130">
        <v>9.57</v>
      </c>
      <c r="G130">
        <v>22.97</v>
      </c>
      <c r="H130">
        <v>0.42</v>
      </c>
      <c r="I130">
        <v>25</v>
      </c>
      <c r="J130">
        <v>127.27</v>
      </c>
      <c r="K130">
        <v>45</v>
      </c>
      <c r="L130">
        <v>3</v>
      </c>
      <c r="M130">
        <v>23</v>
      </c>
      <c r="N130">
        <v>19.27</v>
      </c>
      <c r="O130">
        <v>15930.42</v>
      </c>
      <c r="P130">
        <v>97.45</v>
      </c>
      <c r="Q130">
        <v>195.42</v>
      </c>
      <c r="R130">
        <v>33.18</v>
      </c>
      <c r="S130">
        <v>14.2</v>
      </c>
      <c r="T130">
        <v>7667.85</v>
      </c>
      <c r="U130">
        <v>0.43</v>
      </c>
      <c r="V130">
        <v>0.74</v>
      </c>
      <c r="W130">
        <v>0.68</v>
      </c>
      <c r="X130">
        <v>0.48</v>
      </c>
      <c r="Y130">
        <v>0.5</v>
      </c>
      <c r="Z130">
        <v>10</v>
      </c>
    </row>
    <row r="131" spans="1:26">
      <c r="A131">
        <v>3</v>
      </c>
      <c r="B131">
        <v>60</v>
      </c>
      <c r="C131" t="s">
        <v>26</v>
      </c>
      <c r="D131">
        <v>8.325200000000001</v>
      </c>
      <c r="E131">
        <v>12.01</v>
      </c>
      <c r="F131">
        <v>9.42</v>
      </c>
      <c r="G131">
        <v>31.4</v>
      </c>
      <c r="H131">
        <v>0.55</v>
      </c>
      <c r="I131">
        <v>18</v>
      </c>
      <c r="J131">
        <v>128.59</v>
      </c>
      <c r="K131">
        <v>45</v>
      </c>
      <c r="L131">
        <v>4</v>
      </c>
      <c r="M131">
        <v>16</v>
      </c>
      <c r="N131">
        <v>19.59</v>
      </c>
      <c r="O131">
        <v>16093.6</v>
      </c>
      <c r="P131">
        <v>95.02</v>
      </c>
      <c r="Q131">
        <v>195.42</v>
      </c>
      <c r="R131">
        <v>28.4</v>
      </c>
      <c r="S131">
        <v>14.2</v>
      </c>
      <c r="T131">
        <v>5314.42</v>
      </c>
      <c r="U131">
        <v>0.5</v>
      </c>
      <c r="V131">
        <v>0.75</v>
      </c>
      <c r="W131">
        <v>0.66</v>
      </c>
      <c r="X131">
        <v>0.33</v>
      </c>
      <c r="Y131">
        <v>0.5</v>
      </c>
      <c r="Z131">
        <v>10</v>
      </c>
    </row>
    <row r="132" spans="1:26">
      <c r="A132">
        <v>4</v>
      </c>
      <c r="B132">
        <v>60</v>
      </c>
      <c r="C132" t="s">
        <v>26</v>
      </c>
      <c r="D132">
        <v>8.404299999999999</v>
      </c>
      <c r="E132">
        <v>11.9</v>
      </c>
      <c r="F132">
        <v>9.380000000000001</v>
      </c>
      <c r="G132">
        <v>37.53</v>
      </c>
      <c r="H132">
        <v>0.68</v>
      </c>
      <c r="I132">
        <v>15</v>
      </c>
      <c r="J132">
        <v>129.92</v>
      </c>
      <c r="K132">
        <v>45</v>
      </c>
      <c r="L132">
        <v>5</v>
      </c>
      <c r="M132">
        <v>13</v>
      </c>
      <c r="N132">
        <v>19.92</v>
      </c>
      <c r="O132">
        <v>16257.24</v>
      </c>
      <c r="P132">
        <v>93.40000000000001</v>
      </c>
      <c r="Q132">
        <v>195.42</v>
      </c>
      <c r="R132">
        <v>27.24</v>
      </c>
      <c r="S132">
        <v>14.2</v>
      </c>
      <c r="T132">
        <v>4750.77</v>
      </c>
      <c r="U132">
        <v>0.52</v>
      </c>
      <c r="V132">
        <v>0.75</v>
      </c>
      <c r="W132">
        <v>0.66</v>
      </c>
      <c r="X132">
        <v>0.3</v>
      </c>
      <c r="Y132">
        <v>0.5</v>
      </c>
      <c r="Z132">
        <v>10</v>
      </c>
    </row>
    <row r="133" spans="1:26">
      <c r="A133">
        <v>5</v>
      </c>
      <c r="B133">
        <v>60</v>
      </c>
      <c r="C133" t="s">
        <v>26</v>
      </c>
      <c r="D133">
        <v>8.516299999999999</v>
      </c>
      <c r="E133">
        <v>11.74</v>
      </c>
      <c r="F133">
        <v>9.300000000000001</v>
      </c>
      <c r="G133">
        <v>46.52</v>
      </c>
      <c r="H133">
        <v>0.8100000000000001</v>
      </c>
      <c r="I133">
        <v>12</v>
      </c>
      <c r="J133">
        <v>131.25</v>
      </c>
      <c r="K133">
        <v>45</v>
      </c>
      <c r="L133">
        <v>6</v>
      </c>
      <c r="M133">
        <v>10</v>
      </c>
      <c r="N133">
        <v>20.25</v>
      </c>
      <c r="O133">
        <v>16421.36</v>
      </c>
      <c r="P133">
        <v>91.75</v>
      </c>
      <c r="Q133">
        <v>195.42</v>
      </c>
      <c r="R133">
        <v>24.68</v>
      </c>
      <c r="S133">
        <v>14.2</v>
      </c>
      <c r="T133">
        <v>3484.02</v>
      </c>
      <c r="U133">
        <v>0.58</v>
      </c>
      <c r="V133">
        <v>0.76</v>
      </c>
      <c r="W133">
        <v>0.66</v>
      </c>
      <c r="X133">
        <v>0.22</v>
      </c>
      <c r="Y133">
        <v>0.5</v>
      </c>
      <c r="Z133">
        <v>10</v>
      </c>
    </row>
    <row r="134" spans="1:26">
      <c r="A134">
        <v>6</v>
      </c>
      <c r="B134">
        <v>60</v>
      </c>
      <c r="C134" t="s">
        <v>26</v>
      </c>
      <c r="D134">
        <v>8.540699999999999</v>
      </c>
      <c r="E134">
        <v>11.71</v>
      </c>
      <c r="F134">
        <v>9.300000000000001</v>
      </c>
      <c r="G134">
        <v>50.7</v>
      </c>
      <c r="H134">
        <v>0.93</v>
      </c>
      <c r="I134">
        <v>11</v>
      </c>
      <c r="J134">
        <v>132.58</v>
      </c>
      <c r="K134">
        <v>45</v>
      </c>
      <c r="L134">
        <v>7</v>
      </c>
      <c r="M134">
        <v>9</v>
      </c>
      <c r="N134">
        <v>20.59</v>
      </c>
      <c r="O134">
        <v>16585.95</v>
      </c>
      <c r="P134">
        <v>90.69</v>
      </c>
      <c r="Q134">
        <v>195.42</v>
      </c>
      <c r="R134">
        <v>24.48</v>
      </c>
      <c r="S134">
        <v>14.2</v>
      </c>
      <c r="T134">
        <v>3390.96</v>
      </c>
      <c r="U134">
        <v>0.58</v>
      </c>
      <c r="V134">
        <v>0.76</v>
      </c>
      <c r="W134">
        <v>0.66</v>
      </c>
      <c r="X134">
        <v>0.21</v>
      </c>
      <c r="Y134">
        <v>0.5</v>
      </c>
      <c r="Z134">
        <v>10</v>
      </c>
    </row>
    <row r="135" spans="1:26">
      <c r="A135">
        <v>7</v>
      </c>
      <c r="B135">
        <v>60</v>
      </c>
      <c r="C135" t="s">
        <v>26</v>
      </c>
      <c r="D135">
        <v>8.6153</v>
      </c>
      <c r="E135">
        <v>11.61</v>
      </c>
      <c r="F135">
        <v>9.24</v>
      </c>
      <c r="G135">
        <v>61.63</v>
      </c>
      <c r="H135">
        <v>1.06</v>
      </c>
      <c r="I135">
        <v>9</v>
      </c>
      <c r="J135">
        <v>133.92</v>
      </c>
      <c r="K135">
        <v>45</v>
      </c>
      <c r="L135">
        <v>8</v>
      </c>
      <c r="M135">
        <v>7</v>
      </c>
      <c r="N135">
        <v>20.93</v>
      </c>
      <c r="O135">
        <v>16751.02</v>
      </c>
      <c r="P135">
        <v>88.75</v>
      </c>
      <c r="Q135">
        <v>195.42</v>
      </c>
      <c r="R135">
        <v>23.01</v>
      </c>
      <c r="S135">
        <v>14.2</v>
      </c>
      <c r="T135">
        <v>2664.48</v>
      </c>
      <c r="U135">
        <v>0.62</v>
      </c>
      <c r="V135">
        <v>0.76</v>
      </c>
      <c r="W135">
        <v>0.65</v>
      </c>
      <c r="X135">
        <v>0.16</v>
      </c>
      <c r="Y135">
        <v>0.5</v>
      </c>
      <c r="Z135">
        <v>10</v>
      </c>
    </row>
    <row r="136" spans="1:26">
      <c r="A136">
        <v>8</v>
      </c>
      <c r="B136">
        <v>60</v>
      </c>
      <c r="C136" t="s">
        <v>26</v>
      </c>
      <c r="D136">
        <v>8.639900000000001</v>
      </c>
      <c r="E136">
        <v>11.57</v>
      </c>
      <c r="F136">
        <v>9.24</v>
      </c>
      <c r="G136">
        <v>69.28</v>
      </c>
      <c r="H136">
        <v>1.18</v>
      </c>
      <c r="I136">
        <v>8</v>
      </c>
      <c r="J136">
        <v>135.27</v>
      </c>
      <c r="K136">
        <v>45</v>
      </c>
      <c r="L136">
        <v>9</v>
      </c>
      <c r="M136">
        <v>6</v>
      </c>
      <c r="N136">
        <v>21.27</v>
      </c>
      <c r="O136">
        <v>16916.71</v>
      </c>
      <c r="P136">
        <v>87.55</v>
      </c>
      <c r="Q136">
        <v>195.42</v>
      </c>
      <c r="R136">
        <v>22.64</v>
      </c>
      <c r="S136">
        <v>14.2</v>
      </c>
      <c r="T136">
        <v>2484.53</v>
      </c>
      <c r="U136">
        <v>0.63</v>
      </c>
      <c r="V136">
        <v>0.76</v>
      </c>
      <c r="W136">
        <v>0.65</v>
      </c>
      <c r="X136">
        <v>0.15</v>
      </c>
      <c r="Y136">
        <v>0.5</v>
      </c>
      <c r="Z136">
        <v>10</v>
      </c>
    </row>
    <row r="137" spans="1:26">
      <c r="A137">
        <v>9</v>
      </c>
      <c r="B137">
        <v>60</v>
      </c>
      <c r="C137" t="s">
        <v>26</v>
      </c>
      <c r="D137">
        <v>8.6518</v>
      </c>
      <c r="E137">
        <v>11.56</v>
      </c>
      <c r="F137">
        <v>9.220000000000001</v>
      </c>
      <c r="G137">
        <v>69.16</v>
      </c>
      <c r="H137">
        <v>1.29</v>
      </c>
      <c r="I137">
        <v>8</v>
      </c>
      <c r="J137">
        <v>136.61</v>
      </c>
      <c r="K137">
        <v>45</v>
      </c>
      <c r="L137">
        <v>10</v>
      </c>
      <c r="M137">
        <v>6</v>
      </c>
      <c r="N137">
        <v>21.61</v>
      </c>
      <c r="O137">
        <v>17082.76</v>
      </c>
      <c r="P137">
        <v>86.3</v>
      </c>
      <c r="Q137">
        <v>195.43</v>
      </c>
      <c r="R137">
        <v>22.2</v>
      </c>
      <c r="S137">
        <v>14.2</v>
      </c>
      <c r="T137">
        <v>2264.08</v>
      </c>
      <c r="U137">
        <v>0.64</v>
      </c>
      <c r="V137">
        <v>0.77</v>
      </c>
      <c r="W137">
        <v>0.65</v>
      </c>
      <c r="X137">
        <v>0.13</v>
      </c>
      <c r="Y137">
        <v>0.5</v>
      </c>
      <c r="Z137">
        <v>10</v>
      </c>
    </row>
    <row r="138" spans="1:26">
      <c r="A138">
        <v>10</v>
      </c>
      <c r="B138">
        <v>60</v>
      </c>
      <c r="C138" t="s">
        <v>26</v>
      </c>
      <c r="D138">
        <v>8.682</v>
      </c>
      <c r="E138">
        <v>11.52</v>
      </c>
      <c r="F138">
        <v>9.210000000000001</v>
      </c>
      <c r="G138">
        <v>78.92</v>
      </c>
      <c r="H138">
        <v>1.41</v>
      </c>
      <c r="I138">
        <v>7</v>
      </c>
      <c r="J138">
        <v>137.96</v>
      </c>
      <c r="K138">
        <v>45</v>
      </c>
      <c r="L138">
        <v>11</v>
      </c>
      <c r="M138">
        <v>5</v>
      </c>
      <c r="N138">
        <v>21.96</v>
      </c>
      <c r="O138">
        <v>17249.3</v>
      </c>
      <c r="P138">
        <v>85.8</v>
      </c>
      <c r="Q138">
        <v>195.42</v>
      </c>
      <c r="R138">
        <v>21.73</v>
      </c>
      <c r="S138">
        <v>14.2</v>
      </c>
      <c r="T138">
        <v>2035.95</v>
      </c>
      <c r="U138">
        <v>0.65</v>
      </c>
      <c r="V138">
        <v>0.77</v>
      </c>
      <c r="W138">
        <v>0.65</v>
      </c>
      <c r="X138">
        <v>0.12</v>
      </c>
      <c r="Y138">
        <v>0.5</v>
      </c>
      <c r="Z138">
        <v>10</v>
      </c>
    </row>
    <row r="139" spans="1:26">
      <c r="A139">
        <v>11</v>
      </c>
      <c r="B139">
        <v>60</v>
      </c>
      <c r="C139" t="s">
        <v>26</v>
      </c>
      <c r="D139">
        <v>8.717599999999999</v>
      </c>
      <c r="E139">
        <v>11.47</v>
      </c>
      <c r="F139">
        <v>9.19</v>
      </c>
      <c r="G139">
        <v>91.86</v>
      </c>
      <c r="H139">
        <v>1.52</v>
      </c>
      <c r="I139">
        <v>6</v>
      </c>
      <c r="J139">
        <v>139.32</v>
      </c>
      <c r="K139">
        <v>45</v>
      </c>
      <c r="L139">
        <v>12</v>
      </c>
      <c r="M139">
        <v>4</v>
      </c>
      <c r="N139">
        <v>22.32</v>
      </c>
      <c r="O139">
        <v>17416.34</v>
      </c>
      <c r="P139">
        <v>83.39</v>
      </c>
      <c r="Q139">
        <v>195.42</v>
      </c>
      <c r="R139">
        <v>21.09</v>
      </c>
      <c r="S139">
        <v>14.2</v>
      </c>
      <c r="T139">
        <v>1718.62</v>
      </c>
      <c r="U139">
        <v>0.67</v>
      </c>
      <c r="V139">
        <v>0.77</v>
      </c>
      <c r="W139">
        <v>0.65</v>
      </c>
      <c r="X139">
        <v>0.1</v>
      </c>
      <c r="Y139">
        <v>0.5</v>
      </c>
      <c r="Z139">
        <v>10</v>
      </c>
    </row>
    <row r="140" spans="1:26">
      <c r="A140">
        <v>12</v>
      </c>
      <c r="B140">
        <v>60</v>
      </c>
      <c r="C140" t="s">
        <v>26</v>
      </c>
      <c r="D140">
        <v>8.722</v>
      </c>
      <c r="E140">
        <v>11.47</v>
      </c>
      <c r="F140">
        <v>9.18</v>
      </c>
      <c r="G140">
        <v>91.8</v>
      </c>
      <c r="H140">
        <v>1.63</v>
      </c>
      <c r="I140">
        <v>6</v>
      </c>
      <c r="J140">
        <v>140.67</v>
      </c>
      <c r="K140">
        <v>45</v>
      </c>
      <c r="L140">
        <v>13</v>
      </c>
      <c r="M140">
        <v>4</v>
      </c>
      <c r="N140">
        <v>22.68</v>
      </c>
      <c r="O140">
        <v>17583.88</v>
      </c>
      <c r="P140">
        <v>82.86</v>
      </c>
      <c r="Q140">
        <v>195.42</v>
      </c>
      <c r="R140">
        <v>20.92</v>
      </c>
      <c r="S140">
        <v>14.2</v>
      </c>
      <c r="T140">
        <v>1636.18</v>
      </c>
      <c r="U140">
        <v>0.68</v>
      </c>
      <c r="V140">
        <v>0.77</v>
      </c>
      <c r="W140">
        <v>0.65</v>
      </c>
      <c r="X140">
        <v>0.09</v>
      </c>
      <c r="Y140">
        <v>0.5</v>
      </c>
      <c r="Z140">
        <v>10</v>
      </c>
    </row>
    <row r="141" spans="1:26">
      <c r="A141">
        <v>13</v>
      </c>
      <c r="B141">
        <v>60</v>
      </c>
      <c r="C141" t="s">
        <v>26</v>
      </c>
      <c r="D141">
        <v>8.718</v>
      </c>
      <c r="E141">
        <v>11.47</v>
      </c>
      <c r="F141">
        <v>9.19</v>
      </c>
      <c r="G141">
        <v>91.84999999999999</v>
      </c>
      <c r="H141">
        <v>1.74</v>
      </c>
      <c r="I141">
        <v>6</v>
      </c>
      <c r="J141">
        <v>142.04</v>
      </c>
      <c r="K141">
        <v>45</v>
      </c>
      <c r="L141">
        <v>14</v>
      </c>
      <c r="M141">
        <v>4</v>
      </c>
      <c r="N141">
        <v>23.04</v>
      </c>
      <c r="O141">
        <v>17751.93</v>
      </c>
      <c r="P141">
        <v>81.84999999999999</v>
      </c>
      <c r="Q141">
        <v>195.42</v>
      </c>
      <c r="R141">
        <v>21.03</v>
      </c>
      <c r="S141">
        <v>14.2</v>
      </c>
      <c r="T141">
        <v>1687.32</v>
      </c>
      <c r="U141">
        <v>0.68</v>
      </c>
      <c r="V141">
        <v>0.77</v>
      </c>
      <c r="W141">
        <v>0.65</v>
      </c>
      <c r="X141">
        <v>0.1</v>
      </c>
      <c r="Y141">
        <v>0.5</v>
      </c>
      <c r="Z141">
        <v>10</v>
      </c>
    </row>
    <row r="142" spans="1:26">
      <c r="A142">
        <v>14</v>
      </c>
      <c r="B142">
        <v>60</v>
      </c>
      <c r="C142" t="s">
        <v>26</v>
      </c>
      <c r="D142">
        <v>8.7464</v>
      </c>
      <c r="E142">
        <v>11.43</v>
      </c>
      <c r="F142">
        <v>9.17</v>
      </c>
      <c r="G142">
        <v>110.08</v>
      </c>
      <c r="H142">
        <v>1.85</v>
      </c>
      <c r="I142">
        <v>5</v>
      </c>
      <c r="J142">
        <v>143.4</v>
      </c>
      <c r="K142">
        <v>45</v>
      </c>
      <c r="L142">
        <v>15</v>
      </c>
      <c r="M142">
        <v>3</v>
      </c>
      <c r="N142">
        <v>23.41</v>
      </c>
      <c r="O142">
        <v>17920.49</v>
      </c>
      <c r="P142">
        <v>80.17</v>
      </c>
      <c r="Q142">
        <v>195.42</v>
      </c>
      <c r="R142">
        <v>20.74</v>
      </c>
      <c r="S142">
        <v>14.2</v>
      </c>
      <c r="T142">
        <v>1549.95</v>
      </c>
      <c r="U142">
        <v>0.68</v>
      </c>
      <c r="V142">
        <v>0.77</v>
      </c>
      <c r="W142">
        <v>0.65</v>
      </c>
      <c r="X142">
        <v>0.09</v>
      </c>
      <c r="Y142">
        <v>0.5</v>
      </c>
      <c r="Z142">
        <v>10</v>
      </c>
    </row>
    <row r="143" spans="1:26">
      <c r="A143">
        <v>15</v>
      </c>
      <c r="B143">
        <v>60</v>
      </c>
      <c r="C143" t="s">
        <v>26</v>
      </c>
      <c r="D143">
        <v>8.744899999999999</v>
      </c>
      <c r="E143">
        <v>11.44</v>
      </c>
      <c r="F143">
        <v>9.18</v>
      </c>
      <c r="G143">
        <v>110.1</v>
      </c>
      <c r="H143">
        <v>1.96</v>
      </c>
      <c r="I143">
        <v>5</v>
      </c>
      <c r="J143">
        <v>144.77</v>
      </c>
      <c r="K143">
        <v>45</v>
      </c>
      <c r="L143">
        <v>16</v>
      </c>
      <c r="M143">
        <v>2</v>
      </c>
      <c r="N143">
        <v>23.78</v>
      </c>
      <c r="O143">
        <v>18089.56</v>
      </c>
      <c r="P143">
        <v>80.45</v>
      </c>
      <c r="Q143">
        <v>195.42</v>
      </c>
      <c r="R143">
        <v>20.77</v>
      </c>
      <c r="S143">
        <v>14.2</v>
      </c>
      <c r="T143">
        <v>1562.69</v>
      </c>
      <c r="U143">
        <v>0.68</v>
      </c>
      <c r="V143">
        <v>0.77</v>
      </c>
      <c r="W143">
        <v>0.65</v>
      </c>
      <c r="X143">
        <v>0.09</v>
      </c>
      <c r="Y143">
        <v>0.5</v>
      </c>
      <c r="Z143">
        <v>10</v>
      </c>
    </row>
    <row r="144" spans="1:26">
      <c r="A144">
        <v>16</v>
      </c>
      <c r="B144">
        <v>60</v>
      </c>
      <c r="C144" t="s">
        <v>26</v>
      </c>
      <c r="D144">
        <v>8.745900000000001</v>
      </c>
      <c r="E144">
        <v>11.43</v>
      </c>
      <c r="F144">
        <v>9.17</v>
      </c>
      <c r="G144">
        <v>110.09</v>
      </c>
      <c r="H144">
        <v>2.06</v>
      </c>
      <c r="I144">
        <v>5</v>
      </c>
      <c r="J144">
        <v>146.15</v>
      </c>
      <c r="K144">
        <v>45</v>
      </c>
      <c r="L144">
        <v>17</v>
      </c>
      <c r="M144">
        <v>1</v>
      </c>
      <c r="N144">
        <v>24.15</v>
      </c>
      <c r="O144">
        <v>18259.16</v>
      </c>
      <c r="P144">
        <v>79.75</v>
      </c>
      <c r="Q144">
        <v>195.43</v>
      </c>
      <c r="R144">
        <v>20.61</v>
      </c>
      <c r="S144">
        <v>14.2</v>
      </c>
      <c r="T144">
        <v>1484.15</v>
      </c>
      <c r="U144">
        <v>0.6899999999999999</v>
      </c>
      <c r="V144">
        <v>0.77</v>
      </c>
      <c r="W144">
        <v>0.65</v>
      </c>
      <c r="X144">
        <v>0.09</v>
      </c>
      <c r="Y144">
        <v>0.5</v>
      </c>
      <c r="Z144">
        <v>10</v>
      </c>
    </row>
    <row r="145" spans="1:26">
      <c r="A145">
        <v>17</v>
      </c>
      <c r="B145">
        <v>60</v>
      </c>
      <c r="C145" t="s">
        <v>26</v>
      </c>
      <c r="D145">
        <v>8.7455</v>
      </c>
      <c r="E145">
        <v>11.43</v>
      </c>
      <c r="F145">
        <v>9.17</v>
      </c>
      <c r="G145">
        <v>110.09</v>
      </c>
      <c r="H145">
        <v>2.16</v>
      </c>
      <c r="I145">
        <v>5</v>
      </c>
      <c r="J145">
        <v>147.53</v>
      </c>
      <c r="K145">
        <v>45</v>
      </c>
      <c r="L145">
        <v>18</v>
      </c>
      <c r="M145">
        <v>0</v>
      </c>
      <c r="N145">
        <v>24.53</v>
      </c>
      <c r="O145">
        <v>18429.27</v>
      </c>
      <c r="P145">
        <v>79.65000000000001</v>
      </c>
      <c r="Q145">
        <v>195.42</v>
      </c>
      <c r="R145">
        <v>20.62</v>
      </c>
      <c r="S145">
        <v>14.2</v>
      </c>
      <c r="T145">
        <v>1491.31</v>
      </c>
      <c r="U145">
        <v>0.6899999999999999</v>
      </c>
      <c r="V145">
        <v>0.77</v>
      </c>
      <c r="W145">
        <v>0.65</v>
      </c>
      <c r="X145">
        <v>0.09</v>
      </c>
      <c r="Y145">
        <v>0.5</v>
      </c>
      <c r="Z145">
        <v>10</v>
      </c>
    </row>
    <row r="146" spans="1:26">
      <c r="A146">
        <v>0</v>
      </c>
      <c r="B146">
        <v>80</v>
      </c>
      <c r="C146" t="s">
        <v>26</v>
      </c>
      <c r="D146">
        <v>6.0416</v>
      </c>
      <c r="E146">
        <v>16.55</v>
      </c>
      <c r="F146">
        <v>11.07</v>
      </c>
      <c r="G146">
        <v>6.78</v>
      </c>
      <c r="H146">
        <v>0.11</v>
      </c>
      <c r="I146">
        <v>98</v>
      </c>
      <c r="J146">
        <v>159.12</v>
      </c>
      <c r="K146">
        <v>50.28</v>
      </c>
      <c r="L146">
        <v>1</v>
      </c>
      <c r="M146">
        <v>96</v>
      </c>
      <c r="N146">
        <v>27.84</v>
      </c>
      <c r="O146">
        <v>19859.16</v>
      </c>
      <c r="P146">
        <v>135.28</v>
      </c>
      <c r="Q146">
        <v>195.42</v>
      </c>
      <c r="R146">
        <v>79.73999999999999</v>
      </c>
      <c r="S146">
        <v>14.2</v>
      </c>
      <c r="T146">
        <v>30585.26</v>
      </c>
      <c r="U146">
        <v>0.18</v>
      </c>
      <c r="V146">
        <v>0.64</v>
      </c>
      <c r="W146">
        <v>0.8</v>
      </c>
      <c r="X146">
        <v>1.98</v>
      </c>
      <c r="Y146">
        <v>0.5</v>
      </c>
      <c r="Z146">
        <v>10</v>
      </c>
    </row>
    <row r="147" spans="1:26">
      <c r="A147">
        <v>1</v>
      </c>
      <c r="B147">
        <v>80</v>
      </c>
      <c r="C147" t="s">
        <v>26</v>
      </c>
      <c r="D147">
        <v>7.262</v>
      </c>
      <c r="E147">
        <v>13.77</v>
      </c>
      <c r="F147">
        <v>10</v>
      </c>
      <c r="G147">
        <v>13.33</v>
      </c>
      <c r="H147">
        <v>0.22</v>
      </c>
      <c r="I147">
        <v>45</v>
      </c>
      <c r="J147">
        <v>160.54</v>
      </c>
      <c r="K147">
        <v>50.28</v>
      </c>
      <c r="L147">
        <v>2</v>
      </c>
      <c r="M147">
        <v>43</v>
      </c>
      <c r="N147">
        <v>28.26</v>
      </c>
      <c r="O147">
        <v>20034.4</v>
      </c>
      <c r="P147">
        <v>121.37</v>
      </c>
      <c r="Q147">
        <v>195.43</v>
      </c>
      <c r="R147">
        <v>46.1</v>
      </c>
      <c r="S147">
        <v>14.2</v>
      </c>
      <c r="T147">
        <v>14030.31</v>
      </c>
      <c r="U147">
        <v>0.31</v>
      </c>
      <c r="V147">
        <v>0.71</v>
      </c>
      <c r="W147">
        <v>0.72</v>
      </c>
      <c r="X147">
        <v>0.91</v>
      </c>
      <c r="Y147">
        <v>0.5</v>
      </c>
      <c r="Z147">
        <v>10</v>
      </c>
    </row>
    <row r="148" spans="1:26">
      <c r="A148">
        <v>2</v>
      </c>
      <c r="B148">
        <v>80</v>
      </c>
      <c r="C148" t="s">
        <v>26</v>
      </c>
      <c r="D148">
        <v>7.7358</v>
      </c>
      <c r="E148">
        <v>12.93</v>
      </c>
      <c r="F148">
        <v>9.67</v>
      </c>
      <c r="G148">
        <v>20</v>
      </c>
      <c r="H148">
        <v>0.33</v>
      </c>
      <c r="I148">
        <v>29</v>
      </c>
      <c r="J148">
        <v>161.97</v>
      </c>
      <c r="K148">
        <v>50.28</v>
      </c>
      <c r="L148">
        <v>3</v>
      </c>
      <c r="M148">
        <v>27</v>
      </c>
      <c r="N148">
        <v>28.69</v>
      </c>
      <c r="O148">
        <v>20210.21</v>
      </c>
      <c r="P148">
        <v>116.7</v>
      </c>
      <c r="Q148">
        <v>195.42</v>
      </c>
      <c r="R148">
        <v>36.14</v>
      </c>
      <c r="S148">
        <v>14.2</v>
      </c>
      <c r="T148">
        <v>9127.030000000001</v>
      </c>
      <c r="U148">
        <v>0.39</v>
      </c>
      <c r="V148">
        <v>0.73</v>
      </c>
      <c r="W148">
        <v>0.6899999999999999</v>
      </c>
      <c r="X148">
        <v>0.58</v>
      </c>
      <c r="Y148">
        <v>0.5</v>
      </c>
      <c r="Z148">
        <v>10</v>
      </c>
    </row>
    <row r="149" spans="1:26">
      <c r="A149">
        <v>3</v>
      </c>
      <c r="B149">
        <v>80</v>
      </c>
      <c r="C149" t="s">
        <v>26</v>
      </c>
      <c r="D149">
        <v>7.9724</v>
      </c>
      <c r="E149">
        <v>12.54</v>
      </c>
      <c r="F149">
        <v>9.51</v>
      </c>
      <c r="G149">
        <v>25.94</v>
      </c>
      <c r="H149">
        <v>0.43</v>
      </c>
      <c r="I149">
        <v>22</v>
      </c>
      <c r="J149">
        <v>163.4</v>
      </c>
      <c r="K149">
        <v>50.28</v>
      </c>
      <c r="L149">
        <v>4</v>
      </c>
      <c r="M149">
        <v>20</v>
      </c>
      <c r="N149">
        <v>29.12</v>
      </c>
      <c r="O149">
        <v>20386.62</v>
      </c>
      <c r="P149">
        <v>113.95</v>
      </c>
      <c r="Q149">
        <v>195.42</v>
      </c>
      <c r="R149">
        <v>31.22</v>
      </c>
      <c r="S149">
        <v>14.2</v>
      </c>
      <c r="T149">
        <v>6706.23</v>
      </c>
      <c r="U149">
        <v>0.45</v>
      </c>
      <c r="V149">
        <v>0.74</v>
      </c>
      <c r="W149">
        <v>0.67</v>
      </c>
      <c r="X149">
        <v>0.42</v>
      </c>
      <c r="Y149">
        <v>0.5</v>
      </c>
      <c r="Z149">
        <v>10</v>
      </c>
    </row>
    <row r="150" spans="1:26">
      <c r="A150">
        <v>4</v>
      </c>
      <c r="B150">
        <v>80</v>
      </c>
      <c r="C150" t="s">
        <v>26</v>
      </c>
      <c r="D150">
        <v>8.1509</v>
      </c>
      <c r="E150">
        <v>12.27</v>
      </c>
      <c r="F150">
        <v>9.4</v>
      </c>
      <c r="G150">
        <v>33.16</v>
      </c>
      <c r="H150">
        <v>0.54</v>
      </c>
      <c r="I150">
        <v>17</v>
      </c>
      <c r="J150">
        <v>164.83</v>
      </c>
      <c r="K150">
        <v>50.28</v>
      </c>
      <c r="L150">
        <v>5</v>
      </c>
      <c r="M150">
        <v>15</v>
      </c>
      <c r="N150">
        <v>29.55</v>
      </c>
      <c r="O150">
        <v>20563.61</v>
      </c>
      <c r="P150">
        <v>111.78</v>
      </c>
      <c r="Q150">
        <v>195.43</v>
      </c>
      <c r="R150">
        <v>27.55</v>
      </c>
      <c r="S150">
        <v>14.2</v>
      </c>
      <c r="T150">
        <v>4892.12</v>
      </c>
      <c r="U150">
        <v>0.52</v>
      </c>
      <c r="V150">
        <v>0.75</v>
      </c>
      <c r="W150">
        <v>0.67</v>
      </c>
      <c r="X150">
        <v>0.31</v>
      </c>
      <c r="Y150">
        <v>0.5</v>
      </c>
      <c r="Z150">
        <v>10</v>
      </c>
    </row>
    <row r="151" spans="1:26">
      <c r="A151">
        <v>5</v>
      </c>
      <c r="B151">
        <v>80</v>
      </c>
      <c r="C151" t="s">
        <v>26</v>
      </c>
      <c r="D151">
        <v>8.208500000000001</v>
      </c>
      <c r="E151">
        <v>12.18</v>
      </c>
      <c r="F151">
        <v>9.369999999999999</v>
      </c>
      <c r="G151">
        <v>37.5</v>
      </c>
      <c r="H151">
        <v>0.64</v>
      </c>
      <c r="I151">
        <v>15</v>
      </c>
      <c r="J151">
        <v>166.27</v>
      </c>
      <c r="K151">
        <v>50.28</v>
      </c>
      <c r="L151">
        <v>6</v>
      </c>
      <c r="M151">
        <v>13</v>
      </c>
      <c r="N151">
        <v>29.99</v>
      </c>
      <c r="O151">
        <v>20741.2</v>
      </c>
      <c r="P151">
        <v>110.89</v>
      </c>
      <c r="Q151">
        <v>195.43</v>
      </c>
      <c r="R151">
        <v>27.03</v>
      </c>
      <c r="S151">
        <v>14.2</v>
      </c>
      <c r="T151">
        <v>4646.08</v>
      </c>
      <c r="U151">
        <v>0.53</v>
      </c>
      <c r="V151">
        <v>0.75</v>
      </c>
      <c r="W151">
        <v>0.66</v>
      </c>
      <c r="X151">
        <v>0.29</v>
      </c>
      <c r="Y151">
        <v>0.5</v>
      </c>
      <c r="Z151">
        <v>10</v>
      </c>
    </row>
    <row r="152" spans="1:26">
      <c r="A152">
        <v>6</v>
      </c>
      <c r="B152">
        <v>80</v>
      </c>
      <c r="C152" t="s">
        <v>26</v>
      </c>
      <c r="D152">
        <v>8.2875</v>
      </c>
      <c r="E152">
        <v>12.07</v>
      </c>
      <c r="F152">
        <v>9.32</v>
      </c>
      <c r="G152">
        <v>43.03</v>
      </c>
      <c r="H152">
        <v>0.74</v>
      </c>
      <c r="I152">
        <v>13</v>
      </c>
      <c r="J152">
        <v>167.72</v>
      </c>
      <c r="K152">
        <v>50.28</v>
      </c>
      <c r="L152">
        <v>7</v>
      </c>
      <c r="M152">
        <v>11</v>
      </c>
      <c r="N152">
        <v>30.44</v>
      </c>
      <c r="O152">
        <v>20919.39</v>
      </c>
      <c r="P152">
        <v>109.64</v>
      </c>
      <c r="Q152">
        <v>195.42</v>
      </c>
      <c r="R152">
        <v>25.31</v>
      </c>
      <c r="S152">
        <v>14.2</v>
      </c>
      <c r="T152">
        <v>3792.37</v>
      </c>
      <c r="U152">
        <v>0.5600000000000001</v>
      </c>
      <c r="V152">
        <v>0.76</v>
      </c>
      <c r="W152">
        <v>0.66</v>
      </c>
      <c r="X152">
        <v>0.24</v>
      </c>
      <c r="Y152">
        <v>0.5</v>
      </c>
      <c r="Z152">
        <v>10</v>
      </c>
    </row>
    <row r="153" spans="1:26">
      <c r="A153">
        <v>7</v>
      </c>
      <c r="B153">
        <v>80</v>
      </c>
      <c r="C153" t="s">
        <v>26</v>
      </c>
      <c r="D153">
        <v>8.358499999999999</v>
      </c>
      <c r="E153">
        <v>11.96</v>
      </c>
      <c r="F153">
        <v>9.289999999999999</v>
      </c>
      <c r="G153">
        <v>50.65</v>
      </c>
      <c r="H153">
        <v>0.84</v>
      </c>
      <c r="I153">
        <v>11</v>
      </c>
      <c r="J153">
        <v>169.17</v>
      </c>
      <c r="K153">
        <v>50.28</v>
      </c>
      <c r="L153">
        <v>8</v>
      </c>
      <c r="M153">
        <v>9</v>
      </c>
      <c r="N153">
        <v>30.89</v>
      </c>
      <c r="O153">
        <v>21098.19</v>
      </c>
      <c r="P153">
        <v>108.53</v>
      </c>
      <c r="Q153">
        <v>195.42</v>
      </c>
      <c r="R153">
        <v>24.31</v>
      </c>
      <c r="S153">
        <v>14.2</v>
      </c>
      <c r="T153">
        <v>3306.47</v>
      </c>
      <c r="U153">
        <v>0.58</v>
      </c>
      <c r="V153">
        <v>0.76</v>
      </c>
      <c r="W153">
        <v>0.65</v>
      </c>
      <c r="X153">
        <v>0.2</v>
      </c>
      <c r="Y153">
        <v>0.5</v>
      </c>
      <c r="Z153">
        <v>10</v>
      </c>
    </row>
    <row r="154" spans="1:26">
      <c r="A154">
        <v>8</v>
      </c>
      <c r="B154">
        <v>80</v>
      </c>
      <c r="C154" t="s">
        <v>26</v>
      </c>
      <c r="D154">
        <v>8.3932</v>
      </c>
      <c r="E154">
        <v>11.91</v>
      </c>
      <c r="F154">
        <v>9.27</v>
      </c>
      <c r="G154">
        <v>55.61</v>
      </c>
      <c r="H154">
        <v>0.9399999999999999</v>
      </c>
      <c r="I154">
        <v>10</v>
      </c>
      <c r="J154">
        <v>170.62</v>
      </c>
      <c r="K154">
        <v>50.28</v>
      </c>
      <c r="L154">
        <v>9</v>
      </c>
      <c r="M154">
        <v>8</v>
      </c>
      <c r="N154">
        <v>31.34</v>
      </c>
      <c r="O154">
        <v>21277.6</v>
      </c>
      <c r="P154">
        <v>107.79</v>
      </c>
      <c r="Q154">
        <v>195.42</v>
      </c>
      <c r="R154">
        <v>23.54</v>
      </c>
      <c r="S154">
        <v>14.2</v>
      </c>
      <c r="T154">
        <v>2925.76</v>
      </c>
      <c r="U154">
        <v>0.6</v>
      </c>
      <c r="V154">
        <v>0.76</v>
      </c>
      <c r="W154">
        <v>0.66</v>
      </c>
      <c r="X154">
        <v>0.18</v>
      </c>
      <c r="Y154">
        <v>0.5</v>
      </c>
      <c r="Z154">
        <v>10</v>
      </c>
    </row>
    <row r="155" spans="1:26">
      <c r="A155">
        <v>9</v>
      </c>
      <c r="B155">
        <v>80</v>
      </c>
      <c r="C155" t="s">
        <v>26</v>
      </c>
      <c r="D155">
        <v>8.4335</v>
      </c>
      <c r="E155">
        <v>11.86</v>
      </c>
      <c r="F155">
        <v>9.24</v>
      </c>
      <c r="G155">
        <v>61.62</v>
      </c>
      <c r="H155">
        <v>1.03</v>
      </c>
      <c r="I155">
        <v>9</v>
      </c>
      <c r="J155">
        <v>172.08</v>
      </c>
      <c r="K155">
        <v>50.28</v>
      </c>
      <c r="L155">
        <v>10</v>
      </c>
      <c r="M155">
        <v>7</v>
      </c>
      <c r="N155">
        <v>31.8</v>
      </c>
      <c r="O155">
        <v>21457.64</v>
      </c>
      <c r="P155">
        <v>106.57</v>
      </c>
      <c r="Q155">
        <v>195.42</v>
      </c>
      <c r="R155">
        <v>22.88</v>
      </c>
      <c r="S155">
        <v>14.2</v>
      </c>
      <c r="T155">
        <v>2597.63</v>
      </c>
      <c r="U155">
        <v>0.62</v>
      </c>
      <c r="V155">
        <v>0.76</v>
      </c>
      <c r="W155">
        <v>0.65</v>
      </c>
      <c r="X155">
        <v>0.15</v>
      </c>
      <c r="Y155">
        <v>0.5</v>
      </c>
      <c r="Z155">
        <v>10</v>
      </c>
    </row>
    <row r="156" spans="1:26">
      <c r="A156">
        <v>10</v>
      </c>
      <c r="B156">
        <v>80</v>
      </c>
      <c r="C156" t="s">
        <v>26</v>
      </c>
      <c r="D156">
        <v>8.466799999999999</v>
      </c>
      <c r="E156">
        <v>11.81</v>
      </c>
      <c r="F156">
        <v>9.23</v>
      </c>
      <c r="G156">
        <v>69.20999999999999</v>
      </c>
      <c r="H156">
        <v>1.12</v>
      </c>
      <c r="I156">
        <v>8</v>
      </c>
      <c r="J156">
        <v>173.55</v>
      </c>
      <c r="K156">
        <v>50.28</v>
      </c>
      <c r="L156">
        <v>11</v>
      </c>
      <c r="M156">
        <v>6</v>
      </c>
      <c r="N156">
        <v>32.27</v>
      </c>
      <c r="O156">
        <v>21638.31</v>
      </c>
      <c r="P156">
        <v>105.61</v>
      </c>
      <c r="Q156">
        <v>195.42</v>
      </c>
      <c r="R156">
        <v>22.52</v>
      </c>
      <c r="S156">
        <v>14.2</v>
      </c>
      <c r="T156">
        <v>2424.56</v>
      </c>
      <c r="U156">
        <v>0.63</v>
      </c>
      <c r="V156">
        <v>0.76</v>
      </c>
      <c r="W156">
        <v>0.65</v>
      </c>
      <c r="X156">
        <v>0.14</v>
      </c>
      <c r="Y156">
        <v>0.5</v>
      </c>
      <c r="Z156">
        <v>10</v>
      </c>
    </row>
    <row r="157" spans="1:26">
      <c r="A157">
        <v>11</v>
      </c>
      <c r="B157">
        <v>80</v>
      </c>
      <c r="C157" t="s">
        <v>26</v>
      </c>
      <c r="D157">
        <v>8.469200000000001</v>
      </c>
      <c r="E157">
        <v>11.81</v>
      </c>
      <c r="F157">
        <v>9.23</v>
      </c>
      <c r="G157">
        <v>69.19</v>
      </c>
      <c r="H157">
        <v>1.22</v>
      </c>
      <c r="I157">
        <v>8</v>
      </c>
      <c r="J157">
        <v>175.02</v>
      </c>
      <c r="K157">
        <v>50.28</v>
      </c>
      <c r="L157">
        <v>12</v>
      </c>
      <c r="M157">
        <v>6</v>
      </c>
      <c r="N157">
        <v>32.74</v>
      </c>
      <c r="O157">
        <v>21819.6</v>
      </c>
      <c r="P157">
        <v>104.65</v>
      </c>
      <c r="Q157">
        <v>195.42</v>
      </c>
      <c r="R157">
        <v>22.32</v>
      </c>
      <c r="S157">
        <v>14.2</v>
      </c>
      <c r="T157">
        <v>2324.6</v>
      </c>
      <c r="U157">
        <v>0.64</v>
      </c>
      <c r="V157">
        <v>0.76</v>
      </c>
      <c r="W157">
        <v>0.65</v>
      </c>
      <c r="X157">
        <v>0.14</v>
      </c>
      <c r="Y157">
        <v>0.5</v>
      </c>
      <c r="Z157">
        <v>10</v>
      </c>
    </row>
    <row r="158" spans="1:26">
      <c r="A158">
        <v>12</v>
      </c>
      <c r="B158">
        <v>80</v>
      </c>
      <c r="C158" t="s">
        <v>26</v>
      </c>
      <c r="D158">
        <v>8.507</v>
      </c>
      <c r="E158">
        <v>11.76</v>
      </c>
      <c r="F158">
        <v>9.210000000000001</v>
      </c>
      <c r="G158">
        <v>78.90000000000001</v>
      </c>
      <c r="H158">
        <v>1.31</v>
      </c>
      <c r="I158">
        <v>7</v>
      </c>
      <c r="J158">
        <v>176.49</v>
      </c>
      <c r="K158">
        <v>50.28</v>
      </c>
      <c r="L158">
        <v>13</v>
      </c>
      <c r="M158">
        <v>5</v>
      </c>
      <c r="N158">
        <v>33.21</v>
      </c>
      <c r="O158">
        <v>22001.54</v>
      </c>
      <c r="P158">
        <v>104.34</v>
      </c>
      <c r="Q158">
        <v>195.42</v>
      </c>
      <c r="R158">
        <v>21.68</v>
      </c>
      <c r="S158">
        <v>14.2</v>
      </c>
      <c r="T158">
        <v>2011.04</v>
      </c>
      <c r="U158">
        <v>0.65</v>
      </c>
      <c r="V158">
        <v>0.77</v>
      </c>
      <c r="W158">
        <v>0.65</v>
      </c>
      <c r="X158">
        <v>0.12</v>
      </c>
      <c r="Y158">
        <v>0.5</v>
      </c>
      <c r="Z158">
        <v>10</v>
      </c>
    </row>
    <row r="159" spans="1:26">
      <c r="A159">
        <v>13</v>
      </c>
      <c r="B159">
        <v>80</v>
      </c>
      <c r="C159" t="s">
        <v>26</v>
      </c>
      <c r="D159">
        <v>8.5106</v>
      </c>
      <c r="E159">
        <v>11.75</v>
      </c>
      <c r="F159">
        <v>9.199999999999999</v>
      </c>
      <c r="G159">
        <v>78.86</v>
      </c>
      <c r="H159">
        <v>1.4</v>
      </c>
      <c r="I159">
        <v>7</v>
      </c>
      <c r="J159">
        <v>177.97</v>
      </c>
      <c r="K159">
        <v>50.28</v>
      </c>
      <c r="L159">
        <v>14</v>
      </c>
      <c r="M159">
        <v>5</v>
      </c>
      <c r="N159">
        <v>33.69</v>
      </c>
      <c r="O159">
        <v>22184.13</v>
      </c>
      <c r="P159">
        <v>103.34</v>
      </c>
      <c r="Q159">
        <v>195.42</v>
      </c>
      <c r="R159">
        <v>21.58</v>
      </c>
      <c r="S159">
        <v>14.2</v>
      </c>
      <c r="T159">
        <v>1957.84</v>
      </c>
      <c r="U159">
        <v>0.66</v>
      </c>
      <c r="V159">
        <v>0.77</v>
      </c>
      <c r="W159">
        <v>0.65</v>
      </c>
      <c r="X159">
        <v>0.11</v>
      </c>
      <c r="Y159">
        <v>0.5</v>
      </c>
      <c r="Z159">
        <v>10</v>
      </c>
    </row>
    <row r="160" spans="1:26">
      <c r="A160">
        <v>14</v>
      </c>
      <c r="B160">
        <v>80</v>
      </c>
      <c r="C160" t="s">
        <v>26</v>
      </c>
      <c r="D160">
        <v>8.5411</v>
      </c>
      <c r="E160">
        <v>11.71</v>
      </c>
      <c r="F160">
        <v>9.19</v>
      </c>
      <c r="G160">
        <v>91.90000000000001</v>
      </c>
      <c r="H160">
        <v>1.48</v>
      </c>
      <c r="I160">
        <v>6</v>
      </c>
      <c r="J160">
        <v>179.46</v>
      </c>
      <c r="K160">
        <v>50.28</v>
      </c>
      <c r="L160">
        <v>15</v>
      </c>
      <c r="M160">
        <v>4</v>
      </c>
      <c r="N160">
        <v>34.18</v>
      </c>
      <c r="O160">
        <v>22367.38</v>
      </c>
      <c r="P160">
        <v>102.34</v>
      </c>
      <c r="Q160">
        <v>195.42</v>
      </c>
      <c r="R160">
        <v>21.14</v>
      </c>
      <c r="S160">
        <v>14.2</v>
      </c>
      <c r="T160">
        <v>1742.89</v>
      </c>
      <c r="U160">
        <v>0.67</v>
      </c>
      <c r="V160">
        <v>0.77</v>
      </c>
      <c r="W160">
        <v>0.65</v>
      </c>
      <c r="X160">
        <v>0.1</v>
      </c>
      <c r="Y160">
        <v>0.5</v>
      </c>
      <c r="Z160">
        <v>10</v>
      </c>
    </row>
    <row r="161" spans="1:26">
      <c r="A161">
        <v>15</v>
      </c>
      <c r="B161">
        <v>80</v>
      </c>
      <c r="C161" t="s">
        <v>26</v>
      </c>
      <c r="D161">
        <v>8.5482</v>
      </c>
      <c r="E161">
        <v>11.7</v>
      </c>
      <c r="F161">
        <v>9.18</v>
      </c>
      <c r="G161">
        <v>91.81</v>
      </c>
      <c r="H161">
        <v>1.57</v>
      </c>
      <c r="I161">
        <v>6</v>
      </c>
      <c r="J161">
        <v>180.95</v>
      </c>
      <c r="K161">
        <v>50.28</v>
      </c>
      <c r="L161">
        <v>16</v>
      </c>
      <c r="M161">
        <v>4</v>
      </c>
      <c r="N161">
        <v>34.67</v>
      </c>
      <c r="O161">
        <v>22551.28</v>
      </c>
      <c r="P161">
        <v>101.85</v>
      </c>
      <c r="Q161">
        <v>195.42</v>
      </c>
      <c r="R161">
        <v>20.89</v>
      </c>
      <c r="S161">
        <v>14.2</v>
      </c>
      <c r="T161">
        <v>1618.28</v>
      </c>
      <c r="U161">
        <v>0.68</v>
      </c>
      <c r="V161">
        <v>0.77</v>
      </c>
      <c r="W161">
        <v>0.65</v>
      </c>
      <c r="X161">
        <v>0.09</v>
      </c>
      <c r="Y161">
        <v>0.5</v>
      </c>
      <c r="Z161">
        <v>10</v>
      </c>
    </row>
    <row r="162" spans="1:26">
      <c r="A162">
        <v>16</v>
      </c>
      <c r="B162">
        <v>80</v>
      </c>
      <c r="C162" t="s">
        <v>26</v>
      </c>
      <c r="D162">
        <v>8.5444</v>
      </c>
      <c r="E162">
        <v>11.7</v>
      </c>
      <c r="F162">
        <v>9.19</v>
      </c>
      <c r="G162">
        <v>91.86</v>
      </c>
      <c r="H162">
        <v>1.65</v>
      </c>
      <c r="I162">
        <v>6</v>
      </c>
      <c r="J162">
        <v>182.45</v>
      </c>
      <c r="K162">
        <v>50.28</v>
      </c>
      <c r="L162">
        <v>17</v>
      </c>
      <c r="M162">
        <v>4</v>
      </c>
      <c r="N162">
        <v>35.17</v>
      </c>
      <c r="O162">
        <v>22735.98</v>
      </c>
      <c r="P162">
        <v>101.38</v>
      </c>
      <c r="Q162">
        <v>195.42</v>
      </c>
      <c r="R162">
        <v>21.1</v>
      </c>
      <c r="S162">
        <v>14.2</v>
      </c>
      <c r="T162">
        <v>1726.35</v>
      </c>
      <c r="U162">
        <v>0.67</v>
      </c>
      <c r="V162">
        <v>0.77</v>
      </c>
      <c r="W162">
        <v>0.65</v>
      </c>
      <c r="X162">
        <v>0.1</v>
      </c>
      <c r="Y162">
        <v>0.5</v>
      </c>
      <c r="Z162">
        <v>10</v>
      </c>
    </row>
    <row r="163" spans="1:26">
      <c r="A163">
        <v>17</v>
      </c>
      <c r="B163">
        <v>80</v>
      </c>
      <c r="C163" t="s">
        <v>26</v>
      </c>
      <c r="D163">
        <v>8.581799999999999</v>
      </c>
      <c r="E163">
        <v>11.65</v>
      </c>
      <c r="F163">
        <v>9.17</v>
      </c>
      <c r="G163">
        <v>110</v>
      </c>
      <c r="H163">
        <v>1.74</v>
      </c>
      <c r="I163">
        <v>5</v>
      </c>
      <c r="J163">
        <v>183.95</v>
      </c>
      <c r="K163">
        <v>50.28</v>
      </c>
      <c r="L163">
        <v>18</v>
      </c>
      <c r="M163">
        <v>3</v>
      </c>
      <c r="N163">
        <v>35.67</v>
      </c>
      <c r="O163">
        <v>22921.24</v>
      </c>
      <c r="P163">
        <v>99.90000000000001</v>
      </c>
      <c r="Q163">
        <v>195.42</v>
      </c>
      <c r="R163">
        <v>20.57</v>
      </c>
      <c r="S163">
        <v>14.2</v>
      </c>
      <c r="T163">
        <v>1465.41</v>
      </c>
      <c r="U163">
        <v>0.6899999999999999</v>
      </c>
      <c r="V163">
        <v>0.77</v>
      </c>
      <c r="W163">
        <v>0.64</v>
      </c>
      <c r="X163">
        <v>0.08</v>
      </c>
      <c r="Y163">
        <v>0.5</v>
      </c>
      <c r="Z163">
        <v>10</v>
      </c>
    </row>
    <row r="164" spans="1:26">
      <c r="A164">
        <v>18</v>
      </c>
      <c r="B164">
        <v>80</v>
      </c>
      <c r="C164" t="s">
        <v>26</v>
      </c>
      <c r="D164">
        <v>8.5814</v>
      </c>
      <c r="E164">
        <v>11.65</v>
      </c>
      <c r="F164">
        <v>9.17</v>
      </c>
      <c r="G164">
        <v>110.01</v>
      </c>
      <c r="H164">
        <v>1.82</v>
      </c>
      <c r="I164">
        <v>5</v>
      </c>
      <c r="J164">
        <v>185.46</v>
      </c>
      <c r="K164">
        <v>50.28</v>
      </c>
      <c r="L164">
        <v>19</v>
      </c>
      <c r="M164">
        <v>3</v>
      </c>
      <c r="N164">
        <v>36.18</v>
      </c>
      <c r="O164">
        <v>23107.19</v>
      </c>
      <c r="P164">
        <v>99.55</v>
      </c>
      <c r="Q164">
        <v>195.42</v>
      </c>
      <c r="R164">
        <v>20.42</v>
      </c>
      <c r="S164">
        <v>14.2</v>
      </c>
      <c r="T164">
        <v>1389.06</v>
      </c>
      <c r="U164">
        <v>0.7</v>
      </c>
      <c r="V164">
        <v>0.77</v>
      </c>
      <c r="W164">
        <v>0.65</v>
      </c>
      <c r="X164">
        <v>0.08</v>
      </c>
      <c r="Y164">
        <v>0.5</v>
      </c>
      <c r="Z164">
        <v>10</v>
      </c>
    </row>
    <row r="165" spans="1:26">
      <c r="A165">
        <v>19</v>
      </c>
      <c r="B165">
        <v>80</v>
      </c>
      <c r="C165" t="s">
        <v>26</v>
      </c>
      <c r="D165">
        <v>8.5778</v>
      </c>
      <c r="E165">
        <v>11.66</v>
      </c>
      <c r="F165">
        <v>9.17</v>
      </c>
      <c r="G165">
        <v>110.07</v>
      </c>
      <c r="H165">
        <v>1.9</v>
      </c>
      <c r="I165">
        <v>5</v>
      </c>
      <c r="J165">
        <v>186.97</v>
      </c>
      <c r="K165">
        <v>50.28</v>
      </c>
      <c r="L165">
        <v>20</v>
      </c>
      <c r="M165">
        <v>3</v>
      </c>
      <c r="N165">
        <v>36.69</v>
      </c>
      <c r="O165">
        <v>23293.82</v>
      </c>
      <c r="P165">
        <v>99.48</v>
      </c>
      <c r="Q165">
        <v>195.42</v>
      </c>
      <c r="R165">
        <v>20.67</v>
      </c>
      <c r="S165">
        <v>14.2</v>
      </c>
      <c r="T165">
        <v>1516.02</v>
      </c>
      <c r="U165">
        <v>0.6899999999999999</v>
      </c>
      <c r="V165">
        <v>0.77</v>
      </c>
      <c r="W165">
        <v>0.65</v>
      </c>
      <c r="X165">
        <v>0.09</v>
      </c>
      <c r="Y165">
        <v>0.5</v>
      </c>
      <c r="Z165">
        <v>10</v>
      </c>
    </row>
    <row r="166" spans="1:26">
      <c r="A166">
        <v>20</v>
      </c>
      <c r="B166">
        <v>80</v>
      </c>
      <c r="C166" t="s">
        <v>26</v>
      </c>
      <c r="D166">
        <v>8.5831</v>
      </c>
      <c r="E166">
        <v>11.65</v>
      </c>
      <c r="F166">
        <v>9.17</v>
      </c>
      <c r="G166">
        <v>109.98</v>
      </c>
      <c r="H166">
        <v>1.98</v>
      </c>
      <c r="I166">
        <v>5</v>
      </c>
      <c r="J166">
        <v>188.49</v>
      </c>
      <c r="K166">
        <v>50.28</v>
      </c>
      <c r="L166">
        <v>21</v>
      </c>
      <c r="M166">
        <v>3</v>
      </c>
      <c r="N166">
        <v>37.21</v>
      </c>
      <c r="O166">
        <v>23481.16</v>
      </c>
      <c r="P166">
        <v>97.95999999999999</v>
      </c>
      <c r="Q166">
        <v>195.42</v>
      </c>
      <c r="R166">
        <v>20.49</v>
      </c>
      <c r="S166">
        <v>14.2</v>
      </c>
      <c r="T166">
        <v>1422.66</v>
      </c>
      <c r="U166">
        <v>0.6899999999999999</v>
      </c>
      <c r="V166">
        <v>0.77</v>
      </c>
      <c r="W166">
        <v>0.64</v>
      </c>
      <c r="X166">
        <v>0.08</v>
      </c>
      <c r="Y166">
        <v>0.5</v>
      </c>
      <c r="Z166">
        <v>10</v>
      </c>
    </row>
    <row r="167" spans="1:26">
      <c r="A167">
        <v>21</v>
      </c>
      <c r="B167">
        <v>80</v>
      </c>
      <c r="C167" t="s">
        <v>26</v>
      </c>
      <c r="D167">
        <v>8.5776</v>
      </c>
      <c r="E167">
        <v>11.66</v>
      </c>
      <c r="F167">
        <v>9.17</v>
      </c>
      <c r="G167">
        <v>110.07</v>
      </c>
      <c r="H167">
        <v>2.05</v>
      </c>
      <c r="I167">
        <v>5</v>
      </c>
      <c r="J167">
        <v>190.01</v>
      </c>
      <c r="K167">
        <v>50.28</v>
      </c>
      <c r="L167">
        <v>22</v>
      </c>
      <c r="M167">
        <v>3</v>
      </c>
      <c r="N167">
        <v>37.74</v>
      </c>
      <c r="O167">
        <v>23669.2</v>
      </c>
      <c r="P167">
        <v>96.18000000000001</v>
      </c>
      <c r="Q167">
        <v>195.42</v>
      </c>
      <c r="R167">
        <v>20.58</v>
      </c>
      <c r="S167">
        <v>14.2</v>
      </c>
      <c r="T167">
        <v>1470.56</v>
      </c>
      <c r="U167">
        <v>0.6899999999999999</v>
      </c>
      <c r="V167">
        <v>0.77</v>
      </c>
      <c r="W167">
        <v>0.65</v>
      </c>
      <c r="X167">
        <v>0.09</v>
      </c>
      <c r="Y167">
        <v>0.5</v>
      </c>
      <c r="Z167">
        <v>10</v>
      </c>
    </row>
    <row r="168" spans="1:26">
      <c r="A168">
        <v>22</v>
      </c>
      <c r="B168">
        <v>80</v>
      </c>
      <c r="C168" t="s">
        <v>26</v>
      </c>
      <c r="D168">
        <v>8.622999999999999</v>
      </c>
      <c r="E168">
        <v>11.6</v>
      </c>
      <c r="F168">
        <v>9.140000000000001</v>
      </c>
      <c r="G168">
        <v>137.15</v>
      </c>
      <c r="H168">
        <v>2.13</v>
      </c>
      <c r="I168">
        <v>4</v>
      </c>
      <c r="J168">
        <v>191.55</v>
      </c>
      <c r="K168">
        <v>50.28</v>
      </c>
      <c r="L168">
        <v>23</v>
      </c>
      <c r="M168">
        <v>2</v>
      </c>
      <c r="N168">
        <v>38.27</v>
      </c>
      <c r="O168">
        <v>23857.96</v>
      </c>
      <c r="P168">
        <v>94.90000000000001</v>
      </c>
      <c r="Q168">
        <v>195.42</v>
      </c>
      <c r="R168">
        <v>19.81</v>
      </c>
      <c r="S168">
        <v>14.2</v>
      </c>
      <c r="T168">
        <v>1086.92</v>
      </c>
      <c r="U168">
        <v>0.72</v>
      </c>
      <c r="V168">
        <v>0.77</v>
      </c>
      <c r="W168">
        <v>0.64</v>
      </c>
      <c r="X168">
        <v>0.06</v>
      </c>
      <c r="Y168">
        <v>0.5</v>
      </c>
      <c r="Z168">
        <v>10</v>
      </c>
    </row>
    <row r="169" spans="1:26">
      <c r="A169">
        <v>23</v>
      </c>
      <c r="B169">
        <v>80</v>
      </c>
      <c r="C169" t="s">
        <v>26</v>
      </c>
      <c r="D169">
        <v>8.6166</v>
      </c>
      <c r="E169">
        <v>11.61</v>
      </c>
      <c r="F169">
        <v>9.15</v>
      </c>
      <c r="G169">
        <v>137.28</v>
      </c>
      <c r="H169">
        <v>2.21</v>
      </c>
      <c r="I169">
        <v>4</v>
      </c>
      <c r="J169">
        <v>193.08</v>
      </c>
      <c r="K169">
        <v>50.28</v>
      </c>
      <c r="L169">
        <v>24</v>
      </c>
      <c r="M169">
        <v>2</v>
      </c>
      <c r="N169">
        <v>38.8</v>
      </c>
      <c r="O169">
        <v>24047.45</v>
      </c>
      <c r="P169">
        <v>96.02</v>
      </c>
      <c r="Q169">
        <v>195.43</v>
      </c>
      <c r="R169">
        <v>20.03</v>
      </c>
      <c r="S169">
        <v>14.2</v>
      </c>
      <c r="T169">
        <v>1200.72</v>
      </c>
      <c r="U169">
        <v>0.71</v>
      </c>
      <c r="V169">
        <v>0.77</v>
      </c>
      <c r="W169">
        <v>0.64</v>
      </c>
      <c r="X169">
        <v>0.06</v>
      </c>
      <c r="Y169">
        <v>0.5</v>
      </c>
      <c r="Z169">
        <v>10</v>
      </c>
    </row>
    <row r="170" spans="1:26">
      <c r="A170">
        <v>24</v>
      </c>
      <c r="B170">
        <v>80</v>
      </c>
      <c r="C170" t="s">
        <v>26</v>
      </c>
      <c r="D170">
        <v>8.6225</v>
      </c>
      <c r="E170">
        <v>11.6</v>
      </c>
      <c r="F170">
        <v>9.140000000000001</v>
      </c>
      <c r="G170">
        <v>137.16</v>
      </c>
      <c r="H170">
        <v>2.28</v>
      </c>
      <c r="I170">
        <v>4</v>
      </c>
      <c r="J170">
        <v>194.62</v>
      </c>
      <c r="K170">
        <v>50.28</v>
      </c>
      <c r="L170">
        <v>25</v>
      </c>
      <c r="M170">
        <v>2</v>
      </c>
      <c r="N170">
        <v>39.34</v>
      </c>
      <c r="O170">
        <v>24237.67</v>
      </c>
      <c r="P170">
        <v>95.38</v>
      </c>
      <c r="Q170">
        <v>195.42</v>
      </c>
      <c r="R170">
        <v>19.85</v>
      </c>
      <c r="S170">
        <v>14.2</v>
      </c>
      <c r="T170">
        <v>1110.5</v>
      </c>
      <c r="U170">
        <v>0.72</v>
      </c>
      <c r="V170">
        <v>0.77</v>
      </c>
      <c r="W170">
        <v>0.64</v>
      </c>
      <c r="X170">
        <v>0.06</v>
      </c>
      <c r="Y170">
        <v>0.5</v>
      </c>
      <c r="Z170">
        <v>10</v>
      </c>
    </row>
    <row r="171" spans="1:26">
      <c r="A171">
        <v>25</v>
      </c>
      <c r="B171">
        <v>80</v>
      </c>
      <c r="C171" t="s">
        <v>26</v>
      </c>
      <c r="D171">
        <v>8.619</v>
      </c>
      <c r="E171">
        <v>11.6</v>
      </c>
      <c r="F171">
        <v>9.15</v>
      </c>
      <c r="G171">
        <v>137.23</v>
      </c>
      <c r="H171">
        <v>2.35</v>
      </c>
      <c r="I171">
        <v>4</v>
      </c>
      <c r="J171">
        <v>196.17</v>
      </c>
      <c r="K171">
        <v>50.28</v>
      </c>
      <c r="L171">
        <v>26</v>
      </c>
      <c r="M171">
        <v>1</v>
      </c>
      <c r="N171">
        <v>39.89</v>
      </c>
      <c r="O171">
        <v>24428.62</v>
      </c>
      <c r="P171">
        <v>95.5</v>
      </c>
      <c r="Q171">
        <v>195.42</v>
      </c>
      <c r="R171">
        <v>19.87</v>
      </c>
      <c r="S171">
        <v>14.2</v>
      </c>
      <c r="T171">
        <v>1121.27</v>
      </c>
      <c r="U171">
        <v>0.71</v>
      </c>
      <c r="V171">
        <v>0.77</v>
      </c>
      <c r="W171">
        <v>0.65</v>
      </c>
      <c r="X171">
        <v>0.06</v>
      </c>
      <c r="Y171">
        <v>0.5</v>
      </c>
      <c r="Z171">
        <v>10</v>
      </c>
    </row>
    <row r="172" spans="1:26">
      <c r="A172">
        <v>26</v>
      </c>
      <c r="B172">
        <v>80</v>
      </c>
      <c r="C172" t="s">
        <v>26</v>
      </c>
      <c r="D172">
        <v>8.6172</v>
      </c>
      <c r="E172">
        <v>11.6</v>
      </c>
      <c r="F172">
        <v>9.15</v>
      </c>
      <c r="G172">
        <v>137.27</v>
      </c>
      <c r="H172">
        <v>2.42</v>
      </c>
      <c r="I172">
        <v>4</v>
      </c>
      <c r="J172">
        <v>197.73</v>
      </c>
      <c r="K172">
        <v>50.28</v>
      </c>
      <c r="L172">
        <v>27</v>
      </c>
      <c r="M172">
        <v>0</v>
      </c>
      <c r="N172">
        <v>40.45</v>
      </c>
      <c r="O172">
        <v>24620.33</v>
      </c>
      <c r="P172">
        <v>95.91</v>
      </c>
      <c r="Q172">
        <v>195.42</v>
      </c>
      <c r="R172">
        <v>19.95</v>
      </c>
      <c r="S172">
        <v>14.2</v>
      </c>
      <c r="T172">
        <v>1161.05</v>
      </c>
      <c r="U172">
        <v>0.71</v>
      </c>
      <c r="V172">
        <v>0.77</v>
      </c>
      <c r="W172">
        <v>0.65</v>
      </c>
      <c r="X172">
        <v>0.06</v>
      </c>
      <c r="Y172">
        <v>0.5</v>
      </c>
      <c r="Z172">
        <v>10</v>
      </c>
    </row>
    <row r="173" spans="1:26">
      <c r="A173">
        <v>0</v>
      </c>
      <c r="B173">
        <v>35</v>
      </c>
      <c r="C173" t="s">
        <v>26</v>
      </c>
      <c r="D173">
        <v>7.606</v>
      </c>
      <c r="E173">
        <v>13.15</v>
      </c>
      <c r="F173">
        <v>10.26</v>
      </c>
      <c r="G173">
        <v>10.61</v>
      </c>
      <c r="H173">
        <v>0.22</v>
      </c>
      <c r="I173">
        <v>58</v>
      </c>
      <c r="J173">
        <v>80.84</v>
      </c>
      <c r="K173">
        <v>35.1</v>
      </c>
      <c r="L173">
        <v>1</v>
      </c>
      <c r="M173">
        <v>56</v>
      </c>
      <c r="N173">
        <v>9.74</v>
      </c>
      <c r="O173">
        <v>10204.21</v>
      </c>
      <c r="P173">
        <v>79.04000000000001</v>
      </c>
      <c r="Q173">
        <v>195.42</v>
      </c>
      <c r="R173">
        <v>54.56</v>
      </c>
      <c r="S173">
        <v>14.2</v>
      </c>
      <c r="T173">
        <v>18195.84</v>
      </c>
      <c r="U173">
        <v>0.26</v>
      </c>
      <c r="V173">
        <v>0.6899999999999999</v>
      </c>
      <c r="W173">
        <v>0.73</v>
      </c>
      <c r="X173">
        <v>1.17</v>
      </c>
      <c r="Y173">
        <v>0.5</v>
      </c>
      <c r="Z173">
        <v>10</v>
      </c>
    </row>
    <row r="174" spans="1:26">
      <c r="A174">
        <v>1</v>
      </c>
      <c r="B174">
        <v>35</v>
      </c>
      <c r="C174" t="s">
        <v>26</v>
      </c>
      <c r="D174">
        <v>8.353400000000001</v>
      </c>
      <c r="E174">
        <v>11.97</v>
      </c>
      <c r="F174">
        <v>9.609999999999999</v>
      </c>
      <c r="G174">
        <v>21.36</v>
      </c>
      <c r="H174">
        <v>0.43</v>
      </c>
      <c r="I174">
        <v>27</v>
      </c>
      <c r="J174">
        <v>82.04000000000001</v>
      </c>
      <c r="K174">
        <v>35.1</v>
      </c>
      <c r="L174">
        <v>2</v>
      </c>
      <c r="M174">
        <v>25</v>
      </c>
      <c r="N174">
        <v>9.94</v>
      </c>
      <c r="O174">
        <v>10352.53</v>
      </c>
      <c r="P174">
        <v>72.23999999999999</v>
      </c>
      <c r="Q174">
        <v>195.45</v>
      </c>
      <c r="R174">
        <v>34.47</v>
      </c>
      <c r="S174">
        <v>14.2</v>
      </c>
      <c r="T174">
        <v>8302.01</v>
      </c>
      <c r="U174">
        <v>0.41</v>
      </c>
      <c r="V174">
        <v>0.73</v>
      </c>
      <c r="W174">
        <v>0.68</v>
      </c>
      <c r="X174">
        <v>0.53</v>
      </c>
      <c r="Y174">
        <v>0.5</v>
      </c>
      <c r="Z174">
        <v>10</v>
      </c>
    </row>
    <row r="175" spans="1:26">
      <c r="A175">
        <v>2</v>
      </c>
      <c r="B175">
        <v>35</v>
      </c>
      <c r="C175" t="s">
        <v>26</v>
      </c>
      <c r="D175">
        <v>8.603</v>
      </c>
      <c r="E175">
        <v>11.62</v>
      </c>
      <c r="F175">
        <v>9.42</v>
      </c>
      <c r="G175">
        <v>31.41</v>
      </c>
      <c r="H175">
        <v>0.63</v>
      </c>
      <c r="I175">
        <v>18</v>
      </c>
      <c r="J175">
        <v>83.25</v>
      </c>
      <c r="K175">
        <v>35.1</v>
      </c>
      <c r="L175">
        <v>3</v>
      </c>
      <c r="M175">
        <v>16</v>
      </c>
      <c r="N175">
        <v>10.15</v>
      </c>
      <c r="O175">
        <v>10501.19</v>
      </c>
      <c r="P175">
        <v>69.23999999999999</v>
      </c>
      <c r="Q175">
        <v>195.42</v>
      </c>
      <c r="R175">
        <v>28.44</v>
      </c>
      <c r="S175">
        <v>14.2</v>
      </c>
      <c r="T175">
        <v>5332.22</v>
      </c>
      <c r="U175">
        <v>0.5</v>
      </c>
      <c r="V175">
        <v>0.75</v>
      </c>
      <c r="W175">
        <v>0.67</v>
      </c>
      <c r="X175">
        <v>0.33</v>
      </c>
      <c r="Y175">
        <v>0.5</v>
      </c>
      <c r="Z175">
        <v>10</v>
      </c>
    </row>
    <row r="176" spans="1:26">
      <c r="A176">
        <v>3</v>
      </c>
      <c r="B176">
        <v>35</v>
      </c>
      <c r="C176" t="s">
        <v>26</v>
      </c>
      <c r="D176">
        <v>8.7379</v>
      </c>
      <c r="E176">
        <v>11.44</v>
      </c>
      <c r="F176">
        <v>9.33</v>
      </c>
      <c r="G176">
        <v>43.06</v>
      </c>
      <c r="H176">
        <v>0.83</v>
      </c>
      <c r="I176">
        <v>13</v>
      </c>
      <c r="J176">
        <v>84.45999999999999</v>
      </c>
      <c r="K176">
        <v>35.1</v>
      </c>
      <c r="L176">
        <v>4</v>
      </c>
      <c r="M176">
        <v>11</v>
      </c>
      <c r="N176">
        <v>10.36</v>
      </c>
      <c r="O176">
        <v>10650.22</v>
      </c>
      <c r="P176">
        <v>66.63</v>
      </c>
      <c r="Q176">
        <v>195.42</v>
      </c>
      <c r="R176">
        <v>25.56</v>
      </c>
      <c r="S176">
        <v>14.2</v>
      </c>
      <c r="T176">
        <v>3919.34</v>
      </c>
      <c r="U176">
        <v>0.5600000000000001</v>
      </c>
      <c r="V176">
        <v>0.76</v>
      </c>
      <c r="W176">
        <v>0.66</v>
      </c>
      <c r="X176">
        <v>0.24</v>
      </c>
      <c r="Y176">
        <v>0.5</v>
      </c>
      <c r="Z176">
        <v>10</v>
      </c>
    </row>
    <row r="177" spans="1:26">
      <c r="A177">
        <v>4</v>
      </c>
      <c r="B177">
        <v>35</v>
      </c>
      <c r="C177" t="s">
        <v>26</v>
      </c>
      <c r="D177">
        <v>8.8004</v>
      </c>
      <c r="E177">
        <v>11.36</v>
      </c>
      <c r="F177">
        <v>9.279999999999999</v>
      </c>
      <c r="G177">
        <v>50.63</v>
      </c>
      <c r="H177">
        <v>1.02</v>
      </c>
      <c r="I177">
        <v>11</v>
      </c>
      <c r="J177">
        <v>85.67</v>
      </c>
      <c r="K177">
        <v>35.1</v>
      </c>
      <c r="L177">
        <v>5</v>
      </c>
      <c r="M177">
        <v>9</v>
      </c>
      <c r="N177">
        <v>10.57</v>
      </c>
      <c r="O177">
        <v>10799.59</v>
      </c>
      <c r="P177">
        <v>64.34</v>
      </c>
      <c r="Q177">
        <v>195.42</v>
      </c>
      <c r="R177">
        <v>24.12</v>
      </c>
      <c r="S177">
        <v>14.2</v>
      </c>
      <c r="T177">
        <v>3207.83</v>
      </c>
      <c r="U177">
        <v>0.59</v>
      </c>
      <c r="V177">
        <v>0.76</v>
      </c>
      <c r="W177">
        <v>0.65</v>
      </c>
      <c r="X177">
        <v>0.19</v>
      </c>
      <c r="Y177">
        <v>0.5</v>
      </c>
      <c r="Z177">
        <v>10</v>
      </c>
    </row>
    <row r="178" spans="1:26">
      <c r="A178">
        <v>5</v>
      </c>
      <c r="B178">
        <v>35</v>
      </c>
      <c r="C178" t="s">
        <v>26</v>
      </c>
      <c r="D178">
        <v>8.852</v>
      </c>
      <c r="E178">
        <v>11.3</v>
      </c>
      <c r="F178">
        <v>9.25</v>
      </c>
      <c r="G178">
        <v>61.67</v>
      </c>
      <c r="H178">
        <v>1.21</v>
      </c>
      <c r="I178">
        <v>9</v>
      </c>
      <c r="J178">
        <v>86.88</v>
      </c>
      <c r="K178">
        <v>35.1</v>
      </c>
      <c r="L178">
        <v>6</v>
      </c>
      <c r="M178">
        <v>6</v>
      </c>
      <c r="N178">
        <v>10.78</v>
      </c>
      <c r="O178">
        <v>10949.33</v>
      </c>
      <c r="P178">
        <v>61.68</v>
      </c>
      <c r="Q178">
        <v>195.42</v>
      </c>
      <c r="R178">
        <v>23.02</v>
      </c>
      <c r="S178">
        <v>14.2</v>
      </c>
      <c r="T178">
        <v>2667.59</v>
      </c>
      <c r="U178">
        <v>0.62</v>
      </c>
      <c r="V178">
        <v>0.76</v>
      </c>
      <c r="W178">
        <v>0.65</v>
      </c>
      <c r="X178">
        <v>0.16</v>
      </c>
      <c r="Y178">
        <v>0.5</v>
      </c>
      <c r="Z178">
        <v>10</v>
      </c>
    </row>
    <row r="179" spans="1:26">
      <c r="A179">
        <v>6</v>
      </c>
      <c r="B179">
        <v>35</v>
      </c>
      <c r="C179" t="s">
        <v>26</v>
      </c>
      <c r="D179">
        <v>8.890000000000001</v>
      </c>
      <c r="E179">
        <v>11.25</v>
      </c>
      <c r="F179">
        <v>9.220000000000001</v>
      </c>
      <c r="G179">
        <v>69.14</v>
      </c>
      <c r="H179">
        <v>1.39</v>
      </c>
      <c r="I179">
        <v>8</v>
      </c>
      <c r="J179">
        <v>88.09999999999999</v>
      </c>
      <c r="K179">
        <v>35.1</v>
      </c>
      <c r="L179">
        <v>7</v>
      </c>
      <c r="M179">
        <v>5</v>
      </c>
      <c r="N179">
        <v>11</v>
      </c>
      <c r="O179">
        <v>11099.43</v>
      </c>
      <c r="P179">
        <v>59.3</v>
      </c>
      <c r="Q179">
        <v>195.42</v>
      </c>
      <c r="R179">
        <v>22.1</v>
      </c>
      <c r="S179">
        <v>14.2</v>
      </c>
      <c r="T179">
        <v>2212.9</v>
      </c>
      <c r="U179">
        <v>0.64</v>
      </c>
      <c r="V179">
        <v>0.77</v>
      </c>
      <c r="W179">
        <v>0.65</v>
      </c>
      <c r="X179">
        <v>0.13</v>
      </c>
      <c r="Y179">
        <v>0.5</v>
      </c>
      <c r="Z179">
        <v>10</v>
      </c>
    </row>
    <row r="180" spans="1:26">
      <c r="A180">
        <v>7</v>
      </c>
      <c r="B180">
        <v>35</v>
      </c>
      <c r="C180" t="s">
        <v>26</v>
      </c>
      <c r="D180">
        <v>8.908899999999999</v>
      </c>
      <c r="E180">
        <v>11.22</v>
      </c>
      <c r="F180">
        <v>9.210000000000001</v>
      </c>
      <c r="G180">
        <v>78.95999999999999</v>
      </c>
      <c r="H180">
        <v>1.57</v>
      </c>
      <c r="I180">
        <v>7</v>
      </c>
      <c r="J180">
        <v>89.31999999999999</v>
      </c>
      <c r="K180">
        <v>35.1</v>
      </c>
      <c r="L180">
        <v>8</v>
      </c>
      <c r="M180">
        <v>0</v>
      </c>
      <c r="N180">
        <v>11.22</v>
      </c>
      <c r="O180">
        <v>11249.89</v>
      </c>
      <c r="P180">
        <v>59.13</v>
      </c>
      <c r="Q180">
        <v>195.42</v>
      </c>
      <c r="R180">
        <v>21.7</v>
      </c>
      <c r="S180">
        <v>14.2</v>
      </c>
      <c r="T180">
        <v>2020.09</v>
      </c>
      <c r="U180">
        <v>0.65</v>
      </c>
      <c r="V180">
        <v>0.77</v>
      </c>
      <c r="W180">
        <v>0.65</v>
      </c>
      <c r="X180">
        <v>0.12</v>
      </c>
      <c r="Y180">
        <v>0.5</v>
      </c>
      <c r="Z180">
        <v>10</v>
      </c>
    </row>
    <row r="181" spans="1:26">
      <c r="A181">
        <v>0</v>
      </c>
      <c r="B181">
        <v>50</v>
      </c>
      <c r="C181" t="s">
        <v>26</v>
      </c>
      <c r="D181">
        <v>7.0594</v>
      </c>
      <c r="E181">
        <v>14.17</v>
      </c>
      <c r="F181">
        <v>10.53</v>
      </c>
      <c r="G181">
        <v>8.77</v>
      </c>
      <c r="H181">
        <v>0.16</v>
      </c>
      <c r="I181">
        <v>72</v>
      </c>
      <c r="J181">
        <v>107.41</v>
      </c>
      <c r="K181">
        <v>41.65</v>
      </c>
      <c r="L181">
        <v>1</v>
      </c>
      <c r="M181">
        <v>70</v>
      </c>
      <c r="N181">
        <v>14.77</v>
      </c>
      <c r="O181">
        <v>13481.73</v>
      </c>
      <c r="P181">
        <v>99.02</v>
      </c>
      <c r="Q181">
        <v>195.44</v>
      </c>
      <c r="R181">
        <v>62.6</v>
      </c>
      <c r="S181">
        <v>14.2</v>
      </c>
      <c r="T181">
        <v>22142.66</v>
      </c>
      <c r="U181">
        <v>0.23</v>
      </c>
      <c r="V181">
        <v>0.67</v>
      </c>
      <c r="W181">
        <v>0.76</v>
      </c>
      <c r="X181">
        <v>1.44</v>
      </c>
      <c r="Y181">
        <v>0.5</v>
      </c>
      <c r="Z181">
        <v>10</v>
      </c>
    </row>
    <row r="182" spans="1:26">
      <c r="A182">
        <v>1</v>
      </c>
      <c r="B182">
        <v>50</v>
      </c>
      <c r="C182" t="s">
        <v>26</v>
      </c>
      <c r="D182">
        <v>7.974</v>
      </c>
      <c r="E182">
        <v>12.54</v>
      </c>
      <c r="F182">
        <v>9.75</v>
      </c>
      <c r="G182">
        <v>17.2</v>
      </c>
      <c r="H182">
        <v>0.32</v>
      </c>
      <c r="I182">
        <v>34</v>
      </c>
      <c r="J182">
        <v>108.68</v>
      </c>
      <c r="K182">
        <v>41.65</v>
      </c>
      <c r="L182">
        <v>2</v>
      </c>
      <c r="M182">
        <v>32</v>
      </c>
      <c r="N182">
        <v>15.03</v>
      </c>
      <c r="O182">
        <v>13638.32</v>
      </c>
      <c r="P182">
        <v>90.27</v>
      </c>
      <c r="Q182">
        <v>195.42</v>
      </c>
      <c r="R182">
        <v>38.26</v>
      </c>
      <c r="S182">
        <v>14.2</v>
      </c>
      <c r="T182">
        <v>10163.6</v>
      </c>
      <c r="U182">
        <v>0.37</v>
      </c>
      <c r="V182">
        <v>0.72</v>
      </c>
      <c r="W182">
        <v>0.7</v>
      </c>
      <c r="X182">
        <v>0.66</v>
      </c>
      <c r="Y182">
        <v>0.5</v>
      </c>
      <c r="Z182">
        <v>10</v>
      </c>
    </row>
    <row r="183" spans="1:26">
      <c r="A183">
        <v>2</v>
      </c>
      <c r="B183">
        <v>50</v>
      </c>
      <c r="C183" t="s">
        <v>26</v>
      </c>
      <c r="D183">
        <v>8.312900000000001</v>
      </c>
      <c r="E183">
        <v>12.03</v>
      </c>
      <c r="F183">
        <v>9.5</v>
      </c>
      <c r="G183">
        <v>25.92</v>
      </c>
      <c r="H183">
        <v>0.48</v>
      </c>
      <c r="I183">
        <v>22</v>
      </c>
      <c r="J183">
        <v>109.96</v>
      </c>
      <c r="K183">
        <v>41.65</v>
      </c>
      <c r="L183">
        <v>3</v>
      </c>
      <c r="M183">
        <v>20</v>
      </c>
      <c r="N183">
        <v>15.31</v>
      </c>
      <c r="O183">
        <v>13795.21</v>
      </c>
      <c r="P183">
        <v>86.78</v>
      </c>
      <c r="Q183">
        <v>195.42</v>
      </c>
      <c r="R183">
        <v>30.95</v>
      </c>
      <c r="S183">
        <v>14.2</v>
      </c>
      <c r="T183">
        <v>6571.58</v>
      </c>
      <c r="U183">
        <v>0.46</v>
      </c>
      <c r="V183">
        <v>0.74</v>
      </c>
      <c r="W183">
        <v>0.67</v>
      </c>
      <c r="X183">
        <v>0.42</v>
      </c>
      <c r="Y183">
        <v>0.5</v>
      </c>
      <c r="Z183">
        <v>10</v>
      </c>
    </row>
    <row r="184" spans="1:26">
      <c r="A184">
        <v>3</v>
      </c>
      <c r="B184">
        <v>50</v>
      </c>
      <c r="C184" t="s">
        <v>26</v>
      </c>
      <c r="D184">
        <v>8.4559</v>
      </c>
      <c r="E184">
        <v>11.83</v>
      </c>
      <c r="F184">
        <v>9.41</v>
      </c>
      <c r="G184">
        <v>33.22</v>
      </c>
      <c r="H184">
        <v>0.63</v>
      </c>
      <c r="I184">
        <v>17</v>
      </c>
      <c r="J184">
        <v>111.23</v>
      </c>
      <c r="K184">
        <v>41.65</v>
      </c>
      <c r="L184">
        <v>4</v>
      </c>
      <c r="M184">
        <v>15</v>
      </c>
      <c r="N184">
        <v>15.58</v>
      </c>
      <c r="O184">
        <v>13952.52</v>
      </c>
      <c r="P184">
        <v>84.63</v>
      </c>
      <c r="Q184">
        <v>195.42</v>
      </c>
      <c r="R184">
        <v>27.98</v>
      </c>
      <c r="S184">
        <v>14.2</v>
      </c>
      <c r="T184">
        <v>5109.39</v>
      </c>
      <c r="U184">
        <v>0.51</v>
      </c>
      <c r="V184">
        <v>0.75</v>
      </c>
      <c r="W184">
        <v>0.67</v>
      </c>
      <c r="X184">
        <v>0.32</v>
      </c>
      <c r="Y184">
        <v>0.5</v>
      </c>
      <c r="Z184">
        <v>10</v>
      </c>
    </row>
    <row r="185" spans="1:26">
      <c r="A185">
        <v>4</v>
      </c>
      <c r="B185">
        <v>50</v>
      </c>
      <c r="C185" t="s">
        <v>26</v>
      </c>
      <c r="D185">
        <v>8.58</v>
      </c>
      <c r="E185">
        <v>11.66</v>
      </c>
      <c r="F185">
        <v>9.33</v>
      </c>
      <c r="G185">
        <v>43.06</v>
      </c>
      <c r="H185">
        <v>0.78</v>
      </c>
      <c r="I185">
        <v>13</v>
      </c>
      <c r="J185">
        <v>112.51</v>
      </c>
      <c r="K185">
        <v>41.65</v>
      </c>
      <c r="L185">
        <v>5</v>
      </c>
      <c r="M185">
        <v>11</v>
      </c>
      <c r="N185">
        <v>15.86</v>
      </c>
      <c r="O185">
        <v>14110.24</v>
      </c>
      <c r="P185">
        <v>82.73</v>
      </c>
      <c r="Q185">
        <v>195.43</v>
      </c>
      <c r="R185">
        <v>25.45</v>
      </c>
      <c r="S185">
        <v>14.2</v>
      </c>
      <c r="T185">
        <v>3863.8</v>
      </c>
      <c r="U185">
        <v>0.5600000000000001</v>
      </c>
      <c r="V185">
        <v>0.76</v>
      </c>
      <c r="W185">
        <v>0.66</v>
      </c>
      <c r="X185">
        <v>0.24</v>
      </c>
      <c r="Y185">
        <v>0.5</v>
      </c>
      <c r="Z185">
        <v>10</v>
      </c>
    </row>
    <row r="186" spans="1:26">
      <c r="A186">
        <v>5</v>
      </c>
      <c r="B186">
        <v>50</v>
      </c>
      <c r="C186" t="s">
        <v>26</v>
      </c>
      <c r="D186">
        <v>8.644500000000001</v>
      </c>
      <c r="E186">
        <v>11.57</v>
      </c>
      <c r="F186">
        <v>9.289999999999999</v>
      </c>
      <c r="G186">
        <v>50.66</v>
      </c>
      <c r="H186">
        <v>0.93</v>
      </c>
      <c r="I186">
        <v>11</v>
      </c>
      <c r="J186">
        <v>113.79</v>
      </c>
      <c r="K186">
        <v>41.65</v>
      </c>
      <c r="L186">
        <v>6</v>
      </c>
      <c r="M186">
        <v>9</v>
      </c>
      <c r="N186">
        <v>16.14</v>
      </c>
      <c r="O186">
        <v>14268.39</v>
      </c>
      <c r="P186">
        <v>81.08</v>
      </c>
      <c r="Q186">
        <v>195.42</v>
      </c>
      <c r="R186">
        <v>24.19</v>
      </c>
      <c r="S186">
        <v>14.2</v>
      </c>
      <c r="T186">
        <v>3243.93</v>
      </c>
      <c r="U186">
        <v>0.59</v>
      </c>
      <c r="V186">
        <v>0.76</v>
      </c>
      <c r="W186">
        <v>0.66</v>
      </c>
      <c r="X186">
        <v>0.2</v>
      </c>
      <c r="Y186">
        <v>0.5</v>
      </c>
      <c r="Z186">
        <v>10</v>
      </c>
    </row>
    <row r="187" spans="1:26">
      <c r="A187">
        <v>6</v>
      </c>
      <c r="B187">
        <v>50</v>
      </c>
      <c r="C187" t="s">
        <v>26</v>
      </c>
      <c r="D187">
        <v>8.6774</v>
      </c>
      <c r="E187">
        <v>11.52</v>
      </c>
      <c r="F187">
        <v>9.27</v>
      </c>
      <c r="G187">
        <v>55.59</v>
      </c>
      <c r="H187">
        <v>1.07</v>
      </c>
      <c r="I187">
        <v>10</v>
      </c>
      <c r="J187">
        <v>115.08</v>
      </c>
      <c r="K187">
        <v>41.65</v>
      </c>
      <c r="L187">
        <v>7</v>
      </c>
      <c r="M187">
        <v>8</v>
      </c>
      <c r="N187">
        <v>16.43</v>
      </c>
      <c r="O187">
        <v>14426.96</v>
      </c>
      <c r="P187">
        <v>79.77</v>
      </c>
      <c r="Q187">
        <v>195.42</v>
      </c>
      <c r="R187">
        <v>23.48</v>
      </c>
      <c r="S187">
        <v>14.2</v>
      </c>
      <c r="T187">
        <v>2892.69</v>
      </c>
      <c r="U187">
        <v>0.6</v>
      </c>
      <c r="V187">
        <v>0.76</v>
      </c>
      <c r="W187">
        <v>0.65</v>
      </c>
      <c r="X187">
        <v>0.18</v>
      </c>
      <c r="Y187">
        <v>0.5</v>
      </c>
      <c r="Z187">
        <v>10</v>
      </c>
    </row>
    <row r="188" spans="1:26">
      <c r="A188">
        <v>7</v>
      </c>
      <c r="B188">
        <v>50</v>
      </c>
      <c r="C188" t="s">
        <v>26</v>
      </c>
      <c r="D188">
        <v>8.7364</v>
      </c>
      <c r="E188">
        <v>11.45</v>
      </c>
      <c r="F188">
        <v>9.23</v>
      </c>
      <c r="G188">
        <v>69.23999999999999</v>
      </c>
      <c r="H188">
        <v>1.21</v>
      </c>
      <c r="I188">
        <v>8</v>
      </c>
      <c r="J188">
        <v>116.37</v>
      </c>
      <c r="K188">
        <v>41.65</v>
      </c>
      <c r="L188">
        <v>8</v>
      </c>
      <c r="M188">
        <v>6</v>
      </c>
      <c r="N188">
        <v>16.72</v>
      </c>
      <c r="O188">
        <v>14585.96</v>
      </c>
      <c r="P188">
        <v>77.67</v>
      </c>
      <c r="Q188">
        <v>195.42</v>
      </c>
      <c r="R188">
        <v>22.58</v>
      </c>
      <c r="S188">
        <v>14.2</v>
      </c>
      <c r="T188">
        <v>2455.43</v>
      </c>
      <c r="U188">
        <v>0.63</v>
      </c>
      <c r="V188">
        <v>0.76</v>
      </c>
      <c r="W188">
        <v>0.65</v>
      </c>
      <c r="X188">
        <v>0.14</v>
      </c>
      <c r="Y188">
        <v>0.5</v>
      </c>
      <c r="Z188">
        <v>10</v>
      </c>
    </row>
    <row r="189" spans="1:26">
      <c r="A189">
        <v>8</v>
      </c>
      <c r="B189">
        <v>50</v>
      </c>
      <c r="C189" t="s">
        <v>26</v>
      </c>
      <c r="D189">
        <v>8.740399999999999</v>
      </c>
      <c r="E189">
        <v>11.44</v>
      </c>
      <c r="F189">
        <v>9.23</v>
      </c>
      <c r="G189">
        <v>69.2</v>
      </c>
      <c r="H189">
        <v>1.35</v>
      </c>
      <c r="I189">
        <v>8</v>
      </c>
      <c r="J189">
        <v>117.66</v>
      </c>
      <c r="K189">
        <v>41.65</v>
      </c>
      <c r="L189">
        <v>9</v>
      </c>
      <c r="M189">
        <v>6</v>
      </c>
      <c r="N189">
        <v>17.01</v>
      </c>
      <c r="O189">
        <v>14745.39</v>
      </c>
      <c r="P189">
        <v>76.14</v>
      </c>
      <c r="Q189">
        <v>195.42</v>
      </c>
      <c r="R189">
        <v>22.21</v>
      </c>
      <c r="S189">
        <v>14.2</v>
      </c>
      <c r="T189">
        <v>2270.28</v>
      </c>
      <c r="U189">
        <v>0.64</v>
      </c>
      <c r="V189">
        <v>0.76</v>
      </c>
      <c r="W189">
        <v>0.65</v>
      </c>
      <c r="X189">
        <v>0.14</v>
      </c>
      <c r="Y189">
        <v>0.5</v>
      </c>
      <c r="Z189">
        <v>10</v>
      </c>
    </row>
    <row r="190" spans="1:26">
      <c r="A190">
        <v>9</v>
      </c>
      <c r="B190">
        <v>50</v>
      </c>
      <c r="C190" t="s">
        <v>26</v>
      </c>
      <c r="D190">
        <v>8.7721</v>
      </c>
      <c r="E190">
        <v>11.4</v>
      </c>
      <c r="F190">
        <v>9.210000000000001</v>
      </c>
      <c r="G190">
        <v>78.93000000000001</v>
      </c>
      <c r="H190">
        <v>1.48</v>
      </c>
      <c r="I190">
        <v>7</v>
      </c>
      <c r="J190">
        <v>118.96</v>
      </c>
      <c r="K190">
        <v>41.65</v>
      </c>
      <c r="L190">
        <v>10</v>
      </c>
      <c r="M190">
        <v>5</v>
      </c>
      <c r="N190">
        <v>17.31</v>
      </c>
      <c r="O190">
        <v>14905.25</v>
      </c>
      <c r="P190">
        <v>74.78</v>
      </c>
      <c r="Q190">
        <v>195.42</v>
      </c>
      <c r="R190">
        <v>21.7</v>
      </c>
      <c r="S190">
        <v>14.2</v>
      </c>
      <c r="T190">
        <v>2017.79</v>
      </c>
      <c r="U190">
        <v>0.65</v>
      </c>
      <c r="V190">
        <v>0.77</v>
      </c>
      <c r="W190">
        <v>0.65</v>
      </c>
      <c r="X190">
        <v>0.12</v>
      </c>
      <c r="Y190">
        <v>0.5</v>
      </c>
      <c r="Z190">
        <v>10</v>
      </c>
    </row>
    <row r="191" spans="1:26">
      <c r="A191">
        <v>10</v>
      </c>
      <c r="B191">
        <v>50</v>
      </c>
      <c r="C191" t="s">
        <v>26</v>
      </c>
      <c r="D191">
        <v>8.8056</v>
      </c>
      <c r="E191">
        <v>11.36</v>
      </c>
      <c r="F191">
        <v>9.19</v>
      </c>
      <c r="G191">
        <v>91.87</v>
      </c>
      <c r="H191">
        <v>1.61</v>
      </c>
      <c r="I191">
        <v>6</v>
      </c>
      <c r="J191">
        <v>120.26</v>
      </c>
      <c r="K191">
        <v>41.65</v>
      </c>
      <c r="L191">
        <v>11</v>
      </c>
      <c r="M191">
        <v>4</v>
      </c>
      <c r="N191">
        <v>17.61</v>
      </c>
      <c r="O191">
        <v>15065.56</v>
      </c>
      <c r="P191">
        <v>72.92</v>
      </c>
      <c r="Q191">
        <v>195.42</v>
      </c>
      <c r="R191">
        <v>21.13</v>
      </c>
      <c r="S191">
        <v>14.2</v>
      </c>
      <c r="T191">
        <v>1741.13</v>
      </c>
      <c r="U191">
        <v>0.67</v>
      </c>
      <c r="V191">
        <v>0.77</v>
      </c>
      <c r="W191">
        <v>0.65</v>
      </c>
      <c r="X191">
        <v>0.1</v>
      </c>
      <c r="Y191">
        <v>0.5</v>
      </c>
      <c r="Z191">
        <v>10</v>
      </c>
    </row>
    <row r="192" spans="1:26">
      <c r="A192">
        <v>11</v>
      </c>
      <c r="B192">
        <v>50</v>
      </c>
      <c r="C192" t="s">
        <v>26</v>
      </c>
      <c r="D192">
        <v>8.8035</v>
      </c>
      <c r="E192">
        <v>11.36</v>
      </c>
      <c r="F192">
        <v>9.19</v>
      </c>
      <c r="G192">
        <v>91.90000000000001</v>
      </c>
      <c r="H192">
        <v>1.74</v>
      </c>
      <c r="I192">
        <v>6</v>
      </c>
      <c r="J192">
        <v>121.56</v>
      </c>
      <c r="K192">
        <v>41.65</v>
      </c>
      <c r="L192">
        <v>12</v>
      </c>
      <c r="M192">
        <v>2</v>
      </c>
      <c r="N192">
        <v>17.91</v>
      </c>
      <c r="O192">
        <v>15226.31</v>
      </c>
      <c r="P192">
        <v>71.79000000000001</v>
      </c>
      <c r="Q192">
        <v>195.42</v>
      </c>
      <c r="R192">
        <v>21.08</v>
      </c>
      <c r="S192">
        <v>14.2</v>
      </c>
      <c r="T192">
        <v>1715.1</v>
      </c>
      <c r="U192">
        <v>0.67</v>
      </c>
      <c r="V192">
        <v>0.77</v>
      </c>
      <c r="W192">
        <v>0.65</v>
      </c>
      <c r="X192">
        <v>0.1</v>
      </c>
      <c r="Y192">
        <v>0.5</v>
      </c>
      <c r="Z192">
        <v>10</v>
      </c>
    </row>
    <row r="193" spans="1:26">
      <c r="A193">
        <v>12</v>
      </c>
      <c r="B193">
        <v>50</v>
      </c>
      <c r="C193" t="s">
        <v>26</v>
      </c>
      <c r="D193">
        <v>8.7996</v>
      </c>
      <c r="E193">
        <v>11.36</v>
      </c>
      <c r="F193">
        <v>9.19</v>
      </c>
      <c r="G193">
        <v>91.95</v>
      </c>
      <c r="H193">
        <v>1.87</v>
      </c>
      <c r="I193">
        <v>6</v>
      </c>
      <c r="J193">
        <v>122.87</v>
      </c>
      <c r="K193">
        <v>41.65</v>
      </c>
      <c r="L193">
        <v>13</v>
      </c>
      <c r="M193">
        <v>2</v>
      </c>
      <c r="N193">
        <v>18.22</v>
      </c>
      <c r="O193">
        <v>15387.5</v>
      </c>
      <c r="P193">
        <v>71.15000000000001</v>
      </c>
      <c r="Q193">
        <v>195.42</v>
      </c>
      <c r="R193">
        <v>21.17</v>
      </c>
      <c r="S193">
        <v>14.2</v>
      </c>
      <c r="T193">
        <v>1760.76</v>
      </c>
      <c r="U193">
        <v>0.67</v>
      </c>
      <c r="V193">
        <v>0.77</v>
      </c>
      <c r="W193">
        <v>0.65</v>
      </c>
      <c r="X193">
        <v>0.11</v>
      </c>
      <c r="Y193">
        <v>0.5</v>
      </c>
      <c r="Z193">
        <v>10</v>
      </c>
    </row>
    <row r="194" spans="1:26">
      <c r="A194">
        <v>13</v>
      </c>
      <c r="B194">
        <v>50</v>
      </c>
      <c r="C194" t="s">
        <v>26</v>
      </c>
      <c r="D194">
        <v>8.8322</v>
      </c>
      <c r="E194">
        <v>11.32</v>
      </c>
      <c r="F194">
        <v>9.18</v>
      </c>
      <c r="G194">
        <v>110.1</v>
      </c>
      <c r="H194">
        <v>1.99</v>
      </c>
      <c r="I194">
        <v>5</v>
      </c>
      <c r="J194">
        <v>124.18</v>
      </c>
      <c r="K194">
        <v>41.65</v>
      </c>
      <c r="L194">
        <v>14</v>
      </c>
      <c r="M194">
        <v>0</v>
      </c>
      <c r="N194">
        <v>18.53</v>
      </c>
      <c r="O194">
        <v>15549.15</v>
      </c>
      <c r="P194">
        <v>70.94</v>
      </c>
      <c r="Q194">
        <v>195.43</v>
      </c>
      <c r="R194">
        <v>20.68</v>
      </c>
      <c r="S194">
        <v>14.2</v>
      </c>
      <c r="T194">
        <v>1521.03</v>
      </c>
      <c r="U194">
        <v>0.6899999999999999</v>
      </c>
      <c r="V194">
        <v>0.77</v>
      </c>
      <c r="W194">
        <v>0.65</v>
      </c>
      <c r="X194">
        <v>0.09</v>
      </c>
      <c r="Y194">
        <v>0.5</v>
      </c>
      <c r="Z194">
        <v>10</v>
      </c>
    </row>
    <row r="195" spans="1:26">
      <c r="A195">
        <v>0</v>
      </c>
      <c r="B195">
        <v>25</v>
      </c>
      <c r="C195" t="s">
        <v>26</v>
      </c>
      <c r="D195">
        <v>8.015499999999999</v>
      </c>
      <c r="E195">
        <v>12.48</v>
      </c>
      <c r="F195">
        <v>10.03</v>
      </c>
      <c r="G195">
        <v>12.8</v>
      </c>
      <c r="H195">
        <v>0.28</v>
      </c>
      <c r="I195">
        <v>47</v>
      </c>
      <c r="J195">
        <v>61.76</v>
      </c>
      <c r="K195">
        <v>28.92</v>
      </c>
      <c r="L195">
        <v>1</v>
      </c>
      <c r="M195">
        <v>45</v>
      </c>
      <c r="N195">
        <v>6.84</v>
      </c>
      <c r="O195">
        <v>7851.41</v>
      </c>
      <c r="P195">
        <v>63.26</v>
      </c>
      <c r="Q195">
        <v>195.44</v>
      </c>
      <c r="R195">
        <v>47.25</v>
      </c>
      <c r="S195">
        <v>14.2</v>
      </c>
      <c r="T195">
        <v>14595.88</v>
      </c>
      <c r="U195">
        <v>0.3</v>
      </c>
      <c r="V195">
        <v>0.7</v>
      </c>
      <c r="W195">
        <v>0.72</v>
      </c>
      <c r="X195">
        <v>0.9399999999999999</v>
      </c>
      <c r="Y195">
        <v>0.5</v>
      </c>
      <c r="Z195">
        <v>10</v>
      </c>
    </row>
    <row r="196" spans="1:26">
      <c r="A196">
        <v>1</v>
      </c>
      <c r="B196">
        <v>25</v>
      </c>
      <c r="C196" t="s">
        <v>26</v>
      </c>
      <c r="D196">
        <v>8.6157</v>
      </c>
      <c r="E196">
        <v>11.61</v>
      </c>
      <c r="F196">
        <v>9.51</v>
      </c>
      <c r="G196">
        <v>25.92</v>
      </c>
      <c r="H196">
        <v>0.55</v>
      </c>
      <c r="I196">
        <v>22</v>
      </c>
      <c r="J196">
        <v>62.92</v>
      </c>
      <c r="K196">
        <v>28.92</v>
      </c>
      <c r="L196">
        <v>2</v>
      </c>
      <c r="M196">
        <v>20</v>
      </c>
      <c r="N196">
        <v>7</v>
      </c>
      <c r="O196">
        <v>7994.37</v>
      </c>
      <c r="P196">
        <v>57.49</v>
      </c>
      <c r="Q196">
        <v>195.42</v>
      </c>
      <c r="R196">
        <v>31.13</v>
      </c>
      <c r="S196">
        <v>14.2</v>
      </c>
      <c r="T196">
        <v>6657</v>
      </c>
      <c r="U196">
        <v>0.46</v>
      </c>
      <c r="V196">
        <v>0.74</v>
      </c>
      <c r="W196">
        <v>0.67</v>
      </c>
      <c r="X196">
        <v>0.42</v>
      </c>
      <c r="Y196">
        <v>0.5</v>
      </c>
      <c r="Z196">
        <v>10</v>
      </c>
    </row>
    <row r="197" spans="1:26">
      <c r="A197">
        <v>2</v>
      </c>
      <c r="B197">
        <v>25</v>
      </c>
      <c r="C197" t="s">
        <v>26</v>
      </c>
      <c r="D197">
        <v>8.8188</v>
      </c>
      <c r="E197">
        <v>11.34</v>
      </c>
      <c r="F197">
        <v>9.35</v>
      </c>
      <c r="G197">
        <v>40.07</v>
      </c>
      <c r="H197">
        <v>0.8100000000000001</v>
      </c>
      <c r="I197">
        <v>14</v>
      </c>
      <c r="J197">
        <v>64.08</v>
      </c>
      <c r="K197">
        <v>28.92</v>
      </c>
      <c r="L197">
        <v>3</v>
      </c>
      <c r="M197">
        <v>12</v>
      </c>
      <c r="N197">
        <v>7.16</v>
      </c>
      <c r="O197">
        <v>8137.65</v>
      </c>
      <c r="P197">
        <v>53.78</v>
      </c>
      <c r="Q197">
        <v>195.42</v>
      </c>
      <c r="R197">
        <v>26.15</v>
      </c>
      <c r="S197">
        <v>14.2</v>
      </c>
      <c r="T197">
        <v>4208.52</v>
      </c>
      <c r="U197">
        <v>0.54</v>
      </c>
      <c r="V197">
        <v>0.75</v>
      </c>
      <c r="W197">
        <v>0.66</v>
      </c>
      <c r="X197">
        <v>0.26</v>
      </c>
      <c r="Y197">
        <v>0.5</v>
      </c>
      <c r="Z197">
        <v>10</v>
      </c>
    </row>
    <row r="198" spans="1:26">
      <c r="A198">
        <v>3</v>
      </c>
      <c r="B198">
        <v>25</v>
      </c>
      <c r="C198" t="s">
        <v>26</v>
      </c>
      <c r="D198">
        <v>8.902699999999999</v>
      </c>
      <c r="E198">
        <v>11.23</v>
      </c>
      <c r="F198">
        <v>9.279999999999999</v>
      </c>
      <c r="G198">
        <v>50.64</v>
      </c>
      <c r="H198">
        <v>1.07</v>
      </c>
      <c r="I198">
        <v>11</v>
      </c>
      <c r="J198">
        <v>65.25</v>
      </c>
      <c r="K198">
        <v>28.92</v>
      </c>
      <c r="L198">
        <v>4</v>
      </c>
      <c r="M198">
        <v>9</v>
      </c>
      <c r="N198">
        <v>7.33</v>
      </c>
      <c r="O198">
        <v>8281.25</v>
      </c>
      <c r="P198">
        <v>50.72</v>
      </c>
      <c r="Q198">
        <v>195.42</v>
      </c>
      <c r="R198">
        <v>24.17</v>
      </c>
      <c r="S198">
        <v>14.2</v>
      </c>
      <c r="T198">
        <v>3232.47</v>
      </c>
      <c r="U198">
        <v>0.59</v>
      </c>
      <c r="V198">
        <v>0.76</v>
      </c>
      <c r="W198">
        <v>0.65</v>
      </c>
      <c r="X198">
        <v>0.2</v>
      </c>
      <c r="Y198">
        <v>0.5</v>
      </c>
      <c r="Z198">
        <v>10</v>
      </c>
    </row>
    <row r="199" spans="1:26">
      <c r="A199">
        <v>4</v>
      </c>
      <c r="B199">
        <v>25</v>
      </c>
      <c r="C199" t="s">
        <v>26</v>
      </c>
      <c r="D199">
        <v>8.9434</v>
      </c>
      <c r="E199">
        <v>11.18</v>
      </c>
      <c r="F199">
        <v>9.26</v>
      </c>
      <c r="G199">
        <v>61.74</v>
      </c>
      <c r="H199">
        <v>1.31</v>
      </c>
      <c r="I199">
        <v>9</v>
      </c>
      <c r="J199">
        <v>66.42</v>
      </c>
      <c r="K199">
        <v>28.92</v>
      </c>
      <c r="L199">
        <v>5</v>
      </c>
      <c r="M199">
        <v>1</v>
      </c>
      <c r="N199">
        <v>7.49</v>
      </c>
      <c r="O199">
        <v>8425.16</v>
      </c>
      <c r="P199">
        <v>49.59</v>
      </c>
      <c r="Q199">
        <v>195.42</v>
      </c>
      <c r="R199">
        <v>23.15</v>
      </c>
      <c r="S199">
        <v>14.2</v>
      </c>
      <c r="T199">
        <v>2736.37</v>
      </c>
      <c r="U199">
        <v>0.61</v>
      </c>
      <c r="V199">
        <v>0.76</v>
      </c>
      <c r="W199">
        <v>0.66</v>
      </c>
      <c r="X199">
        <v>0.17</v>
      </c>
      <c r="Y199">
        <v>0.5</v>
      </c>
      <c r="Z199">
        <v>10</v>
      </c>
    </row>
    <row r="200" spans="1:26">
      <c r="A200">
        <v>5</v>
      </c>
      <c r="B200">
        <v>25</v>
      </c>
      <c r="C200" t="s">
        <v>26</v>
      </c>
      <c r="D200">
        <v>8.9419</v>
      </c>
      <c r="E200">
        <v>11.18</v>
      </c>
      <c r="F200">
        <v>9.26</v>
      </c>
      <c r="G200">
        <v>61.75</v>
      </c>
      <c r="H200">
        <v>1.55</v>
      </c>
      <c r="I200">
        <v>9</v>
      </c>
      <c r="J200">
        <v>67.59</v>
      </c>
      <c r="K200">
        <v>28.92</v>
      </c>
      <c r="L200">
        <v>6</v>
      </c>
      <c r="M200">
        <v>0</v>
      </c>
      <c r="N200">
        <v>7.66</v>
      </c>
      <c r="O200">
        <v>8569.4</v>
      </c>
      <c r="P200">
        <v>50.37</v>
      </c>
      <c r="Q200">
        <v>195.42</v>
      </c>
      <c r="R200">
        <v>23.16</v>
      </c>
      <c r="S200">
        <v>14.2</v>
      </c>
      <c r="T200">
        <v>2738.25</v>
      </c>
      <c r="U200">
        <v>0.61</v>
      </c>
      <c r="V200">
        <v>0.76</v>
      </c>
      <c r="W200">
        <v>0.66</v>
      </c>
      <c r="X200">
        <v>0.17</v>
      </c>
      <c r="Y200">
        <v>0.5</v>
      </c>
      <c r="Z200">
        <v>10</v>
      </c>
    </row>
    <row r="201" spans="1:26">
      <c r="A201">
        <v>0</v>
      </c>
      <c r="B201">
        <v>85</v>
      </c>
      <c r="C201" t="s">
        <v>26</v>
      </c>
      <c r="D201">
        <v>5.8933</v>
      </c>
      <c r="E201">
        <v>16.97</v>
      </c>
      <c r="F201">
        <v>11.14</v>
      </c>
      <c r="G201">
        <v>6.55</v>
      </c>
      <c r="H201">
        <v>0.11</v>
      </c>
      <c r="I201">
        <v>102</v>
      </c>
      <c r="J201">
        <v>167.88</v>
      </c>
      <c r="K201">
        <v>51.39</v>
      </c>
      <c r="L201">
        <v>1</v>
      </c>
      <c r="M201">
        <v>100</v>
      </c>
      <c r="N201">
        <v>30.49</v>
      </c>
      <c r="O201">
        <v>20939.59</v>
      </c>
      <c r="P201">
        <v>140.97</v>
      </c>
      <c r="Q201">
        <v>195.51</v>
      </c>
      <c r="R201">
        <v>82.14</v>
      </c>
      <c r="S201">
        <v>14.2</v>
      </c>
      <c r="T201">
        <v>31766.19</v>
      </c>
      <c r="U201">
        <v>0.17</v>
      </c>
      <c r="V201">
        <v>0.63</v>
      </c>
      <c r="W201">
        <v>0.8</v>
      </c>
      <c r="X201">
        <v>2.05</v>
      </c>
      <c r="Y201">
        <v>0.5</v>
      </c>
      <c r="Z201">
        <v>10</v>
      </c>
    </row>
    <row r="202" spans="1:26">
      <c r="A202">
        <v>1</v>
      </c>
      <c r="B202">
        <v>85</v>
      </c>
      <c r="C202" t="s">
        <v>26</v>
      </c>
      <c r="D202">
        <v>7.1446</v>
      </c>
      <c r="E202">
        <v>14</v>
      </c>
      <c r="F202">
        <v>10.03</v>
      </c>
      <c r="G202">
        <v>12.81</v>
      </c>
      <c r="H202">
        <v>0.21</v>
      </c>
      <c r="I202">
        <v>47</v>
      </c>
      <c r="J202">
        <v>169.33</v>
      </c>
      <c r="K202">
        <v>51.39</v>
      </c>
      <c r="L202">
        <v>2</v>
      </c>
      <c r="M202">
        <v>45</v>
      </c>
      <c r="N202">
        <v>30.94</v>
      </c>
      <c r="O202">
        <v>21118.46</v>
      </c>
      <c r="P202">
        <v>126.2</v>
      </c>
      <c r="Q202">
        <v>195.43</v>
      </c>
      <c r="R202">
        <v>47.44</v>
      </c>
      <c r="S202">
        <v>14.2</v>
      </c>
      <c r="T202">
        <v>14688.99</v>
      </c>
      <c r="U202">
        <v>0.3</v>
      </c>
      <c r="V202">
        <v>0.7</v>
      </c>
      <c r="W202">
        <v>0.71</v>
      </c>
      <c r="X202">
        <v>0.9399999999999999</v>
      </c>
      <c r="Y202">
        <v>0.5</v>
      </c>
      <c r="Z202">
        <v>10</v>
      </c>
    </row>
    <row r="203" spans="1:26">
      <c r="A203">
        <v>2</v>
      </c>
      <c r="B203">
        <v>85</v>
      </c>
      <c r="C203" t="s">
        <v>26</v>
      </c>
      <c r="D203">
        <v>7.663</v>
      </c>
      <c r="E203">
        <v>13.05</v>
      </c>
      <c r="F203">
        <v>9.66</v>
      </c>
      <c r="G203">
        <v>19.32</v>
      </c>
      <c r="H203">
        <v>0.31</v>
      </c>
      <c r="I203">
        <v>30</v>
      </c>
      <c r="J203">
        <v>170.79</v>
      </c>
      <c r="K203">
        <v>51.39</v>
      </c>
      <c r="L203">
        <v>3</v>
      </c>
      <c r="M203">
        <v>28</v>
      </c>
      <c r="N203">
        <v>31.4</v>
      </c>
      <c r="O203">
        <v>21297.94</v>
      </c>
      <c r="P203">
        <v>120.88</v>
      </c>
      <c r="Q203">
        <v>195.44</v>
      </c>
      <c r="R203">
        <v>35.88</v>
      </c>
      <c r="S203">
        <v>14.2</v>
      </c>
      <c r="T203">
        <v>8995.24</v>
      </c>
      <c r="U203">
        <v>0.4</v>
      </c>
      <c r="V203">
        <v>0.73</v>
      </c>
      <c r="W203">
        <v>0.68</v>
      </c>
      <c r="X203">
        <v>0.57</v>
      </c>
      <c r="Y203">
        <v>0.5</v>
      </c>
      <c r="Z203">
        <v>10</v>
      </c>
    </row>
    <row r="204" spans="1:26">
      <c r="A204">
        <v>3</v>
      </c>
      <c r="B204">
        <v>85</v>
      </c>
      <c r="C204" t="s">
        <v>26</v>
      </c>
      <c r="D204">
        <v>7.88</v>
      </c>
      <c r="E204">
        <v>12.69</v>
      </c>
      <c r="F204">
        <v>9.539999999999999</v>
      </c>
      <c r="G204">
        <v>24.88</v>
      </c>
      <c r="H204">
        <v>0.41</v>
      </c>
      <c r="I204">
        <v>23</v>
      </c>
      <c r="J204">
        <v>172.25</v>
      </c>
      <c r="K204">
        <v>51.39</v>
      </c>
      <c r="L204">
        <v>4</v>
      </c>
      <c r="M204">
        <v>21</v>
      </c>
      <c r="N204">
        <v>31.86</v>
      </c>
      <c r="O204">
        <v>21478.05</v>
      </c>
      <c r="P204">
        <v>118.66</v>
      </c>
      <c r="Q204">
        <v>195.43</v>
      </c>
      <c r="R204">
        <v>32.16</v>
      </c>
      <c r="S204">
        <v>14.2</v>
      </c>
      <c r="T204">
        <v>7168.93</v>
      </c>
      <c r="U204">
        <v>0.44</v>
      </c>
      <c r="V204">
        <v>0.74</v>
      </c>
      <c r="W204">
        <v>0.67</v>
      </c>
      <c r="X204">
        <v>0.45</v>
      </c>
      <c r="Y204">
        <v>0.5</v>
      </c>
      <c r="Z204">
        <v>10</v>
      </c>
    </row>
    <row r="205" spans="1:26">
      <c r="A205">
        <v>4</v>
      </c>
      <c r="B205">
        <v>85</v>
      </c>
      <c r="C205" t="s">
        <v>26</v>
      </c>
      <c r="D205">
        <v>8.067</v>
      </c>
      <c r="E205">
        <v>12.4</v>
      </c>
      <c r="F205">
        <v>9.41</v>
      </c>
      <c r="G205">
        <v>31.38</v>
      </c>
      <c r="H205">
        <v>0.51</v>
      </c>
      <c r="I205">
        <v>18</v>
      </c>
      <c r="J205">
        <v>173.71</v>
      </c>
      <c r="K205">
        <v>51.39</v>
      </c>
      <c r="L205">
        <v>5</v>
      </c>
      <c r="M205">
        <v>16</v>
      </c>
      <c r="N205">
        <v>32.32</v>
      </c>
      <c r="O205">
        <v>21658.78</v>
      </c>
      <c r="P205">
        <v>116.66</v>
      </c>
      <c r="Q205">
        <v>195.42</v>
      </c>
      <c r="R205">
        <v>28.14</v>
      </c>
      <c r="S205">
        <v>14.2</v>
      </c>
      <c r="T205">
        <v>5182.21</v>
      </c>
      <c r="U205">
        <v>0.5</v>
      </c>
      <c r="V205">
        <v>0.75</v>
      </c>
      <c r="W205">
        <v>0.67</v>
      </c>
      <c r="X205">
        <v>0.33</v>
      </c>
      <c r="Y205">
        <v>0.5</v>
      </c>
      <c r="Z205">
        <v>10</v>
      </c>
    </row>
    <row r="206" spans="1:26">
      <c r="A206">
        <v>5</v>
      </c>
      <c r="B206">
        <v>85</v>
      </c>
      <c r="C206" t="s">
        <v>26</v>
      </c>
      <c r="D206">
        <v>8.1531</v>
      </c>
      <c r="E206">
        <v>12.27</v>
      </c>
      <c r="F206">
        <v>9.380000000000001</v>
      </c>
      <c r="G206">
        <v>37.54</v>
      </c>
      <c r="H206">
        <v>0.61</v>
      </c>
      <c r="I206">
        <v>15</v>
      </c>
      <c r="J206">
        <v>175.18</v>
      </c>
      <c r="K206">
        <v>51.39</v>
      </c>
      <c r="L206">
        <v>6</v>
      </c>
      <c r="M206">
        <v>13</v>
      </c>
      <c r="N206">
        <v>32.79</v>
      </c>
      <c r="O206">
        <v>21840.16</v>
      </c>
      <c r="P206">
        <v>115.54</v>
      </c>
      <c r="Q206">
        <v>195.43</v>
      </c>
      <c r="R206">
        <v>27.33</v>
      </c>
      <c r="S206">
        <v>14.2</v>
      </c>
      <c r="T206">
        <v>4796.18</v>
      </c>
      <c r="U206">
        <v>0.52</v>
      </c>
      <c r="V206">
        <v>0.75</v>
      </c>
      <c r="W206">
        <v>0.66</v>
      </c>
      <c r="X206">
        <v>0.3</v>
      </c>
      <c r="Y206">
        <v>0.5</v>
      </c>
      <c r="Z206">
        <v>10</v>
      </c>
    </row>
    <row r="207" spans="1:26">
      <c r="A207">
        <v>6</v>
      </c>
      <c r="B207">
        <v>85</v>
      </c>
      <c r="C207" t="s">
        <v>26</v>
      </c>
      <c r="D207">
        <v>8.231</v>
      </c>
      <c r="E207">
        <v>12.15</v>
      </c>
      <c r="F207">
        <v>9.34</v>
      </c>
      <c r="G207">
        <v>43.09</v>
      </c>
      <c r="H207">
        <v>0.7</v>
      </c>
      <c r="I207">
        <v>13</v>
      </c>
      <c r="J207">
        <v>176.66</v>
      </c>
      <c r="K207">
        <v>51.39</v>
      </c>
      <c r="L207">
        <v>7</v>
      </c>
      <c r="M207">
        <v>11</v>
      </c>
      <c r="N207">
        <v>33.27</v>
      </c>
      <c r="O207">
        <v>22022.17</v>
      </c>
      <c r="P207">
        <v>114.27</v>
      </c>
      <c r="Q207">
        <v>195.42</v>
      </c>
      <c r="R207">
        <v>25.63</v>
      </c>
      <c r="S207">
        <v>14.2</v>
      </c>
      <c r="T207">
        <v>3955.86</v>
      </c>
      <c r="U207">
        <v>0.55</v>
      </c>
      <c r="V207">
        <v>0.76</v>
      </c>
      <c r="W207">
        <v>0.66</v>
      </c>
      <c r="X207">
        <v>0.25</v>
      </c>
      <c r="Y207">
        <v>0.5</v>
      </c>
      <c r="Z207">
        <v>10</v>
      </c>
    </row>
    <row r="208" spans="1:26">
      <c r="A208">
        <v>7</v>
      </c>
      <c r="B208">
        <v>85</v>
      </c>
      <c r="C208" t="s">
        <v>26</v>
      </c>
      <c r="D208">
        <v>8.268800000000001</v>
      </c>
      <c r="E208">
        <v>12.09</v>
      </c>
      <c r="F208">
        <v>9.31</v>
      </c>
      <c r="G208">
        <v>46.57</v>
      </c>
      <c r="H208">
        <v>0.8</v>
      </c>
      <c r="I208">
        <v>12</v>
      </c>
      <c r="J208">
        <v>178.14</v>
      </c>
      <c r="K208">
        <v>51.39</v>
      </c>
      <c r="L208">
        <v>8</v>
      </c>
      <c r="M208">
        <v>10</v>
      </c>
      <c r="N208">
        <v>33.75</v>
      </c>
      <c r="O208">
        <v>22204.83</v>
      </c>
      <c r="P208">
        <v>113.37</v>
      </c>
      <c r="Q208">
        <v>195.42</v>
      </c>
      <c r="R208">
        <v>25.16</v>
      </c>
      <c r="S208">
        <v>14.2</v>
      </c>
      <c r="T208">
        <v>3722.07</v>
      </c>
      <c r="U208">
        <v>0.5600000000000001</v>
      </c>
      <c r="V208">
        <v>0.76</v>
      </c>
      <c r="W208">
        <v>0.66</v>
      </c>
      <c r="X208">
        <v>0.23</v>
      </c>
      <c r="Y208">
        <v>0.5</v>
      </c>
      <c r="Z208">
        <v>10</v>
      </c>
    </row>
    <row r="209" spans="1:26">
      <c r="A209">
        <v>8</v>
      </c>
      <c r="B209">
        <v>85</v>
      </c>
      <c r="C209" t="s">
        <v>26</v>
      </c>
      <c r="D209">
        <v>8.3424</v>
      </c>
      <c r="E209">
        <v>11.99</v>
      </c>
      <c r="F209">
        <v>9.279999999999999</v>
      </c>
      <c r="G209">
        <v>55.65</v>
      </c>
      <c r="H209">
        <v>0.89</v>
      </c>
      <c r="I209">
        <v>10</v>
      </c>
      <c r="J209">
        <v>179.63</v>
      </c>
      <c r="K209">
        <v>51.39</v>
      </c>
      <c r="L209">
        <v>9</v>
      </c>
      <c r="M209">
        <v>8</v>
      </c>
      <c r="N209">
        <v>34.24</v>
      </c>
      <c r="O209">
        <v>22388.15</v>
      </c>
      <c r="P209">
        <v>112.1</v>
      </c>
      <c r="Q209">
        <v>195.42</v>
      </c>
      <c r="R209">
        <v>23.68</v>
      </c>
      <c r="S209">
        <v>14.2</v>
      </c>
      <c r="T209">
        <v>2994.53</v>
      </c>
      <c r="U209">
        <v>0.6</v>
      </c>
      <c r="V209">
        <v>0.76</v>
      </c>
      <c r="W209">
        <v>0.66</v>
      </c>
      <c r="X209">
        <v>0.19</v>
      </c>
      <c r="Y209">
        <v>0.5</v>
      </c>
      <c r="Z209">
        <v>10</v>
      </c>
    </row>
    <row r="210" spans="1:26">
      <c r="A210">
        <v>9</v>
      </c>
      <c r="B210">
        <v>85</v>
      </c>
      <c r="C210" t="s">
        <v>26</v>
      </c>
      <c r="D210">
        <v>8.3834</v>
      </c>
      <c r="E210">
        <v>11.93</v>
      </c>
      <c r="F210">
        <v>9.25</v>
      </c>
      <c r="G210">
        <v>61.67</v>
      </c>
      <c r="H210">
        <v>0.98</v>
      </c>
      <c r="I210">
        <v>9</v>
      </c>
      <c r="J210">
        <v>181.12</v>
      </c>
      <c r="K210">
        <v>51.39</v>
      </c>
      <c r="L210">
        <v>10</v>
      </c>
      <c r="M210">
        <v>7</v>
      </c>
      <c r="N210">
        <v>34.73</v>
      </c>
      <c r="O210">
        <v>22572.13</v>
      </c>
      <c r="P210">
        <v>111.12</v>
      </c>
      <c r="Q210">
        <v>195.42</v>
      </c>
      <c r="R210">
        <v>23.07</v>
      </c>
      <c r="S210">
        <v>14.2</v>
      </c>
      <c r="T210">
        <v>2696.1</v>
      </c>
      <c r="U210">
        <v>0.62</v>
      </c>
      <c r="V210">
        <v>0.76</v>
      </c>
      <c r="W210">
        <v>0.65</v>
      </c>
      <c r="X210">
        <v>0.16</v>
      </c>
      <c r="Y210">
        <v>0.5</v>
      </c>
      <c r="Z210">
        <v>10</v>
      </c>
    </row>
    <row r="211" spans="1:26">
      <c r="A211">
        <v>10</v>
      </c>
      <c r="B211">
        <v>85</v>
      </c>
      <c r="C211" t="s">
        <v>26</v>
      </c>
      <c r="D211">
        <v>8.384600000000001</v>
      </c>
      <c r="E211">
        <v>11.93</v>
      </c>
      <c r="F211">
        <v>9.25</v>
      </c>
      <c r="G211">
        <v>61.66</v>
      </c>
      <c r="H211">
        <v>1.07</v>
      </c>
      <c r="I211">
        <v>9</v>
      </c>
      <c r="J211">
        <v>182.62</v>
      </c>
      <c r="K211">
        <v>51.39</v>
      </c>
      <c r="L211">
        <v>11</v>
      </c>
      <c r="M211">
        <v>7</v>
      </c>
      <c r="N211">
        <v>35.22</v>
      </c>
      <c r="O211">
        <v>22756.91</v>
      </c>
      <c r="P211">
        <v>110.64</v>
      </c>
      <c r="Q211">
        <v>195.42</v>
      </c>
      <c r="R211">
        <v>23.13</v>
      </c>
      <c r="S211">
        <v>14.2</v>
      </c>
      <c r="T211">
        <v>2722.03</v>
      </c>
      <c r="U211">
        <v>0.61</v>
      </c>
      <c r="V211">
        <v>0.76</v>
      </c>
      <c r="W211">
        <v>0.65</v>
      </c>
      <c r="X211">
        <v>0.16</v>
      </c>
      <c r="Y211">
        <v>0.5</v>
      </c>
      <c r="Z211">
        <v>10</v>
      </c>
    </row>
    <row r="212" spans="1:26">
      <c r="A212">
        <v>11</v>
      </c>
      <c r="B212">
        <v>85</v>
      </c>
      <c r="C212" t="s">
        <v>26</v>
      </c>
      <c r="D212">
        <v>8.423</v>
      </c>
      <c r="E212">
        <v>11.87</v>
      </c>
      <c r="F212">
        <v>9.23</v>
      </c>
      <c r="G212">
        <v>69.20999999999999</v>
      </c>
      <c r="H212">
        <v>1.16</v>
      </c>
      <c r="I212">
        <v>8</v>
      </c>
      <c r="J212">
        <v>184.12</v>
      </c>
      <c r="K212">
        <v>51.39</v>
      </c>
      <c r="L212">
        <v>12</v>
      </c>
      <c r="M212">
        <v>6</v>
      </c>
      <c r="N212">
        <v>35.73</v>
      </c>
      <c r="O212">
        <v>22942.24</v>
      </c>
      <c r="P212">
        <v>109.81</v>
      </c>
      <c r="Q212">
        <v>195.42</v>
      </c>
      <c r="R212">
        <v>22.3</v>
      </c>
      <c r="S212">
        <v>14.2</v>
      </c>
      <c r="T212">
        <v>2314.7</v>
      </c>
      <c r="U212">
        <v>0.64</v>
      </c>
      <c r="V212">
        <v>0.76</v>
      </c>
      <c r="W212">
        <v>0.65</v>
      </c>
      <c r="X212">
        <v>0.14</v>
      </c>
      <c r="Y212">
        <v>0.5</v>
      </c>
      <c r="Z212">
        <v>10</v>
      </c>
    </row>
    <row r="213" spans="1:26">
      <c r="A213">
        <v>12</v>
      </c>
      <c r="B213">
        <v>85</v>
      </c>
      <c r="C213" t="s">
        <v>26</v>
      </c>
      <c r="D213">
        <v>8.4664</v>
      </c>
      <c r="E213">
        <v>11.81</v>
      </c>
      <c r="F213">
        <v>9.199999999999999</v>
      </c>
      <c r="G213">
        <v>78.87</v>
      </c>
      <c r="H213">
        <v>1.24</v>
      </c>
      <c r="I213">
        <v>7</v>
      </c>
      <c r="J213">
        <v>185.63</v>
      </c>
      <c r="K213">
        <v>51.39</v>
      </c>
      <c r="L213">
        <v>13</v>
      </c>
      <c r="M213">
        <v>5</v>
      </c>
      <c r="N213">
        <v>36.24</v>
      </c>
      <c r="O213">
        <v>23128.27</v>
      </c>
      <c r="P213">
        <v>108.37</v>
      </c>
      <c r="Q213">
        <v>195.42</v>
      </c>
      <c r="R213">
        <v>21.6</v>
      </c>
      <c r="S213">
        <v>14.2</v>
      </c>
      <c r="T213">
        <v>1967.49</v>
      </c>
      <c r="U213">
        <v>0.66</v>
      </c>
      <c r="V213">
        <v>0.77</v>
      </c>
      <c r="W213">
        <v>0.65</v>
      </c>
      <c r="X213">
        <v>0.11</v>
      </c>
      <c r="Y213">
        <v>0.5</v>
      </c>
      <c r="Z213">
        <v>10</v>
      </c>
    </row>
    <row r="214" spans="1:26">
      <c r="A214">
        <v>13</v>
      </c>
      <c r="B214">
        <v>85</v>
      </c>
      <c r="C214" t="s">
        <v>26</v>
      </c>
      <c r="D214">
        <v>8.462999999999999</v>
      </c>
      <c r="E214">
        <v>11.82</v>
      </c>
      <c r="F214">
        <v>9.210000000000001</v>
      </c>
      <c r="G214">
        <v>78.91</v>
      </c>
      <c r="H214">
        <v>1.33</v>
      </c>
      <c r="I214">
        <v>7</v>
      </c>
      <c r="J214">
        <v>187.14</v>
      </c>
      <c r="K214">
        <v>51.39</v>
      </c>
      <c r="L214">
        <v>14</v>
      </c>
      <c r="M214">
        <v>5</v>
      </c>
      <c r="N214">
        <v>36.75</v>
      </c>
      <c r="O214">
        <v>23314.98</v>
      </c>
      <c r="P214">
        <v>108.72</v>
      </c>
      <c r="Q214">
        <v>195.42</v>
      </c>
      <c r="R214">
        <v>21.76</v>
      </c>
      <c r="S214">
        <v>14.2</v>
      </c>
      <c r="T214">
        <v>2047.43</v>
      </c>
      <c r="U214">
        <v>0.65</v>
      </c>
      <c r="V214">
        <v>0.77</v>
      </c>
      <c r="W214">
        <v>0.65</v>
      </c>
      <c r="X214">
        <v>0.12</v>
      </c>
      <c r="Y214">
        <v>0.5</v>
      </c>
      <c r="Z214">
        <v>10</v>
      </c>
    </row>
    <row r="215" spans="1:26">
      <c r="A215">
        <v>14</v>
      </c>
      <c r="B215">
        <v>85</v>
      </c>
      <c r="C215" t="s">
        <v>26</v>
      </c>
      <c r="D215">
        <v>8.4541</v>
      </c>
      <c r="E215">
        <v>11.83</v>
      </c>
      <c r="F215">
        <v>9.220000000000001</v>
      </c>
      <c r="G215">
        <v>79.02</v>
      </c>
      <c r="H215">
        <v>1.41</v>
      </c>
      <c r="I215">
        <v>7</v>
      </c>
      <c r="J215">
        <v>188.66</v>
      </c>
      <c r="K215">
        <v>51.39</v>
      </c>
      <c r="L215">
        <v>15</v>
      </c>
      <c r="M215">
        <v>5</v>
      </c>
      <c r="N215">
        <v>37.27</v>
      </c>
      <c r="O215">
        <v>23502.4</v>
      </c>
      <c r="P215">
        <v>107.62</v>
      </c>
      <c r="Q215">
        <v>195.42</v>
      </c>
      <c r="R215">
        <v>22.07</v>
      </c>
      <c r="S215">
        <v>14.2</v>
      </c>
      <c r="T215">
        <v>2204.68</v>
      </c>
      <c r="U215">
        <v>0.64</v>
      </c>
      <c r="V215">
        <v>0.77</v>
      </c>
      <c r="W215">
        <v>0.65</v>
      </c>
      <c r="X215">
        <v>0.13</v>
      </c>
      <c r="Y215">
        <v>0.5</v>
      </c>
      <c r="Z215">
        <v>10</v>
      </c>
    </row>
    <row r="216" spans="1:26">
      <c r="A216">
        <v>15</v>
      </c>
      <c r="B216">
        <v>85</v>
      </c>
      <c r="C216" t="s">
        <v>26</v>
      </c>
      <c r="D216">
        <v>8.5006</v>
      </c>
      <c r="E216">
        <v>11.76</v>
      </c>
      <c r="F216">
        <v>9.19</v>
      </c>
      <c r="G216">
        <v>91.88</v>
      </c>
      <c r="H216">
        <v>1.49</v>
      </c>
      <c r="I216">
        <v>6</v>
      </c>
      <c r="J216">
        <v>190.19</v>
      </c>
      <c r="K216">
        <v>51.39</v>
      </c>
      <c r="L216">
        <v>16</v>
      </c>
      <c r="M216">
        <v>4</v>
      </c>
      <c r="N216">
        <v>37.79</v>
      </c>
      <c r="O216">
        <v>23690.52</v>
      </c>
      <c r="P216">
        <v>106.85</v>
      </c>
      <c r="Q216">
        <v>195.42</v>
      </c>
      <c r="R216">
        <v>21.22</v>
      </c>
      <c r="S216">
        <v>14.2</v>
      </c>
      <c r="T216">
        <v>1783.43</v>
      </c>
      <c r="U216">
        <v>0.67</v>
      </c>
      <c r="V216">
        <v>0.77</v>
      </c>
      <c r="W216">
        <v>0.65</v>
      </c>
      <c r="X216">
        <v>0.1</v>
      </c>
      <c r="Y216">
        <v>0.5</v>
      </c>
      <c r="Z216">
        <v>10</v>
      </c>
    </row>
    <row r="217" spans="1:26">
      <c r="A217">
        <v>16</v>
      </c>
      <c r="B217">
        <v>85</v>
      </c>
      <c r="C217" t="s">
        <v>26</v>
      </c>
      <c r="D217">
        <v>8.4992</v>
      </c>
      <c r="E217">
        <v>11.77</v>
      </c>
      <c r="F217">
        <v>9.19</v>
      </c>
      <c r="G217">
        <v>91.90000000000001</v>
      </c>
      <c r="H217">
        <v>1.57</v>
      </c>
      <c r="I217">
        <v>6</v>
      </c>
      <c r="J217">
        <v>191.72</v>
      </c>
      <c r="K217">
        <v>51.39</v>
      </c>
      <c r="L217">
        <v>17</v>
      </c>
      <c r="M217">
        <v>4</v>
      </c>
      <c r="N217">
        <v>38.33</v>
      </c>
      <c r="O217">
        <v>23879.37</v>
      </c>
      <c r="P217">
        <v>106.28</v>
      </c>
      <c r="Q217">
        <v>195.42</v>
      </c>
      <c r="R217">
        <v>21.12</v>
      </c>
      <c r="S217">
        <v>14.2</v>
      </c>
      <c r="T217">
        <v>1731.95</v>
      </c>
      <c r="U217">
        <v>0.67</v>
      </c>
      <c r="V217">
        <v>0.77</v>
      </c>
      <c r="W217">
        <v>0.65</v>
      </c>
      <c r="X217">
        <v>0.1</v>
      </c>
      <c r="Y217">
        <v>0.5</v>
      </c>
      <c r="Z217">
        <v>10</v>
      </c>
    </row>
    <row r="218" spans="1:26">
      <c r="A218">
        <v>17</v>
      </c>
      <c r="B218">
        <v>85</v>
      </c>
      <c r="C218" t="s">
        <v>26</v>
      </c>
      <c r="D218">
        <v>8.5008</v>
      </c>
      <c r="E218">
        <v>11.76</v>
      </c>
      <c r="F218">
        <v>9.19</v>
      </c>
      <c r="G218">
        <v>91.88</v>
      </c>
      <c r="H218">
        <v>1.65</v>
      </c>
      <c r="I218">
        <v>6</v>
      </c>
      <c r="J218">
        <v>193.26</v>
      </c>
      <c r="K218">
        <v>51.39</v>
      </c>
      <c r="L218">
        <v>18</v>
      </c>
      <c r="M218">
        <v>4</v>
      </c>
      <c r="N218">
        <v>38.86</v>
      </c>
      <c r="O218">
        <v>24068.93</v>
      </c>
      <c r="P218">
        <v>105.78</v>
      </c>
      <c r="Q218">
        <v>195.42</v>
      </c>
      <c r="R218">
        <v>21.1</v>
      </c>
      <c r="S218">
        <v>14.2</v>
      </c>
      <c r="T218">
        <v>1722.7</v>
      </c>
      <c r="U218">
        <v>0.67</v>
      </c>
      <c r="V218">
        <v>0.77</v>
      </c>
      <c r="W218">
        <v>0.65</v>
      </c>
      <c r="X218">
        <v>0.1</v>
      </c>
      <c r="Y218">
        <v>0.5</v>
      </c>
      <c r="Z218">
        <v>10</v>
      </c>
    </row>
    <row r="219" spans="1:26">
      <c r="A219">
        <v>18</v>
      </c>
      <c r="B219">
        <v>85</v>
      </c>
      <c r="C219" t="s">
        <v>26</v>
      </c>
      <c r="D219">
        <v>8.5381</v>
      </c>
      <c r="E219">
        <v>11.71</v>
      </c>
      <c r="F219">
        <v>9.17</v>
      </c>
      <c r="G219">
        <v>110.04</v>
      </c>
      <c r="H219">
        <v>1.73</v>
      </c>
      <c r="I219">
        <v>5</v>
      </c>
      <c r="J219">
        <v>194.8</v>
      </c>
      <c r="K219">
        <v>51.39</v>
      </c>
      <c r="L219">
        <v>19</v>
      </c>
      <c r="M219">
        <v>3</v>
      </c>
      <c r="N219">
        <v>39.41</v>
      </c>
      <c r="O219">
        <v>24259.23</v>
      </c>
      <c r="P219">
        <v>104.62</v>
      </c>
      <c r="Q219">
        <v>195.42</v>
      </c>
      <c r="R219">
        <v>20.66</v>
      </c>
      <c r="S219">
        <v>14.2</v>
      </c>
      <c r="T219">
        <v>1507.14</v>
      </c>
      <c r="U219">
        <v>0.6899999999999999</v>
      </c>
      <c r="V219">
        <v>0.77</v>
      </c>
      <c r="W219">
        <v>0.64</v>
      </c>
      <c r="X219">
        <v>0.08</v>
      </c>
      <c r="Y219">
        <v>0.5</v>
      </c>
      <c r="Z219">
        <v>10</v>
      </c>
    </row>
    <row r="220" spans="1:26">
      <c r="A220">
        <v>19</v>
      </c>
      <c r="B220">
        <v>85</v>
      </c>
      <c r="C220" t="s">
        <v>26</v>
      </c>
      <c r="D220">
        <v>8.541700000000001</v>
      </c>
      <c r="E220">
        <v>11.71</v>
      </c>
      <c r="F220">
        <v>9.17</v>
      </c>
      <c r="G220">
        <v>109.98</v>
      </c>
      <c r="H220">
        <v>1.81</v>
      </c>
      <c r="I220">
        <v>5</v>
      </c>
      <c r="J220">
        <v>196.35</v>
      </c>
      <c r="K220">
        <v>51.39</v>
      </c>
      <c r="L220">
        <v>20</v>
      </c>
      <c r="M220">
        <v>3</v>
      </c>
      <c r="N220">
        <v>39.96</v>
      </c>
      <c r="O220">
        <v>24450.27</v>
      </c>
      <c r="P220">
        <v>104.18</v>
      </c>
      <c r="Q220">
        <v>195.42</v>
      </c>
      <c r="R220">
        <v>20.51</v>
      </c>
      <c r="S220">
        <v>14.2</v>
      </c>
      <c r="T220">
        <v>1436.25</v>
      </c>
      <c r="U220">
        <v>0.6899999999999999</v>
      </c>
      <c r="V220">
        <v>0.77</v>
      </c>
      <c r="W220">
        <v>0.64</v>
      </c>
      <c r="X220">
        <v>0.08</v>
      </c>
      <c r="Y220">
        <v>0.5</v>
      </c>
      <c r="Z220">
        <v>10</v>
      </c>
    </row>
    <row r="221" spans="1:26">
      <c r="A221">
        <v>20</v>
      </c>
      <c r="B221">
        <v>85</v>
      </c>
      <c r="C221" t="s">
        <v>26</v>
      </c>
      <c r="D221">
        <v>8.5373</v>
      </c>
      <c r="E221">
        <v>11.71</v>
      </c>
      <c r="F221">
        <v>9.17</v>
      </c>
      <c r="G221">
        <v>110.06</v>
      </c>
      <c r="H221">
        <v>1.88</v>
      </c>
      <c r="I221">
        <v>5</v>
      </c>
      <c r="J221">
        <v>197.9</v>
      </c>
      <c r="K221">
        <v>51.39</v>
      </c>
      <c r="L221">
        <v>21</v>
      </c>
      <c r="M221">
        <v>3</v>
      </c>
      <c r="N221">
        <v>40.51</v>
      </c>
      <c r="O221">
        <v>24642.07</v>
      </c>
      <c r="P221">
        <v>104.11</v>
      </c>
      <c r="Q221">
        <v>195.42</v>
      </c>
      <c r="R221">
        <v>20.65</v>
      </c>
      <c r="S221">
        <v>14.2</v>
      </c>
      <c r="T221">
        <v>1502.1</v>
      </c>
      <c r="U221">
        <v>0.6899999999999999</v>
      </c>
      <c r="V221">
        <v>0.77</v>
      </c>
      <c r="W221">
        <v>0.65</v>
      </c>
      <c r="X221">
        <v>0.08</v>
      </c>
      <c r="Y221">
        <v>0.5</v>
      </c>
      <c r="Z221">
        <v>10</v>
      </c>
    </row>
    <row r="222" spans="1:26">
      <c r="A222">
        <v>21</v>
      </c>
      <c r="B222">
        <v>85</v>
      </c>
      <c r="C222" t="s">
        <v>26</v>
      </c>
      <c r="D222">
        <v>8.539899999999999</v>
      </c>
      <c r="E222">
        <v>11.71</v>
      </c>
      <c r="F222">
        <v>9.17</v>
      </c>
      <c r="G222">
        <v>110.01</v>
      </c>
      <c r="H222">
        <v>1.96</v>
      </c>
      <c r="I222">
        <v>5</v>
      </c>
      <c r="J222">
        <v>199.46</v>
      </c>
      <c r="K222">
        <v>51.39</v>
      </c>
      <c r="L222">
        <v>22</v>
      </c>
      <c r="M222">
        <v>3</v>
      </c>
      <c r="N222">
        <v>41.07</v>
      </c>
      <c r="O222">
        <v>24834.62</v>
      </c>
      <c r="P222">
        <v>102.96</v>
      </c>
      <c r="Q222">
        <v>195.42</v>
      </c>
      <c r="R222">
        <v>20.55</v>
      </c>
      <c r="S222">
        <v>14.2</v>
      </c>
      <c r="T222">
        <v>1453.91</v>
      </c>
      <c r="U222">
        <v>0.6899999999999999</v>
      </c>
      <c r="V222">
        <v>0.77</v>
      </c>
      <c r="W222">
        <v>0.64</v>
      </c>
      <c r="X222">
        <v>0.08</v>
      </c>
      <c r="Y222">
        <v>0.5</v>
      </c>
      <c r="Z222">
        <v>10</v>
      </c>
    </row>
    <row r="223" spans="1:26">
      <c r="A223">
        <v>22</v>
      </c>
      <c r="B223">
        <v>85</v>
      </c>
      <c r="C223" t="s">
        <v>26</v>
      </c>
      <c r="D223">
        <v>8.540900000000001</v>
      </c>
      <c r="E223">
        <v>11.71</v>
      </c>
      <c r="F223">
        <v>9.17</v>
      </c>
      <c r="G223">
        <v>110</v>
      </c>
      <c r="H223">
        <v>2.03</v>
      </c>
      <c r="I223">
        <v>5</v>
      </c>
      <c r="J223">
        <v>201.03</v>
      </c>
      <c r="K223">
        <v>51.39</v>
      </c>
      <c r="L223">
        <v>23</v>
      </c>
      <c r="M223">
        <v>3</v>
      </c>
      <c r="N223">
        <v>41.64</v>
      </c>
      <c r="O223">
        <v>25027.94</v>
      </c>
      <c r="P223">
        <v>101.11</v>
      </c>
      <c r="Q223">
        <v>195.42</v>
      </c>
      <c r="R223">
        <v>20.43</v>
      </c>
      <c r="S223">
        <v>14.2</v>
      </c>
      <c r="T223">
        <v>1395.26</v>
      </c>
      <c r="U223">
        <v>0.7</v>
      </c>
      <c r="V223">
        <v>0.77</v>
      </c>
      <c r="W223">
        <v>0.65</v>
      </c>
      <c r="X223">
        <v>0.08</v>
      </c>
      <c r="Y223">
        <v>0.5</v>
      </c>
      <c r="Z223">
        <v>10</v>
      </c>
    </row>
    <row r="224" spans="1:26">
      <c r="A224">
        <v>23</v>
      </c>
      <c r="B224">
        <v>85</v>
      </c>
      <c r="C224" t="s">
        <v>26</v>
      </c>
      <c r="D224">
        <v>8.581200000000001</v>
      </c>
      <c r="E224">
        <v>11.65</v>
      </c>
      <c r="F224">
        <v>9.15</v>
      </c>
      <c r="G224">
        <v>137.18</v>
      </c>
      <c r="H224">
        <v>2.1</v>
      </c>
      <c r="I224">
        <v>4</v>
      </c>
      <c r="J224">
        <v>202.61</v>
      </c>
      <c r="K224">
        <v>51.39</v>
      </c>
      <c r="L224">
        <v>24</v>
      </c>
      <c r="M224">
        <v>2</v>
      </c>
      <c r="N224">
        <v>42.21</v>
      </c>
      <c r="O224">
        <v>25222.04</v>
      </c>
      <c r="P224">
        <v>99.8</v>
      </c>
      <c r="Q224">
        <v>195.42</v>
      </c>
      <c r="R224">
        <v>19.75</v>
      </c>
      <c r="S224">
        <v>14.2</v>
      </c>
      <c r="T224">
        <v>1060.36</v>
      </c>
      <c r="U224">
        <v>0.72</v>
      </c>
      <c r="V224">
        <v>0.77</v>
      </c>
      <c r="W224">
        <v>0.65</v>
      </c>
      <c r="X224">
        <v>0.06</v>
      </c>
      <c r="Y224">
        <v>0.5</v>
      </c>
      <c r="Z224">
        <v>10</v>
      </c>
    </row>
    <row r="225" spans="1:26">
      <c r="A225">
        <v>24</v>
      </c>
      <c r="B225">
        <v>85</v>
      </c>
      <c r="C225" t="s">
        <v>26</v>
      </c>
      <c r="D225">
        <v>8.5823</v>
      </c>
      <c r="E225">
        <v>11.65</v>
      </c>
      <c r="F225">
        <v>9.140000000000001</v>
      </c>
      <c r="G225">
        <v>137.16</v>
      </c>
      <c r="H225">
        <v>2.17</v>
      </c>
      <c r="I225">
        <v>4</v>
      </c>
      <c r="J225">
        <v>204.19</v>
      </c>
      <c r="K225">
        <v>51.39</v>
      </c>
      <c r="L225">
        <v>25</v>
      </c>
      <c r="M225">
        <v>2</v>
      </c>
      <c r="N225">
        <v>42.79</v>
      </c>
      <c r="O225">
        <v>25417.05</v>
      </c>
      <c r="P225">
        <v>100.58</v>
      </c>
      <c r="Q225">
        <v>195.42</v>
      </c>
      <c r="R225">
        <v>19.82</v>
      </c>
      <c r="S225">
        <v>14.2</v>
      </c>
      <c r="T225">
        <v>1093.87</v>
      </c>
      <c r="U225">
        <v>0.72</v>
      </c>
      <c r="V225">
        <v>0.77</v>
      </c>
      <c r="W225">
        <v>0.64</v>
      </c>
      <c r="X225">
        <v>0.06</v>
      </c>
      <c r="Y225">
        <v>0.5</v>
      </c>
      <c r="Z225">
        <v>10</v>
      </c>
    </row>
    <row r="226" spans="1:26">
      <c r="A226">
        <v>25</v>
      </c>
      <c r="B226">
        <v>85</v>
      </c>
      <c r="C226" t="s">
        <v>26</v>
      </c>
      <c r="D226">
        <v>8.5784</v>
      </c>
      <c r="E226">
        <v>11.66</v>
      </c>
      <c r="F226">
        <v>9.15</v>
      </c>
      <c r="G226">
        <v>137.24</v>
      </c>
      <c r="H226">
        <v>2.24</v>
      </c>
      <c r="I226">
        <v>4</v>
      </c>
      <c r="J226">
        <v>205.77</v>
      </c>
      <c r="K226">
        <v>51.39</v>
      </c>
      <c r="L226">
        <v>26</v>
      </c>
      <c r="M226">
        <v>2</v>
      </c>
      <c r="N226">
        <v>43.38</v>
      </c>
      <c r="O226">
        <v>25612.75</v>
      </c>
      <c r="P226">
        <v>100.67</v>
      </c>
      <c r="Q226">
        <v>195.42</v>
      </c>
      <c r="R226">
        <v>20.03</v>
      </c>
      <c r="S226">
        <v>14.2</v>
      </c>
      <c r="T226">
        <v>1201.56</v>
      </c>
      <c r="U226">
        <v>0.71</v>
      </c>
      <c r="V226">
        <v>0.77</v>
      </c>
      <c r="W226">
        <v>0.64</v>
      </c>
      <c r="X226">
        <v>0.06</v>
      </c>
      <c r="Y226">
        <v>0.5</v>
      </c>
      <c r="Z226">
        <v>10</v>
      </c>
    </row>
    <row r="227" spans="1:26">
      <c r="A227">
        <v>26</v>
      </c>
      <c r="B227">
        <v>85</v>
      </c>
      <c r="C227" t="s">
        <v>26</v>
      </c>
      <c r="D227">
        <v>8.5816</v>
      </c>
      <c r="E227">
        <v>11.65</v>
      </c>
      <c r="F227">
        <v>9.140000000000001</v>
      </c>
      <c r="G227">
        <v>137.17</v>
      </c>
      <c r="H227">
        <v>2.31</v>
      </c>
      <c r="I227">
        <v>4</v>
      </c>
      <c r="J227">
        <v>207.37</v>
      </c>
      <c r="K227">
        <v>51.39</v>
      </c>
      <c r="L227">
        <v>27</v>
      </c>
      <c r="M227">
        <v>2</v>
      </c>
      <c r="N227">
        <v>43.97</v>
      </c>
      <c r="O227">
        <v>25809.25</v>
      </c>
      <c r="P227">
        <v>100.23</v>
      </c>
      <c r="Q227">
        <v>195.42</v>
      </c>
      <c r="R227">
        <v>19.86</v>
      </c>
      <c r="S227">
        <v>14.2</v>
      </c>
      <c r="T227">
        <v>1112.16</v>
      </c>
      <c r="U227">
        <v>0.72</v>
      </c>
      <c r="V227">
        <v>0.77</v>
      </c>
      <c r="W227">
        <v>0.64</v>
      </c>
      <c r="X227">
        <v>0.06</v>
      </c>
      <c r="Y227">
        <v>0.5</v>
      </c>
      <c r="Z227">
        <v>10</v>
      </c>
    </row>
    <row r="228" spans="1:26">
      <c r="A228">
        <v>27</v>
      </c>
      <c r="B228">
        <v>85</v>
      </c>
      <c r="C228" t="s">
        <v>26</v>
      </c>
      <c r="D228">
        <v>8.582100000000001</v>
      </c>
      <c r="E228">
        <v>11.65</v>
      </c>
      <c r="F228">
        <v>9.140000000000001</v>
      </c>
      <c r="G228">
        <v>137.16</v>
      </c>
      <c r="H228">
        <v>2.38</v>
      </c>
      <c r="I228">
        <v>4</v>
      </c>
      <c r="J228">
        <v>208.97</v>
      </c>
      <c r="K228">
        <v>51.39</v>
      </c>
      <c r="L228">
        <v>28</v>
      </c>
      <c r="M228">
        <v>2</v>
      </c>
      <c r="N228">
        <v>44.57</v>
      </c>
      <c r="O228">
        <v>26006.56</v>
      </c>
      <c r="P228">
        <v>99.09</v>
      </c>
      <c r="Q228">
        <v>195.42</v>
      </c>
      <c r="R228">
        <v>19.82</v>
      </c>
      <c r="S228">
        <v>14.2</v>
      </c>
      <c r="T228">
        <v>1093.59</v>
      </c>
      <c r="U228">
        <v>0.72</v>
      </c>
      <c r="V228">
        <v>0.77</v>
      </c>
      <c r="W228">
        <v>0.64</v>
      </c>
      <c r="X228">
        <v>0.06</v>
      </c>
      <c r="Y228">
        <v>0.5</v>
      </c>
      <c r="Z228">
        <v>10</v>
      </c>
    </row>
    <row r="229" spans="1:26">
      <c r="A229">
        <v>28</v>
      </c>
      <c r="B229">
        <v>85</v>
      </c>
      <c r="C229" t="s">
        <v>26</v>
      </c>
      <c r="D229">
        <v>8.5814</v>
      </c>
      <c r="E229">
        <v>11.65</v>
      </c>
      <c r="F229">
        <v>9.140000000000001</v>
      </c>
      <c r="G229">
        <v>137.18</v>
      </c>
      <c r="H229">
        <v>2.45</v>
      </c>
      <c r="I229">
        <v>4</v>
      </c>
      <c r="J229">
        <v>210.57</v>
      </c>
      <c r="K229">
        <v>51.39</v>
      </c>
      <c r="L229">
        <v>29</v>
      </c>
      <c r="M229">
        <v>0</v>
      </c>
      <c r="N229">
        <v>45.18</v>
      </c>
      <c r="O229">
        <v>26204.71</v>
      </c>
      <c r="P229">
        <v>99.09</v>
      </c>
      <c r="Q229">
        <v>195.42</v>
      </c>
      <c r="R229">
        <v>19.7</v>
      </c>
      <c r="S229">
        <v>14.2</v>
      </c>
      <c r="T229">
        <v>1036.34</v>
      </c>
      <c r="U229">
        <v>0.72</v>
      </c>
      <c r="V229">
        <v>0.77</v>
      </c>
      <c r="W229">
        <v>0.65</v>
      </c>
      <c r="X229">
        <v>0.06</v>
      </c>
      <c r="Y229">
        <v>0.5</v>
      </c>
      <c r="Z229">
        <v>10</v>
      </c>
    </row>
    <row r="230" spans="1:26">
      <c r="A230">
        <v>0</v>
      </c>
      <c r="B230">
        <v>20</v>
      </c>
      <c r="C230" t="s">
        <v>26</v>
      </c>
      <c r="D230">
        <v>8.2652</v>
      </c>
      <c r="E230">
        <v>12.1</v>
      </c>
      <c r="F230">
        <v>9.859999999999999</v>
      </c>
      <c r="G230">
        <v>14.79</v>
      </c>
      <c r="H230">
        <v>0.34</v>
      </c>
      <c r="I230">
        <v>40</v>
      </c>
      <c r="J230">
        <v>51.33</v>
      </c>
      <c r="K230">
        <v>24.83</v>
      </c>
      <c r="L230">
        <v>1</v>
      </c>
      <c r="M230">
        <v>38</v>
      </c>
      <c r="N230">
        <v>5.51</v>
      </c>
      <c r="O230">
        <v>6564.78</v>
      </c>
      <c r="P230">
        <v>53.9</v>
      </c>
      <c r="Q230">
        <v>195.45</v>
      </c>
      <c r="R230">
        <v>42.23</v>
      </c>
      <c r="S230">
        <v>14.2</v>
      </c>
      <c r="T230">
        <v>12119.04</v>
      </c>
      <c r="U230">
        <v>0.34</v>
      </c>
      <c r="V230">
        <v>0.72</v>
      </c>
      <c r="W230">
        <v>0.7</v>
      </c>
      <c r="X230">
        <v>0.77</v>
      </c>
      <c r="Y230">
        <v>0.5</v>
      </c>
      <c r="Z230">
        <v>10</v>
      </c>
    </row>
    <row r="231" spans="1:26">
      <c r="A231">
        <v>1</v>
      </c>
      <c r="B231">
        <v>20</v>
      </c>
      <c r="C231" t="s">
        <v>26</v>
      </c>
      <c r="D231">
        <v>8.740399999999999</v>
      </c>
      <c r="E231">
        <v>11.44</v>
      </c>
      <c r="F231">
        <v>9.460000000000001</v>
      </c>
      <c r="G231">
        <v>29.88</v>
      </c>
      <c r="H231">
        <v>0.66</v>
      </c>
      <c r="I231">
        <v>19</v>
      </c>
      <c r="J231">
        <v>52.47</v>
      </c>
      <c r="K231">
        <v>24.83</v>
      </c>
      <c r="L231">
        <v>2</v>
      </c>
      <c r="M231">
        <v>17</v>
      </c>
      <c r="N231">
        <v>5.64</v>
      </c>
      <c r="O231">
        <v>6705.1</v>
      </c>
      <c r="P231">
        <v>48.74</v>
      </c>
      <c r="Q231">
        <v>195.43</v>
      </c>
      <c r="R231">
        <v>29.65</v>
      </c>
      <c r="S231">
        <v>14.2</v>
      </c>
      <c r="T231">
        <v>5932.74</v>
      </c>
      <c r="U231">
        <v>0.48</v>
      </c>
      <c r="V231">
        <v>0.75</v>
      </c>
      <c r="W231">
        <v>0.67</v>
      </c>
      <c r="X231">
        <v>0.37</v>
      </c>
      <c r="Y231">
        <v>0.5</v>
      </c>
      <c r="Z231">
        <v>10</v>
      </c>
    </row>
    <row r="232" spans="1:26">
      <c r="A232">
        <v>2</v>
      </c>
      <c r="B232">
        <v>20</v>
      </c>
      <c r="C232" t="s">
        <v>26</v>
      </c>
      <c r="D232">
        <v>8.9215</v>
      </c>
      <c r="E232">
        <v>11.21</v>
      </c>
      <c r="F232">
        <v>9.31</v>
      </c>
      <c r="G232">
        <v>46.57</v>
      </c>
      <c r="H232">
        <v>0.97</v>
      </c>
      <c r="I232">
        <v>12</v>
      </c>
      <c r="J232">
        <v>53.61</v>
      </c>
      <c r="K232">
        <v>24.83</v>
      </c>
      <c r="L232">
        <v>3</v>
      </c>
      <c r="M232">
        <v>7</v>
      </c>
      <c r="N232">
        <v>5.78</v>
      </c>
      <c r="O232">
        <v>6845.59</v>
      </c>
      <c r="P232">
        <v>45.01</v>
      </c>
      <c r="Q232">
        <v>195.43</v>
      </c>
      <c r="R232">
        <v>24.94</v>
      </c>
      <c r="S232">
        <v>14.2</v>
      </c>
      <c r="T232">
        <v>3612.84</v>
      </c>
      <c r="U232">
        <v>0.57</v>
      </c>
      <c r="V232">
        <v>0.76</v>
      </c>
      <c r="W232">
        <v>0.66</v>
      </c>
      <c r="X232">
        <v>0.23</v>
      </c>
      <c r="Y232">
        <v>0.5</v>
      </c>
      <c r="Z232">
        <v>10</v>
      </c>
    </row>
    <row r="233" spans="1:26">
      <c r="A233">
        <v>3</v>
      </c>
      <c r="B233">
        <v>20</v>
      </c>
      <c r="C233" t="s">
        <v>26</v>
      </c>
      <c r="D233">
        <v>8.9377</v>
      </c>
      <c r="E233">
        <v>11.19</v>
      </c>
      <c r="F233">
        <v>9.31</v>
      </c>
      <c r="G233">
        <v>50.76</v>
      </c>
      <c r="H233">
        <v>1.27</v>
      </c>
      <c r="I233">
        <v>11</v>
      </c>
      <c r="J233">
        <v>54.75</v>
      </c>
      <c r="K233">
        <v>24.83</v>
      </c>
      <c r="L233">
        <v>4</v>
      </c>
      <c r="M233">
        <v>0</v>
      </c>
      <c r="N233">
        <v>5.92</v>
      </c>
      <c r="O233">
        <v>6986.39</v>
      </c>
      <c r="P233">
        <v>44.36</v>
      </c>
      <c r="Q233">
        <v>195.42</v>
      </c>
      <c r="R233">
        <v>24.47</v>
      </c>
      <c r="S233">
        <v>14.2</v>
      </c>
      <c r="T233">
        <v>3382.93</v>
      </c>
      <c r="U233">
        <v>0.58</v>
      </c>
      <c r="V233">
        <v>0.76</v>
      </c>
      <c r="W233">
        <v>0.67</v>
      </c>
      <c r="X233">
        <v>0.22</v>
      </c>
      <c r="Y233">
        <v>0.5</v>
      </c>
      <c r="Z233">
        <v>10</v>
      </c>
    </row>
    <row r="234" spans="1:26">
      <c r="A234">
        <v>0</v>
      </c>
      <c r="B234">
        <v>65</v>
      </c>
      <c r="C234" t="s">
        <v>26</v>
      </c>
      <c r="D234">
        <v>6.5464</v>
      </c>
      <c r="E234">
        <v>15.28</v>
      </c>
      <c r="F234">
        <v>10.78</v>
      </c>
      <c r="G234">
        <v>7.61</v>
      </c>
      <c r="H234">
        <v>0.13</v>
      </c>
      <c r="I234">
        <v>85</v>
      </c>
      <c r="J234">
        <v>133.21</v>
      </c>
      <c r="K234">
        <v>46.47</v>
      </c>
      <c r="L234">
        <v>1</v>
      </c>
      <c r="M234">
        <v>83</v>
      </c>
      <c r="N234">
        <v>20.75</v>
      </c>
      <c r="O234">
        <v>16663.42</v>
      </c>
      <c r="P234">
        <v>117.19</v>
      </c>
      <c r="Q234">
        <v>195.47</v>
      </c>
      <c r="R234">
        <v>70.94</v>
      </c>
      <c r="S234">
        <v>14.2</v>
      </c>
      <c r="T234">
        <v>26251.53</v>
      </c>
      <c r="U234">
        <v>0.2</v>
      </c>
      <c r="V234">
        <v>0.65</v>
      </c>
      <c r="W234">
        <v>0.77</v>
      </c>
      <c r="X234">
        <v>1.69</v>
      </c>
      <c r="Y234">
        <v>0.5</v>
      </c>
      <c r="Z234">
        <v>10</v>
      </c>
    </row>
    <row r="235" spans="1:26">
      <c r="A235">
        <v>1</v>
      </c>
      <c r="B235">
        <v>65</v>
      </c>
      <c r="C235" t="s">
        <v>26</v>
      </c>
      <c r="D235">
        <v>7.6349</v>
      </c>
      <c r="E235">
        <v>13.1</v>
      </c>
      <c r="F235">
        <v>9.859999999999999</v>
      </c>
      <c r="G235">
        <v>15.16</v>
      </c>
      <c r="H235">
        <v>0.26</v>
      </c>
      <c r="I235">
        <v>39</v>
      </c>
      <c r="J235">
        <v>134.55</v>
      </c>
      <c r="K235">
        <v>46.47</v>
      </c>
      <c r="L235">
        <v>2</v>
      </c>
      <c r="M235">
        <v>37</v>
      </c>
      <c r="N235">
        <v>21.09</v>
      </c>
      <c r="O235">
        <v>16828.84</v>
      </c>
      <c r="P235">
        <v>106.1</v>
      </c>
      <c r="Q235">
        <v>195.45</v>
      </c>
      <c r="R235">
        <v>41.86</v>
      </c>
      <c r="S235">
        <v>14.2</v>
      </c>
      <c r="T235">
        <v>11940.14</v>
      </c>
      <c r="U235">
        <v>0.34</v>
      </c>
      <c r="V235">
        <v>0.72</v>
      </c>
      <c r="W235">
        <v>0.7</v>
      </c>
      <c r="X235">
        <v>0.77</v>
      </c>
      <c r="Y235">
        <v>0.5</v>
      </c>
      <c r="Z235">
        <v>10</v>
      </c>
    </row>
    <row r="236" spans="1:26">
      <c r="A236">
        <v>2</v>
      </c>
      <c r="B236">
        <v>65</v>
      </c>
      <c r="C236" t="s">
        <v>26</v>
      </c>
      <c r="D236">
        <v>8.012499999999999</v>
      </c>
      <c r="E236">
        <v>12.48</v>
      </c>
      <c r="F236">
        <v>9.59</v>
      </c>
      <c r="G236">
        <v>22.14</v>
      </c>
      <c r="H236">
        <v>0.39</v>
      </c>
      <c r="I236">
        <v>26</v>
      </c>
      <c r="J236">
        <v>135.9</v>
      </c>
      <c r="K236">
        <v>46.47</v>
      </c>
      <c r="L236">
        <v>3</v>
      </c>
      <c r="M236">
        <v>24</v>
      </c>
      <c r="N236">
        <v>21.43</v>
      </c>
      <c r="O236">
        <v>16994.64</v>
      </c>
      <c r="P236">
        <v>102.39</v>
      </c>
      <c r="Q236">
        <v>195.43</v>
      </c>
      <c r="R236">
        <v>33.74</v>
      </c>
      <c r="S236">
        <v>14.2</v>
      </c>
      <c r="T236">
        <v>7942.41</v>
      </c>
      <c r="U236">
        <v>0.42</v>
      </c>
      <c r="V236">
        <v>0.74</v>
      </c>
      <c r="W236">
        <v>0.68</v>
      </c>
      <c r="X236">
        <v>0.5</v>
      </c>
      <c r="Y236">
        <v>0.5</v>
      </c>
      <c r="Z236">
        <v>10</v>
      </c>
    </row>
    <row r="237" spans="1:26">
      <c r="A237">
        <v>3</v>
      </c>
      <c r="B237">
        <v>65</v>
      </c>
      <c r="C237" t="s">
        <v>26</v>
      </c>
      <c r="D237">
        <v>8.234999999999999</v>
      </c>
      <c r="E237">
        <v>12.14</v>
      </c>
      <c r="F237">
        <v>9.449999999999999</v>
      </c>
      <c r="G237">
        <v>29.83</v>
      </c>
      <c r="H237">
        <v>0.52</v>
      </c>
      <c r="I237">
        <v>19</v>
      </c>
      <c r="J237">
        <v>137.25</v>
      </c>
      <c r="K237">
        <v>46.47</v>
      </c>
      <c r="L237">
        <v>4</v>
      </c>
      <c r="M237">
        <v>17</v>
      </c>
      <c r="N237">
        <v>21.78</v>
      </c>
      <c r="O237">
        <v>17160.92</v>
      </c>
      <c r="P237">
        <v>99.92</v>
      </c>
      <c r="Q237">
        <v>195.42</v>
      </c>
      <c r="R237">
        <v>29.15</v>
      </c>
      <c r="S237">
        <v>14.2</v>
      </c>
      <c r="T237">
        <v>5681.95</v>
      </c>
      <c r="U237">
        <v>0.49</v>
      </c>
      <c r="V237">
        <v>0.75</v>
      </c>
      <c r="W237">
        <v>0.67</v>
      </c>
      <c r="X237">
        <v>0.36</v>
      </c>
      <c r="Y237">
        <v>0.5</v>
      </c>
      <c r="Z237">
        <v>10</v>
      </c>
    </row>
    <row r="238" spans="1:26">
      <c r="A238">
        <v>4</v>
      </c>
      <c r="B238">
        <v>65</v>
      </c>
      <c r="C238" t="s">
        <v>26</v>
      </c>
      <c r="D238">
        <v>8.3262</v>
      </c>
      <c r="E238">
        <v>12.01</v>
      </c>
      <c r="F238">
        <v>9.390000000000001</v>
      </c>
      <c r="G238">
        <v>35.23</v>
      </c>
      <c r="H238">
        <v>0.64</v>
      </c>
      <c r="I238">
        <v>16</v>
      </c>
      <c r="J238">
        <v>138.6</v>
      </c>
      <c r="K238">
        <v>46.47</v>
      </c>
      <c r="L238">
        <v>5</v>
      </c>
      <c r="M238">
        <v>14</v>
      </c>
      <c r="N238">
        <v>22.13</v>
      </c>
      <c r="O238">
        <v>17327.69</v>
      </c>
      <c r="P238">
        <v>98.25</v>
      </c>
      <c r="Q238">
        <v>195.42</v>
      </c>
      <c r="R238">
        <v>27.61</v>
      </c>
      <c r="S238">
        <v>14.2</v>
      </c>
      <c r="T238">
        <v>4931.18</v>
      </c>
      <c r="U238">
        <v>0.51</v>
      </c>
      <c r="V238">
        <v>0.75</v>
      </c>
      <c r="W238">
        <v>0.66</v>
      </c>
      <c r="X238">
        <v>0.31</v>
      </c>
      <c r="Y238">
        <v>0.5</v>
      </c>
      <c r="Z238">
        <v>10</v>
      </c>
    </row>
    <row r="239" spans="1:26">
      <c r="A239">
        <v>5</v>
      </c>
      <c r="B239">
        <v>65</v>
      </c>
      <c r="C239" t="s">
        <v>26</v>
      </c>
      <c r="D239">
        <v>8.4291</v>
      </c>
      <c r="E239">
        <v>11.86</v>
      </c>
      <c r="F239">
        <v>9.33</v>
      </c>
      <c r="G239">
        <v>43.06</v>
      </c>
      <c r="H239">
        <v>0.76</v>
      </c>
      <c r="I239">
        <v>13</v>
      </c>
      <c r="J239">
        <v>139.95</v>
      </c>
      <c r="K239">
        <v>46.47</v>
      </c>
      <c r="L239">
        <v>6</v>
      </c>
      <c r="M239">
        <v>11</v>
      </c>
      <c r="N239">
        <v>22.49</v>
      </c>
      <c r="O239">
        <v>17494.97</v>
      </c>
      <c r="P239">
        <v>96.84999999999999</v>
      </c>
      <c r="Q239">
        <v>195.42</v>
      </c>
      <c r="R239">
        <v>25.58</v>
      </c>
      <c r="S239">
        <v>14.2</v>
      </c>
      <c r="T239">
        <v>3927.36</v>
      </c>
      <c r="U239">
        <v>0.5600000000000001</v>
      </c>
      <c r="V239">
        <v>0.76</v>
      </c>
      <c r="W239">
        <v>0.66</v>
      </c>
      <c r="X239">
        <v>0.24</v>
      </c>
      <c r="Y239">
        <v>0.5</v>
      </c>
      <c r="Z239">
        <v>10</v>
      </c>
    </row>
    <row r="240" spans="1:26">
      <c r="A240">
        <v>6</v>
      </c>
      <c r="B240">
        <v>65</v>
      </c>
      <c r="C240" t="s">
        <v>26</v>
      </c>
      <c r="D240">
        <v>8.4968</v>
      </c>
      <c r="E240">
        <v>11.77</v>
      </c>
      <c r="F240">
        <v>9.289999999999999</v>
      </c>
      <c r="G240">
        <v>50.67</v>
      </c>
      <c r="H240">
        <v>0.88</v>
      </c>
      <c r="I240">
        <v>11</v>
      </c>
      <c r="J240">
        <v>141.31</v>
      </c>
      <c r="K240">
        <v>46.47</v>
      </c>
      <c r="L240">
        <v>7</v>
      </c>
      <c r="M240">
        <v>9</v>
      </c>
      <c r="N240">
        <v>22.85</v>
      </c>
      <c r="O240">
        <v>17662.75</v>
      </c>
      <c r="P240">
        <v>95.34</v>
      </c>
      <c r="Q240">
        <v>195.42</v>
      </c>
      <c r="R240">
        <v>24.29</v>
      </c>
      <c r="S240">
        <v>14.2</v>
      </c>
      <c r="T240">
        <v>3293.98</v>
      </c>
      <c r="U240">
        <v>0.58</v>
      </c>
      <c r="V240">
        <v>0.76</v>
      </c>
      <c r="W240">
        <v>0.66</v>
      </c>
      <c r="X240">
        <v>0.2</v>
      </c>
      <c r="Y240">
        <v>0.5</v>
      </c>
      <c r="Z240">
        <v>10</v>
      </c>
    </row>
    <row r="241" spans="1:26">
      <c r="A241">
        <v>7</v>
      </c>
      <c r="B241">
        <v>65</v>
      </c>
      <c r="C241" t="s">
        <v>26</v>
      </c>
      <c r="D241">
        <v>8.5328</v>
      </c>
      <c r="E241">
        <v>11.72</v>
      </c>
      <c r="F241">
        <v>9.27</v>
      </c>
      <c r="G241">
        <v>55.6</v>
      </c>
      <c r="H241">
        <v>0.99</v>
      </c>
      <c r="I241">
        <v>10</v>
      </c>
      <c r="J241">
        <v>142.68</v>
      </c>
      <c r="K241">
        <v>46.47</v>
      </c>
      <c r="L241">
        <v>8</v>
      </c>
      <c r="M241">
        <v>8</v>
      </c>
      <c r="N241">
        <v>23.21</v>
      </c>
      <c r="O241">
        <v>17831.04</v>
      </c>
      <c r="P241">
        <v>94.56999999999999</v>
      </c>
      <c r="Q241">
        <v>195.42</v>
      </c>
      <c r="R241">
        <v>23.57</v>
      </c>
      <c r="S241">
        <v>14.2</v>
      </c>
      <c r="T241">
        <v>2939.85</v>
      </c>
      <c r="U241">
        <v>0.6</v>
      </c>
      <c r="V241">
        <v>0.76</v>
      </c>
      <c r="W241">
        <v>0.65</v>
      </c>
      <c r="X241">
        <v>0.18</v>
      </c>
      <c r="Y241">
        <v>0.5</v>
      </c>
      <c r="Z241">
        <v>10</v>
      </c>
    </row>
    <row r="242" spans="1:26">
      <c r="A242">
        <v>8</v>
      </c>
      <c r="B242">
        <v>65</v>
      </c>
      <c r="C242" t="s">
        <v>26</v>
      </c>
      <c r="D242">
        <v>8.570399999999999</v>
      </c>
      <c r="E242">
        <v>11.67</v>
      </c>
      <c r="F242">
        <v>9.24</v>
      </c>
      <c r="G242">
        <v>61.62</v>
      </c>
      <c r="H242">
        <v>1.11</v>
      </c>
      <c r="I242">
        <v>9</v>
      </c>
      <c r="J242">
        <v>144.05</v>
      </c>
      <c r="K242">
        <v>46.47</v>
      </c>
      <c r="L242">
        <v>9</v>
      </c>
      <c r="M242">
        <v>7</v>
      </c>
      <c r="N242">
        <v>23.58</v>
      </c>
      <c r="O242">
        <v>17999.83</v>
      </c>
      <c r="P242">
        <v>92.66</v>
      </c>
      <c r="Q242">
        <v>195.42</v>
      </c>
      <c r="R242">
        <v>22.9</v>
      </c>
      <c r="S242">
        <v>14.2</v>
      </c>
      <c r="T242">
        <v>2608.97</v>
      </c>
      <c r="U242">
        <v>0.62</v>
      </c>
      <c r="V242">
        <v>0.76</v>
      </c>
      <c r="W242">
        <v>0.65</v>
      </c>
      <c r="X242">
        <v>0.16</v>
      </c>
      <c r="Y242">
        <v>0.5</v>
      </c>
      <c r="Z242">
        <v>10</v>
      </c>
    </row>
    <row r="243" spans="1:26">
      <c r="A243">
        <v>9</v>
      </c>
      <c r="B243">
        <v>65</v>
      </c>
      <c r="C243" t="s">
        <v>26</v>
      </c>
      <c r="D243">
        <v>8.6007</v>
      </c>
      <c r="E243">
        <v>11.63</v>
      </c>
      <c r="F243">
        <v>9.23</v>
      </c>
      <c r="G243">
        <v>69.22</v>
      </c>
      <c r="H243">
        <v>1.22</v>
      </c>
      <c r="I243">
        <v>8</v>
      </c>
      <c r="J243">
        <v>145.42</v>
      </c>
      <c r="K243">
        <v>46.47</v>
      </c>
      <c r="L243">
        <v>10</v>
      </c>
      <c r="M243">
        <v>6</v>
      </c>
      <c r="N243">
        <v>23.95</v>
      </c>
      <c r="O243">
        <v>18169.15</v>
      </c>
      <c r="P243">
        <v>91.97</v>
      </c>
      <c r="Q243">
        <v>195.42</v>
      </c>
      <c r="R243">
        <v>22.35</v>
      </c>
      <c r="S243">
        <v>14.2</v>
      </c>
      <c r="T243">
        <v>2338.33</v>
      </c>
      <c r="U243">
        <v>0.64</v>
      </c>
      <c r="V243">
        <v>0.76</v>
      </c>
      <c r="W243">
        <v>0.65</v>
      </c>
      <c r="X243">
        <v>0.14</v>
      </c>
      <c r="Y243">
        <v>0.5</v>
      </c>
      <c r="Z243">
        <v>10</v>
      </c>
    </row>
    <row r="244" spans="1:26">
      <c r="A244">
        <v>10</v>
      </c>
      <c r="B244">
        <v>65</v>
      </c>
      <c r="C244" t="s">
        <v>26</v>
      </c>
      <c r="D244">
        <v>8.6333</v>
      </c>
      <c r="E244">
        <v>11.58</v>
      </c>
      <c r="F244">
        <v>9.210000000000001</v>
      </c>
      <c r="G244">
        <v>78.95999999999999</v>
      </c>
      <c r="H244">
        <v>1.33</v>
      </c>
      <c r="I244">
        <v>7</v>
      </c>
      <c r="J244">
        <v>146.8</v>
      </c>
      <c r="K244">
        <v>46.47</v>
      </c>
      <c r="L244">
        <v>11</v>
      </c>
      <c r="M244">
        <v>5</v>
      </c>
      <c r="N244">
        <v>24.33</v>
      </c>
      <c r="O244">
        <v>18338.99</v>
      </c>
      <c r="P244">
        <v>90.36</v>
      </c>
      <c r="Q244">
        <v>195.43</v>
      </c>
      <c r="R244">
        <v>21.87</v>
      </c>
      <c r="S244">
        <v>14.2</v>
      </c>
      <c r="T244">
        <v>2105.98</v>
      </c>
      <c r="U244">
        <v>0.65</v>
      </c>
      <c r="V244">
        <v>0.77</v>
      </c>
      <c r="W244">
        <v>0.65</v>
      </c>
      <c r="X244">
        <v>0.12</v>
      </c>
      <c r="Y244">
        <v>0.5</v>
      </c>
      <c r="Z244">
        <v>10</v>
      </c>
    </row>
    <row r="245" spans="1:26">
      <c r="A245">
        <v>11</v>
      </c>
      <c r="B245">
        <v>65</v>
      </c>
      <c r="C245" t="s">
        <v>26</v>
      </c>
      <c r="D245">
        <v>8.6325</v>
      </c>
      <c r="E245">
        <v>11.58</v>
      </c>
      <c r="F245">
        <v>9.210000000000001</v>
      </c>
      <c r="G245">
        <v>78.97</v>
      </c>
      <c r="H245">
        <v>1.43</v>
      </c>
      <c r="I245">
        <v>7</v>
      </c>
      <c r="J245">
        <v>148.18</v>
      </c>
      <c r="K245">
        <v>46.47</v>
      </c>
      <c r="L245">
        <v>12</v>
      </c>
      <c r="M245">
        <v>5</v>
      </c>
      <c r="N245">
        <v>24.71</v>
      </c>
      <c r="O245">
        <v>18509.36</v>
      </c>
      <c r="P245">
        <v>90.06999999999999</v>
      </c>
      <c r="Q245">
        <v>195.42</v>
      </c>
      <c r="R245">
        <v>21.91</v>
      </c>
      <c r="S245">
        <v>14.2</v>
      </c>
      <c r="T245">
        <v>2123.39</v>
      </c>
      <c r="U245">
        <v>0.65</v>
      </c>
      <c r="V245">
        <v>0.77</v>
      </c>
      <c r="W245">
        <v>0.65</v>
      </c>
      <c r="X245">
        <v>0.13</v>
      </c>
      <c r="Y245">
        <v>0.5</v>
      </c>
      <c r="Z245">
        <v>10</v>
      </c>
    </row>
    <row r="246" spans="1:26">
      <c r="A246">
        <v>12</v>
      </c>
      <c r="B246">
        <v>65</v>
      </c>
      <c r="C246" t="s">
        <v>26</v>
      </c>
      <c r="D246">
        <v>8.671799999999999</v>
      </c>
      <c r="E246">
        <v>11.53</v>
      </c>
      <c r="F246">
        <v>9.19</v>
      </c>
      <c r="G246">
        <v>91.88</v>
      </c>
      <c r="H246">
        <v>1.54</v>
      </c>
      <c r="I246">
        <v>6</v>
      </c>
      <c r="J246">
        <v>149.56</v>
      </c>
      <c r="K246">
        <v>46.47</v>
      </c>
      <c r="L246">
        <v>13</v>
      </c>
      <c r="M246">
        <v>4</v>
      </c>
      <c r="N246">
        <v>25.1</v>
      </c>
      <c r="O246">
        <v>18680.25</v>
      </c>
      <c r="P246">
        <v>88.41</v>
      </c>
      <c r="Q246">
        <v>195.42</v>
      </c>
      <c r="R246">
        <v>21.11</v>
      </c>
      <c r="S246">
        <v>14.2</v>
      </c>
      <c r="T246">
        <v>1730.66</v>
      </c>
      <c r="U246">
        <v>0.67</v>
      </c>
      <c r="V246">
        <v>0.77</v>
      </c>
      <c r="W246">
        <v>0.65</v>
      </c>
      <c r="X246">
        <v>0.1</v>
      </c>
      <c r="Y246">
        <v>0.5</v>
      </c>
      <c r="Z246">
        <v>10</v>
      </c>
    </row>
    <row r="247" spans="1:26">
      <c r="A247">
        <v>13</v>
      </c>
      <c r="B247">
        <v>65</v>
      </c>
      <c r="C247" t="s">
        <v>26</v>
      </c>
      <c r="D247">
        <v>8.672599999999999</v>
      </c>
      <c r="E247">
        <v>11.53</v>
      </c>
      <c r="F247">
        <v>9.19</v>
      </c>
      <c r="G247">
        <v>91.87</v>
      </c>
      <c r="H247">
        <v>1.64</v>
      </c>
      <c r="I247">
        <v>6</v>
      </c>
      <c r="J247">
        <v>150.95</v>
      </c>
      <c r="K247">
        <v>46.47</v>
      </c>
      <c r="L247">
        <v>14</v>
      </c>
      <c r="M247">
        <v>4</v>
      </c>
      <c r="N247">
        <v>25.49</v>
      </c>
      <c r="O247">
        <v>18851.69</v>
      </c>
      <c r="P247">
        <v>87.48999999999999</v>
      </c>
      <c r="Q247">
        <v>195.42</v>
      </c>
      <c r="R247">
        <v>21.06</v>
      </c>
      <c r="S247">
        <v>14.2</v>
      </c>
      <c r="T247">
        <v>1706.42</v>
      </c>
      <c r="U247">
        <v>0.67</v>
      </c>
      <c r="V247">
        <v>0.77</v>
      </c>
      <c r="W247">
        <v>0.65</v>
      </c>
      <c r="X247">
        <v>0.1</v>
      </c>
      <c r="Y247">
        <v>0.5</v>
      </c>
      <c r="Z247">
        <v>10</v>
      </c>
    </row>
    <row r="248" spans="1:26">
      <c r="A248">
        <v>14</v>
      </c>
      <c r="B248">
        <v>65</v>
      </c>
      <c r="C248" t="s">
        <v>26</v>
      </c>
      <c r="D248">
        <v>8.6732</v>
      </c>
      <c r="E248">
        <v>11.53</v>
      </c>
      <c r="F248">
        <v>9.19</v>
      </c>
      <c r="G248">
        <v>91.86</v>
      </c>
      <c r="H248">
        <v>1.74</v>
      </c>
      <c r="I248">
        <v>6</v>
      </c>
      <c r="J248">
        <v>152.35</v>
      </c>
      <c r="K248">
        <v>46.47</v>
      </c>
      <c r="L248">
        <v>15</v>
      </c>
      <c r="M248">
        <v>4</v>
      </c>
      <c r="N248">
        <v>25.88</v>
      </c>
      <c r="O248">
        <v>19023.66</v>
      </c>
      <c r="P248">
        <v>86.62</v>
      </c>
      <c r="Q248">
        <v>195.42</v>
      </c>
      <c r="R248">
        <v>21.07</v>
      </c>
      <c r="S248">
        <v>14.2</v>
      </c>
      <c r="T248">
        <v>1711.74</v>
      </c>
      <c r="U248">
        <v>0.67</v>
      </c>
      <c r="V248">
        <v>0.77</v>
      </c>
      <c r="W248">
        <v>0.65</v>
      </c>
      <c r="X248">
        <v>0.1</v>
      </c>
      <c r="Y248">
        <v>0.5</v>
      </c>
      <c r="Z248">
        <v>10</v>
      </c>
    </row>
    <row r="249" spans="1:26">
      <c r="A249">
        <v>15</v>
      </c>
      <c r="B249">
        <v>65</v>
      </c>
      <c r="C249" t="s">
        <v>26</v>
      </c>
      <c r="D249">
        <v>8.7034</v>
      </c>
      <c r="E249">
        <v>11.49</v>
      </c>
      <c r="F249">
        <v>9.17</v>
      </c>
      <c r="G249">
        <v>110.08</v>
      </c>
      <c r="H249">
        <v>1.84</v>
      </c>
      <c r="I249">
        <v>5</v>
      </c>
      <c r="J249">
        <v>153.75</v>
      </c>
      <c r="K249">
        <v>46.47</v>
      </c>
      <c r="L249">
        <v>16</v>
      </c>
      <c r="M249">
        <v>3</v>
      </c>
      <c r="N249">
        <v>26.28</v>
      </c>
      <c r="O249">
        <v>19196.18</v>
      </c>
      <c r="P249">
        <v>85.25</v>
      </c>
      <c r="Q249">
        <v>195.42</v>
      </c>
      <c r="R249">
        <v>20.72</v>
      </c>
      <c r="S249">
        <v>14.2</v>
      </c>
      <c r="T249">
        <v>1537.5</v>
      </c>
      <c r="U249">
        <v>0.6899999999999999</v>
      </c>
      <c r="V249">
        <v>0.77</v>
      </c>
      <c r="W249">
        <v>0.65</v>
      </c>
      <c r="X249">
        <v>0.09</v>
      </c>
      <c r="Y249">
        <v>0.5</v>
      </c>
      <c r="Z249">
        <v>10</v>
      </c>
    </row>
    <row r="250" spans="1:26">
      <c r="A250">
        <v>16</v>
      </c>
      <c r="B250">
        <v>65</v>
      </c>
      <c r="C250" t="s">
        <v>26</v>
      </c>
      <c r="D250">
        <v>8.700900000000001</v>
      </c>
      <c r="E250">
        <v>11.49</v>
      </c>
      <c r="F250">
        <v>9.18</v>
      </c>
      <c r="G250">
        <v>110.12</v>
      </c>
      <c r="H250">
        <v>1.94</v>
      </c>
      <c r="I250">
        <v>5</v>
      </c>
      <c r="J250">
        <v>155.15</v>
      </c>
      <c r="K250">
        <v>46.47</v>
      </c>
      <c r="L250">
        <v>17</v>
      </c>
      <c r="M250">
        <v>3</v>
      </c>
      <c r="N250">
        <v>26.68</v>
      </c>
      <c r="O250">
        <v>19369.26</v>
      </c>
      <c r="P250">
        <v>85.02</v>
      </c>
      <c r="Q250">
        <v>195.42</v>
      </c>
      <c r="R250">
        <v>20.76</v>
      </c>
      <c r="S250">
        <v>14.2</v>
      </c>
      <c r="T250">
        <v>1558.81</v>
      </c>
      <c r="U250">
        <v>0.68</v>
      </c>
      <c r="V250">
        <v>0.77</v>
      </c>
      <c r="W250">
        <v>0.65</v>
      </c>
      <c r="X250">
        <v>0.09</v>
      </c>
      <c r="Y250">
        <v>0.5</v>
      </c>
      <c r="Z250">
        <v>10</v>
      </c>
    </row>
    <row r="251" spans="1:26">
      <c r="A251">
        <v>17</v>
      </c>
      <c r="B251">
        <v>65</v>
      </c>
      <c r="C251" t="s">
        <v>26</v>
      </c>
      <c r="D251">
        <v>8.714399999999999</v>
      </c>
      <c r="E251">
        <v>11.48</v>
      </c>
      <c r="F251">
        <v>9.16</v>
      </c>
      <c r="G251">
        <v>109.91</v>
      </c>
      <c r="H251">
        <v>2.04</v>
      </c>
      <c r="I251">
        <v>5</v>
      </c>
      <c r="J251">
        <v>156.56</v>
      </c>
      <c r="K251">
        <v>46.47</v>
      </c>
      <c r="L251">
        <v>18</v>
      </c>
      <c r="M251">
        <v>3</v>
      </c>
      <c r="N251">
        <v>27.09</v>
      </c>
      <c r="O251">
        <v>19542.89</v>
      </c>
      <c r="P251">
        <v>82.3</v>
      </c>
      <c r="Q251">
        <v>195.42</v>
      </c>
      <c r="R251">
        <v>20.24</v>
      </c>
      <c r="S251">
        <v>14.2</v>
      </c>
      <c r="T251">
        <v>1299.84</v>
      </c>
      <c r="U251">
        <v>0.7</v>
      </c>
      <c r="V251">
        <v>0.77</v>
      </c>
      <c r="W251">
        <v>0.64</v>
      </c>
      <c r="X251">
        <v>0.07000000000000001</v>
      </c>
      <c r="Y251">
        <v>0.5</v>
      </c>
      <c r="Z251">
        <v>10</v>
      </c>
    </row>
    <row r="252" spans="1:26">
      <c r="A252">
        <v>18</v>
      </c>
      <c r="B252">
        <v>65</v>
      </c>
      <c r="C252" t="s">
        <v>26</v>
      </c>
      <c r="D252">
        <v>8.7043</v>
      </c>
      <c r="E252">
        <v>11.49</v>
      </c>
      <c r="F252">
        <v>9.17</v>
      </c>
      <c r="G252">
        <v>110.07</v>
      </c>
      <c r="H252">
        <v>2.13</v>
      </c>
      <c r="I252">
        <v>5</v>
      </c>
      <c r="J252">
        <v>157.97</v>
      </c>
      <c r="K252">
        <v>46.47</v>
      </c>
      <c r="L252">
        <v>19</v>
      </c>
      <c r="M252">
        <v>1</v>
      </c>
      <c r="N252">
        <v>27.5</v>
      </c>
      <c r="O252">
        <v>19717.08</v>
      </c>
      <c r="P252">
        <v>80.95999999999999</v>
      </c>
      <c r="Q252">
        <v>195.42</v>
      </c>
      <c r="R252">
        <v>20.56</v>
      </c>
      <c r="S252">
        <v>14.2</v>
      </c>
      <c r="T252">
        <v>1459.14</v>
      </c>
      <c r="U252">
        <v>0.6899999999999999</v>
      </c>
      <c r="V252">
        <v>0.77</v>
      </c>
      <c r="W252">
        <v>0.65</v>
      </c>
      <c r="X252">
        <v>0.08</v>
      </c>
      <c r="Y252">
        <v>0.5</v>
      </c>
      <c r="Z252">
        <v>10</v>
      </c>
    </row>
    <row r="253" spans="1:26">
      <c r="A253">
        <v>19</v>
      </c>
      <c r="B253">
        <v>65</v>
      </c>
      <c r="C253" t="s">
        <v>26</v>
      </c>
      <c r="D253">
        <v>8.702</v>
      </c>
      <c r="E253">
        <v>11.49</v>
      </c>
      <c r="F253">
        <v>9.18</v>
      </c>
      <c r="G253">
        <v>110.1</v>
      </c>
      <c r="H253">
        <v>2.22</v>
      </c>
      <c r="I253">
        <v>5</v>
      </c>
      <c r="J253">
        <v>159.39</v>
      </c>
      <c r="K253">
        <v>46.47</v>
      </c>
      <c r="L253">
        <v>20</v>
      </c>
      <c r="M253">
        <v>0</v>
      </c>
      <c r="N253">
        <v>27.92</v>
      </c>
      <c r="O253">
        <v>19891.97</v>
      </c>
      <c r="P253">
        <v>80.67</v>
      </c>
      <c r="Q253">
        <v>195.42</v>
      </c>
      <c r="R253">
        <v>20.58</v>
      </c>
      <c r="S253">
        <v>14.2</v>
      </c>
      <c r="T253">
        <v>1470.99</v>
      </c>
      <c r="U253">
        <v>0.6899999999999999</v>
      </c>
      <c r="V253">
        <v>0.77</v>
      </c>
      <c r="W253">
        <v>0.65</v>
      </c>
      <c r="X253">
        <v>0.09</v>
      </c>
      <c r="Y253">
        <v>0.5</v>
      </c>
      <c r="Z253">
        <v>10</v>
      </c>
    </row>
    <row r="254" spans="1:26">
      <c r="A254">
        <v>0</v>
      </c>
      <c r="B254">
        <v>75</v>
      </c>
      <c r="C254" t="s">
        <v>26</v>
      </c>
      <c r="D254">
        <v>6.2023</v>
      </c>
      <c r="E254">
        <v>16.12</v>
      </c>
      <c r="F254">
        <v>10.97</v>
      </c>
      <c r="G254">
        <v>7</v>
      </c>
      <c r="H254">
        <v>0.12</v>
      </c>
      <c r="I254">
        <v>94</v>
      </c>
      <c r="J254">
        <v>150.44</v>
      </c>
      <c r="K254">
        <v>49.1</v>
      </c>
      <c r="L254">
        <v>1</v>
      </c>
      <c r="M254">
        <v>92</v>
      </c>
      <c r="N254">
        <v>25.34</v>
      </c>
      <c r="O254">
        <v>18787.76</v>
      </c>
      <c r="P254">
        <v>129.26</v>
      </c>
      <c r="Q254">
        <v>195.46</v>
      </c>
      <c r="R254">
        <v>76.84</v>
      </c>
      <c r="S254">
        <v>14.2</v>
      </c>
      <c r="T254">
        <v>29155.31</v>
      </c>
      <c r="U254">
        <v>0.18</v>
      </c>
      <c r="V254">
        <v>0.64</v>
      </c>
      <c r="W254">
        <v>0.79</v>
      </c>
      <c r="X254">
        <v>1.89</v>
      </c>
      <c r="Y254">
        <v>0.5</v>
      </c>
      <c r="Z254">
        <v>10</v>
      </c>
    </row>
    <row r="255" spans="1:26">
      <c r="A255">
        <v>1</v>
      </c>
      <c r="B255">
        <v>75</v>
      </c>
      <c r="C255" t="s">
        <v>26</v>
      </c>
      <c r="D255">
        <v>7.3855</v>
      </c>
      <c r="E255">
        <v>13.54</v>
      </c>
      <c r="F255">
        <v>9.949999999999999</v>
      </c>
      <c r="G255">
        <v>13.88</v>
      </c>
      <c r="H255">
        <v>0.23</v>
      </c>
      <c r="I255">
        <v>43</v>
      </c>
      <c r="J255">
        <v>151.83</v>
      </c>
      <c r="K255">
        <v>49.1</v>
      </c>
      <c r="L255">
        <v>2</v>
      </c>
      <c r="M255">
        <v>41</v>
      </c>
      <c r="N255">
        <v>25.73</v>
      </c>
      <c r="O255">
        <v>18959.54</v>
      </c>
      <c r="P255">
        <v>116.39</v>
      </c>
      <c r="Q255">
        <v>195.43</v>
      </c>
      <c r="R255">
        <v>44.8</v>
      </c>
      <c r="S255">
        <v>14.2</v>
      </c>
      <c r="T255">
        <v>13387.89</v>
      </c>
      <c r="U255">
        <v>0.32</v>
      </c>
      <c r="V255">
        <v>0.71</v>
      </c>
      <c r="W255">
        <v>0.71</v>
      </c>
      <c r="X255">
        <v>0.86</v>
      </c>
      <c r="Y255">
        <v>0.5</v>
      </c>
      <c r="Z255">
        <v>10</v>
      </c>
    </row>
    <row r="256" spans="1:26">
      <c r="A256">
        <v>2</v>
      </c>
      <c r="B256">
        <v>75</v>
      </c>
      <c r="C256" t="s">
        <v>26</v>
      </c>
      <c r="D256">
        <v>7.8315</v>
      </c>
      <c r="E256">
        <v>12.77</v>
      </c>
      <c r="F256">
        <v>9.640000000000001</v>
      </c>
      <c r="G256">
        <v>20.65</v>
      </c>
      <c r="H256">
        <v>0.35</v>
      </c>
      <c r="I256">
        <v>28</v>
      </c>
      <c r="J256">
        <v>153.23</v>
      </c>
      <c r="K256">
        <v>49.1</v>
      </c>
      <c r="L256">
        <v>3</v>
      </c>
      <c r="M256">
        <v>26</v>
      </c>
      <c r="N256">
        <v>26.13</v>
      </c>
      <c r="O256">
        <v>19131.85</v>
      </c>
      <c r="P256">
        <v>111.83</v>
      </c>
      <c r="Q256">
        <v>195.42</v>
      </c>
      <c r="R256">
        <v>35.05</v>
      </c>
      <c r="S256">
        <v>14.2</v>
      </c>
      <c r="T256">
        <v>8587.6</v>
      </c>
      <c r="U256">
        <v>0.41</v>
      </c>
      <c r="V256">
        <v>0.73</v>
      </c>
      <c r="W256">
        <v>0.6899999999999999</v>
      </c>
      <c r="X256">
        <v>0.55</v>
      </c>
      <c r="Y256">
        <v>0.5</v>
      </c>
      <c r="Z256">
        <v>10</v>
      </c>
    </row>
    <row r="257" spans="1:26">
      <c r="A257">
        <v>3</v>
      </c>
      <c r="B257">
        <v>75</v>
      </c>
      <c r="C257" t="s">
        <v>26</v>
      </c>
      <c r="D257">
        <v>8.0564</v>
      </c>
      <c r="E257">
        <v>12.41</v>
      </c>
      <c r="F257">
        <v>9.49</v>
      </c>
      <c r="G257">
        <v>27.13</v>
      </c>
      <c r="H257">
        <v>0.46</v>
      </c>
      <c r="I257">
        <v>21</v>
      </c>
      <c r="J257">
        <v>154.63</v>
      </c>
      <c r="K257">
        <v>49.1</v>
      </c>
      <c r="L257">
        <v>4</v>
      </c>
      <c r="M257">
        <v>19</v>
      </c>
      <c r="N257">
        <v>26.53</v>
      </c>
      <c r="O257">
        <v>19304.72</v>
      </c>
      <c r="P257">
        <v>109.61</v>
      </c>
      <c r="Q257">
        <v>195.42</v>
      </c>
      <c r="R257">
        <v>30.74</v>
      </c>
      <c r="S257">
        <v>14.2</v>
      </c>
      <c r="T257">
        <v>6468.95</v>
      </c>
      <c r="U257">
        <v>0.46</v>
      </c>
      <c r="V257">
        <v>0.74</v>
      </c>
      <c r="W257">
        <v>0.67</v>
      </c>
      <c r="X257">
        <v>0.41</v>
      </c>
      <c r="Y257">
        <v>0.5</v>
      </c>
      <c r="Z257">
        <v>10</v>
      </c>
    </row>
    <row r="258" spans="1:26">
      <c r="A258">
        <v>4</v>
      </c>
      <c r="B258">
        <v>75</v>
      </c>
      <c r="C258" t="s">
        <v>26</v>
      </c>
      <c r="D258">
        <v>8.184799999999999</v>
      </c>
      <c r="E258">
        <v>12.22</v>
      </c>
      <c r="F258">
        <v>9.42</v>
      </c>
      <c r="G258">
        <v>33.25</v>
      </c>
      <c r="H258">
        <v>0.57</v>
      </c>
      <c r="I258">
        <v>17</v>
      </c>
      <c r="J258">
        <v>156.03</v>
      </c>
      <c r="K258">
        <v>49.1</v>
      </c>
      <c r="L258">
        <v>5</v>
      </c>
      <c r="M258">
        <v>15</v>
      </c>
      <c r="N258">
        <v>26.94</v>
      </c>
      <c r="O258">
        <v>19478.15</v>
      </c>
      <c r="P258">
        <v>107.86</v>
      </c>
      <c r="Q258">
        <v>195.42</v>
      </c>
      <c r="R258">
        <v>28.33</v>
      </c>
      <c r="S258">
        <v>14.2</v>
      </c>
      <c r="T258">
        <v>5284.07</v>
      </c>
      <c r="U258">
        <v>0.5</v>
      </c>
      <c r="V258">
        <v>0.75</v>
      </c>
      <c r="W258">
        <v>0.67</v>
      </c>
      <c r="X258">
        <v>0.33</v>
      </c>
      <c r="Y258">
        <v>0.5</v>
      </c>
      <c r="Z258">
        <v>10</v>
      </c>
    </row>
    <row r="259" spans="1:26">
      <c r="A259">
        <v>5</v>
      </c>
      <c r="B259">
        <v>75</v>
      </c>
      <c r="C259" t="s">
        <v>26</v>
      </c>
      <c r="D259">
        <v>8.2928</v>
      </c>
      <c r="E259">
        <v>12.06</v>
      </c>
      <c r="F259">
        <v>9.35</v>
      </c>
      <c r="G259">
        <v>40.09</v>
      </c>
      <c r="H259">
        <v>0.67</v>
      </c>
      <c r="I259">
        <v>14</v>
      </c>
      <c r="J259">
        <v>157.44</v>
      </c>
      <c r="K259">
        <v>49.1</v>
      </c>
      <c r="L259">
        <v>6</v>
      </c>
      <c r="M259">
        <v>12</v>
      </c>
      <c r="N259">
        <v>27.35</v>
      </c>
      <c r="O259">
        <v>19652.13</v>
      </c>
      <c r="P259">
        <v>106.35</v>
      </c>
      <c r="Q259">
        <v>195.42</v>
      </c>
      <c r="R259">
        <v>26.38</v>
      </c>
      <c r="S259">
        <v>14.2</v>
      </c>
      <c r="T259">
        <v>4323.03</v>
      </c>
      <c r="U259">
        <v>0.54</v>
      </c>
      <c r="V259">
        <v>0.75</v>
      </c>
      <c r="W259">
        <v>0.66</v>
      </c>
      <c r="X259">
        <v>0.27</v>
      </c>
      <c r="Y259">
        <v>0.5</v>
      </c>
      <c r="Z259">
        <v>10</v>
      </c>
    </row>
    <row r="260" spans="1:26">
      <c r="A260">
        <v>6</v>
      </c>
      <c r="B260">
        <v>75</v>
      </c>
      <c r="C260" t="s">
        <v>26</v>
      </c>
      <c r="D260">
        <v>8.3651</v>
      </c>
      <c r="E260">
        <v>11.95</v>
      </c>
      <c r="F260">
        <v>9.31</v>
      </c>
      <c r="G260">
        <v>46.56</v>
      </c>
      <c r="H260">
        <v>0.78</v>
      </c>
      <c r="I260">
        <v>12</v>
      </c>
      <c r="J260">
        <v>158.86</v>
      </c>
      <c r="K260">
        <v>49.1</v>
      </c>
      <c r="L260">
        <v>7</v>
      </c>
      <c r="M260">
        <v>10</v>
      </c>
      <c r="N260">
        <v>27.77</v>
      </c>
      <c r="O260">
        <v>19826.68</v>
      </c>
      <c r="P260">
        <v>105.39</v>
      </c>
      <c r="Q260">
        <v>195.42</v>
      </c>
      <c r="R260">
        <v>24.95</v>
      </c>
      <c r="S260">
        <v>14.2</v>
      </c>
      <c r="T260">
        <v>3619.05</v>
      </c>
      <c r="U260">
        <v>0.57</v>
      </c>
      <c r="V260">
        <v>0.76</v>
      </c>
      <c r="W260">
        <v>0.66</v>
      </c>
      <c r="X260">
        <v>0.22</v>
      </c>
      <c r="Y260">
        <v>0.5</v>
      </c>
      <c r="Z260">
        <v>10</v>
      </c>
    </row>
    <row r="261" spans="1:26">
      <c r="A261">
        <v>7</v>
      </c>
      <c r="B261">
        <v>75</v>
      </c>
      <c r="C261" t="s">
        <v>26</v>
      </c>
      <c r="D261">
        <v>8.398300000000001</v>
      </c>
      <c r="E261">
        <v>11.91</v>
      </c>
      <c r="F261">
        <v>9.289999999999999</v>
      </c>
      <c r="G261">
        <v>50.7</v>
      </c>
      <c r="H261">
        <v>0.88</v>
      </c>
      <c r="I261">
        <v>11</v>
      </c>
      <c r="J261">
        <v>160.28</v>
      </c>
      <c r="K261">
        <v>49.1</v>
      </c>
      <c r="L261">
        <v>8</v>
      </c>
      <c r="M261">
        <v>9</v>
      </c>
      <c r="N261">
        <v>28.19</v>
      </c>
      <c r="O261">
        <v>20001.93</v>
      </c>
      <c r="P261">
        <v>104.18</v>
      </c>
      <c r="Q261">
        <v>195.43</v>
      </c>
      <c r="R261">
        <v>24.45</v>
      </c>
      <c r="S261">
        <v>14.2</v>
      </c>
      <c r="T261">
        <v>3375.24</v>
      </c>
      <c r="U261">
        <v>0.58</v>
      </c>
      <c r="V261">
        <v>0.76</v>
      </c>
      <c r="W261">
        <v>0.66</v>
      </c>
      <c r="X261">
        <v>0.21</v>
      </c>
      <c r="Y261">
        <v>0.5</v>
      </c>
      <c r="Z261">
        <v>10</v>
      </c>
    </row>
    <row r="262" spans="1:26">
      <c r="A262">
        <v>8</v>
      </c>
      <c r="B262">
        <v>75</v>
      </c>
      <c r="C262" t="s">
        <v>26</v>
      </c>
      <c r="D262">
        <v>8.4459</v>
      </c>
      <c r="E262">
        <v>11.84</v>
      </c>
      <c r="F262">
        <v>9.26</v>
      </c>
      <c r="G262">
        <v>55.55</v>
      </c>
      <c r="H262">
        <v>0.99</v>
      </c>
      <c r="I262">
        <v>10</v>
      </c>
      <c r="J262">
        <v>161.71</v>
      </c>
      <c r="K262">
        <v>49.1</v>
      </c>
      <c r="L262">
        <v>9</v>
      </c>
      <c r="M262">
        <v>8</v>
      </c>
      <c r="N262">
        <v>28.61</v>
      </c>
      <c r="O262">
        <v>20177.64</v>
      </c>
      <c r="P262">
        <v>103.11</v>
      </c>
      <c r="Q262">
        <v>195.42</v>
      </c>
      <c r="R262">
        <v>23.39</v>
      </c>
      <c r="S262">
        <v>14.2</v>
      </c>
      <c r="T262">
        <v>2848.42</v>
      </c>
      <c r="U262">
        <v>0.61</v>
      </c>
      <c r="V262">
        <v>0.76</v>
      </c>
      <c r="W262">
        <v>0.65</v>
      </c>
      <c r="X262">
        <v>0.17</v>
      </c>
      <c r="Y262">
        <v>0.5</v>
      </c>
      <c r="Z262">
        <v>10</v>
      </c>
    </row>
    <row r="263" spans="1:26">
      <c r="A263">
        <v>9</v>
      </c>
      <c r="B263">
        <v>75</v>
      </c>
      <c r="C263" t="s">
        <v>26</v>
      </c>
      <c r="D263">
        <v>8.476000000000001</v>
      </c>
      <c r="E263">
        <v>11.8</v>
      </c>
      <c r="F263">
        <v>9.25</v>
      </c>
      <c r="G263">
        <v>61.64</v>
      </c>
      <c r="H263">
        <v>1.09</v>
      </c>
      <c r="I263">
        <v>9</v>
      </c>
      <c r="J263">
        <v>163.13</v>
      </c>
      <c r="K263">
        <v>49.1</v>
      </c>
      <c r="L263">
        <v>10</v>
      </c>
      <c r="M263">
        <v>7</v>
      </c>
      <c r="N263">
        <v>29.04</v>
      </c>
      <c r="O263">
        <v>20353.94</v>
      </c>
      <c r="P263">
        <v>101.81</v>
      </c>
      <c r="Q263">
        <v>195.42</v>
      </c>
      <c r="R263">
        <v>23.01</v>
      </c>
      <c r="S263">
        <v>14.2</v>
      </c>
      <c r="T263">
        <v>2663.95</v>
      </c>
      <c r="U263">
        <v>0.62</v>
      </c>
      <c r="V263">
        <v>0.76</v>
      </c>
      <c r="W263">
        <v>0.65</v>
      </c>
      <c r="X263">
        <v>0.16</v>
      </c>
      <c r="Y263">
        <v>0.5</v>
      </c>
      <c r="Z263">
        <v>10</v>
      </c>
    </row>
    <row r="264" spans="1:26">
      <c r="A264">
        <v>10</v>
      </c>
      <c r="B264">
        <v>75</v>
      </c>
      <c r="C264" t="s">
        <v>26</v>
      </c>
      <c r="D264">
        <v>8.5114</v>
      </c>
      <c r="E264">
        <v>11.75</v>
      </c>
      <c r="F264">
        <v>9.23</v>
      </c>
      <c r="G264">
        <v>69.20999999999999</v>
      </c>
      <c r="H264">
        <v>1.18</v>
      </c>
      <c r="I264">
        <v>8</v>
      </c>
      <c r="J264">
        <v>164.57</v>
      </c>
      <c r="K264">
        <v>49.1</v>
      </c>
      <c r="L264">
        <v>11</v>
      </c>
      <c r="M264">
        <v>6</v>
      </c>
      <c r="N264">
        <v>29.47</v>
      </c>
      <c r="O264">
        <v>20530.82</v>
      </c>
      <c r="P264">
        <v>101.08</v>
      </c>
      <c r="Q264">
        <v>195.42</v>
      </c>
      <c r="R264">
        <v>22.35</v>
      </c>
      <c r="S264">
        <v>14.2</v>
      </c>
      <c r="T264">
        <v>2339.5</v>
      </c>
      <c r="U264">
        <v>0.64</v>
      </c>
      <c r="V264">
        <v>0.76</v>
      </c>
      <c r="W264">
        <v>0.65</v>
      </c>
      <c r="X264">
        <v>0.14</v>
      </c>
      <c r="Y264">
        <v>0.5</v>
      </c>
      <c r="Z264">
        <v>10</v>
      </c>
    </row>
    <row r="265" spans="1:26">
      <c r="A265">
        <v>11</v>
      </c>
      <c r="B265">
        <v>75</v>
      </c>
      <c r="C265" t="s">
        <v>26</v>
      </c>
      <c r="D265">
        <v>8.549200000000001</v>
      </c>
      <c r="E265">
        <v>11.7</v>
      </c>
      <c r="F265">
        <v>9.210000000000001</v>
      </c>
      <c r="G265">
        <v>78.91</v>
      </c>
      <c r="H265">
        <v>1.28</v>
      </c>
      <c r="I265">
        <v>7</v>
      </c>
      <c r="J265">
        <v>166.01</v>
      </c>
      <c r="K265">
        <v>49.1</v>
      </c>
      <c r="L265">
        <v>12</v>
      </c>
      <c r="M265">
        <v>5</v>
      </c>
      <c r="N265">
        <v>29.91</v>
      </c>
      <c r="O265">
        <v>20708.3</v>
      </c>
      <c r="P265">
        <v>99.58</v>
      </c>
      <c r="Q265">
        <v>195.42</v>
      </c>
      <c r="R265">
        <v>21.75</v>
      </c>
      <c r="S265">
        <v>14.2</v>
      </c>
      <c r="T265">
        <v>2044.05</v>
      </c>
      <c r="U265">
        <v>0.65</v>
      </c>
      <c r="V265">
        <v>0.77</v>
      </c>
      <c r="W265">
        <v>0.65</v>
      </c>
      <c r="X265">
        <v>0.12</v>
      </c>
      <c r="Y265">
        <v>0.5</v>
      </c>
      <c r="Z265">
        <v>10</v>
      </c>
    </row>
    <row r="266" spans="1:26">
      <c r="A266">
        <v>12</v>
      </c>
      <c r="B266">
        <v>75</v>
      </c>
      <c r="C266" t="s">
        <v>26</v>
      </c>
      <c r="D266">
        <v>8.5505</v>
      </c>
      <c r="E266">
        <v>11.7</v>
      </c>
      <c r="F266">
        <v>9.210000000000001</v>
      </c>
      <c r="G266">
        <v>78.90000000000001</v>
      </c>
      <c r="H266">
        <v>1.38</v>
      </c>
      <c r="I266">
        <v>7</v>
      </c>
      <c r="J266">
        <v>167.45</v>
      </c>
      <c r="K266">
        <v>49.1</v>
      </c>
      <c r="L266">
        <v>13</v>
      </c>
      <c r="M266">
        <v>5</v>
      </c>
      <c r="N266">
        <v>30.36</v>
      </c>
      <c r="O266">
        <v>20886.38</v>
      </c>
      <c r="P266">
        <v>99.79000000000001</v>
      </c>
      <c r="Q266">
        <v>195.42</v>
      </c>
      <c r="R266">
        <v>21.76</v>
      </c>
      <c r="S266">
        <v>14.2</v>
      </c>
      <c r="T266">
        <v>2047.38</v>
      </c>
      <c r="U266">
        <v>0.65</v>
      </c>
      <c r="V266">
        <v>0.77</v>
      </c>
      <c r="W266">
        <v>0.65</v>
      </c>
      <c r="X266">
        <v>0.12</v>
      </c>
      <c r="Y266">
        <v>0.5</v>
      </c>
      <c r="Z266">
        <v>10</v>
      </c>
    </row>
    <row r="267" spans="1:26">
      <c r="A267">
        <v>13</v>
      </c>
      <c r="B267">
        <v>75</v>
      </c>
      <c r="C267" t="s">
        <v>26</v>
      </c>
      <c r="D267">
        <v>8.586399999999999</v>
      </c>
      <c r="E267">
        <v>11.65</v>
      </c>
      <c r="F267">
        <v>9.19</v>
      </c>
      <c r="G267">
        <v>91.87</v>
      </c>
      <c r="H267">
        <v>1.47</v>
      </c>
      <c r="I267">
        <v>6</v>
      </c>
      <c r="J267">
        <v>168.9</v>
      </c>
      <c r="K267">
        <v>49.1</v>
      </c>
      <c r="L267">
        <v>14</v>
      </c>
      <c r="M267">
        <v>4</v>
      </c>
      <c r="N267">
        <v>30.81</v>
      </c>
      <c r="O267">
        <v>21065.06</v>
      </c>
      <c r="P267">
        <v>97.67</v>
      </c>
      <c r="Q267">
        <v>195.42</v>
      </c>
      <c r="R267">
        <v>21.12</v>
      </c>
      <c r="S267">
        <v>14.2</v>
      </c>
      <c r="T267">
        <v>1735.82</v>
      </c>
      <c r="U267">
        <v>0.67</v>
      </c>
      <c r="V267">
        <v>0.77</v>
      </c>
      <c r="W267">
        <v>0.65</v>
      </c>
      <c r="X267">
        <v>0.1</v>
      </c>
      <c r="Y267">
        <v>0.5</v>
      </c>
      <c r="Z267">
        <v>10</v>
      </c>
    </row>
    <row r="268" spans="1:26">
      <c r="A268">
        <v>14</v>
      </c>
      <c r="B268">
        <v>75</v>
      </c>
      <c r="C268" t="s">
        <v>26</v>
      </c>
      <c r="D268">
        <v>8.586399999999999</v>
      </c>
      <c r="E268">
        <v>11.65</v>
      </c>
      <c r="F268">
        <v>9.19</v>
      </c>
      <c r="G268">
        <v>91.87</v>
      </c>
      <c r="H268">
        <v>1.56</v>
      </c>
      <c r="I268">
        <v>6</v>
      </c>
      <c r="J268">
        <v>170.35</v>
      </c>
      <c r="K268">
        <v>49.1</v>
      </c>
      <c r="L268">
        <v>15</v>
      </c>
      <c r="M268">
        <v>4</v>
      </c>
      <c r="N268">
        <v>31.26</v>
      </c>
      <c r="O268">
        <v>21244.37</v>
      </c>
      <c r="P268">
        <v>97.64</v>
      </c>
      <c r="Q268">
        <v>195.42</v>
      </c>
      <c r="R268">
        <v>21.13</v>
      </c>
      <c r="S268">
        <v>14.2</v>
      </c>
      <c r="T268">
        <v>1736.88</v>
      </c>
      <c r="U268">
        <v>0.67</v>
      </c>
      <c r="V268">
        <v>0.77</v>
      </c>
      <c r="W268">
        <v>0.65</v>
      </c>
      <c r="X268">
        <v>0.1</v>
      </c>
      <c r="Y268">
        <v>0.5</v>
      </c>
      <c r="Z268">
        <v>10</v>
      </c>
    </row>
    <row r="269" spans="1:26">
      <c r="A269">
        <v>15</v>
      </c>
      <c r="B269">
        <v>75</v>
      </c>
      <c r="C269" t="s">
        <v>26</v>
      </c>
      <c r="D269">
        <v>8.586600000000001</v>
      </c>
      <c r="E269">
        <v>11.65</v>
      </c>
      <c r="F269">
        <v>9.19</v>
      </c>
      <c r="G269">
        <v>91.86</v>
      </c>
      <c r="H269">
        <v>1.65</v>
      </c>
      <c r="I269">
        <v>6</v>
      </c>
      <c r="J269">
        <v>171.81</v>
      </c>
      <c r="K269">
        <v>49.1</v>
      </c>
      <c r="L269">
        <v>16</v>
      </c>
      <c r="M269">
        <v>4</v>
      </c>
      <c r="N269">
        <v>31.72</v>
      </c>
      <c r="O269">
        <v>21424.29</v>
      </c>
      <c r="P269">
        <v>96.93000000000001</v>
      </c>
      <c r="Q269">
        <v>195.42</v>
      </c>
      <c r="R269">
        <v>21.15</v>
      </c>
      <c r="S269">
        <v>14.2</v>
      </c>
      <c r="T269">
        <v>1747.16</v>
      </c>
      <c r="U269">
        <v>0.67</v>
      </c>
      <c r="V269">
        <v>0.77</v>
      </c>
      <c r="W269">
        <v>0.65</v>
      </c>
      <c r="X269">
        <v>0.1</v>
      </c>
      <c r="Y269">
        <v>0.5</v>
      </c>
      <c r="Z269">
        <v>10</v>
      </c>
    </row>
    <row r="270" spans="1:26">
      <c r="A270">
        <v>16</v>
      </c>
      <c r="B270">
        <v>75</v>
      </c>
      <c r="C270" t="s">
        <v>26</v>
      </c>
      <c r="D270">
        <v>8.580399999999999</v>
      </c>
      <c r="E270">
        <v>11.65</v>
      </c>
      <c r="F270">
        <v>9.19</v>
      </c>
      <c r="G270">
        <v>91.95</v>
      </c>
      <c r="H270">
        <v>1.74</v>
      </c>
      <c r="I270">
        <v>6</v>
      </c>
      <c r="J270">
        <v>173.28</v>
      </c>
      <c r="K270">
        <v>49.1</v>
      </c>
      <c r="L270">
        <v>17</v>
      </c>
      <c r="M270">
        <v>4</v>
      </c>
      <c r="N270">
        <v>32.18</v>
      </c>
      <c r="O270">
        <v>21604.83</v>
      </c>
      <c r="P270">
        <v>95.81</v>
      </c>
      <c r="Q270">
        <v>195.42</v>
      </c>
      <c r="R270">
        <v>21.33</v>
      </c>
      <c r="S270">
        <v>14.2</v>
      </c>
      <c r="T270">
        <v>1841.14</v>
      </c>
      <c r="U270">
        <v>0.67</v>
      </c>
      <c r="V270">
        <v>0.77</v>
      </c>
      <c r="W270">
        <v>0.65</v>
      </c>
      <c r="X270">
        <v>0.11</v>
      </c>
      <c r="Y270">
        <v>0.5</v>
      </c>
      <c r="Z270">
        <v>10</v>
      </c>
    </row>
    <row r="271" spans="1:26">
      <c r="A271">
        <v>17</v>
      </c>
      <c r="B271">
        <v>75</v>
      </c>
      <c r="C271" t="s">
        <v>26</v>
      </c>
      <c r="D271">
        <v>8.626099999999999</v>
      </c>
      <c r="E271">
        <v>11.59</v>
      </c>
      <c r="F271">
        <v>9.16</v>
      </c>
      <c r="G271">
        <v>109.96</v>
      </c>
      <c r="H271">
        <v>1.83</v>
      </c>
      <c r="I271">
        <v>5</v>
      </c>
      <c r="J271">
        <v>174.75</v>
      </c>
      <c r="K271">
        <v>49.1</v>
      </c>
      <c r="L271">
        <v>18</v>
      </c>
      <c r="M271">
        <v>3</v>
      </c>
      <c r="N271">
        <v>32.65</v>
      </c>
      <c r="O271">
        <v>21786.02</v>
      </c>
      <c r="P271">
        <v>94.63</v>
      </c>
      <c r="Q271">
        <v>195.42</v>
      </c>
      <c r="R271">
        <v>20.42</v>
      </c>
      <c r="S271">
        <v>14.2</v>
      </c>
      <c r="T271">
        <v>1387.68</v>
      </c>
      <c r="U271">
        <v>0.7</v>
      </c>
      <c r="V271">
        <v>0.77</v>
      </c>
      <c r="W271">
        <v>0.64</v>
      </c>
      <c r="X271">
        <v>0.08</v>
      </c>
      <c r="Y271">
        <v>0.5</v>
      </c>
      <c r="Z271">
        <v>10</v>
      </c>
    </row>
    <row r="272" spans="1:26">
      <c r="A272">
        <v>18</v>
      </c>
      <c r="B272">
        <v>75</v>
      </c>
      <c r="C272" t="s">
        <v>26</v>
      </c>
      <c r="D272">
        <v>8.618600000000001</v>
      </c>
      <c r="E272">
        <v>11.6</v>
      </c>
      <c r="F272">
        <v>9.17</v>
      </c>
      <c r="G272">
        <v>110.08</v>
      </c>
      <c r="H272">
        <v>1.91</v>
      </c>
      <c r="I272">
        <v>5</v>
      </c>
      <c r="J272">
        <v>176.22</v>
      </c>
      <c r="K272">
        <v>49.1</v>
      </c>
      <c r="L272">
        <v>19</v>
      </c>
      <c r="M272">
        <v>3</v>
      </c>
      <c r="N272">
        <v>33.13</v>
      </c>
      <c r="O272">
        <v>21967.84</v>
      </c>
      <c r="P272">
        <v>94.76000000000001</v>
      </c>
      <c r="Q272">
        <v>195.42</v>
      </c>
      <c r="R272">
        <v>20.72</v>
      </c>
      <c r="S272">
        <v>14.2</v>
      </c>
      <c r="T272">
        <v>1538.29</v>
      </c>
      <c r="U272">
        <v>0.6899999999999999</v>
      </c>
      <c r="V272">
        <v>0.77</v>
      </c>
      <c r="W272">
        <v>0.65</v>
      </c>
      <c r="X272">
        <v>0.09</v>
      </c>
      <c r="Y272">
        <v>0.5</v>
      </c>
      <c r="Z272">
        <v>10</v>
      </c>
    </row>
    <row r="273" spans="1:26">
      <c r="A273">
        <v>19</v>
      </c>
      <c r="B273">
        <v>75</v>
      </c>
      <c r="C273" t="s">
        <v>26</v>
      </c>
      <c r="D273">
        <v>8.6228</v>
      </c>
      <c r="E273">
        <v>11.6</v>
      </c>
      <c r="F273">
        <v>9.17</v>
      </c>
      <c r="G273">
        <v>110.02</v>
      </c>
      <c r="H273">
        <v>2</v>
      </c>
      <c r="I273">
        <v>5</v>
      </c>
      <c r="J273">
        <v>177.7</v>
      </c>
      <c r="K273">
        <v>49.1</v>
      </c>
      <c r="L273">
        <v>20</v>
      </c>
      <c r="M273">
        <v>3</v>
      </c>
      <c r="N273">
        <v>33.61</v>
      </c>
      <c r="O273">
        <v>22150.3</v>
      </c>
      <c r="P273">
        <v>92.95</v>
      </c>
      <c r="Q273">
        <v>195.42</v>
      </c>
      <c r="R273">
        <v>20.49</v>
      </c>
      <c r="S273">
        <v>14.2</v>
      </c>
      <c r="T273">
        <v>1426.14</v>
      </c>
      <c r="U273">
        <v>0.6899999999999999</v>
      </c>
      <c r="V273">
        <v>0.77</v>
      </c>
      <c r="W273">
        <v>0.65</v>
      </c>
      <c r="X273">
        <v>0.08</v>
      </c>
      <c r="Y273">
        <v>0.5</v>
      </c>
      <c r="Z273">
        <v>10</v>
      </c>
    </row>
    <row r="274" spans="1:26">
      <c r="A274">
        <v>20</v>
      </c>
      <c r="B274">
        <v>75</v>
      </c>
      <c r="C274" t="s">
        <v>26</v>
      </c>
      <c r="D274">
        <v>8.622299999999999</v>
      </c>
      <c r="E274">
        <v>11.6</v>
      </c>
      <c r="F274">
        <v>9.17</v>
      </c>
      <c r="G274">
        <v>110.02</v>
      </c>
      <c r="H274">
        <v>2.08</v>
      </c>
      <c r="I274">
        <v>5</v>
      </c>
      <c r="J274">
        <v>179.18</v>
      </c>
      <c r="K274">
        <v>49.1</v>
      </c>
      <c r="L274">
        <v>21</v>
      </c>
      <c r="M274">
        <v>3</v>
      </c>
      <c r="N274">
        <v>34.09</v>
      </c>
      <c r="O274">
        <v>22333.43</v>
      </c>
      <c r="P274">
        <v>91.19</v>
      </c>
      <c r="Q274">
        <v>195.42</v>
      </c>
      <c r="R274">
        <v>20.58</v>
      </c>
      <c r="S274">
        <v>14.2</v>
      </c>
      <c r="T274">
        <v>1471.52</v>
      </c>
      <c r="U274">
        <v>0.6899999999999999</v>
      </c>
      <c r="V274">
        <v>0.77</v>
      </c>
      <c r="W274">
        <v>0.64</v>
      </c>
      <c r="X274">
        <v>0.08</v>
      </c>
      <c r="Y274">
        <v>0.5</v>
      </c>
      <c r="Z274">
        <v>10</v>
      </c>
    </row>
    <row r="275" spans="1:26">
      <c r="A275">
        <v>21</v>
      </c>
      <c r="B275">
        <v>75</v>
      </c>
      <c r="C275" t="s">
        <v>26</v>
      </c>
      <c r="D275">
        <v>8.6615</v>
      </c>
      <c r="E275">
        <v>11.55</v>
      </c>
      <c r="F275">
        <v>9.15</v>
      </c>
      <c r="G275">
        <v>137.2</v>
      </c>
      <c r="H275">
        <v>2.16</v>
      </c>
      <c r="I275">
        <v>4</v>
      </c>
      <c r="J275">
        <v>180.67</v>
      </c>
      <c r="K275">
        <v>49.1</v>
      </c>
      <c r="L275">
        <v>22</v>
      </c>
      <c r="M275">
        <v>2</v>
      </c>
      <c r="N275">
        <v>34.58</v>
      </c>
      <c r="O275">
        <v>22517.21</v>
      </c>
      <c r="P275">
        <v>90.15000000000001</v>
      </c>
      <c r="Q275">
        <v>195.42</v>
      </c>
      <c r="R275">
        <v>19.88</v>
      </c>
      <c r="S275">
        <v>14.2</v>
      </c>
      <c r="T275">
        <v>1123.73</v>
      </c>
      <c r="U275">
        <v>0.71</v>
      </c>
      <c r="V275">
        <v>0.77</v>
      </c>
      <c r="W275">
        <v>0.64</v>
      </c>
      <c r="X275">
        <v>0.06</v>
      </c>
      <c r="Y275">
        <v>0.5</v>
      </c>
      <c r="Z275">
        <v>10</v>
      </c>
    </row>
    <row r="276" spans="1:26">
      <c r="A276">
        <v>22</v>
      </c>
      <c r="B276">
        <v>75</v>
      </c>
      <c r="C276" t="s">
        <v>26</v>
      </c>
      <c r="D276">
        <v>8.6578</v>
      </c>
      <c r="E276">
        <v>11.55</v>
      </c>
      <c r="F276">
        <v>9.15</v>
      </c>
      <c r="G276">
        <v>137.28</v>
      </c>
      <c r="H276">
        <v>2.24</v>
      </c>
      <c r="I276">
        <v>4</v>
      </c>
      <c r="J276">
        <v>182.17</v>
      </c>
      <c r="K276">
        <v>49.1</v>
      </c>
      <c r="L276">
        <v>23</v>
      </c>
      <c r="M276">
        <v>1</v>
      </c>
      <c r="N276">
        <v>35.08</v>
      </c>
      <c r="O276">
        <v>22701.78</v>
      </c>
      <c r="P276">
        <v>91.09</v>
      </c>
      <c r="Q276">
        <v>195.42</v>
      </c>
      <c r="R276">
        <v>19.98</v>
      </c>
      <c r="S276">
        <v>14.2</v>
      </c>
      <c r="T276">
        <v>1176.64</v>
      </c>
      <c r="U276">
        <v>0.71</v>
      </c>
      <c r="V276">
        <v>0.77</v>
      </c>
      <c r="W276">
        <v>0.65</v>
      </c>
      <c r="X276">
        <v>0.06</v>
      </c>
      <c r="Y276">
        <v>0.5</v>
      </c>
      <c r="Z276">
        <v>10</v>
      </c>
    </row>
    <row r="277" spans="1:26">
      <c r="A277">
        <v>23</v>
      </c>
      <c r="B277">
        <v>75</v>
      </c>
      <c r="C277" t="s">
        <v>26</v>
      </c>
      <c r="D277">
        <v>8.655099999999999</v>
      </c>
      <c r="E277">
        <v>11.55</v>
      </c>
      <c r="F277">
        <v>9.16</v>
      </c>
      <c r="G277">
        <v>137.33</v>
      </c>
      <c r="H277">
        <v>2.32</v>
      </c>
      <c r="I277">
        <v>4</v>
      </c>
      <c r="J277">
        <v>183.67</v>
      </c>
      <c r="K277">
        <v>49.1</v>
      </c>
      <c r="L277">
        <v>24</v>
      </c>
      <c r="M277">
        <v>0</v>
      </c>
      <c r="N277">
        <v>35.58</v>
      </c>
      <c r="O277">
        <v>22886.92</v>
      </c>
      <c r="P277">
        <v>91.66</v>
      </c>
      <c r="Q277">
        <v>195.42</v>
      </c>
      <c r="R277">
        <v>20.07</v>
      </c>
      <c r="S277">
        <v>14.2</v>
      </c>
      <c r="T277">
        <v>1218.53</v>
      </c>
      <c r="U277">
        <v>0.71</v>
      </c>
      <c r="V277">
        <v>0.77</v>
      </c>
      <c r="W277">
        <v>0.65</v>
      </c>
      <c r="X277">
        <v>0.07000000000000001</v>
      </c>
      <c r="Y277">
        <v>0.5</v>
      </c>
      <c r="Z277">
        <v>10</v>
      </c>
    </row>
    <row r="278" spans="1:26">
      <c r="A278">
        <v>0</v>
      </c>
      <c r="B278">
        <v>95</v>
      </c>
      <c r="C278" t="s">
        <v>26</v>
      </c>
      <c r="D278">
        <v>5.5742</v>
      </c>
      <c r="E278">
        <v>17.94</v>
      </c>
      <c r="F278">
        <v>11.34</v>
      </c>
      <c r="G278">
        <v>6.13</v>
      </c>
      <c r="H278">
        <v>0.1</v>
      </c>
      <c r="I278">
        <v>111</v>
      </c>
      <c r="J278">
        <v>185.69</v>
      </c>
      <c r="K278">
        <v>53.44</v>
      </c>
      <c r="L278">
        <v>1</v>
      </c>
      <c r="M278">
        <v>109</v>
      </c>
      <c r="N278">
        <v>36.26</v>
      </c>
      <c r="O278">
        <v>23136.14</v>
      </c>
      <c r="P278">
        <v>153.19</v>
      </c>
      <c r="Q278">
        <v>195.48</v>
      </c>
      <c r="R278">
        <v>88.26000000000001</v>
      </c>
      <c r="S278">
        <v>14.2</v>
      </c>
      <c r="T278">
        <v>34780.47</v>
      </c>
      <c r="U278">
        <v>0.16</v>
      </c>
      <c r="V278">
        <v>0.62</v>
      </c>
      <c r="W278">
        <v>0.82</v>
      </c>
      <c r="X278">
        <v>2.25</v>
      </c>
      <c r="Y278">
        <v>0.5</v>
      </c>
      <c r="Z278">
        <v>10</v>
      </c>
    </row>
    <row r="279" spans="1:26">
      <c r="A279">
        <v>1</v>
      </c>
      <c r="B279">
        <v>95</v>
      </c>
      <c r="C279" t="s">
        <v>26</v>
      </c>
      <c r="D279">
        <v>6.9408</v>
      </c>
      <c r="E279">
        <v>14.41</v>
      </c>
      <c r="F279">
        <v>10.08</v>
      </c>
      <c r="G279">
        <v>12.09</v>
      </c>
      <c r="H279">
        <v>0.19</v>
      </c>
      <c r="I279">
        <v>50</v>
      </c>
      <c r="J279">
        <v>187.21</v>
      </c>
      <c r="K279">
        <v>53.44</v>
      </c>
      <c r="L279">
        <v>2</v>
      </c>
      <c r="M279">
        <v>48</v>
      </c>
      <c r="N279">
        <v>36.77</v>
      </c>
      <c r="O279">
        <v>23322.88</v>
      </c>
      <c r="P279">
        <v>135.41</v>
      </c>
      <c r="Q279">
        <v>195.46</v>
      </c>
      <c r="R279">
        <v>48.92</v>
      </c>
      <c r="S279">
        <v>14.2</v>
      </c>
      <c r="T279">
        <v>15412.94</v>
      </c>
      <c r="U279">
        <v>0.29</v>
      </c>
      <c r="V279">
        <v>0.7</v>
      </c>
      <c r="W279">
        <v>0.71</v>
      </c>
      <c r="X279">
        <v>0.99</v>
      </c>
      <c r="Y279">
        <v>0.5</v>
      </c>
      <c r="Z279">
        <v>10</v>
      </c>
    </row>
    <row r="280" spans="1:26">
      <c r="A280">
        <v>2</v>
      </c>
      <c r="B280">
        <v>95</v>
      </c>
      <c r="C280" t="s">
        <v>26</v>
      </c>
      <c r="D280">
        <v>7.4816</v>
      </c>
      <c r="E280">
        <v>13.37</v>
      </c>
      <c r="F280">
        <v>9.710000000000001</v>
      </c>
      <c r="G280">
        <v>18.2</v>
      </c>
      <c r="H280">
        <v>0.28</v>
      </c>
      <c r="I280">
        <v>32</v>
      </c>
      <c r="J280">
        <v>188.73</v>
      </c>
      <c r="K280">
        <v>53.44</v>
      </c>
      <c r="L280">
        <v>3</v>
      </c>
      <c r="M280">
        <v>30</v>
      </c>
      <c r="N280">
        <v>37.29</v>
      </c>
      <c r="O280">
        <v>23510.33</v>
      </c>
      <c r="P280">
        <v>129.96</v>
      </c>
      <c r="Q280">
        <v>195.42</v>
      </c>
      <c r="R280">
        <v>37.19</v>
      </c>
      <c r="S280">
        <v>14.2</v>
      </c>
      <c r="T280">
        <v>9641.25</v>
      </c>
      <c r="U280">
        <v>0.38</v>
      </c>
      <c r="V280">
        <v>0.73</v>
      </c>
      <c r="W280">
        <v>0.6899999999999999</v>
      </c>
      <c r="X280">
        <v>0.62</v>
      </c>
      <c r="Y280">
        <v>0.5</v>
      </c>
      <c r="Z280">
        <v>10</v>
      </c>
    </row>
    <row r="281" spans="1:26">
      <c r="A281">
        <v>3</v>
      </c>
      <c r="B281">
        <v>95</v>
      </c>
      <c r="C281" t="s">
        <v>26</v>
      </c>
      <c r="D281">
        <v>7.7601</v>
      </c>
      <c r="E281">
        <v>12.89</v>
      </c>
      <c r="F281">
        <v>9.52</v>
      </c>
      <c r="G281">
        <v>23.81</v>
      </c>
      <c r="H281">
        <v>0.37</v>
      </c>
      <c r="I281">
        <v>24</v>
      </c>
      <c r="J281">
        <v>190.25</v>
      </c>
      <c r="K281">
        <v>53.44</v>
      </c>
      <c r="L281">
        <v>4</v>
      </c>
      <c r="M281">
        <v>22</v>
      </c>
      <c r="N281">
        <v>37.82</v>
      </c>
      <c r="O281">
        <v>23698.48</v>
      </c>
      <c r="P281">
        <v>126.89</v>
      </c>
      <c r="Q281">
        <v>195.42</v>
      </c>
      <c r="R281">
        <v>31.52</v>
      </c>
      <c r="S281">
        <v>14.2</v>
      </c>
      <c r="T281">
        <v>6845.7</v>
      </c>
      <c r="U281">
        <v>0.45</v>
      </c>
      <c r="V281">
        <v>0.74</v>
      </c>
      <c r="W281">
        <v>0.67</v>
      </c>
      <c r="X281">
        <v>0.44</v>
      </c>
      <c r="Y281">
        <v>0.5</v>
      </c>
      <c r="Z281">
        <v>10</v>
      </c>
    </row>
    <row r="282" spans="1:26">
      <c r="A282">
        <v>4</v>
      </c>
      <c r="B282">
        <v>95</v>
      </c>
      <c r="C282" t="s">
        <v>26</v>
      </c>
      <c r="D282">
        <v>7.9272</v>
      </c>
      <c r="E282">
        <v>12.61</v>
      </c>
      <c r="F282">
        <v>9.44</v>
      </c>
      <c r="G282">
        <v>29.81</v>
      </c>
      <c r="H282">
        <v>0.46</v>
      </c>
      <c r="I282">
        <v>19</v>
      </c>
      <c r="J282">
        <v>191.78</v>
      </c>
      <c r="K282">
        <v>53.44</v>
      </c>
      <c r="L282">
        <v>5</v>
      </c>
      <c r="M282">
        <v>17</v>
      </c>
      <c r="N282">
        <v>38.35</v>
      </c>
      <c r="O282">
        <v>23887.36</v>
      </c>
      <c r="P282">
        <v>125.32</v>
      </c>
      <c r="Q282">
        <v>195.42</v>
      </c>
      <c r="R282">
        <v>29</v>
      </c>
      <c r="S282">
        <v>14.2</v>
      </c>
      <c r="T282">
        <v>5608.34</v>
      </c>
      <c r="U282">
        <v>0.49</v>
      </c>
      <c r="V282">
        <v>0.75</v>
      </c>
      <c r="W282">
        <v>0.67</v>
      </c>
      <c r="X282">
        <v>0.35</v>
      </c>
      <c r="Y282">
        <v>0.5</v>
      </c>
      <c r="Z282">
        <v>10</v>
      </c>
    </row>
    <row r="283" spans="1:26">
      <c r="A283">
        <v>5</v>
      </c>
      <c r="B283">
        <v>95</v>
      </c>
      <c r="C283" t="s">
        <v>26</v>
      </c>
      <c r="D283">
        <v>8.0334</v>
      </c>
      <c r="E283">
        <v>12.45</v>
      </c>
      <c r="F283">
        <v>9.380000000000001</v>
      </c>
      <c r="G283">
        <v>35.19</v>
      </c>
      <c r="H283">
        <v>0.55</v>
      </c>
      <c r="I283">
        <v>16</v>
      </c>
      <c r="J283">
        <v>193.32</v>
      </c>
      <c r="K283">
        <v>53.44</v>
      </c>
      <c r="L283">
        <v>6</v>
      </c>
      <c r="M283">
        <v>14</v>
      </c>
      <c r="N283">
        <v>38.89</v>
      </c>
      <c r="O283">
        <v>24076.95</v>
      </c>
      <c r="P283">
        <v>123.87</v>
      </c>
      <c r="Q283">
        <v>195.42</v>
      </c>
      <c r="R283">
        <v>27.15</v>
      </c>
      <c r="S283">
        <v>14.2</v>
      </c>
      <c r="T283">
        <v>4699.98</v>
      </c>
      <c r="U283">
        <v>0.52</v>
      </c>
      <c r="V283">
        <v>0.75</v>
      </c>
      <c r="W283">
        <v>0.67</v>
      </c>
      <c r="X283">
        <v>0.3</v>
      </c>
      <c r="Y283">
        <v>0.5</v>
      </c>
      <c r="Z283">
        <v>10</v>
      </c>
    </row>
    <row r="284" spans="1:26">
      <c r="A284">
        <v>6</v>
      </c>
      <c r="B284">
        <v>95</v>
      </c>
      <c r="C284" t="s">
        <v>26</v>
      </c>
      <c r="D284">
        <v>8.1068</v>
      </c>
      <c r="E284">
        <v>12.34</v>
      </c>
      <c r="F284">
        <v>9.35</v>
      </c>
      <c r="G284">
        <v>40.05</v>
      </c>
      <c r="H284">
        <v>0.64</v>
      </c>
      <c r="I284">
        <v>14</v>
      </c>
      <c r="J284">
        <v>194.86</v>
      </c>
      <c r="K284">
        <v>53.44</v>
      </c>
      <c r="L284">
        <v>7</v>
      </c>
      <c r="M284">
        <v>12</v>
      </c>
      <c r="N284">
        <v>39.43</v>
      </c>
      <c r="O284">
        <v>24267.28</v>
      </c>
      <c r="P284">
        <v>123.01</v>
      </c>
      <c r="Q284">
        <v>195.42</v>
      </c>
      <c r="R284">
        <v>26.08</v>
      </c>
      <c r="S284">
        <v>14.2</v>
      </c>
      <c r="T284">
        <v>4175.54</v>
      </c>
      <c r="U284">
        <v>0.54</v>
      </c>
      <c r="V284">
        <v>0.76</v>
      </c>
      <c r="W284">
        <v>0.66</v>
      </c>
      <c r="X284">
        <v>0.26</v>
      </c>
      <c r="Y284">
        <v>0.5</v>
      </c>
      <c r="Z284">
        <v>10</v>
      </c>
    </row>
    <row r="285" spans="1:26">
      <c r="A285">
        <v>7</v>
      </c>
      <c r="B285">
        <v>95</v>
      </c>
      <c r="C285" t="s">
        <v>26</v>
      </c>
      <c r="D285">
        <v>8.1837</v>
      </c>
      <c r="E285">
        <v>12.22</v>
      </c>
      <c r="F285">
        <v>9.300000000000001</v>
      </c>
      <c r="G285">
        <v>46.52</v>
      </c>
      <c r="H285">
        <v>0.72</v>
      </c>
      <c r="I285">
        <v>12</v>
      </c>
      <c r="J285">
        <v>196.41</v>
      </c>
      <c r="K285">
        <v>53.44</v>
      </c>
      <c r="L285">
        <v>8</v>
      </c>
      <c r="M285">
        <v>10</v>
      </c>
      <c r="N285">
        <v>39.98</v>
      </c>
      <c r="O285">
        <v>24458.36</v>
      </c>
      <c r="P285">
        <v>122.02</v>
      </c>
      <c r="Q285">
        <v>195.42</v>
      </c>
      <c r="R285">
        <v>24.74</v>
      </c>
      <c r="S285">
        <v>14.2</v>
      </c>
      <c r="T285">
        <v>3515.52</v>
      </c>
      <c r="U285">
        <v>0.57</v>
      </c>
      <c r="V285">
        <v>0.76</v>
      </c>
      <c r="W285">
        <v>0.66</v>
      </c>
      <c r="X285">
        <v>0.22</v>
      </c>
      <c r="Y285">
        <v>0.5</v>
      </c>
      <c r="Z285">
        <v>10</v>
      </c>
    </row>
    <row r="286" spans="1:26">
      <c r="A286">
        <v>8</v>
      </c>
      <c r="B286">
        <v>95</v>
      </c>
      <c r="C286" t="s">
        <v>26</v>
      </c>
      <c r="D286">
        <v>8.2226</v>
      </c>
      <c r="E286">
        <v>12.16</v>
      </c>
      <c r="F286">
        <v>9.279999999999999</v>
      </c>
      <c r="G286">
        <v>50.64</v>
      </c>
      <c r="H286">
        <v>0.8100000000000001</v>
      </c>
      <c r="I286">
        <v>11</v>
      </c>
      <c r="J286">
        <v>197.97</v>
      </c>
      <c r="K286">
        <v>53.44</v>
      </c>
      <c r="L286">
        <v>9</v>
      </c>
      <c r="M286">
        <v>9</v>
      </c>
      <c r="N286">
        <v>40.53</v>
      </c>
      <c r="O286">
        <v>24650.18</v>
      </c>
      <c r="P286">
        <v>121.12</v>
      </c>
      <c r="Q286">
        <v>195.42</v>
      </c>
      <c r="R286">
        <v>24.15</v>
      </c>
      <c r="S286">
        <v>14.2</v>
      </c>
      <c r="T286">
        <v>3225.56</v>
      </c>
      <c r="U286">
        <v>0.59</v>
      </c>
      <c r="V286">
        <v>0.76</v>
      </c>
      <c r="W286">
        <v>0.65</v>
      </c>
      <c r="X286">
        <v>0.2</v>
      </c>
      <c r="Y286">
        <v>0.5</v>
      </c>
      <c r="Z286">
        <v>10</v>
      </c>
    </row>
    <row r="287" spans="1:26">
      <c r="A287">
        <v>9</v>
      </c>
      <c r="B287">
        <v>95</v>
      </c>
      <c r="C287" t="s">
        <v>26</v>
      </c>
      <c r="D287">
        <v>8.261799999999999</v>
      </c>
      <c r="E287">
        <v>12.1</v>
      </c>
      <c r="F287">
        <v>9.26</v>
      </c>
      <c r="G287">
        <v>55.58</v>
      </c>
      <c r="H287">
        <v>0.89</v>
      </c>
      <c r="I287">
        <v>10</v>
      </c>
      <c r="J287">
        <v>199.53</v>
      </c>
      <c r="K287">
        <v>53.44</v>
      </c>
      <c r="L287">
        <v>10</v>
      </c>
      <c r="M287">
        <v>8</v>
      </c>
      <c r="N287">
        <v>41.1</v>
      </c>
      <c r="O287">
        <v>24842.77</v>
      </c>
      <c r="P287">
        <v>120.41</v>
      </c>
      <c r="Q287">
        <v>195.43</v>
      </c>
      <c r="R287">
        <v>23.5</v>
      </c>
      <c r="S287">
        <v>14.2</v>
      </c>
      <c r="T287">
        <v>2902.53</v>
      </c>
      <c r="U287">
        <v>0.6</v>
      </c>
      <c r="V287">
        <v>0.76</v>
      </c>
      <c r="W287">
        <v>0.65</v>
      </c>
      <c r="X287">
        <v>0.18</v>
      </c>
      <c r="Y287">
        <v>0.5</v>
      </c>
      <c r="Z287">
        <v>10</v>
      </c>
    </row>
    <row r="288" spans="1:26">
      <c r="A288">
        <v>10</v>
      </c>
      <c r="B288">
        <v>95</v>
      </c>
      <c r="C288" t="s">
        <v>26</v>
      </c>
      <c r="D288">
        <v>8.290699999999999</v>
      </c>
      <c r="E288">
        <v>12.06</v>
      </c>
      <c r="F288">
        <v>9.26</v>
      </c>
      <c r="G288">
        <v>61.72</v>
      </c>
      <c r="H288">
        <v>0.97</v>
      </c>
      <c r="I288">
        <v>9</v>
      </c>
      <c r="J288">
        <v>201.1</v>
      </c>
      <c r="K288">
        <v>53.44</v>
      </c>
      <c r="L288">
        <v>11</v>
      </c>
      <c r="M288">
        <v>7</v>
      </c>
      <c r="N288">
        <v>41.66</v>
      </c>
      <c r="O288">
        <v>25036.12</v>
      </c>
      <c r="P288">
        <v>119.67</v>
      </c>
      <c r="Q288">
        <v>195.43</v>
      </c>
      <c r="R288">
        <v>23.13</v>
      </c>
      <c r="S288">
        <v>14.2</v>
      </c>
      <c r="T288">
        <v>2725.55</v>
      </c>
      <c r="U288">
        <v>0.61</v>
      </c>
      <c r="V288">
        <v>0.76</v>
      </c>
      <c r="W288">
        <v>0.66</v>
      </c>
      <c r="X288">
        <v>0.17</v>
      </c>
      <c r="Y288">
        <v>0.5</v>
      </c>
      <c r="Z288">
        <v>10</v>
      </c>
    </row>
    <row r="289" spans="1:26">
      <c r="A289">
        <v>11</v>
      </c>
      <c r="B289">
        <v>95</v>
      </c>
      <c r="C289" t="s">
        <v>26</v>
      </c>
      <c r="D289">
        <v>8.2928</v>
      </c>
      <c r="E289">
        <v>12.06</v>
      </c>
      <c r="F289">
        <v>9.26</v>
      </c>
      <c r="G289">
        <v>61.7</v>
      </c>
      <c r="H289">
        <v>1.05</v>
      </c>
      <c r="I289">
        <v>9</v>
      </c>
      <c r="J289">
        <v>202.67</v>
      </c>
      <c r="K289">
        <v>53.44</v>
      </c>
      <c r="L289">
        <v>12</v>
      </c>
      <c r="M289">
        <v>7</v>
      </c>
      <c r="N289">
        <v>42.24</v>
      </c>
      <c r="O289">
        <v>25230.25</v>
      </c>
      <c r="P289">
        <v>119.1</v>
      </c>
      <c r="Q289">
        <v>195.43</v>
      </c>
      <c r="R289">
        <v>23.24</v>
      </c>
      <c r="S289">
        <v>14.2</v>
      </c>
      <c r="T289">
        <v>2780.4</v>
      </c>
      <c r="U289">
        <v>0.61</v>
      </c>
      <c r="V289">
        <v>0.76</v>
      </c>
      <c r="W289">
        <v>0.65</v>
      </c>
      <c r="X289">
        <v>0.17</v>
      </c>
      <c r="Y289">
        <v>0.5</v>
      </c>
      <c r="Z289">
        <v>10</v>
      </c>
    </row>
    <row r="290" spans="1:26">
      <c r="A290">
        <v>12</v>
      </c>
      <c r="B290">
        <v>95</v>
      </c>
      <c r="C290" t="s">
        <v>26</v>
      </c>
      <c r="D290">
        <v>8.3407</v>
      </c>
      <c r="E290">
        <v>11.99</v>
      </c>
      <c r="F290">
        <v>9.220000000000001</v>
      </c>
      <c r="G290">
        <v>69.17</v>
      </c>
      <c r="H290">
        <v>1.13</v>
      </c>
      <c r="I290">
        <v>8</v>
      </c>
      <c r="J290">
        <v>204.25</v>
      </c>
      <c r="K290">
        <v>53.44</v>
      </c>
      <c r="L290">
        <v>13</v>
      </c>
      <c r="M290">
        <v>6</v>
      </c>
      <c r="N290">
        <v>42.82</v>
      </c>
      <c r="O290">
        <v>25425.3</v>
      </c>
      <c r="P290">
        <v>118.25</v>
      </c>
      <c r="Q290">
        <v>195.42</v>
      </c>
      <c r="R290">
        <v>22.23</v>
      </c>
      <c r="S290">
        <v>14.2</v>
      </c>
      <c r="T290">
        <v>2281.23</v>
      </c>
      <c r="U290">
        <v>0.64</v>
      </c>
      <c r="V290">
        <v>0.77</v>
      </c>
      <c r="W290">
        <v>0.65</v>
      </c>
      <c r="X290">
        <v>0.14</v>
      </c>
      <c r="Y290">
        <v>0.5</v>
      </c>
      <c r="Z290">
        <v>10</v>
      </c>
    </row>
    <row r="291" spans="1:26">
      <c r="A291">
        <v>13</v>
      </c>
      <c r="B291">
        <v>95</v>
      </c>
      <c r="C291" t="s">
        <v>26</v>
      </c>
      <c r="D291">
        <v>8.3848</v>
      </c>
      <c r="E291">
        <v>11.93</v>
      </c>
      <c r="F291">
        <v>9.199999999999999</v>
      </c>
      <c r="G291">
        <v>78.83</v>
      </c>
      <c r="H291">
        <v>1.21</v>
      </c>
      <c r="I291">
        <v>7</v>
      </c>
      <c r="J291">
        <v>205.84</v>
      </c>
      <c r="K291">
        <v>53.44</v>
      </c>
      <c r="L291">
        <v>14</v>
      </c>
      <c r="M291">
        <v>5</v>
      </c>
      <c r="N291">
        <v>43.4</v>
      </c>
      <c r="O291">
        <v>25621.03</v>
      </c>
      <c r="P291">
        <v>117.04</v>
      </c>
      <c r="Q291">
        <v>195.42</v>
      </c>
      <c r="R291">
        <v>21.45</v>
      </c>
      <c r="S291">
        <v>14.2</v>
      </c>
      <c r="T291">
        <v>1892.25</v>
      </c>
      <c r="U291">
        <v>0.66</v>
      </c>
      <c r="V291">
        <v>0.77</v>
      </c>
      <c r="W291">
        <v>0.65</v>
      </c>
      <c r="X291">
        <v>0.11</v>
      </c>
      <c r="Y291">
        <v>0.5</v>
      </c>
      <c r="Z291">
        <v>10</v>
      </c>
    </row>
    <row r="292" spans="1:26">
      <c r="A292">
        <v>14</v>
      </c>
      <c r="B292">
        <v>95</v>
      </c>
      <c r="C292" t="s">
        <v>26</v>
      </c>
      <c r="D292">
        <v>8.377000000000001</v>
      </c>
      <c r="E292">
        <v>11.94</v>
      </c>
      <c r="F292">
        <v>9.210000000000001</v>
      </c>
      <c r="G292">
        <v>78.93000000000001</v>
      </c>
      <c r="H292">
        <v>1.28</v>
      </c>
      <c r="I292">
        <v>7</v>
      </c>
      <c r="J292">
        <v>207.43</v>
      </c>
      <c r="K292">
        <v>53.44</v>
      </c>
      <c r="L292">
        <v>15</v>
      </c>
      <c r="M292">
        <v>5</v>
      </c>
      <c r="N292">
        <v>44</v>
      </c>
      <c r="O292">
        <v>25817.56</v>
      </c>
      <c r="P292">
        <v>117.47</v>
      </c>
      <c r="Q292">
        <v>195.42</v>
      </c>
      <c r="R292">
        <v>21.68</v>
      </c>
      <c r="S292">
        <v>14.2</v>
      </c>
      <c r="T292">
        <v>2008.95</v>
      </c>
      <c r="U292">
        <v>0.66</v>
      </c>
      <c r="V292">
        <v>0.77</v>
      </c>
      <c r="W292">
        <v>0.65</v>
      </c>
      <c r="X292">
        <v>0.12</v>
      </c>
      <c r="Y292">
        <v>0.5</v>
      </c>
      <c r="Z292">
        <v>10</v>
      </c>
    </row>
    <row r="293" spans="1:26">
      <c r="A293">
        <v>15</v>
      </c>
      <c r="B293">
        <v>95</v>
      </c>
      <c r="C293" t="s">
        <v>26</v>
      </c>
      <c r="D293">
        <v>8.3775</v>
      </c>
      <c r="E293">
        <v>11.94</v>
      </c>
      <c r="F293">
        <v>9.210000000000001</v>
      </c>
      <c r="G293">
        <v>78.92</v>
      </c>
      <c r="H293">
        <v>1.36</v>
      </c>
      <c r="I293">
        <v>7</v>
      </c>
      <c r="J293">
        <v>209.03</v>
      </c>
      <c r="K293">
        <v>53.44</v>
      </c>
      <c r="L293">
        <v>16</v>
      </c>
      <c r="M293">
        <v>5</v>
      </c>
      <c r="N293">
        <v>44.6</v>
      </c>
      <c r="O293">
        <v>26014.91</v>
      </c>
      <c r="P293">
        <v>116.73</v>
      </c>
      <c r="Q293">
        <v>195.42</v>
      </c>
      <c r="R293">
        <v>21.75</v>
      </c>
      <c r="S293">
        <v>14.2</v>
      </c>
      <c r="T293">
        <v>2045.83</v>
      </c>
      <c r="U293">
        <v>0.65</v>
      </c>
      <c r="V293">
        <v>0.77</v>
      </c>
      <c r="W293">
        <v>0.65</v>
      </c>
      <c r="X293">
        <v>0.12</v>
      </c>
      <c r="Y293">
        <v>0.5</v>
      </c>
      <c r="Z293">
        <v>10</v>
      </c>
    </row>
    <row r="294" spans="1:26">
      <c r="A294">
        <v>16</v>
      </c>
      <c r="B294">
        <v>95</v>
      </c>
      <c r="C294" t="s">
        <v>26</v>
      </c>
      <c r="D294">
        <v>8.4175</v>
      </c>
      <c r="E294">
        <v>11.88</v>
      </c>
      <c r="F294">
        <v>9.19</v>
      </c>
      <c r="G294">
        <v>91.88</v>
      </c>
      <c r="H294">
        <v>1.43</v>
      </c>
      <c r="I294">
        <v>6</v>
      </c>
      <c r="J294">
        <v>210.64</v>
      </c>
      <c r="K294">
        <v>53.44</v>
      </c>
      <c r="L294">
        <v>17</v>
      </c>
      <c r="M294">
        <v>4</v>
      </c>
      <c r="N294">
        <v>45.21</v>
      </c>
      <c r="O294">
        <v>26213.09</v>
      </c>
      <c r="P294">
        <v>115.73</v>
      </c>
      <c r="Q294">
        <v>195.42</v>
      </c>
      <c r="R294">
        <v>21.14</v>
      </c>
      <c r="S294">
        <v>14.2</v>
      </c>
      <c r="T294">
        <v>1743.71</v>
      </c>
      <c r="U294">
        <v>0.67</v>
      </c>
      <c r="V294">
        <v>0.77</v>
      </c>
      <c r="W294">
        <v>0.65</v>
      </c>
      <c r="X294">
        <v>0.1</v>
      </c>
      <c r="Y294">
        <v>0.5</v>
      </c>
      <c r="Z294">
        <v>10</v>
      </c>
    </row>
    <row r="295" spans="1:26">
      <c r="A295">
        <v>17</v>
      </c>
      <c r="B295">
        <v>95</v>
      </c>
      <c r="C295" t="s">
        <v>26</v>
      </c>
      <c r="D295">
        <v>8.4236</v>
      </c>
      <c r="E295">
        <v>11.87</v>
      </c>
      <c r="F295">
        <v>9.18</v>
      </c>
      <c r="G295">
        <v>91.79000000000001</v>
      </c>
      <c r="H295">
        <v>1.51</v>
      </c>
      <c r="I295">
        <v>6</v>
      </c>
      <c r="J295">
        <v>212.25</v>
      </c>
      <c r="K295">
        <v>53.44</v>
      </c>
      <c r="L295">
        <v>18</v>
      </c>
      <c r="M295">
        <v>4</v>
      </c>
      <c r="N295">
        <v>45.82</v>
      </c>
      <c r="O295">
        <v>26412.11</v>
      </c>
      <c r="P295">
        <v>115.53</v>
      </c>
      <c r="Q295">
        <v>195.42</v>
      </c>
      <c r="R295">
        <v>20.87</v>
      </c>
      <c r="S295">
        <v>14.2</v>
      </c>
      <c r="T295">
        <v>1607.93</v>
      </c>
      <c r="U295">
        <v>0.68</v>
      </c>
      <c r="V295">
        <v>0.77</v>
      </c>
      <c r="W295">
        <v>0.65</v>
      </c>
      <c r="X295">
        <v>0.09</v>
      </c>
      <c r="Y295">
        <v>0.5</v>
      </c>
      <c r="Z295">
        <v>10</v>
      </c>
    </row>
    <row r="296" spans="1:26">
      <c r="A296">
        <v>18</v>
      </c>
      <c r="B296">
        <v>95</v>
      </c>
      <c r="C296" t="s">
        <v>26</v>
      </c>
      <c r="D296">
        <v>8.416700000000001</v>
      </c>
      <c r="E296">
        <v>11.88</v>
      </c>
      <c r="F296">
        <v>9.19</v>
      </c>
      <c r="G296">
        <v>91.89</v>
      </c>
      <c r="H296">
        <v>1.58</v>
      </c>
      <c r="I296">
        <v>6</v>
      </c>
      <c r="J296">
        <v>213.87</v>
      </c>
      <c r="K296">
        <v>53.44</v>
      </c>
      <c r="L296">
        <v>19</v>
      </c>
      <c r="M296">
        <v>4</v>
      </c>
      <c r="N296">
        <v>46.44</v>
      </c>
      <c r="O296">
        <v>26611.98</v>
      </c>
      <c r="P296">
        <v>115.17</v>
      </c>
      <c r="Q296">
        <v>195.42</v>
      </c>
      <c r="R296">
        <v>21.13</v>
      </c>
      <c r="S296">
        <v>14.2</v>
      </c>
      <c r="T296">
        <v>1739.48</v>
      </c>
      <c r="U296">
        <v>0.67</v>
      </c>
      <c r="V296">
        <v>0.77</v>
      </c>
      <c r="W296">
        <v>0.65</v>
      </c>
      <c r="X296">
        <v>0.1</v>
      </c>
      <c r="Y296">
        <v>0.5</v>
      </c>
      <c r="Z296">
        <v>10</v>
      </c>
    </row>
    <row r="297" spans="1:26">
      <c r="A297">
        <v>19</v>
      </c>
      <c r="B297">
        <v>95</v>
      </c>
      <c r="C297" t="s">
        <v>26</v>
      </c>
      <c r="D297">
        <v>8.4216</v>
      </c>
      <c r="E297">
        <v>11.87</v>
      </c>
      <c r="F297">
        <v>9.18</v>
      </c>
      <c r="G297">
        <v>91.81999999999999</v>
      </c>
      <c r="H297">
        <v>1.65</v>
      </c>
      <c r="I297">
        <v>6</v>
      </c>
      <c r="J297">
        <v>215.5</v>
      </c>
      <c r="K297">
        <v>53.44</v>
      </c>
      <c r="L297">
        <v>20</v>
      </c>
      <c r="M297">
        <v>4</v>
      </c>
      <c r="N297">
        <v>47.07</v>
      </c>
      <c r="O297">
        <v>26812.71</v>
      </c>
      <c r="P297">
        <v>114.34</v>
      </c>
      <c r="Q297">
        <v>195.42</v>
      </c>
      <c r="R297">
        <v>21.07</v>
      </c>
      <c r="S297">
        <v>14.2</v>
      </c>
      <c r="T297">
        <v>1706.84</v>
      </c>
      <c r="U297">
        <v>0.67</v>
      </c>
      <c r="V297">
        <v>0.77</v>
      </c>
      <c r="W297">
        <v>0.64</v>
      </c>
      <c r="X297">
        <v>0.09</v>
      </c>
      <c r="Y297">
        <v>0.5</v>
      </c>
      <c r="Z297">
        <v>10</v>
      </c>
    </row>
    <row r="298" spans="1:26">
      <c r="A298">
        <v>20</v>
      </c>
      <c r="B298">
        <v>95</v>
      </c>
      <c r="C298" t="s">
        <v>26</v>
      </c>
      <c r="D298">
        <v>8.456899999999999</v>
      </c>
      <c r="E298">
        <v>11.82</v>
      </c>
      <c r="F298">
        <v>9.17</v>
      </c>
      <c r="G298">
        <v>110.04</v>
      </c>
      <c r="H298">
        <v>1.72</v>
      </c>
      <c r="I298">
        <v>5</v>
      </c>
      <c r="J298">
        <v>217.14</v>
      </c>
      <c r="K298">
        <v>53.44</v>
      </c>
      <c r="L298">
        <v>21</v>
      </c>
      <c r="M298">
        <v>3</v>
      </c>
      <c r="N298">
        <v>47.7</v>
      </c>
      <c r="O298">
        <v>27014.3</v>
      </c>
      <c r="P298">
        <v>113.73</v>
      </c>
      <c r="Q298">
        <v>195.42</v>
      </c>
      <c r="R298">
        <v>20.68</v>
      </c>
      <c r="S298">
        <v>14.2</v>
      </c>
      <c r="T298">
        <v>1516.84</v>
      </c>
      <c r="U298">
        <v>0.6899999999999999</v>
      </c>
      <c r="V298">
        <v>0.77</v>
      </c>
      <c r="W298">
        <v>0.64</v>
      </c>
      <c r="X298">
        <v>0.08</v>
      </c>
      <c r="Y298">
        <v>0.5</v>
      </c>
      <c r="Z298">
        <v>10</v>
      </c>
    </row>
    <row r="299" spans="1:26">
      <c r="A299">
        <v>21</v>
      </c>
      <c r="B299">
        <v>95</v>
      </c>
      <c r="C299" t="s">
        <v>26</v>
      </c>
      <c r="D299">
        <v>8.458399999999999</v>
      </c>
      <c r="E299">
        <v>11.82</v>
      </c>
      <c r="F299">
        <v>9.17</v>
      </c>
      <c r="G299">
        <v>110.01</v>
      </c>
      <c r="H299">
        <v>1.79</v>
      </c>
      <c r="I299">
        <v>5</v>
      </c>
      <c r="J299">
        <v>218.78</v>
      </c>
      <c r="K299">
        <v>53.44</v>
      </c>
      <c r="L299">
        <v>22</v>
      </c>
      <c r="M299">
        <v>3</v>
      </c>
      <c r="N299">
        <v>48.34</v>
      </c>
      <c r="O299">
        <v>27216.79</v>
      </c>
      <c r="P299">
        <v>113.46</v>
      </c>
      <c r="Q299">
        <v>195.42</v>
      </c>
      <c r="R299">
        <v>20.59</v>
      </c>
      <c r="S299">
        <v>14.2</v>
      </c>
      <c r="T299">
        <v>1475.85</v>
      </c>
      <c r="U299">
        <v>0.6899999999999999</v>
      </c>
      <c r="V299">
        <v>0.77</v>
      </c>
      <c r="W299">
        <v>0.64</v>
      </c>
      <c r="X299">
        <v>0.08</v>
      </c>
      <c r="Y299">
        <v>0.5</v>
      </c>
      <c r="Z299">
        <v>10</v>
      </c>
    </row>
    <row r="300" spans="1:26">
      <c r="A300">
        <v>22</v>
      </c>
      <c r="B300">
        <v>95</v>
      </c>
      <c r="C300" t="s">
        <v>26</v>
      </c>
      <c r="D300">
        <v>8.4551</v>
      </c>
      <c r="E300">
        <v>11.83</v>
      </c>
      <c r="F300">
        <v>9.17</v>
      </c>
      <c r="G300">
        <v>110.07</v>
      </c>
      <c r="H300">
        <v>1.85</v>
      </c>
      <c r="I300">
        <v>5</v>
      </c>
      <c r="J300">
        <v>220.43</v>
      </c>
      <c r="K300">
        <v>53.44</v>
      </c>
      <c r="L300">
        <v>23</v>
      </c>
      <c r="M300">
        <v>3</v>
      </c>
      <c r="N300">
        <v>48.99</v>
      </c>
      <c r="O300">
        <v>27420.16</v>
      </c>
      <c r="P300">
        <v>113.46</v>
      </c>
      <c r="Q300">
        <v>195.42</v>
      </c>
      <c r="R300">
        <v>20.71</v>
      </c>
      <c r="S300">
        <v>14.2</v>
      </c>
      <c r="T300">
        <v>1536.33</v>
      </c>
      <c r="U300">
        <v>0.6899999999999999</v>
      </c>
      <c r="V300">
        <v>0.77</v>
      </c>
      <c r="W300">
        <v>0.64</v>
      </c>
      <c r="X300">
        <v>0.09</v>
      </c>
      <c r="Y300">
        <v>0.5</v>
      </c>
      <c r="Z300">
        <v>10</v>
      </c>
    </row>
    <row r="301" spans="1:26">
      <c r="A301">
        <v>23</v>
      </c>
      <c r="B301">
        <v>95</v>
      </c>
      <c r="C301" t="s">
        <v>26</v>
      </c>
      <c r="D301">
        <v>8.4582</v>
      </c>
      <c r="E301">
        <v>11.82</v>
      </c>
      <c r="F301">
        <v>9.17</v>
      </c>
      <c r="G301">
        <v>110.02</v>
      </c>
      <c r="H301">
        <v>1.92</v>
      </c>
      <c r="I301">
        <v>5</v>
      </c>
      <c r="J301">
        <v>222.08</v>
      </c>
      <c r="K301">
        <v>53.44</v>
      </c>
      <c r="L301">
        <v>24</v>
      </c>
      <c r="M301">
        <v>3</v>
      </c>
      <c r="N301">
        <v>49.65</v>
      </c>
      <c r="O301">
        <v>27624.44</v>
      </c>
      <c r="P301">
        <v>112.6</v>
      </c>
      <c r="Q301">
        <v>195.42</v>
      </c>
      <c r="R301">
        <v>20.57</v>
      </c>
      <c r="S301">
        <v>14.2</v>
      </c>
      <c r="T301">
        <v>1464.15</v>
      </c>
      <c r="U301">
        <v>0.6899999999999999</v>
      </c>
      <c r="V301">
        <v>0.77</v>
      </c>
      <c r="W301">
        <v>0.64</v>
      </c>
      <c r="X301">
        <v>0.08</v>
      </c>
      <c r="Y301">
        <v>0.5</v>
      </c>
      <c r="Z301">
        <v>10</v>
      </c>
    </row>
    <row r="302" spans="1:26">
      <c r="A302">
        <v>24</v>
      </c>
      <c r="B302">
        <v>95</v>
      </c>
      <c r="C302" t="s">
        <v>26</v>
      </c>
      <c r="D302">
        <v>8.461</v>
      </c>
      <c r="E302">
        <v>11.82</v>
      </c>
      <c r="F302">
        <v>9.16</v>
      </c>
      <c r="G302">
        <v>109.97</v>
      </c>
      <c r="H302">
        <v>1.99</v>
      </c>
      <c r="I302">
        <v>5</v>
      </c>
      <c r="J302">
        <v>223.75</v>
      </c>
      <c r="K302">
        <v>53.44</v>
      </c>
      <c r="L302">
        <v>25</v>
      </c>
      <c r="M302">
        <v>3</v>
      </c>
      <c r="N302">
        <v>50.31</v>
      </c>
      <c r="O302">
        <v>27829.77</v>
      </c>
      <c r="P302">
        <v>110.97</v>
      </c>
      <c r="Q302">
        <v>195.42</v>
      </c>
      <c r="R302">
        <v>20.38</v>
      </c>
      <c r="S302">
        <v>14.2</v>
      </c>
      <c r="T302">
        <v>1371.61</v>
      </c>
      <c r="U302">
        <v>0.7</v>
      </c>
      <c r="V302">
        <v>0.77</v>
      </c>
      <c r="W302">
        <v>0.65</v>
      </c>
      <c r="X302">
        <v>0.08</v>
      </c>
      <c r="Y302">
        <v>0.5</v>
      </c>
      <c r="Z302">
        <v>10</v>
      </c>
    </row>
    <row r="303" spans="1:26">
      <c r="A303">
        <v>25</v>
      </c>
      <c r="B303">
        <v>95</v>
      </c>
      <c r="C303" t="s">
        <v>26</v>
      </c>
      <c r="D303">
        <v>8.4594</v>
      </c>
      <c r="E303">
        <v>11.82</v>
      </c>
      <c r="F303">
        <v>9.17</v>
      </c>
      <c r="G303">
        <v>110</v>
      </c>
      <c r="H303">
        <v>2.05</v>
      </c>
      <c r="I303">
        <v>5</v>
      </c>
      <c r="J303">
        <v>225.42</v>
      </c>
      <c r="K303">
        <v>53.44</v>
      </c>
      <c r="L303">
        <v>26</v>
      </c>
      <c r="M303">
        <v>3</v>
      </c>
      <c r="N303">
        <v>50.98</v>
      </c>
      <c r="O303">
        <v>28035.92</v>
      </c>
      <c r="P303">
        <v>109.94</v>
      </c>
      <c r="Q303">
        <v>195.42</v>
      </c>
      <c r="R303">
        <v>20.49</v>
      </c>
      <c r="S303">
        <v>14.2</v>
      </c>
      <c r="T303">
        <v>1426.33</v>
      </c>
      <c r="U303">
        <v>0.6899999999999999</v>
      </c>
      <c r="V303">
        <v>0.77</v>
      </c>
      <c r="W303">
        <v>0.65</v>
      </c>
      <c r="X303">
        <v>0.08</v>
      </c>
      <c r="Y303">
        <v>0.5</v>
      </c>
      <c r="Z303">
        <v>10</v>
      </c>
    </row>
    <row r="304" spans="1:26">
      <c r="A304">
        <v>26</v>
      </c>
      <c r="B304">
        <v>95</v>
      </c>
      <c r="C304" t="s">
        <v>26</v>
      </c>
      <c r="D304">
        <v>8.498200000000001</v>
      </c>
      <c r="E304">
        <v>11.77</v>
      </c>
      <c r="F304">
        <v>9.15</v>
      </c>
      <c r="G304">
        <v>137.25</v>
      </c>
      <c r="H304">
        <v>2.11</v>
      </c>
      <c r="I304">
        <v>4</v>
      </c>
      <c r="J304">
        <v>227.1</v>
      </c>
      <c r="K304">
        <v>53.44</v>
      </c>
      <c r="L304">
        <v>27</v>
      </c>
      <c r="M304">
        <v>2</v>
      </c>
      <c r="N304">
        <v>51.66</v>
      </c>
      <c r="O304">
        <v>28243</v>
      </c>
      <c r="P304">
        <v>110.09</v>
      </c>
      <c r="Q304">
        <v>195.42</v>
      </c>
      <c r="R304">
        <v>19.94</v>
      </c>
      <c r="S304">
        <v>14.2</v>
      </c>
      <c r="T304">
        <v>1152.97</v>
      </c>
      <c r="U304">
        <v>0.71</v>
      </c>
      <c r="V304">
        <v>0.77</v>
      </c>
      <c r="W304">
        <v>0.64</v>
      </c>
      <c r="X304">
        <v>0.06</v>
      </c>
      <c r="Y304">
        <v>0.5</v>
      </c>
      <c r="Z304">
        <v>10</v>
      </c>
    </row>
    <row r="305" spans="1:26">
      <c r="A305">
        <v>27</v>
      </c>
      <c r="B305">
        <v>95</v>
      </c>
      <c r="C305" t="s">
        <v>26</v>
      </c>
      <c r="D305">
        <v>8.4992</v>
      </c>
      <c r="E305">
        <v>11.77</v>
      </c>
      <c r="F305">
        <v>9.15</v>
      </c>
      <c r="G305">
        <v>137.22</v>
      </c>
      <c r="H305">
        <v>2.18</v>
      </c>
      <c r="I305">
        <v>4</v>
      </c>
      <c r="J305">
        <v>228.79</v>
      </c>
      <c r="K305">
        <v>53.44</v>
      </c>
      <c r="L305">
        <v>28</v>
      </c>
      <c r="M305">
        <v>2</v>
      </c>
      <c r="N305">
        <v>52.35</v>
      </c>
      <c r="O305">
        <v>28451.04</v>
      </c>
      <c r="P305">
        <v>110.83</v>
      </c>
      <c r="Q305">
        <v>195.42</v>
      </c>
      <c r="R305">
        <v>19.95</v>
      </c>
      <c r="S305">
        <v>14.2</v>
      </c>
      <c r="T305">
        <v>1160.96</v>
      </c>
      <c r="U305">
        <v>0.71</v>
      </c>
      <c r="V305">
        <v>0.77</v>
      </c>
      <c r="W305">
        <v>0.64</v>
      </c>
      <c r="X305">
        <v>0.06</v>
      </c>
      <c r="Y305">
        <v>0.5</v>
      </c>
      <c r="Z305">
        <v>10</v>
      </c>
    </row>
    <row r="306" spans="1:26">
      <c r="A306">
        <v>28</v>
      </c>
      <c r="B306">
        <v>95</v>
      </c>
      <c r="C306" t="s">
        <v>26</v>
      </c>
      <c r="D306">
        <v>8.4986</v>
      </c>
      <c r="E306">
        <v>11.77</v>
      </c>
      <c r="F306">
        <v>9.15</v>
      </c>
      <c r="G306">
        <v>137.24</v>
      </c>
      <c r="H306">
        <v>2.24</v>
      </c>
      <c r="I306">
        <v>4</v>
      </c>
      <c r="J306">
        <v>230.48</v>
      </c>
      <c r="K306">
        <v>53.44</v>
      </c>
      <c r="L306">
        <v>29</v>
      </c>
      <c r="M306">
        <v>2</v>
      </c>
      <c r="N306">
        <v>53.05</v>
      </c>
      <c r="O306">
        <v>28660.06</v>
      </c>
      <c r="P306">
        <v>110.45</v>
      </c>
      <c r="Q306">
        <v>195.42</v>
      </c>
      <c r="R306">
        <v>19.97</v>
      </c>
      <c r="S306">
        <v>14.2</v>
      </c>
      <c r="T306">
        <v>1170.41</v>
      </c>
      <c r="U306">
        <v>0.71</v>
      </c>
      <c r="V306">
        <v>0.77</v>
      </c>
      <c r="W306">
        <v>0.64</v>
      </c>
      <c r="X306">
        <v>0.06</v>
      </c>
      <c r="Y306">
        <v>0.5</v>
      </c>
      <c r="Z306">
        <v>10</v>
      </c>
    </row>
    <row r="307" spans="1:26">
      <c r="A307">
        <v>29</v>
      </c>
      <c r="B307">
        <v>95</v>
      </c>
      <c r="C307" t="s">
        <v>26</v>
      </c>
      <c r="D307">
        <v>8.500400000000001</v>
      </c>
      <c r="E307">
        <v>11.76</v>
      </c>
      <c r="F307">
        <v>9.15</v>
      </c>
      <c r="G307">
        <v>137.2</v>
      </c>
      <c r="H307">
        <v>2.3</v>
      </c>
      <c r="I307">
        <v>4</v>
      </c>
      <c r="J307">
        <v>232.18</v>
      </c>
      <c r="K307">
        <v>53.44</v>
      </c>
      <c r="L307">
        <v>30</v>
      </c>
      <c r="M307">
        <v>2</v>
      </c>
      <c r="N307">
        <v>53.75</v>
      </c>
      <c r="O307">
        <v>28870.05</v>
      </c>
      <c r="P307">
        <v>110.22</v>
      </c>
      <c r="Q307">
        <v>195.42</v>
      </c>
      <c r="R307">
        <v>19.88</v>
      </c>
      <c r="S307">
        <v>14.2</v>
      </c>
      <c r="T307">
        <v>1122.94</v>
      </c>
      <c r="U307">
        <v>0.71</v>
      </c>
      <c r="V307">
        <v>0.77</v>
      </c>
      <c r="W307">
        <v>0.64</v>
      </c>
      <c r="X307">
        <v>0.06</v>
      </c>
      <c r="Y307">
        <v>0.5</v>
      </c>
      <c r="Z307">
        <v>10</v>
      </c>
    </row>
    <row r="308" spans="1:26">
      <c r="A308">
        <v>30</v>
      </c>
      <c r="B308">
        <v>95</v>
      </c>
      <c r="C308" t="s">
        <v>26</v>
      </c>
      <c r="D308">
        <v>8.500400000000001</v>
      </c>
      <c r="E308">
        <v>11.76</v>
      </c>
      <c r="F308">
        <v>9.15</v>
      </c>
      <c r="G308">
        <v>137.2</v>
      </c>
      <c r="H308">
        <v>2.36</v>
      </c>
      <c r="I308">
        <v>4</v>
      </c>
      <c r="J308">
        <v>233.89</v>
      </c>
      <c r="K308">
        <v>53.44</v>
      </c>
      <c r="L308">
        <v>31</v>
      </c>
      <c r="M308">
        <v>2</v>
      </c>
      <c r="N308">
        <v>54.46</v>
      </c>
      <c r="O308">
        <v>29081.05</v>
      </c>
      <c r="P308">
        <v>109.43</v>
      </c>
      <c r="Q308">
        <v>195.42</v>
      </c>
      <c r="R308">
        <v>19.82</v>
      </c>
      <c r="S308">
        <v>14.2</v>
      </c>
      <c r="T308">
        <v>1092.49</v>
      </c>
      <c r="U308">
        <v>0.72</v>
      </c>
      <c r="V308">
        <v>0.77</v>
      </c>
      <c r="W308">
        <v>0.65</v>
      </c>
      <c r="X308">
        <v>0.06</v>
      </c>
      <c r="Y308">
        <v>0.5</v>
      </c>
      <c r="Z308">
        <v>10</v>
      </c>
    </row>
    <row r="309" spans="1:26">
      <c r="A309">
        <v>31</v>
      </c>
      <c r="B309">
        <v>95</v>
      </c>
      <c r="C309" t="s">
        <v>26</v>
      </c>
      <c r="D309">
        <v>8.501799999999999</v>
      </c>
      <c r="E309">
        <v>11.76</v>
      </c>
      <c r="F309">
        <v>9.140000000000001</v>
      </c>
      <c r="G309">
        <v>137.17</v>
      </c>
      <c r="H309">
        <v>2.41</v>
      </c>
      <c r="I309">
        <v>4</v>
      </c>
      <c r="J309">
        <v>235.61</v>
      </c>
      <c r="K309">
        <v>53.44</v>
      </c>
      <c r="L309">
        <v>32</v>
      </c>
      <c r="M309">
        <v>2</v>
      </c>
      <c r="N309">
        <v>55.18</v>
      </c>
      <c r="O309">
        <v>29293.06</v>
      </c>
      <c r="P309">
        <v>108.5</v>
      </c>
      <c r="Q309">
        <v>195.42</v>
      </c>
      <c r="R309">
        <v>19.79</v>
      </c>
      <c r="S309">
        <v>14.2</v>
      </c>
      <c r="T309">
        <v>1080.77</v>
      </c>
      <c r="U309">
        <v>0.72</v>
      </c>
      <c r="V309">
        <v>0.77</v>
      </c>
      <c r="W309">
        <v>0.64</v>
      </c>
      <c r="X309">
        <v>0.06</v>
      </c>
      <c r="Y309">
        <v>0.5</v>
      </c>
      <c r="Z309">
        <v>10</v>
      </c>
    </row>
    <row r="310" spans="1:26">
      <c r="A310">
        <v>32</v>
      </c>
      <c r="B310">
        <v>95</v>
      </c>
      <c r="C310" t="s">
        <v>26</v>
      </c>
      <c r="D310">
        <v>8.507199999999999</v>
      </c>
      <c r="E310">
        <v>11.75</v>
      </c>
      <c r="F310">
        <v>9.140000000000001</v>
      </c>
      <c r="G310">
        <v>137.06</v>
      </c>
      <c r="H310">
        <v>2.47</v>
      </c>
      <c r="I310">
        <v>4</v>
      </c>
      <c r="J310">
        <v>237.34</v>
      </c>
      <c r="K310">
        <v>53.44</v>
      </c>
      <c r="L310">
        <v>33</v>
      </c>
      <c r="M310">
        <v>2</v>
      </c>
      <c r="N310">
        <v>55.91</v>
      </c>
      <c r="O310">
        <v>29506.09</v>
      </c>
      <c r="P310">
        <v>106.62</v>
      </c>
      <c r="Q310">
        <v>195.42</v>
      </c>
      <c r="R310">
        <v>19.55</v>
      </c>
      <c r="S310">
        <v>14.2</v>
      </c>
      <c r="T310">
        <v>958.39</v>
      </c>
      <c r="U310">
        <v>0.73</v>
      </c>
      <c r="V310">
        <v>0.77</v>
      </c>
      <c r="W310">
        <v>0.64</v>
      </c>
      <c r="X310">
        <v>0.05</v>
      </c>
      <c r="Y310">
        <v>0.5</v>
      </c>
      <c r="Z310">
        <v>10</v>
      </c>
    </row>
    <row r="311" spans="1:26">
      <c r="A311">
        <v>33</v>
      </c>
      <c r="B311">
        <v>95</v>
      </c>
      <c r="C311" t="s">
        <v>26</v>
      </c>
      <c r="D311">
        <v>8.5078</v>
      </c>
      <c r="E311">
        <v>11.75</v>
      </c>
      <c r="F311">
        <v>9.140000000000001</v>
      </c>
      <c r="G311">
        <v>137.05</v>
      </c>
      <c r="H311">
        <v>2.53</v>
      </c>
      <c r="I311">
        <v>4</v>
      </c>
      <c r="J311">
        <v>239.08</v>
      </c>
      <c r="K311">
        <v>53.44</v>
      </c>
      <c r="L311">
        <v>34</v>
      </c>
      <c r="M311">
        <v>2</v>
      </c>
      <c r="N311">
        <v>56.64</v>
      </c>
      <c r="O311">
        <v>29720.17</v>
      </c>
      <c r="P311">
        <v>105.77</v>
      </c>
      <c r="Q311">
        <v>195.42</v>
      </c>
      <c r="R311">
        <v>19.54</v>
      </c>
      <c r="S311">
        <v>14.2</v>
      </c>
      <c r="T311">
        <v>952.52</v>
      </c>
      <c r="U311">
        <v>0.73</v>
      </c>
      <c r="V311">
        <v>0.77</v>
      </c>
      <c r="W311">
        <v>0.64</v>
      </c>
      <c r="X311">
        <v>0.05</v>
      </c>
      <c r="Y311">
        <v>0.5</v>
      </c>
      <c r="Z311">
        <v>10</v>
      </c>
    </row>
    <row r="312" spans="1:26">
      <c r="A312">
        <v>34</v>
      </c>
      <c r="B312">
        <v>95</v>
      </c>
      <c r="C312" t="s">
        <v>26</v>
      </c>
      <c r="D312">
        <v>8.508599999999999</v>
      </c>
      <c r="E312">
        <v>11.75</v>
      </c>
      <c r="F312">
        <v>9.140000000000001</v>
      </c>
      <c r="G312">
        <v>137.03</v>
      </c>
      <c r="H312">
        <v>2.58</v>
      </c>
      <c r="I312">
        <v>4</v>
      </c>
      <c r="J312">
        <v>240.82</v>
      </c>
      <c r="K312">
        <v>53.44</v>
      </c>
      <c r="L312">
        <v>35</v>
      </c>
      <c r="M312">
        <v>1</v>
      </c>
      <c r="N312">
        <v>57.39</v>
      </c>
      <c r="O312">
        <v>29935.43</v>
      </c>
      <c r="P312">
        <v>104.86</v>
      </c>
      <c r="Q312">
        <v>195.42</v>
      </c>
      <c r="R312">
        <v>19.43</v>
      </c>
      <c r="S312">
        <v>14.2</v>
      </c>
      <c r="T312">
        <v>897.05</v>
      </c>
      <c r="U312">
        <v>0.73</v>
      </c>
      <c r="V312">
        <v>0.77</v>
      </c>
      <c r="W312">
        <v>0.64</v>
      </c>
      <c r="X312">
        <v>0.05</v>
      </c>
      <c r="Y312">
        <v>0.5</v>
      </c>
      <c r="Z312">
        <v>10</v>
      </c>
    </row>
    <row r="313" spans="1:26">
      <c r="A313">
        <v>35</v>
      </c>
      <c r="B313">
        <v>95</v>
      </c>
      <c r="C313" t="s">
        <v>26</v>
      </c>
      <c r="D313">
        <v>8.508599999999999</v>
      </c>
      <c r="E313">
        <v>11.75</v>
      </c>
      <c r="F313">
        <v>9.140000000000001</v>
      </c>
      <c r="G313">
        <v>137.03</v>
      </c>
      <c r="H313">
        <v>2.64</v>
      </c>
      <c r="I313">
        <v>4</v>
      </c>
      <c r="J313">
        <v>242.57</v>
      </c>
      <c r="K313">
        <v>53.44</v>
      </c>
      <c r="L313">
        <v>36</v>
      </c>
      <c r="M313">
        <v>1</v>
      </c>
      <c r="N313">
        <v>58.14</v>
      </c>
      <c r="O313">
        <v>30151.65</v>
      </c>
      <c r="P313">
        <v>104.36</v>
      </c>
      <c r="Q313">
        <v>195.42</v>
      </c>
      <c r="R313">
        <v>19.44</v>
      </c>
      <c r="S313">
        <v>14.2</v>
      </c>
      <c r="T313">
        <v>906.02</v>
      </c>
      <c r="U313">
        <v>0.73</v>
      </c>
      <c r="V313">
        <v>0.77</v>
      </c>
      <c r="W313">
        <v>0.64</v>
      </c>
      <c r="X313">
        <v>0.05</v>
      </c>
      <c r="Y313">
        <v>0.5</v>
      </c>
      <c r="Z313">
        <v>10</v>
      </c>
    </row>
    <row r="314" spans="1:26">
      <c r="A314">
        <v>36</v>
      </c>
      <c r="B314">
        <v>95</v>
      </c>
      <c r="C314" t="s">
        <v>26</v>
      </c>
      <c r="D314">
        <v>8.5068</v>
      </c>
      <c r="E314">
        <v>11.76</v>
      </c>
      <c r="F314">
        <v>9.140000000000001</v>
      </c>
      <c r="G314">
        <v>137.07</v>
      </c>
      <c r="H314">
        <v>2.69</v>
      </c>
      <c r="I314">
        <v>4</v>
      </c>
      <c r="J314">
        <v>244.34</v>
      </c>
      <c r="K314">
        <v>53.44</v>
      </c>
      <c r="L314">
        <v>37</v>
      </c>
      <c r="M314">
        <v>0</v>
      </c>
      <c r="N314">
        <v>58.9</v>
      </c>
      <c r="O314">
        <v>30368.96</v>
      </c>
      <c r="P314">
        <v>104.48</v>
      </c>
      <c r="Q314">
        <v>195.42</v>
      </c>
      <c r="R314">
        <v>19.47</v>
      </c>
      <c r="S314">
        <v>14.2</v>
      </c>
      <c r="T314">
        <v>921.61</v>
      </c>
      <c r="U314">
        <v>0.73</v>
      </c>
      <c r="V314">
        <v>0.77</v>
      </c>
      <c r="W314">
        <v>0.65</v>
      </c>
      <c r="X314">
        <v>0.05</v>
      </c>
      <c r="Y314">
        <v>0.5</v>
      </c>
      <c r="Z314">
        <v>10</v>
      </c>
    </row>
    <row r="315" spans="1:26">
      <c r="A315">
        <v>0</v>
      </c>
      <c r="B315">
        <v>55</v>
      </c>
      <c r="C315" t="s">
        <v>26</v>
      </c>
      <c r="D315">
        <v>6.8633</v>
      </c>
      <c r="E315">
        <v>14.57</v>
      </c>
      <c r="F315">
        <v>10.65</v>
      </c>
      <c r="G315">
        <v>8.300000000000001</v>
      </c>
      <c r="H315">
        <v>0.15</v>
      </c>
      <c r="I315">
        <v>77</v>
      </c>
      <c r="J315">
        <v>116.05</v>
      </c>
      <c r="K315">
        <v>43.4</v>
      </c>
      <c r="L315">
        <v>1</v>
      </c>
      <c r="M315">
        <v>75</v>
      </c>
      <c r="N315">
        <v>16.65</v>
      </c>
      <c r="O315">
        <v>14546.17</v>
      </c>
      <c r="P315">
        <v>105.51</v>
      </c>
      <c r="Q315">
        <v>195.42</v>
      </c>
      <c r="R315">
        <v>66.39</v>
      </c>
      <c r="S315">
        <v>14.2</v>
      </c>
      <c r="T315">
        <v>24012.23</v>
      </c>
      <c r="U315">
        <v>0.21</v>
      </c>
      <c r="V315">
        <v>0.66</v>
      </c>
      <c r="W315">
        <v>0.77</v>
      </c>
      <c r="X315">
        <v>1.56</v>
      </c>
      <c r="Y315">
        <v>0.5</v>
      </c>
      <c r="Z315">
        <v>10</v>
      </c>
    </row>
    <row r="316" spans="1:26">
      <c r="A316">
        <v>1</v>
      </c>
      <c r="B316">
        <v>55</v>
      </c>
      <c r="C316" t="s">
        <v>26</v>
      </c>
      <c r="D316">
        <v>7.8546</v>
      </c>
      <c r="E316">
        <v>12.73</v>
      </c>
      <c r="F316">
        <v>9.789999999999999</v>
      </c>
      <c r="G316">
        <v>16.31</v>
      </c>
      <c r="H316">
        <v>0.3</v>
      </c>
      <c r="I316">
        <v>36</v>
      </c>
      <c r="J316">
        <v>117.34</v>
      </c>
      <c r="K316">
        <v>43.4</v>
      </c>
      <c r="L316">
        <v>2</v>
      </c>
      <c r="M316">
        <v>34</v>
      </c>
      <c r="N316">
        <v>16.94</v>
      </c>
      <c r="O316">
        <v>14705.49</v>
      </c>
      <c r="P316">
        <v>95.88</v>
      </c>
      <c r="Q316">
        <v>195.43</v>
      </c>
      <c r="R316">
        <v>39.87</v>
      </c>
      <c r="S316">
        <v>14.2</v>
      </c>
      <c r="T316">
        <v>10961.7</v>
      </c>
      <c r="U316">
        <v>0.36</v>
      </c>
      <c r="V316">
        <v>0.72</v>
      </c>
      <c r="W316">
        <v>0.6899999999999999</v>
      </c>
      <c r="X316">
        <v>0.7</v>
      </c>
      <c r="Y316">
        <v>0.5</v>
      </c>
      <c r="Z316">
        <v>10</v>
      </c>
    </row>
    <row r="317" spans="1:26">
      <c r="A317">
        <v>2</v>
      </c>
      <c r="B317">
        <v>55</v>
      </c>
      <c r="C317" t="s">
        <v>26</v>
      </c>
      <c r="D317">
        <v>8.2149</v>
      </c>
      <c r="E317">
        <v>12.17</v>
      </c>
      <c r="F317">
        <v>9.539999999999999</v>
      </c>
      <c r="G317">
        <v>24.89</v>
      </c>
      <c r="H317">
        <v>0.45</v>
      </c>
      <c r="I317">
        <v>23</v>
      </c>
      <c r="J317">
        <v>118.63</v>
      </c>
      <c r="K317">
        <v>43.4</v>
      </c>
      <c r="L317">
        <v>3</v>
      </c>
      <c r="M317">
        <v>21</v>
      </c>
      <c r="N317">
        <v>17.23</v>
      </c>
      <c r="O317">
        <v>14865.24</v>
      </c>
      <c r="P317">
        <v>92.08</v>
      </c>
      <c r="Q317">
        <v>195.42</v>
      </c>
      <c r="R317">
        <v>31.75</v>
      </c>
      <c r="S317">
        <v>14.2</v>
      </c>
      <c r="T317">
        <v>6964.07</v>
      </c>
      <c r="U317">
        <v>0.45</v>
      </c>
      <c r="V317">
        <v>0.74</v>
      </c>
      <c r="W317">
        <v>0.68</v>
      </c>
      <c r="X317">
        <v>0.45</v>
      </c>
      <c r="Y317">
        <v>0.5</v>
      </c>
      <c r="Z317">
        <v>10</v>
      </c>
    </row>
    <row r="318" spans="1:26">
      <c r="A318">
        <v>3</v>
      </c>
      <c r="B318">
        <v>55</v>
      </c>
      <c r="C318" t="s">
        <v>26</v>
      </c>
      <c r="D318">
        <v>8.3787</v>
      </c>
      <c r="E318">
        <v>11.94</v>
      </c>
      <c r="F318">
        <v>9.42</v>
      </c>
      <c r="G318">
        <v>31.4</v>
      </c>
      <c r="H318">
        <v>0.59</v>
      </c>
      <c r="I318">
        <v>18</v>
      </c>
      <c r="J318">
        <v>119.93</v>
      </c>
      <c r="K318">
        <v>43.4</v>
      </c>
      <c r="L318">
        <v>4</v>
      </c>
      <c r="M318">
        <v>16</v>
      </c>
      <c r="N318">
        <v>17.53</v>
      </c>
      <c r="O318">
        <v>15025.44</v>
      </c>
      <c r="P318">
        <v>89.83</v>
      </c>
      <c r="Q318">
        <v>195.42</v>
      </c>
      <c r="R318">
        <v>28.34</v>
      </c>
      <c r="S318">
        <v>14.2</v>
      </c>
      <c r="T318">
        <v>5283.42</v>
      </c>
      <c r="U318">
        <v>0.5</v>
      </c>
      <c r="V318">
        <v>0.75</v>
      </c>
      <c r="W318">
        <v>0.67</v>
      </c>
      <c r="X318">
        <v>0.33</v>
      </c>
      <c r="Y318">
        <v>0.5</v>
      </c>
      <c r="Z318">
        <v>10</v>
      </c>
    </row>
    <row r="319" spans="1:26">
      <c r="A319">
        <v>4</v>
      </c>
      <c r="B319">
        <v>55</v>
      </c>
      <c r="C319" t="s">
        <v>26</v>
      </c>
      <c r="D319">
        <v>8.4984</v>
      </c>
      <c r="E319">
        <v>11.77</v>
      </c>
      <c r="F319">
        <v>9.35</v>
      </c>
      <c r="G319">
        <v>40.06</v>
      </c>
      <c r="H319">
        <v>0.73</v>
      </c>
      <c r="I319">
        <v>14</v>
      </c>
      <c r="J319">
        <v>121.23</v>
      </c>
      <c r="K319">
        <v>43.4</v>
      </c>
      <c r="L319">
        <v>5</v>
      </c>
      <c r="M319">
        <v>12</v>
      </c>
      <c r="N319">
        <v>17.83</v>
      </c>
      <c r="O319">
        <v>15186.08</v>
      </c>
      <c r="P319">
        <v>88.14</v>
      </c>
      <c r="Q319">
        <v>195.42</v>
      </c>
      <c r="R319">
        <v>26.23</v>
      </c>
      <c r="S319">
        <v>14.2</v>
      </c>
      <c r="T319">
        <v>4250.74</v>
      </c>
      <c r="U319">
        <v>0.54</v>
      </c>
      <c r="V319">
        <v>0.75</v>
      </c>
      <c r="W319">
        <v>0.66</v>
      </c>
      <c r="X319">
        <v>0.26</v>
      </c>
      <c r="Y319">
        <v>0.5</v>
      </c>
      <c r="Z319">
        <v>10</v>
      </c>
    </row>
    <row r="320" spans="1:26">
      <c r="A320">
        <v>5</v>
      </c>
      <c r="B320">
        <v>55</v>
      </c>
      <c r="C320" t="s">
        <v>26</v>
      </c>
      <c r="D320">
        <v>8.561</v>
      </c>
      <c r="E320">
        <v>11.68</v>
      </c>
      <c r="F320">
        <v>9.31</v>
      </c>
      <c r="G320">
        <v>46.55</v>
      </c>
      <c r="H320">
        <v>0.86</v>
      </c>
      <c r="I320">
        <v>12</v>
      </c>
      <c r="J320">
        <v>122.54</v>
      </c>
      <c r="K320">
        <v>43.4</v>
      </c>
      <c r="L320">
        <v>6</v>
      </c>
      <c r="M320">
        <v>10</v>
      </c>
      <c r="N320">
        <v>18.14</v>
      </c>
      <c r="O320">
        <v>15347.16</v>
      </c>
      <c r="P320">
        <v>86.81999999999999</v>
      </c>
      <c r="Q320">
        <v>195.42</v>
      </c>
      <c r="R320">
        <v>24.87</v>
      </c>
      <c r="S320">
        <v>14.2</v>
      </c>
      <c r="T320">
        <v>3577.84</v>
      </c>
      <c r="U320">
        <v>0.57</v>
      </c>
      <c r="V320">
        <v>0.76</v>
      </c>
      <c r="W320">
        <v>0.66</v>
      </c>
      <c r="X320">
        <v>0.22</v>
      </c>
      <c r="Y320">
        <v>0.5</v>
      </c>
      <c r="Z320">
        <v>10</v>
      </c>
    </row>
    <row r="321" spans="1:26">
      <c r="A321">
        <v>6</v>
      </c>
      <c r="B321">
        <v>55</v>
      </c>
      <c r="C321" t="s">
        <v>26</v>
      </c>
      <c r="D321">
        <v>8.6279</v>
      </c>
      <c r="E321">
        <v>11.59</v>
      </c>
      <c r="F321">
        <v>9.27</v>
      </c>
      <c r="G321">
        <v>55.6</v>
      </c>
      <c r="H321">
        <v>1</v>
      </c>
      <c r="I321">
        <v>10</v>
      </c>
      <c r="J321">
        <v>123.85</v>
      </c>
      <c r="K321">
        <v>43.4</v>
      </c>
      <c r="L321">
        <v>7</v>
      </c>
      <c r="M321">
        <v>8</v>
      </c>
      <c r="N321">
        <v>18.45</v>
      </c>
      <c r="O321">
        <v>15508.69</v>
      </c>
      <c r="P321">
        <v>85.05</v>
      </c>
      <c r="Q321">
        <v>195.42</v>
      </c>
      <c r="R321">
        <v>23.6</v>
      </c>
      <c r="S321">
        <v>14.2</v>
      </c>
      <c r="T321">
        <v>2953</v>
      </c>
      <c r="U321">
        <v>0.6</v>
      </c>
      <c r="V321">
        <v>0.76</v>
      </c>
      <c r="W321">
        <v>0.65</v>
      </c>
      <c r="X321">
        <v>0.18</v>
      </c>
      <c r="Y321">
        <v>0.5</v>
      </c>
      <c r="Z321">
        <v>10</v>
      </c>
    </row>
    <row r="322" spans="1:26">
      <c r="A322">
        <v>7</v>
      </c>
      <c r="B322">
        <v>55</v>
      </c>
      <c r="C322" t="s">
        <v>26</v>
      </c>
      <c r="D322">
        <v>8.661099999999999</v>
      </c>
      <c r="E322">
        <v>11.55</v>
      </c>
      <c r="F322">
        <v>9.25</v>
      </c>
      <c r="G322">
        <v>61.64</v>
      </c>
      <c r="H322">
        <v>1.13</v>
      </c>
      <c r="I322">
        <v>9</v>
      </c>
      <c r="J322">
        <v>125.16</v>
      </c>
      <c r="K322">
        <v>43.4</v>
      </c>
      <c r="L322">
        <v>8</v>
      </c>
      <c r="M322">
        <v>7</v>
      </c>
      <c r="N322">
        <v>18.76</v>
      </c>
      <c r="O322">
        <v>15670.68</v>
      </c>
      <c r="P322">
        <v>83.38</v>
      </c>
      <c r="Q322">
        <v>195.42</v>
      </c>
      <c r="R322">
        <v>22.95</v>
      </c>
      <c r="S322">
        <v>14.2</v>
      </c>
      <c r="T322">
        <v>2632.28</v>
      </c>
      <c r="U322">
        <v>0.62</v>
      </c>
      <c r="V322">
        <v>0.76</v>
      </c>
      <c r="W322">
        <v>0.65</v>
      </c>
      <c r="X322">
        <v>0.16</v>
      </c>
      <c r="Y322">
        <v>0.5</v>
      </c>
      <c r="Z322">
        <v>10</v>
      </c>
    </row>
    <row r="323" spans="1:26">
      <c r="A323">
        <v>8</v>
      </c>
      <c r="B323">
        <v>55</v>
      </c>
      <c r="C323" t="s">
        <v>26</v>
      </c>
      <c r="D323">
        <v>8.698399999999999</v>
      </c>
      <c r="E323">
        <v>11.5</v>
      </c>
      <c r="F323">
        <v>9.220000000000001</v>
      </c>
      <c r="G323">
        <v>69.16</v>
      </c>
      <c r="H323">
        <v>1.26</v>
      </c>
      <c r="I323">
        <v>8</v>
      </c>
      <c r="J323">
        <v>126.48</v>
      </c>
      <c r="K323">
        <v>43.4</v>
      </c>
      <c r="L323">
        <v>9</v>
      </c>
      <c r="M323">
        <v>6</v>
      </c>
      <c r="N323">
        <v>19.08</v>
      </c>
      <c r="O323">
        <v>15833.12</v>
      </c>
      <c r="P323">
        <v>82.05</v>
      </c>
      <c r="Q323">
        <v>195.42</v>
      </c>
      <c r="R323">
        <v>22.19</v>
      </c>
      <c r="S323">
        <v>14.2</v>
      </c>
      <c r="T323">
        <v>2258.93</v>
      </c>
      <c r="U323">
        <v>0.64</v>
      </c>
      <c r="V323">
        <v>0.77</v>
      </c>
      <c r="W323">
        <v>0.65</v>
      </c>
      <c r="X323">
        <v>0.13</v>
      </c>
      <c r="Y323">
        <v>0.5</v>
      </c>
      <c r="Z323">
        <v>10</v>
      </c>
    </row>
    <row r="324" spans="1:26">
      <c r="A324">
        <v>9</v>
      </c>
      <c r="B324">
        <v>55</v>
      </c>
      <c r="C324" t="s">
        <v>26</v>
      </c>
      <c r="D324">
        <v>8.728999999999999</v>
      </c>
      <c r="E324">
        <v>11.46</v>
      </c>
      <c r="F324">
        <v>9.199999999999999</v>
      </c>
      <c r="G324">
        <v>78.90000000000001</v>
      </c>
      <c r="H324">
        <v>1.38</v>
      </c>
      <c r="I324">
        <v>7</v>
      </c>
      <c r="J324">
        <v>127.8</v>
      </c>
      <c r="K324">
        <v>43.4</v>
      </c>
      <c r="L324">
        <v>10</v>
      </c>
      <c r="M324">
        <v>5</v>
      </c>
      <c r="N324">
        <v>19.4</v>
      </c>
      <c r="O324">
        <v>15996.02</v>
      </c>
      <c r="P324">
        <v>80.81999999999999</v>
      </c>
      <c r="Q324">
        <v>195.42</v>
      </c>
      <c r="R324">
        <v>21.7</v>
      </c>
      <c r="S324">
        <v>14.2</v>
      </c>
      <c r="T324">
        <v>2018.98</v>
      </c>
      <c r="U324">
        <v>0.65</v>
      </c>
      <c r="V324">
        <v>0.77</v>
      </c>
      <c r="W324">
        <v>0.65</v>
      </c>
      <c r="X324">
        <v>0.12</v>
      </c>
      <c r="Y324">
        <v>0.5</v>
      </c>
      <c r="Z324">
        <v>10</v>
      </c>
    </row>
    <row r="325" spans="1:26">
      <c r="A325">
        <v>10</v>
      </c>
      <c r="B325">
        <v>55</v>
      </c>
      <c r="C325" t="s">
        <v>26</v>
      </c>
      <c r="D325">
        <v>8.7226</v>
      </c>
      <c r="E325">
        <v>11.46</v>
      </c>
      <c r="F325">
        <v>9.210000000000001</v>
      </c>
      <c r="G325">
        <v>78.97</v>
      </c>
      <c r="H325">
        <v>1.5</v>
      </c>
      <c r="I325">
        <v>7</v>
      </c>
      <c r="J325">
        <v>129.13</v>
      </c>
      <c r="K325">
        <v>43.4</v>
      </c>
      <c r="L325">
        <v>11</v>
      </c>
      <c r="M325">
        <v>5</v>
      </c>
      <c r="N325">
        <v>19.73</v>
      </c>
      <c r="O325">
        <v>16159.39</v>
      </c>
      <c r="P325">
        <v>79.52</v>
      </c>
      <c r="Q325">
        <v>195.42</v>
      </c>
      <c r="R325">
        <v>21.94</v>
      </c>
      <c r="S325">
        <v>14.2</v>
      </c>
      <c r="T325">
        <v>2139.94</v>
      </c>
      <c r="U325">
        <v>0.65</v>
      </c>
      <c r="V325">
        <v>0.77</v>
      </c>
      <c r="W325">
        <v>0.65</v>
      </c>
      <c r="X325">
        <v>0.13</v>
      </c>
      <c r="Y325">
        <v>0.5</v>
      </c>
      <c r="Z325">
        <v>10</v>
      </c>
    </row>
    <row r="326" spans="1:26">
      <c r="A326">
        <v>11</v>
      </c>
      <c r="B326">
        <v>55</v>
      </c>
      <c r="C326" t="s">
        <v>26</v>
      </c>
      <c r="D326">
        <v>8.7608</v>
      </c>
      <c r="E326">
        <v>11.41</v>
      </c>
      <c r="F326">
        <v>9.19</v>
      </c>
      <c r="G326">
        <v>91.87</v>
      </c>
      <c r="H326">
        <v>1.63</v>
      </c>
      <c r="I326">
        <v>6</v>
      </c>
      <c r="J326">
        <v>130.45</v>
      </c>
      <c r="K326">
        <v>43.4</v>
      </c>
      <c r="L326">
        <v>12</v>
      </c>
      <c r="M326">
        <v>4</v>
      </c>
      <c r="N326">
        <v>20.05</v>
      </c>
      <c r="O326">
        <v>16323.22</v>
      </c>
      <c r="P326">
        <v>78.41</v>
      </c>
      <c r="Q326">
        <v>195.42</v>
      </c>
      <c r="R326">
        <v>21.15</v>
      </c>
      <c r="S326">
        <v>14.2</v>
      </c>
      <c r="T326">
        <v>1749.69</v>
      </c>
      <c r="U326">
        <v>0.67</v>
      </c>
      <c r="V326">
        <v>0.77</v>
      </c>
      <c r="W326">
        <v>0.65</v>
      </c>
      <c r="X326">
        <v>0.1</v>
      </c>
      <c r="Y326">
        <v>0.5</v>
      </c>
      <c r="Z326">
        <v>10</v>
      </c>
    </row>
    <row r="327" spans="1:26">
      <c r="A327">
        <v>12</v>
      </c>
      <c r="B327">
        <v>55</v>
      </c>
      <c r="C327" t="s">
        <v>26</v>
      </c>
      <c r="D327">
        <v>8.7615</v>
      </c>
      <c r="E327">
        <v>11.41</v>
      </c>
      <c r="F327">
        <v>9.19</v>
      </c>
      <c r="G327">
        <v>91.86</v>
      </c>
      <c r="H327">
        <v>1.74</v>
      </c>
      <c r="I327">
        <v>6</v>
      </c>
      <c r="J327">
        <v>131.79</v>
      </c>
      <c r="K327">
        <v>43.4</v>
      </c>
      <c r="L327">
        <v>13</v>
      </c>
      <c r="M327">
        <v>4</v>
      </c>
      <c r="N327">
        <v>20.39</v>
      </c>
      <c r="O327">
        <v>16487.53</v>
      </c>
      <c r="P327">
        <v>76.98</v>
      </c>
      <c r="Q327">
        <v>195.42</v>
      </c>
      <c r="R327">
        <v>21.1</v>
      </c>
      <c r="S327">
        <v>14.2</v>
      </c>
      <c r="T327">
        <v>1723.49</v>
      </c>
      <c r="U327">
        <v>0.67</v>
      </c>
      <c r="V327">
        <v>0.77</v>
      </c>
      <c r="W327">
        <v>0.65</v>
      </c>
      <c r="X327">
        <v>0.1</v>
      </c>
      <c r="Y327">
        <v>0.5</v>
      </c>
      <c r="Z327">
        <v>10</v>
      </c>
    </row>
    <row r="328" spans="1:26">
      <c r="A328">
        <v>13</v>
      </c>
      <c r="B328">
        <v>55</v>
      </c>
      <c r="C328" t="s">
        <v>26</v>
      </c>
      <c r="D328">
        <v>8.785600000000001</v>
      </c>
      <c r="E328">
        <v>11.38</v>
      </c>
      <c r="F328">
        <v>9.18</v>
      </c>
      <c r="G328">
        <v>110.14</v>
      </c>
      <c r="H328">
        <v>1.86</v>
      </c>
      <c r="I328">
        <v>5</v>
      </c>
      <c r="J328">
        <v>133.12</v>
      </c>
      <c r="K328">
        <v>43.4</v>
      </c>
      <c r="L328">
        <v>14</v>
      </c>
      <c r="M328">
        <v>1</v>
      </c>
      <c r="N328">
        <v>20.72</v>
      </c>
      <c r="O328">
        <v>16652.31</v>
      </c>
      <c r="P328">
        <v>76.09</v>
      </c>
      <c r="Q328">
        <v>195.42</v>
      </c>
      <c r="R328">
        <v>20.81</v>
      </c>
      <c r="S328">
        <v>14.2</v>
      </c>
      <c r="T328">
        <v>1586.59</v>
      </c>
      <c r="U328">
        <v>0.68</v>
      </c>
      <c r="V328">
        <v>0.77</v>
      </c>
      <c r="W328">
        <v>0.65</v>
      </c>
      <c r="X328">
        <v>0.09</v>
      </c>
      <c r="Y328">
        <v>0.5</v>
      </c>
      <c r="Z328">
        <v>10</v>
      </c>
    </row>
    <row r="329" spans="1:26">
      <c r="A329">
        <v>14</v>
      </c>
      <c r="B329">
        <v>55</v>
      </c>
      <c r="C329" t="s">
        <v>26</v>
      </c>
      <c r="D329">
        <v>8.789300000000001</v>
      </c>
      <c r="E329">
        <v>11.38</v>
      </c>
      <c r="F329">
        <v>9.17</v>
      </c>
      <c r="G329">
        <v>110.09</v>
      </c>
      <c r="H329">
        <v>1.97</v>
      </c>
      <c r="I329">
        <v>5</v>
      </c>
      <c r="J329">
        <v>134.46</v>
      </c>
      <c r="K329">
        <v>43.4</v>
      </c>
      <c r="L329">
        <v>15</v>
      </c>
      <c r="M329">
        <v>1</v>
      </c>
      <c r="N329">
        <v>21.06</v>
      </c>
      <c r="O329">
        <v>16817.7</v>
      </c>
      <c r="P329">
        <v>76.09999999999999</v>
      </c>
      <c r="Q329">
        <v>195.42</v>
      </c>
      <c r="R329">
        <v>20.68</v>
      </c>
      <c r="S329">
        <v>14.2</v>
      </c>
      <c r="T329">
        <v>1519.08</v>
      </c>
      <c r="U329">
        <v>0.6899999999999999</v>
      </c>
      <c r="V329">
        <v>0.77</v>
      </c>
      <c r="W329">
        <v>0.65</v>
      </c>
      <c r="X329">
        <v>0.09</v>
      </c>
      <c r="Y329">
        <v>0.5</v>
      </c>
      <c r="Z329">
        <v>10</v>
      </c>
    </row>
    <row r="330" spans="1:26">
      <c r="A330">
        <v>15</v>
      </c>
      <c r="B330">
        <v>55</v>
      </c>
      <c r="C330" t="s">
        <v>26</v>
      </c>
      <c r="D330">
        <v>8.791399999999999</v>
      </c>
      <c r="E330">
        <v>11.37</v>
      </c>
      <c r="F330">
        <v>9.17</v>
      </c>
      <c r="G330">
        <v>110.05</v>
      </c>
      <c r="H330">
        <v>2.08</v>
      </c>
      <c r="I330">
        <v>5</v>
      </c>
      <c r="J330">
        <v>135.81</v>
      </c>
      <c r="K330">
        <v>43.4</v>
      </c>
      <c r="L330">
        <v>16</v>
      </c>
      <c r="M330">
        <v>0</v>
      </c>
      <c r="N330">
        <v>21.41</v>
      </c>
      <c r="O330">
        <v>16983.46</v>
      </c>
      <c r="P330">
        <v>76.5</v>
      </c>
      <c r="Q330">
        <v>195.42</v>
      </c>
      <c r="R330">
        <v>20.49</v>
      </c>
      <c r="S330">
        <v>14.2</v>
      </c>
      <c r="T330">
        <v>1422.26</v>
      </c>
      <c r="U330">
        <v>0.6899999999999999</v>
      </c>
      <c r="V330">
        <v>0.77</v>
      </c>
      <c r="W330">
        <v>0.65</v>
      </c>
      <c r="X330">
        <v>0.08</v>
      </c>
      <c r="Y330">
        <v>0.5</v>
      </c>
      <c r="Z33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3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INDEX(resultados!$A$2:$ZZ$330, 1, MATCH($B$1, resultados!$A$1:$ZZ$1, 0))</f>
        <v>0</v>
      </c>
      <c r="B7">
        <f>INDEX(resultados!$A$2:$ZZ$330, 1, MATCH($B$2, resultados!$A$1:$ZZ$1, 0))</f>
        <v>0</v>
      </c>
      <c r="C7">
        <f>INDEX(resultados!$A$2:$ZZ$330, 1, MATCH($B$3, resultados!$A$1:$ZZ$1, 0))</f>
        <v>0</v>
      </c>
    </row>
    <row r="8" spans="1:3">
      <c r="A8">
        <f>INDEX(resultados!$A$2:$ZZ$330, 2, MATCH($B$1, resultados!$A$1:$ZZ$1, 0))</f>
        <v>0</v>
      </c>
      <c r="B8">
        <f>INDEX(resultados!$A$2:$ZZ$330, 2, MATCH($B$2, resultados!$A$1:$ZZ$1, 0))</f>
        <v>0</v>
      </c>
      <c r="C8">
        <f>INDEX(resultados!$A$2:$ZZ$330, 2, MATCH($B$3, resultados!$A$1:$ZZ$1, 0))</f>
        <v>0</v>
      </c>
    </row>
    <row r="9" spans="1:3">
      <c r="A9">
        <f>INDEX(resultados!$A$2:$ZZ$330, 3, MATCH($B$1, resultados!$A$1:$ZZ$1, 0))</f>
        <v>0</v>
      </c>
      <c r="B9">
        <f>INDEX(resultados!$A$2:$ZZ$330, 3, MATCH($B$2, resultados!$A$1:$ZZ$1, 0))</f>
        <v>0</v>
      </c>
      <c r="C9">
        <f>INDEX(resultados!$A$2:$ZZ$330, 3, MATCH($B$3, resultados!$A$1:$ZZ$1, 0))</f>
        <v>0</v>
      </c>
    </row>
    <row r="10" spans="1:3">
      <c r="A10">
        <f>INDEX(resultados!$A$2:$ZZ$330, 4, MATCH($B$1, resultados!$A$1:$ZZ$1, 0))</f>
        <v>0</v>
      </c>
      <c r="B10">
        <f>INDEX(resultados!$A$2:$ZZ$330, 4, MATCH($B$2, resultados!$A$1:$ZZ$1, 0))</f>
        <v>0</v>
      </c>
      <c r="C10">
        <f>INDEX(resultados!$A$2:$ZZ$330, 4, MATCH($B$3, resultados!$A$1:$ZZ$1, 0))</f>
        <v>0</v>
      </c>
    </row>
    <row r="11" spans="1:3">
      <c r="A11">
        <f>INDEX(resultados!$A$2:$ZZ$330, 5, MATCH($B$1, resultados!$A$1:$ZZ$1, 0))</f>
        <v>0</v>
      </c>
      <c r="B11">
        <f>INDEX(resultados!$A$2:$ZZ$330, 5, MATCH($B$2, resultados!$A$1:$ZZ$1, 0))</f>
        <v>0</v>
      </c>
      <c r="C11">
        <f>INDEX(resultados!$A$2:$ZZ$330, 5, MATCH($B$3, resultados!$A$1:$ZZ$1, 0))</f>
        <v>0</v>
      </c>
    </row>
    <row r="12" spans="1:3">
      <c r="A12">
        <f>INDEX(resultados!$A$2:$ZZ$330, 6, MATCH($B$1, resultados!$A$1:$ZZ$1, 0))</f>
        <v>0</v>
      </c>
      <c r="B12">
        <f>INDEX(resultados!$A$2:$ZZ$330, 6, MATCH($B$2, resultados!$A$1:$ZZ$1, 0))</f>
        <v>0</v>
      </c>
      <c r="C12">
        <f>INDEX(resultados!$A$2:$ZZ$330, 6, MATCH($B$3, resultados!$A$1:$ZZ$1, 0))</f>
        <v>0</v>
      </c>
    </row>
    <row r="13" spans="1:3">
      <c r="A13">
        <f>INDEX(resultados!$A$2:$ZZ$330, 7, MATCH($B$1, resultados!$A$1:$ZZ$1, 0))</f>
        <v>0</v>
      </c>
      <c r="B13">
        <f>INDEX(resultados!$A$2:$ZZ$330, 7, MATCH($B$2, resultados!$A$1:$ZZ$1, 0))</f>
        <v>0</v>
      </c>
      <c r="C13">
        <f>INDEX(resultados!$A$2:$ZZ$330, 7, MATCH($B$3, resultados!$A$1:$ZZ$1, 0))</f>
        <v>0</v>
      </c>
    </row>
    <row r="14" spans="1:3">
      <c r="A14">
        <f>INDEX(resultados!$A$2:$ZZ$330, 8, MATCH($B$1, resultados!$A$1:$ZZ$1, 0))</f>
        <v>0</v>
      </c>
      <c r="B14">
        <f>INDEX(resultados!$A$2:$ZZ$330, 8, MATCH($B$2, resultados!$A$1:$ZZ$1, 0))</f>
        <v>0</v>
      </c>
      <c r="C14">
        <f>INDEX(resultados!$A$2:$ZZ$330, 8, MATCH($B$3, resultados!$A$1:$ZZ$1, 0))</f>
        <v>0</v>
      </c>
    </row>
    <row r="15" spans="1:3">
      <c r="A15">
        <f>INDEX(resultados!$A$2:$ZZ$330, 9, MATCH($B$1, resultados!$A$1:$ZZ$1, 0))</f>
        <v>0</v>
      </c>
      <c r="B15">
        <f>INDEX(resultados!$A$2:$ZZ$330, 9, MATCH($B$2, resultados!$A$1:$ZZ$1, 0))</f>
        <v>0</v>
      </c>
      <c r="C15">
        <f>INDEX(resultados!$A$2:$ZZ$330, 9, MATCH($B$3, resultados!$A$1:$ZZ$1, 0))</f>
        <v>0</v>
      </c>
    </row>
    <row r="16" spans="1:3">
      <c r="A16">
        <f>INDEX(resultados!$A$2:$ZZ$330, 10, MATCH($B$1, resultados!$A$1:$ZZ$1, 0))</f>
        <v>0</v>
      </c>
      <c r="B16">
        <f>INDEX(resultados!$A$2:$ZZ$330, 10, MATCH($B$2, resultados!$A$1:$ZZ$1, 0))</f>
        <v>0</v>
      </c>
      <c r="C16">
        <f>INDEX(resultados!$A$2:$ZZ$330, 10, MATCH($B$3, resultados!$A$1:$ZZ$1, 0))</f>
        <v>0</v>
      </c>
    </row>
    <row r="17" spans="1:3">
      <c r="A17">
        <f>INDEX(resultados!$A$2:$ZZ$330, 11, MATCH($B$1, resultados!$A$1:$ZZ$1, 0))</f>
        <v>0</v>
      </c>
      <c r="B17">
        <f>INDEX(resultados!$A$2:$ZZ$330, 11, MATCH($B$2, resultados!$A$1:$ZZ$1, 0))</f>
        <v>0</v>
      </c>
      <c r="C17">
        <f>INDEX(resultados!$A$2:$ZZ$330, 11, MATCH($B$3, resultados!$A$1:$ZZ$1, 0))</f>
        <v>0</v>
      </c>
    </row>
    <row r="18" spans="1:3">
      <c r="A18">
        <f>INDEX(resultados!$A$2:$ZZ$330, 12, MATCH($B$1, resultados!$A$1:$ZZ$1, 0))</f>
        <v>0</v>
      </c>
      <c r="B18">
        <f>INDEX(resultados!$A$2:$ZZ$330, 12, MATCH($B$2, resultados!$A$1:$ZZ$1, 0))</f>
        <v>0</v>
      </c>
      <c r="C18">
        <f>INDEX(resultados!$A$2:$ZZ$330, 12, MATCH($B$3, resultados!$A$1:$ZZ$1, 0))</f>
        <v>0</v>
      </c>
    </row>
    <row r="19" spans="1:3">
      <c r="A19">
        <f>INDEX(resultados!$A$2:$ZZ$330, 13, MATCH($B$1, resultados!$A$1:$ZZ$1, 0))</f>
        <v>0</v>
      </c>
      <c r="B19">
        <f>INDEX(resultados!$A$2:$ZZ$330, 13, MATCH($B$2, resultados!$A$1:$ZZ$1, 0))</f>
        <v>0</v>
      </c>
      <c r="C19">
        <f>INDEX(resultados!$A$2:$ZZ$330, 13, MATCH($B$3, resultados!$A$1:$ZZ$1, 0))</f>
        <v>0</v>
      </c>
    </row>
    <row r="20" spans="1:3">
      <c r="A20">
        <f>INDEX(resultados!$A$2:$ZZ$330, 14, MATCH($B$1, resultados!$A$1:$ZZ$1, 0))</f>
        <v>0</v>
      </c>
      <c r="B20">
        <f>INDEX(resultados!$A$2:$ZZ$330, 14, MATCH($B$2, resultados!$A$1:$ZZ$1, 0))</f>
        <v>0</v>
      </c>
      <c r="C20">
        <f>INDEX(resultados!$A$2:$ZZ$330, 14, MATCH($B$3, resultados!$A$1:$ZZ$1, 0))</f>
        <v>0</v>
      </c>
    </row>
    <row r="21" spans="1:3">
      <c r="A21">
        <f>INDEX(resultados!$A$2:$ZZ$330, 15, MATCH($B$1, resultados!$A$1:$ZZ$1, 0))</f>
        <v>0</v>
      </c>
      <c r="B21">
        <f>INDEX(resultados!$A$2:$ZZ$330, 15, MATCH($B$2, resultados!$A$1:$ZZ$1, 0))</f>
        <v>0</v>
      </c>
      <c r="C21">
        <f>INDEX(resultados!$A$2:$ZZ$330, 15, MATCH($B$3, resultados!$A$1:$ZZ$1, 0))</f>
        <v>0</v>
      </c>
    </row>
    <row r="22" spans="1:3">
      <c r="A22">
        <f>INDEX(resultados!$A$2:$ZZ$330, 16, MATCH($B$1, resultados!$A$1:$ZZ$1, 0))</f>
        <v>0</v>
      </c>
      <c r="B22">
        <f>INDEX(resultados!$A$2:$ZZ$330, 16, MATCH($B$2, resultados!$A$1:$ZZ$1, 0))</f>
        <v>0</v>
      </c>
      <c r="C22">
        <f>INDEX(resultados!$A$2:$ZZ$330, 16, MATCH($B$3, resultados!$A$1:$ZZ$1, 0))</f>
        <v>0</v>
      </c>
    </row>
    <row r="23" spans="1:3">
      <c r="A23">
        <f>INDEX(resultados!$A$2:$ZZ$330, 17, MATCH($B$1, resultados!$A$1:$ZZ$1, 0))</f>
        <v>0</v>
      </c>
      <c r="B23">
        <f>INDEX(resultados!$A$2:$ZZ$330, 17, MATCH($B$2, resultados!$A$1:$ZZ$1, 0))</f>
        <v>0</v>
      </c>
      <c r="C23">
        <f>INDEX(resultados!$A$2:$ZZ$330, 17, MATCH($B$3, resultados!$A$1:$ZZ$1, 0))</f>
        <v>0</v>
      </c>
    </row>
    <row r="24" spans="1:3">
      <c r="A24">
        <f>INDEX(resultados!$A$2:$ZZ$330, 18, MATCH($B$1, resultados!$A$1:$ZZ$1, 0))</f>
        <v>0</v>
      </c>
      <c r="B24">
        <f>INDEX(resultados!$A$2:$ZZ$330, 18, MATCH($B$2, resultados!$A$1:$ZZ$1, 0))</f>
        <v>0</v>
      </c>
      <c r="C24">
        <f>INDEX(resultados!$A$2:$ZZ$330, 18, MATCH($B$3, resultados!$A$1:$ZZ$1, 0))</f>
        <v>0</v>
      </c>
    </row>
    <row r="25" spans="1:3">
      <c r="A25">
        <f>INDEX(resultados!$A$2:$ZZ$330, 19, MATCH($B$1, resultados!$A$1:$ZZ$1, 0))</f>
        <v>0</v>
      </c>
      <c r="B25">
        <f>INDEX(resultados!$A$2:$ZZ$330, 19, MATCH($B$2, resultados!$A$1:$ZZ$1, 0))</f>
        <v>0</v>
      </c>
      <c r="C25">
        <f>INDEX(resultados!$A$2:$ZZ$330, 19, MATCH($B$3, resultados!$A$1:$ZZ$1, 0))</f>
        <v>0</v>
      </c>
    </row>
    <row r="26" spans="1:3">
      <c r="A26">
        <f>INDEX(resultados!$A$2:$ZZ$330, 20, MATCH($B$1, resultados!$A$1:$ZZ$1, 0))</f>
        <v>0</v>
      </c>
      <c r="B26">
        <f>INDEX(resultados!$A$2:$ZZ$330, 20, MATCH($B$2, resultados!$A$1:$ZZ$1, 0))</f>
        <v>0</v>
      </c>
      <c r="C26">
        <f>INDEX(resultados!$A$2:$ZZ$330, 20, MATCH($B$3, resultados!$A$1:$ZZ$1, 0))</f>
        <v>0</v>
      </c>
    </row>
    <row r="27" spans="1:3">
      <c r="A27">
        <f>INDEX(resultados!$A$2:$ZZ$330, 21, MATCH($B$1, resultados!$A$1:$ZZ$1, 0))</f>
        <v>0</v>
      </c>
      <c r="B27">
        <f>INDEX(resultados!$A$2:$ZZ$330, 21, MATCH($B$2, resultados!$A$1:$ZZ$1, 0))</f>
        <v>0</v>
      </c>
      <c r="C27">
        <f>INDEX(resultados!$A$2:$ZZ$330, 21, MATCH($B$3, resultados!$A$1:$ZZ$1, 0))</f>
        <v>0</v>
      </c>
    </row>
    <row r="28" spans="1:3">
      <c r="A28">
        <f>INDEX(resultados!$A$2:$ZZ$330, 22, MATCH($B$1, resultados!$A$1:$ZZ$1, 0))</f>
        <v>0</v>
      </c>
      <c r="B28">
        <f>INDEX(resultados!$A$2:$ZZ$330, 22, MATCH($B$2, resultados!$A$1:$ZZ$1, 0))</f>
        <v>0</v>
      </c>
      <c r="C28">
        <f>INDEX(resultados!$A$2:$ZZ$330, 22, MATCH($B$3, resultados!$A$1:$ZZ$1, 0))</f>
        <v>0</v>
      </c>
    </row>
    <row r="29" spans="1:3">
      <c r="A29">
        <f>INDEX(resultados!$A$2:$ZZ$330, 23, MATCH($B$1, resultados!$A$1:$ZZ$1, 0))</f>
        <v>0</v>
      </c>
      <c r="B29">
        <f>INDEX(resultados!$A$2:$ZZ$330, 23, MATCH($B$2, resultados!$A$1:$ZZ$1, 0))</f>
        <v>0</v>
      </c>
      <c r="C29">
        <f>INDEX(resultados!$A$2:$ZZ$330, 23, MATCH($B$3, resultados!$A$1:$ZZ$1, 0))</f>
        <v>0</v>
      </c>
    </row>
    <row r="30" spans="1:3">
      <c r="A30">
        <f>INDEX(resultados!$A$2:$ZZ$330, 24, MATCH($B$1, resultados!$A$1:$ZZ$1, 0))</f>
        <v>0</v>
      </c>
      <c r="B30">
        <f>INDEX(resultados!$A$2:$ZZ$330, 24, MATCH($B$2, resultados!$A$1:$ZZ$1, 0))</f>
        <v>0</v>
      </c>
      <c r="C30">
        <f>INDEX(resultados!$A$2:$ZZ$330, 24, MATCH($B$3, resultados!$A$1:$ZZ$1, 0))</f>
        <v>0</v>
      </c>
    </row>
    <row r="31" spans="1:3">
      <c r="A31">
        <f>INDEX(resultados!$A$2:$ZZ$330, 25, MATCH($B$1, resultados!$A$1:$ZZ$1, 0))</f>
        <v>0</v>
      </c>
      <c r="B31">
        <f>INDEX(resultados!$A$2:$ZZ$330, 25, MATCH($B$2, resultados!$A$1:$ZZ$1, 0))</f>
        <v>0</v>
      </c>
      <c r="C31">
        <f>INDEX(resultados!$A$2:$ZZ$330, 25, MATCH($B$3, resultados!$A$1:$ZZ$1, 0))</f>
        <v>0</v>
      </c>
    </row>
    <row r="32" spans="1:3">
      <c r="A32">
        <f>INDEX(resultados!$A$2:$ZZ$330, 26, MATCH($B$1, resultados!$A$1:$ZZ$1, 0))</f>
        <v>0</v>
      </c>
      <c r="B32">
        <f>INDEX(resultados!$A$2:$ZZ$330, 26, MATCH($B$2, resultados!$A$1:$ZZ$1, 0))</f>
        <v>0</v>
      </c>
      <c r="C32">
        <f>INDEX(resultados!$A$2:$ZZ$330, 26, MATCH($B$3, resultados!$A$1:$ZZ$1, 0))</f>
        <v>0</v>
      </c>
    </row>
    <row r="33" spans="1:3">
      <c r="A33">
        <f>INDEX(resultados!$A$2:$ZZ$330, 27, MATCH($B$1, resultados!$A$1:$ZZ$1, 0))</f>
        <v>0</v>
      </c>
      <c r="B33">
        <f>INDEX(resultados!$A$2:$ZZ$330, 27, MATCH($B$2, resultados!$A$1:$ZZ$1, 0))</f>
        <v>0</v>
      </c>
      <c r="C33">
        <f>INDEX(resultados!$A$2:$ZZ$330, 27, MATCH($B$3, resultados!$A$1:$ZZ$1, 0))</f>
        <v>0</v>
      </c>
    </row>
    <row r="34" spans="1:3">
      <c r="A34">
        <f>INDEX(resultados!$A$2:$ZZ$330, 28, MATCH($B$1, resultados!$A$1:$ZZ$1, 0))</f>
        <v>0</v>
      </c>
      <c r="B34">
        <f>INDEX(resultados!$A$2:$ZZ$330, 28, MATCH($B$2, resultados!$A$1:$ZZ$1, 0))</f>
        <v>0</v>
      </c>
      <c r="C34">
        <f>INDEX(resultados!$A$2:$ZZ$330, 28, MATCH($B$3, resultados!$A$1:$ZZ$1, 0))</f>
        <v>0</v>
      </c>
    </row>
    <row r="35" spans="1:3">
      <c r="A35">
        <f>INDEX(resultados!$A$2:$ZZ$330, 29, MATCH($B$1, resultados!$A$1:$ZZ$1, 0))</f>
        <v>0</v>
      </c>
      <c r="B35">
        <f>INDEX(resultados!$A$2:$ZZ$330, 29, MATCH($B$2, resultados!$A$1:$ZZ$1, 0))</f>
        <v>0</v>
      </c>
      <c r="C35">
        <f>INDEX(resultados!$A$2:$ZZ$330, 29, MATCH($B$3, resultados!$A$1:$ZZ$1, 0))</f>
        <v>0</v>
      </c>
    </row>
    <row r="36" spans="1:3">
      <c r="A36">
        <f>INDEX(resultados!$A$2:$ZZ$330, 30, MATCH($B$1, resultados!$A$1:$ZZ$1, 0))</f>
        <v>0</v>
      </c>
      <c r="B36">
        <f>INDEX(resultados!$A$2:$ZZ$330, 30, MATCH($B$2, resultados!$A$1:$ZZ$1, 0))</f>
        <v>0</v>
      </c>
      <c r="C36">
        <f>INDEX(resultados!$A$2:$ZZ$330, 30, MATCH($B$3, resultados!$A$1:$ZZ$1, 0))</f>
        <v>0</v>
      </c>
    </row>
    <row r="37" spans="1:3">
      <c r="A37">
        <f>INDEX(resultados!$A$2:$ZZ$330, 31, MATCH($B$1, resultados!$A$1:$ZZ$1, 0))</f>
        <v>0</v>
      </c>
      <c r="B37">
        <f>INDEX(resultados!$A$2:$ZZ$330, 31, MATCH($B$2, resultados!$A$1:$ZZ$1, 0))</f>
        <v>0</v>
      </c>
      <c r="C37">
        <f>INDEX(resultados!$A$2:$ZZ$330, 31, MATCH($B$3, resultados!$A$1:$ZZ$1, 0))</f>
        <v>0</v>
      </c>
    </row>
    <row r="38" spans="1:3">
      <c r="A38">
        <f>INDEX(resultados!$A$2:$ZZ$330, 32, MATCH($B$1, resultados!$A$1:$ZZ$1, 0))</f>
        <v>0</v>
      </c>
      <c r="B38">
        <f>INDEX(resultados!$A$2:$ZZ$330, 32, MATCH($B$2, resultados!$A$1:$ZZ$1, 0))</f>
        <v>0</v>
      </c>
      <c r="C38">
        <f>INDEX(resultados!$A$2:$ZZ$330, 32, MATCH($B$3, resultados!$A$1:$ZZ$1, 0))</f>
        <v>0</v>
      </c>
    </row>
    <row r="39" spans="1:3">
      <c r="A39">
        <f>INDEX(resultados!$A$2:$ZZ$330, 33, MATCH($B$1, resultados!$A$1:$ZZ$1, 0))</f>
        <v>0</v>
      </c>
      <c r="B39">
        <f>INDEX(resultados!$A$2:$ZZ$330, 33, MATCH($B$2, resultados!$A$1:$ZZ$1, 0))</f>
        <v>0</v>
      </c>
      <c r="C39">
        <f>INDEX(resultados!$A$2:$ZZ$330, 33, MATCH($B$3, resultados!$A$1:$ZZ$1, 0))</f>
        <v>0</v>
      </c>
    </row>
    <row r="40" spans="1:3">
      <c r="A40">
        <f>INDEX(resultados!$A$2:$ZZ$330, 34, MATCH($B$1, resultados!$A$1:$ZZ$1, 0))</f>
        <v>0</v>
      </c>
      <c r="B40">
        <f>INDEX(resultados!$A$2:$ZZ$330, 34, MATCH($B$2, resultados!$A$1:$ZZ$1, 0))</f>
        <v>0</v>
      </c>
      <c r="C40">
        <f>INDEX(resultados!$A$2:$ZZ$330, 34, MATCH($B$3, resultados!$A$1:$ZZ$1, 0))</f>
        <v>0</v>
      </c>
    </row>
    <row r="41" spans="1:3">
      <c r="A41">
        <f>INDEX(resultados!$A$2:$ZZ$330, 35, MATCH($B$1, resultados!$A$1:$ZZ$1, 0))</f>
        <v>0</v>
      </c>
      <c r="B41">
        <f>INDEX(resultados!$A$2:$ZZ$330, 35, MATCH($B$2, resultados!$A$1:$ZZ$1, 0))</f>
        <v>0</v>
      </c>
      <c r="C41">
        <f>INDEX(resultados!$A$2:$ZZ$330, 35, MATCH($B$3, resultados!$A$1:$ZZ$1, 0))</f>
        <v>0</v>
      </c>
    </row>
    <row r="42" spans="1:3">
      <c r="A42">
        <f>INDEX(resultados!$A$2:$ZZ$330, 36, MATCH($B$1, resultados!$A$1:$ZZ$1, 0))</f>
        <v>0</v>
      </c>
      <c r="B42">
        <f>INDEX(resultados!$A$2:$ZZ$330, 36, MATCH($B$2, resultados!$A$1:$ZZ$1, 0))</f>
        <v>0</v>
      </c>
      <c r="C42">
        <f>INDEX(resultados!$A$2:$ZZ$330, 36, MATCH($B$3, resultados!$A$1:$ZZ$1, 0))</f>
        <v>0</v>
      </c>
    </row>
    <row r="43" spans="1:3">
      <c r="A43">
        <f>INDEX(resultados!$A$2:$ZZ$330, 37, MATCH($B$1, resultados!$A$1:$ZZ$1, 0))</f>
        <v>0</v>
      </c>
      <c r="B43">
        <f>INDEX(resultados!$A$2:$ZZ$330, 37, MATCH($B$2, resultados!$A$1:$ZZ$1, 0))</f>
        <v>0</v>
      </c>
      <c r="C43">
        <f>INDEX(resultados!$A$2:$ZZ$330, 37, MATCH($B$3, resultados!$A$1:$ZZ$1, 0))</f>
        <v>0</v>
      </c>
    </row>
    <row r="44" spans="1:3">
      <c r="A44">
        <f>INDEX(resultados!$A$2:$ZZ$330, 38, MATCH($B$1, resultados!$A$1:$ZZ$1, 0))</f>
        <v>0</v>
      </c>
      <c r="B44">
        <f>INDEX(resultados!$A$2:$ZZ$330, 38, MATCH($B$2, resultados!$A$1:$ZZ$1, 0))</f>
        <v>0</v>
      </c>
      <c r="C44">
        <f>INDEX(resultados!$A$2:$ZZ$330, 38, MATCH($B$3, resultados!$A$1:$ZZ$1, 0))</f>
        <v>0</v>
      </c>
    </row>
    <row r="45" spans="1:3">
      <c r="A45">
        <f>INDEX(resultados!$A$2:$ZZ$330, 39, MATCH($B$1, resultados!$A$1:$ZZ$1, 0))</f>
        <v>0</v>
      </c>
      <c r="B45">
        <f>INDEX(resultados!$A$2:$ZZ$330, 39, MATCH($B$2, resultados!$A$1:$ZZ$1, 0))</f>
        <v>0</v>
      </c>
      <c r="C45">
        <f>INDEX(resultados!$A$2:$ZZ$330, 39, MATCH($B$3, resultados!$A$1:$ZZ$1, 0))</f>
        <v>0</v>
      </c>
    </row>
    <row r="46" spans="1:3">
      <c r="A46">
        <f>INDEX(resultados!$A$2:$ZZ$330, 40, MATCH($B$1, resultados!$A$1:$ZZ$1, 0))</f>
        <v>0</v>
      </c>
      <c r="B46">
        <f>INDEX(resultados!$A$2:$ZZ$330, 40, MATCH($B$2, resultados!$A$1:$ZZ$1, 0))</f>
        <v>0</v>
      </c>
      <c r="C46">
        <f>INDEX(resultados!$A$2:$ZZ$330, 40, MATCH($B$3, resultados!$A$1:$ZZ$1, 0))</f>
        <v>0</v>
      </c>
    </row>
    <row r="47" spans="1:3">
      <c r="A47">
        <f>INDEX(resultados!$A$2:$ZZ$330, 41, MATCH($B$1, resultados!$A$1:$ZZ$1, 0))</f>
        <v>0</v>
      </c>
      <c r="B47">
        <f>INDEX(resultados!$A$2:$ZZ$330, 41, MATCH($B$2, resultados!$A$1:$ZZ$1, 0))</f>
        <v>0</v>
      </c>
      <c r="C47">
        <f>INDEX(resultados!$A$2:$ZZ$330, 41, MATCH($B$3, resultados!$A$1:$ZZ$1, 0))</f>
        <v>0</v>
      </c>
    </row>
    <row r="48" spans="1:3">
      <c r="A48">
        <f>INDEX(resultados!$A$2:$ZZ$330, 42, MATCH($B$1, resultados!$A$1:$ZZ$1, 0))</f>
        <v>0</v>
      </c>
      <c r="B48">
        <f>INDEX(resultados!$A$2:$ZZ$330, 42, MATCH($B$2, resultados!$A$1:$ZZ$1, 0))</f>
        <v>0</v>
      </c>
      <c r="C48">
        <f>INDEX(resultados!$A$2:$ZZ$330, 42, MATCH($B$3, resultados!$A$1:$ZZ$1, 0))</f>
        <v>0</v>
      </c>
    </row>
    <row r="49" spans="1:3">
      <c r="A49">
        <f>INDEX(resultados!$A$2:$ZZ$330, 43, MATCH($B$1, resultados!$A$1:$ZZ$1, 0))</f>
        <v>0</v>
      </c>
      <c r="B49">
        <f>INDEX(resultados!$A$2:$ZZ$330, 43, MATCH($B$2, resultados!$A$1:$ZZ$1, 0))</f>
        <v>0</v>
      </c>
      <c r="C49">
        <f>INDEX(resultados!$A$2:$ZZ$330, 43, MATCH($B$3, resultados!$A$1:$ZZ$1, 0))</f>
        <v>0</v>
      </c>
    </row>
    <row r="50" spans="1:3">
      <c r="A50">
        <f>INDEX(resultados!$A$2:$ZZ$330, 44, MATCH($B$1, resultados!$A$1:$ZZ$1, 0))</f>
        <v>0</v>
      </c>
      <c r="B50">
        <f>INDEX(resultados!$A$2:$ZZ$330, 44, MATCH($B$2, resultados!$A$1:$ZZ$1, 0))</f>
        <v>0</v>
      </c>
      <c r="C50">
        <f>INDEX(resultados!$A$2:$ZZ$330, 44, MATCH($B$3, resultados!$A$1:$ZZ$1, 0))</f>
        <v>0</v>
      </c>
    </row>
    <row r="51" spans="1:3">
      <c r="A51">
        <f>INDEX(resultados!$A$2:$ZZ$330, 45, MATCH($B$1, resultados!$A$1:$ZZ$1, 0))</f>
        <v>0</v>
      </c>
      <c r="B51">
        <f>INDEX(resultados!$A$2:$ZZ$330, 45, MATCH($B$2, resultados!$A$1:$ZZ$1, 0))</f>
        <v>0</v>
      </c>
      <c r="C51">
        <f>INDEX(resultados!$A$2:$ZZ$330, 45, MATCH($B$3, resultados!$A$1:$ZZ$1, 0))</f>
        <v>0</v>
      </c>
    </row>
    <row r="52" spans="1:3">
      <c r="A52">
        <f>INDEX(resultados!$A$2:$ZZ$330, 46, MATCH($B$1, resultados!$A$1:$ZZ$1, 0))</f>
        <v>0</v>
      </c>
      <c r="B52">
        <f>INDEX(resultados!$A$2:$ZZ$330, 46, MATCH($B$2, resultados!$A$1:$ZZ$1, 0))</f>
        <v>0</v>
      </c>
      <c r="C52">
        <f>INDEX(resultados!$A$2:$ZZ$330, 46, MATCH($B$3, resultados!$A$1:$ZZ$1, 0))</f>
        <v>0</v>
      </c>
    </row>
    <row r="53" spans="1:3">
      <c r="A53">
        <f>INDEX(resultados!$A$2:$ZZ$330, 47, MATCH($B$1, resultados!$A$1:$ZZ$1, 0))</f>
        <v>0</v>
      </c>
      <c r="B53">
        <f>INDEX(resultados!$A$2:$ZZ$330, 47, MATCH($B$2, resultados!$A$1:$ZZ$1, 0))</f>
        <v>0</v>
      </c>
      <c r="C53">
        <f>INDEX(resultados!$A$2:$ZZ$330, 47, MATCH($B$3, resultados!$A$1:$ZZ$1, 0))</f>
        <v>0</v>
      </c>
    </row>
    <row r="54" spans="1:3">
      <c r="A54">
        <f>INDEX(resultados!$A$2:$ZZ$330, 48, MATCH($B$1, resultados!$A$1:$ZZ$1, 0))</f>
        <v>0</v>
      </c>
      <c r="B54">
        <f>INDEX(resultados!$A$2:$ZZ$330, 48, MATCH($B$2, resultados!$A$1:$ZZ$1, 0))</f>
        <v>0</v>
      </c>
      <c r="C54">
        <f>INDEX(resultados!$A$2:$ZZ$330, 48, MATCH($B$3, resultados!$A$1:$ZZ$1, 0))</f>
        <v>0</v>
      </c>
    </row>
    <row r="55" spans="1:3">
      <c r="A55">
        <f>INDEX(resultados!$A$2:$ZZ$330, 49, MATCH($B$1, resultados!$A$1:$ZZ$1, 0))</f>
        <v>0</v>
      </c>
      <c r="B55">
        <f>INDEX(resultados!$A$2:$ZZ$330, 49, MATCH($B$2, resultados!$A$1:$ZZ$1, 0))</f>
        <v>0</v>
      </c>
      <c r="C55">
        <f>INDEX(resultados!$A$2:$ZZ$330, 49, MATCH($B$3, resultados!$A$1:$ZZ$1, 0))</f>
        <v>0</v>
      </c>
    </row>
    <row r="56" spans="1:3">
      <c r="A56">
        <f>INDEX(resultados!$A$2:$ZZ$330, 50, MATCH($B$1, resultados!$A$1:$ZZ$1, 0))</f>
        <v>0</v>
      </c>
      <c r="B56">
        <f>INDEX(resultados!$A$2:$ZZ$330, 50, MATCH($B$2, resultados!$A$1:$ZZ$1, 0))</f>
        <v>0</v>
      </c>
      <c r="C56">
        <f>INDEX(resultados!$A$2:$ZZ$330, 50, MATCH($B$3, resultados!$A$1:$ZZ$1, 0))</f>
        <v>0</v>
      </c>
    </row>
    <row r="57" spans="1:3">
      <c r="A57">
        <f>INDEX(resultados!$A$2:$ZZ$330, 51, MATCH($B$1, resultados!$A$1:$ZZ$1, 0))</f>
        <v>0</v>
      </c>
      <c r="B57">
        <f>INDEX(resultados!$A$2:$ZZ$330, 51, MATCH($B$2, resultados!$A$1:$ZZ$1, 0))</f>
        <v>0</v>
      </c>
      <c r="C57">
        <f>INDEX(resultados!$A$2:$ZZ$330, 51, MATCH($B$3, resultados!$A$1:$ZZ$1, 0))</f>
        <v>0</v>
      </c>
    </row>
    <row r="58" spans="1:3">
      <c r="A58">
        <f>INDEX(resultados!$A$2:$ZZ$330, 52, MATCH($B$1, resultados!$A$1:$ZZ$1, 0))</f>
        <v>0</v>
      </c>
      <c r="B58">
        <f>INDEX(resultados!$A$2:$ZZ$330, 52, MATCH($B$2, resultados!$A$1:$ZZ$1, 0))</f>
        <v>0</v>
      </c>
      <c r="C58">
        <f>INDEX(resultados!$A$2:$ZZ$330, 52, MATCH($B$3, resultados!$A$1:$ZZ$1, 0))</f>
        <v>0</v>
      </c>
    </row>
    <row r="59" spans="1:3">
      <c r="A59">
        <f>INDEX(resultados!$A$2:$ZZ$330, 53, MATCH($B$1, resultados!$A$1:$ZZ$1, 0))</f>
        <v>0</v>
      </c>
      <c r="B59">
        <f>INDEX(resultados!$A$2:$ZZ$330, 53, MATCH($B$2, resultados!$A$1:$ZZ$1, 0))</f>
        <v>0</v>
      </c>
      <c r="C59">
        <f>INDEX(resultados!$A$2:$ZZ$330, 53, MATCH($B$3, resultados!$A$1:$ZZ$1, 0))</f>
        <v>0</v>
      </c>
    </row>
    <row r="60" spans="1:3">
      <c r="A60">
        <f>INDEX(resultados!$A$2:$ZZ$330, 54, MATCH($B$1, resultados!$A$1:$ZZ$1, 0))</f>
        <v>0</v>
      </c>
      <c r="B60">
        <f>INDEX(resultados!$A$2:$ZZ$330, 54, MATCH($B$2, resultados!$A$1:$ZZ$1, 0))</f>
        <v>0</v>
      </c>
      <c r="C60">
        <f>INDEX(resultados!$A$2:$ZZ$330, 54, MATCH($B$3, resultados!$A$1:$ZZ$1, 0))</f>
        <v>0</v>
      </c>
    </row>
    <row r="61" spans="1:3">
      <c r="A61">
        <f>INDEX(resultados!$A$2:$ZZ$330, 55, MATCH($B$1, resultados!$A$1:$ZZ$1, 0))</f>
        <v>0</v>
      </c>
      <c r="B61">
        <f>INDEX(resultados!$A$2:$ZZ$330, 55, MATCH($B$2, resultados!$A$1:$ZZ$1, 0))</f>
        <v>0</v>
      </c>
      <c r="C61">
        <f>INDEX(resultados!$A$2:$ZZ$330, 55, MATCH($B$3, resultados!$A$1:$ZZ$1, 0))</f>
        <v>0</v>
      </c>
    </row>
    <row r="62" spans="1:3">
      <c r="A62">
        <f>INDEX(resultados!$A$2:$ZZ$330, 56, MATCH($B$1, resultados!$A$1:$ZZ$1, 0))</f>
        <v>0</v>
      </c>
      <c r="B62">
        <f>INDEX(resultados!$A$2:$ZZ$330, 56, MATCH($B$2, resultados!$A$1:$ZZ$1, 0))</f>
        <v>0</v>
      </c>
      <c r="C62">
        <f>INDEX(resultados!$A$2:$ZZ$330, 56, MATCH($B$3, resultados!$A$1:$ZZ$1, 0))</f>
        <v>0</v>
      </c>
    </row>
    <row r="63" spans="1:3">
      <c r="A63">
        <f>INDEX(resultados!$A$2:$ZZ$330, 57, MATCH($B$1, resultados!$A$1:$ZZ$1, 0))</f>
        <v>0</v>
      </c>
      <c r="B63">
        <f>INDEX(resultados!$A$2:$ZZ$330, 57, MATCH($B$2, resultados!$A$1:$ZZ$1, 0))</f>
        <v>0</v>
      </c>
      <c r="C63">
        <f>INDEX(resultados!$A$2:$ZZ$330, 57, MATCH($B$3, resultados!$A$1:$ZZ$1, 0))</f>
        <v>0</v>
      </c>
    </row>
    <row r="64" spans="1:3">
      <c r="A64">
        <f>INDEX(resultados!$A$2:$ZZ$330, 58, MATCH($B$1, resultados!$A$1:$ZZ$1, 0))</f>
        <v>0</v>
      </c>
      <c r="B64">
        <f>INDEX(resultados!$A$2:$ZZ$330, 58, MATCH($B$2, resultados!$A$1:$ZZ$1, 0))</f>
        <v>0</v>
      </c>
      <c r="C64">
        <f>INDEX(resultados!$A$2:$ZZ$330, 58, MATCH($B$3, resultados!$A$1:$ZZ$1, 0))</f>
        <v>0</v>
      </c>
    </row>
    <row r="65" spans="1:3">
      <c r="A65">
        <f>INDEX(resultados!$A$2:$ZZ$330, 59, MATCH($B$1, resultados!$A$1:$ZZ$1, 0))</f>
        <v>0</v>
      </c>
      <c r="B65">
        <f>INDEX(resultados!$A$2:$ZZ$330, 59, MATCH($B$2, resultados!$A$1:$ZZ$1, 0))</f>
        <v>0</v>
      </c>
      <c r="C65">
        <f>INDEX(resultados!$A$2:$ZZ$330, 59, MATCH($B$3, resultados!$A$1:$ZZ$1, 0))</f>
        <v>0</v>
      </c>
    </row>
    <row r="66" spans="1:3">
      <c r="A66">
        <f>INDEX(resultados!$A$2:$ZZ$330, 60, MATCH($B$1, resultados!$A$1:$ZZ$1, 0))</f>
        <v>0</v>
      </c>
      <c r="B66">
        <f>INDEX(resultados!$A$2:$ZZ$330, 60, MATCH($B$2, resultados!$A$1:$ZZ$1, 0))</f>
        <v>0</v>
      </c>
      <c r="C66">
        <f>INDEX(resultados!$A$2:$ZZ$330, 60, MATCH($B$3, resultados!$A$1:$ZZ$1, 0))</f>
        <v>0</v>
      </c>
    </row>
    <row r="67" spans="1:3">
      <c r="A67">
        <f>INDEX(resultados!$A$2:$ZZ$330, 61, MATCH($B$1, resultados!$A$1:$ZZ$1, 0))</f>
        <v>0</v>
      </c>
      <c r="B67">
        <f>INDEX(resultados!$A$2:$ZZ$330, 61, MATCH($B$2, resultados!$A$1:$ZZ$1, 0))</f>
        <v>0</v>
      </c>
      <c r="C67">
        <f>INDEX(resultados!$A$2:$ZZ$330, 61, MATCH($B$3, resultados!$A$1:$ZZ$1, 0))</f>
        <v>0</v>
      </c>
    </row>
    <row r="68" spans="1:3">
      <c r="A68">
        <f>INDEX(resultados!$A$2:$ZZ$330, 62, MATCH($B$1, resultados!$A$1:$ZZ$1, 0))</f>
        <v>0</v>
      </c>
      <c r="B68">
        <f>INDEX(resultados!$A$2:$ZZ$330, 62, MATCH($B$2, resultados!$A$1:$ZZ$1, 0))</f>
        <v>0</v>
      </c>
      <c r="C68">
        <f>INDEX(resultados!$A$2:$ZZ$330, 62, MATCH($B$3, resultados!$A$1:$ZZ$1, 0))</f>
        <v>0</v>
      </c>
    </row>
    <row r="69" spans="1:3">
      <c r="A69">
        <f>INDEX(resultados!$A$2:$ZZ$330, 63, MATCH($B$1, resultados!$A$1:$ZZ$1, 0))</f>
        <v>0</v>
      </c>
      <c r="B69">
        <f>INDEX(resultados!$A$2:$ZZ$330, 63, MATCH($B$2, resultados!$A$1:$ZZ$1, 0))</f>
        <v>0</v>
      </c>
      <c r="C69">
        <f>INDEX(resultados!$A$2:$ZZ$330, 63, MATCH($B$3, resultados!$A$1:$ZZ$1, 0))</f>
        <v>0</v>
      </c>
    </row>
    <row r="70" spans="1:3">
      <c r="A70">
        <f>INDEX(resultados!$A$2:$ZZ$330, 64, MATCH($B$1, resultados!$A$1:$ZZ$1, 0))</f>
        <v>0</v>
      </c>
      <c r="B70">
        <f>INDEX(resultados!$A$2:$ZZ$330, 64, MATCH($B$2, resultados!$A$1:$ZZ$1, 0))</f>
        <v>0</v>
      </c>
      <c r="C70">
        <f>INDEX(resultados!$A$2:$ZZ$330, 64, MATCH($B$3, resultados!$A$1:$ZZ$1, 0))</f>
        <v>0</v>
      </c>
    </row>
    <row r="71" spans="1:3">
      <c r="A71">
        <f>INDEX(resultados!$A$2:$ZZ$330, 65, MATCH($B$1, resultados!$A$1:$ZZ$1, 0))</f>
        <v>0</v>
      </c>
      <c r="B71">
        <f>INDEX(resultados!$A$2:$ZZ$330, 65, MATCH($B$2, resultados!$A$1:$ZZ$1, 0))</f>
        <v>0</v>
      </c>
      <c r="C71">
        <f>INDEX(resultados!$A$2:$ZZ$330, 65, MATCH($B$3, resultados!$A$1:$ZZ$1, 0))</f>
        <v>0</v>
      </c>
    </row>
    <row r="72" spans="1:3">
      <c r="A72">
        <f>INDEX(resultados!$A$2:$ZZ$330, 66, MATCH($B$1, resultados!$A$1:$ZZ$1, 0))</f>
        <v>0</v>
      </c>
      <c r="B72">
        <f>INDEX(resultados!$A$2:$ZZ$330, 66, MATCH($B$2, resultados!$A$1:$ZZ$1, 0))</f>
        <v>0</v>
      </c>
      <c r="C72">
        <f>INDEX(resultados!$A$2:$ZZ$330, 66, MATCH($B$3, resultados!$A$1:$ZZ$1, 0))</f>
        <v>0</v>
      </c>
    </row>
    <row r="73" spans="1:3">
      <c r="A73">
        <f>INDEX(resultados!$A$2:$ZZ$330, 67, MATCH($B$1, resultados!$A$1:$ZZ$1, 0))</f>
        <v>0</v>
      </c>
      <c r="B73">
        <f>INDEX(resultados!$A$2:$ZZ$330, 67, MATCH($B$2, resultados!$A$1:$ZZ$1, 0))</f>
        <v>0</v>
      </c>
      <c r="C73">
        <f>INDEX(resultados!$A$2:$ZZ$330, 67, MATCH($B$3, resultados!$A$1:$ZZ$1, 0))</f>
        <v>0</v>
      </c>
    </row>
    <row r="74" spans="1:3">
      <c r="A74">
        <f>INDEX(resultados!$A$2:$ZZ$330, 68, MATCH($B$1, resultados!$A$1:$ZZ$1, 0))</f>
        <v>0</v>
      </c>
      <c r="B74">
        <f>INDEX(resultados!$A$2:$ZZ$330, 68, MATCH($B$2, resultados!$A$1:$ZZ$1, 0))</f>
        <v>0</v>
      </c>
      <c r="C74">
        <f>INDEX(resultados!$A$2:$ZZ$330, 68, MATCH($B$3, resultados!$A$1:$ZZ$1, 0))</f>
        <v>0</v>
      </c>
    </row>
    <row r="75" spans="1:3">
      <c r="A75">
        <f>INDEX(resultados!$A$2:$ZZ$330, 69, MATCH($B$1, resultados!$A$1:$ZZ$1, 0))</f>
        <v>0</v>
      </c>
      <c r="B75">
        <f>INDEX(resultados!$A$2:$ZZ$330, 69, MATCH($B$2, resultados!$A$1:$ZZ$1, 0))</f>
        <v>0</v>
      </c>
      <c r="C75">
        <f>INDEX(resultados!$A$2:$ZZ$330, 69, MATCH($B$3, resultados!$A$1:$ZZ$1, 0))</f>
        <v>0</v>
      </c>
    </row>
    <row r="76" spans="1:3">
      <c r="A76">
        <f>INDEX(resultados!$A$2:$ZZ$330, 70, MATCH($B$1, resultados!$A$1:$ZZ$1, 0))</f>
        <v>0</v>
      </c>
      <c r="B76">
        <f>INDEX(resultados!$A$2:$ZZ$330, 70, MATCH($B$2, resultados!$A$1:$ZZ$1, 0))</f>
        <v>0</v>
      </c>
      <c r="C76">
        <f>INDEX(resultados!$A$2:$ZZ$330, 70, MATCH($B$3, resultados!$A$1:$ZZ$1, 0))</f>
        <v>0</v>
      </c>
    </row>
    <row r="77" spans="1:3">
      <c r="A77">
        <f>INDEX(resultados!$A$2:$ZZ$330, 71, MATCH($B$1, resultados!$A$1:$ZZ$1, 0))</f>
        <v>0</v>
      </c>
      <c r="B77">
        <f>INDEX(resultados!$A$2:$ZZ$330, 71, MATCH($B$2, resultados!$A$1:$ZZ$1, 0))</f>
        <v>0</v>
      </c>
      <c r="C77">
        <f>INDEX(resultados!$A$2:$ZZ$330, 71, MATCH($B$3, resultados!$A$1:$ZZ$1, 0))</f>
        <v>0</v>
      </c>
    </row>
    <row r="78" spans="1:3">
      <c r="A78">
        <f>INDEX(resultados!$A$2:$ZZ$330, 72, MATCH($B$1, resultados!$A$1:$ZZ$1, 0))</f>
        <v>0</v>
      </c>
      <c r="B78">
        <f>INDEX(resultados!$A$2:$ZZ$330, 72, MATCH($B$2, resultados!$A$1:$ZZ$1, 0))</f>
        <v>0</v>
      </c>
      <c r="C78">
        <f>INDEX(resultados!$A$2:$ZZ$330, 72, MATCH($B$3, resultados!$A$1:$ZZ$1, 0))</f>
        <v>0</v>
      </c>
    </row>
    <row r="79" spans="1:3">
      <c r="A79">
        <f>INDEX(resultados!$A$2:$ZZ$330, 73, MATCH($B$1, resultados!$A$1:$ZZ$1, 0))</f>
        <v>0</v>
      </c>
      <c r="B79">
        <f>INDEX(resultados!$A$2:$ZZ$330, 73, MATCH($B$2, resultados!$A$1:$ZZ$1, 0))</f>
        <v>0</v>
      </c>
      <c r="C79">
        <f>INDEX(resultados!$A$2:$ZZ$330, 73, MATCH($B$3, resultados!$A$1:$ZZ$1, 0))</f>
        <v>0</v>
      </c>
    </row>
    <row r="80" spans="1:3">
      <c r="A80">
        <f>INDEX(resultados!$A$2:$ZZ$330, 74, MATCH($B$1, resultados!$A$1:$ZZ$1, 0))</f>
        <v>0</v>
      </c>
      <c r="B80">
        <f>INDEX(resultados!$A$2:$ZZ$330, 74, MATCH($B$2, resultados!$A$1:$ZZ$1, 0))</f>
        <v>0</v>
      </c>
      <c r="C80">
        <f>INDEX(resultados!$A$2:$ZZ$330, 74, MATCH($B$3, resultados!$A$1:$ZZ$1, 0))</f>
        <v>0</v>
      </c>
    </row>
    <row r="81" spans="1:3">
      <c r="A81">
        <f>INDEX(resultados!$A$2:$ZZ$330, 75, MATCH($B$1, resultados!$A$1:$ZZ$1, 0))</f>
        <v>0</v>
      </c>
      <c r="B81">
        <f>INDEX(resultados!$A$2:$ZZ$330, 75, MATCH($B$2, resultados!$A$1:$ZZ$1, 0))</f>
        <v>0</v>
      </c>
      <c r="C81">
        <f>INDEX(resultados!$A$2:$ZZ$330, 75, MATCH($B$3, resultados!$A$1:$ZZ$1, 0))</f>
        <v>0</v>
      </c>
    </row>
    <row r="82" spans="1:3">
      <c r="A82">
        <f>INDEX(resultados!$A$2:$ZZ$330, 76, MATCH($B$1, resultados!$A$1:$ZZ$1, 0))</f>
        <v>0</v>
      </c>
      <c r="B82">
        <f>INDEX(resultados!$A$2:$ZZ$330, 76, MATCH($B$2, resultados!$A$1:$ZZ$1, 0))</f>
        <v>0</v>
      </c>
      <c r="C82">
        <f>INDEX(resultados!$A$2:$ZZ$330, 76, MATCH($B$3, resultados!$A$1:$ZZ$1, 0))</f>
        <v>0</v>
      </c>
    </row>
    <row r="83" spans="1:3">
      <c r="A83">
        <f>INDEX(resultados!$A$2:$ZZ$330, 77, MATCH($B$1, resultados!$A$1:$ZZ$1, 0))</f>
        <v>0</v>
      </c>
      <c r="B83">
        <f>INDEX(resultados!$A$2:$ZZ$330, 77, MATCH($B$2, resultados!$A$1:$ZZ$1, 0))</f>
        <v>0</v>
      </c>
      <c r="C83">
        <f>INDEX(resultados!$A$2:$ZZ$330, 77, MATCH($B$3, resultados!$A$1:$ZZ$1, 0))</f>
        <v>0</v>
      </c>
    </row>
    <row r="84" spans="1:3">
      <c r="A84">
        <f>INDEX(resultados!$A$2:$ZZ$330, 78, MATCH($B$1, resultados!$A$1:$ZZ$1, 0))</f>
        <v>0</v>
      </c>
      <c r="B84">
        <f>INDEX(resultados!$A$2:$ZZ$330, 78, MATCH($B$2, resultados!$A$1:$ZZ$1, 0))</f>
        <v>0</v>
      </c>
      <c r="C84">
        <f>INDEX(resultados!$A$2:$ZZ$330, 78, MATCH($B$3, resultados!$A$1:$ZZ$1, 0))</f>
        <v>0</v>
      </c>
    </row>
    <row r="85" spans="1:3">
      <c r="A85">
        <f>INDEX(resultados!$A$2:$ZZ$330, 79, MATCH($B$1, resultados!$A$1:$ZZ$1, 0))</f>
        <v>0</v>
      </c>
      <c r="B85">
        <f>INDEX(resultados!$A$2:$ZZ$330, 79, MATCH($B$2, resultados!$A$1:$ZZ$1, 0))</f>
        <v>0</v>
      </c>
      <c r="C85">
        <f>INDEX(resultados!$A$2:$ZZ$330, 79, MATCH($B$3, resultados!$A$1:$ZZ$1, 0))</f>
        <v>0</v>
      </c>
    </row>
    <row r="86" spans="1:3">
      <c r="A86">
        <f>INDEX(resultados!$A$2:$ZZ$330, 80, MATCH($B$1, resultados!$A$1:$ZZ$1, 0))</f>
        <v>0</v>
      </c>
      <c r="B86">
        <f>INDEX(resultados!$A$2:$ZZ$330, 80, MATCH($B$2, resultados!$A$1:$ZZ$1, 0))</f>
        <v>0</v>
      </c>
      <c r="C86">
        <f>INDEX(resultados!$A$2:$ZZ$330, 80, MATCH($B$3, resultados!$A$1:$ZZ$1, 0))</f>
        <v>0</v>
      </c>
    </row>
    <row r="87" spans="1:3">
      <c r="A87">
        <f>INDEX(resultados!$A$2:$ZZ$330, 81, MATCH($B$1, resultados!$A$1:$ZZ$1, 0))</f>
        <v>0</v>
      </c>
      <c r="B87">
        <f>INDEX(resultados!$A$2:$ZZ$330, 81, MATCH($B$2, resultados!$A$1:$ZZ$1, 0))</f>
        <v>0</v>
      </c>
      <c r="C87">
        <f>INDEX(resultados!$A$2:$ZZ$330, 81, MATCH($B$3, resultados!$A$1:$ZZ$1, 0))</f>
        <v>0</v>
      </c>
    </row>
    <row r="88" spans="1:3">
      <c r="A88">
        <f>INDEX(resultados!$A$2:$ZZ$330, 82, MATCH($B$1, resultados!$A$1:$ZZ$1, 0))</f>
        <v>0</v>
      </c>
      <c r="B88">
        <f>INDEX(resultados!$A$2:$ZZ$330, 82, MATCH($B$2, resultados!$A$1:$ZZ$1, 0))</f>
        <v>0</v>
      </c>
      <c r="C88">
        <f>INDEX(resultados!$A$2:$ZZ$330, 82, MATCH($B$3, resultados!$A$1:$ZZ$1, 0))</f>
        <v>0</v>
      </c>
    </row>
    <row r="89" spans="1:3">
      <c r="A89">
        <f>INDEX(resultados!$A$2:$ZZ$330, 83, MATCH($B$1, resultados!$A$1:$ZZ$1, 0))</f>
        <v>0</v>
      </c>
      <c r="B89">
        <f>INDEX(resultados!$A$2:$ZZ$330, 83, MATCH($B$2, resultados!$A$1:$ZZ$1, 0))</f>
        <v>0</v>
      </c>
      <c r="C89">
        <f>INDEX(resultados!$A$2:$ZZ$330, 83, MATCH($B$3, resultados!$A$1:$ZZ$1, 0))</f>
        <v>0</v>
      </c>
    </row>
    <row r="90" spans="1:3">
      <c r="A90">
        <f>INDEX(resultados!$A$2:$ZZ$330, 84, MATCH($B$1, resultados!$A$1:$ZZ$1, 0))</f>
        <v>0</v>
      </c>
      <c r="B90">
        <f>INDEX(resultados!$A$2:$ZZ$330, 84, MATCH($B$2, resultados!$A$1:$ZZ$1, 0))</f>
        <v>0</v>
      </c>
      <c r="C90">
        <f>INDEX(resultados!$A$2:$ZZ$330, 84, MATCH($B$3, resultados!$A$1:$ZZ$1, 0))</f>
        <v>0</v>
      </c>
    </row>
    <row r="91" spans="1:3">
      <c r="A91">
        <f>INDEX(resultados!$A$2:$ZZ$330, 85, MATCH($B$1, resultados!$A$1:$ZZ$1, 0))</f>
        <v>0</v>
      </c>
      <c r="B91">
        <f>INDEX(resultados!$A$2:$ZZ$330, 85, MATCH($B$2, resultados!$A$1:$ZZ$1, 0))</f>
        <v>0</v>
      </c>
      <c r="C91">
        <f>INDEX(resultados!$A$2:$ZZ$330, 85, MATCH($B$3, resultados!$A$1:$ZZ$1, 0))</f>
        <v>0</v>
      </c>
    </row>
    <row r="92" spans="1:3">
      <c r="A92">
        <f>INDEX(resultados!$A$2:$ZZ$330, 86, MATCH($B$1, resultados!$A$1:$ZZ$1, 0))</f>
        <v>0</v>
      </c>
      <c r="B92">
        <f>INDEX(resultados!$A$2:$ZZ$330, 86, MATCH($B$2, resultados!$A$1:$ZZ$1, 0))</f>
        <v>0</v>
      </c>
      <c r="C92">
        <f>INDEX(resultados!$A$2:$ZZ$330, 86, MATCH($B$3, resultados!$A$1:$ZZ$1, 0))</f>
        <v>0</v>
      </c>
    </row>
    <row r="93" spans="1:3">
      <c r="A93">
        <f>INDEX(resultados!$A$2:$ZZ$330, 87, MATCH($B$1, resultados!$A$1:$ZZ$1, 0))</f>
        <v>0</v>
      </c>
      <c r="B93">
        <f>INDEX(resultados!$A$2:$ZZ$330, 87, MATCH($B$2, resultados!$A$1:$ZZ$1, 0))</f>
        <v>0</v>
      </c>
      <c r="C93">
        <f>INDEX(resultados!$A$2:$ZZ$330, 87, MATCH($B$3, resultados!$A$1:$ZZ$1, 0))</f>
        <v>0</v>
      </c>
    </row>
    <row r="94" spans="1:3">
      <c r="A94">
        <f>INDEX(resultados!$A$2:$ZZ$330, 88, MATCH($B$1, resultados!$A$1:$ZZ$1, 0))</f>
        <v>0</v>
      </c>
      <c r="B94">
        <f>INDEX(resultados!$A$2:$ZZ$330, 88, MATCH($B$2, resultados!$A$1:$ZZ$1, 0))</f>
        <v>0</v>
      </c>
      <c r="C94">
        <f>INDEX(resultados!$A$2:$ZZ$330, 88, MATCH($B$3, resultados!$A$1:$ZZ$1, 0))</f>
        <v>0</v>
      </c>
    </row>
    <row r="95" spans="1:3">
      <c r="A95">
        <f>INDEX(resultados!$A$2:$ZZ$330, 89, MATCH($B$1, resultados!$A$1:$ZZ$1, 0))</f>
        <v>0</v>
      </c>
      <c r="B95">
        <f>INDEX(resultados!$A$2:$ZZ$330, 89, MATCH($B$2, resultados!$A$1:$ZZ$1, 0))</f>
        <v>0</v>
      </c>
      <c r="C95">
        <f>INDEX(resultados!$A$2:$ZZ$330, 89, MATCH($B$3, resultados!$A$1:$ZZ$1, 0))</f>
        <v>0</v>
      </c>
    </row>
    <row r="96" spans="1:3">
      <c r="A96">
        <f>INDEX(resultados!$A$2:$ZZ$330, 90, MATCH($B$1, resultados!$A$1:$ZZ$1, 0))</f>
        <v>0</v>
      </c>
      <c r="B96">
        <f>INDEX(resultados!$A$2:$ZZ$330, 90, MATCH($B$2, resultados!$A$1:$ZZ$1, 0))</f>
        <v>0</v>
      </c>
      <c r="C96">
        <f>INDEX(resultados!$A$2:$ZZ$330, 90, MATCH($B$3, resultados!$A$1:$ZZ$1, 0))</f>
        <v>0</v>
      </c>
    </row>
    <row r="97" spans="1:3">
      <c r="A97">
        <f>INDEX(resultados!$A$2:$ZZ$330, 91, MATCH($B$1, resultados!$A$1:$ZZ$1, 0))</f>
        <v>0</v>
      </c>
      <c r="B97">
        <f>INDEX(resultados!$A$2:$ZZ$330, 91, MATCH($B$2, resultados!$A$1:$ZZ$1, 0))</f>
        <v>0</v>
      </c>
      <c r="C97">
        <f>INDEX(resultados!$A$2:$ZZ$330, 91, MATCH($B$3, resultados!$A$1:$ZZ$1, 0))</f>
        <v>0</v>
      </c>
    </row>
    <row r="98" spans="1:3">
      <c r="A98">
        <f>INDEX(resultados!$A$2:$ZZ$330, 92, MATCH($B$1, resultados!$A$1:$ZZ$1, 0))</f>
        <v>0</v>
      </c>
      <c r="B98">
        <f>INDEX(resultados!$A$2:$ZZ$330, 92, MATCH($B$2, resultados!$A$1:$ZZ$1, 0))</f>
        <v>0</v>
      </c>
      <c r="C98">
        <f>INDEX(resultados!$A$2:$ZZ$330, 92, MATCH($B$3, resultados!$A$1:$ZZ$1, 0))</f>
        <v>0</v>
      </c>
    </row>
    <row r="99" spans="1:3">
      <c r="A99">
        <f>INDEX(resultados!$A$2:$ZZ$330, 93, MATCH($B$1, resultados!$A$1:$ZZ$1, 0))</f>
        <v>0</v>
      </c>
      <c r="B99">
        <f>INDEX(resultados!$A$2:$ZZ$330, 93, MATCH($B$2, resultados!$A$1:$ZZ$1, 0))</f>
        <v>0</v>
      </c>
      <c r="C99">
        <f>INDEX(resultados!$A$2:$ZZ$330, 93, MATCH($B$3, resultados!$A$1:$ZZ$1, 0))</f>
        <v>0</v>
      </c>
    </row>
    <row r="100" spans="1:3">
      <c r="A100">
        <f>INDEX(resultados!$A$2:$ZZ$330, 94, MATCH($B$1, resultados!$A$1:$ZZ$1, 0))</f>
        <v>0</v>
      </c>
      <c r="B100">
        <f>INDEX(resultados!$A$2:$ZZ$330, 94, MATCH($B$2, resultados!$A$1:$ZZ$1, 0))</f>
        <v>0</v>
      </c>
      <c r="C100">
        <f>INDEX(resultados!$A$2:$ZZ$330, 94, MATCH($B$3, resultados!$A$1:$ZZ$1, 0))</f>
        <v>0</v>
      </c>
    </row>
    <row r="101" spans="1:3">
      <c r="A101">
        <f>INDEX(resultados!$A$2:$ZZ$330, 95, MATCH($B$1, resultados!$A$1:$ZZ$1, 0))</f>
        <v>0</v>
      </c>
      <c r="B101">
        <f>INDEX(resultados!$A$2:$ZZ$330, 95, MATCH($B$2, resultados!$A$1:$ZZ$1, 0))</f>
        <v>0</v>
      </c>
      <c r="C101">
        <f>INDEX(resultados!$A$2:$ZZ$330, 95, MATCH($B$3, resultados!$A$1:$ZZ$1, 0))</f>
        <v>0</v>
      </c>
    </row>
    <row r="102" spans="1:3">
      <c r="A102">
        <f>INDEX(resultados!$A$2:$ZZ$330, 96, MATCH($B$1, resultados!$A$1:$ZZ$1, 0))</f>
        <v>0</v>
      </c>
      <c r="B102">
        <f>INDEX(resultados!$A$2:$ZZ$330, 96, MATCH($B$2, resultados!$A$1:$ZZ$1, 0))</f>
        <v>0</v>
      </c>
      <c r="C102">
        <f>INDEX(resultados!$A$2:$ZZ$330, 96, MATCH($B$3, resultados!$A$1:$ZZ$1, 0))</f>
        <v>0</v>
      </c>
    </row>
    <row r="103" spans="1:3">
      <c r="A103">
        <f>INDEX(resultados!$A$2:$ZZ$330, 97, MATCH($B$1, resultados!$A$1:$ZZ$1, 0))</f>
        <v>0</v>
      </c>
      <c r="B103">
        <f>INDEX(resultados!$A$2:$ZZ$330, 97, MATCH($B$2, resultados!$A$1:$ZZ$1, 0))</f>
        <v>0</v>
      </c>
      <c r="C103">
        <f>INDEX(resultados!$A$2:$ZZ$330, 97, MATCH($B$3, resultados!$A$1:$ZZ$1, 0))</f>
        <v>0</v>
      </c>
    </row>
    <row r="104" spans="1:3">
      <c r="A104">
        <f>INDEX(resultados!$A$2:$ZZ$330, 98, MATCH($B$1, resultados!$A$1:$ZZ$1, 0))</f>
        <v>0</v>
      </c>
      <c r="B104">
        <f>INDEX(resultados!$A$2:$ZZ$330, 98, MATCH($B$2, resultados!$A$1:$ZZ$1, 0))</f>
        <v>0</v>
      </c>
      <c r="C104">
        <f>INDEX(resultados!$A$2:$ZZ$330, 98, MATCH($B$3, resultados!$A$1:$ZZ$1, 0))</f>
        <v>0</v>
      </c>
    </row>
    <row r="105" spans="1:3">
      <c r="A105">
        <f>INDEX(resultados!$A$2:$ZZ$330, 99, MATCH($B$1, resultados!$A$1:$ZZ$1, 0))</f>
        <v>0</v>
      </c>
      <c r="B105">
        <f>INDEX(resultados!$A$2:$ZZ$330, 99, MATCH($B$2, resultados!$A$1:$ZZ$1, 0))</f>
        <v>0</v>
      </c>
      <c r="C105">
        <f>INDEX(resultados!$A$2:$ZZ$330, 99, MATCH($B$3, resultados!$A$1:$ZZ$1, 0))</f>
        <v>0</v>
      </c>
    </row>
    <row r="106" spans="1:3">
      <c r="A106">
        <f>INDEX(resultados!$A$2:$ZZ$330, 100, MATCH($B$1, resultados!$A$1:$ZZ$1, 0))</f>
        <v>0</v>
      </c>
      <c r="B106">
        <f>INDEX(resultados!$A$2:$ZZ$330, 100, MATCH($B$2, resultados!$A$1:$ZZ$1, 0))</f>
        <v>0</v>
      </c>
      <c r="C106">
        <f>INDEX(resultados!$A$2:$ZZ$330, 100, MATCH($B$3, resultados!$A$1:$ZZ$1, 0))</f>
        <v>0</v>
      </c>
    </row>
    <row r="107" spans="1:3">
      <c r="A107">
        <f>INDEX(resultados!$A$2:$ZZ$330, 101, MATCH($B$1, resultados!$A$1:$ZZ$1, 0))</f>
        <v>0</v>
      </c>
      <c r="B107">
        <f>INDEX(resultados!$A$2:$ZZ$330, 101, MATCH($B$2, resultados!$A$1:$ZZ$1, 0))</f>
        <v>0</v>
      </c>
      <c r="C107">
        <f>INDEX(resultados!$A$2:$ZZ$330, 101, MATCH($B$3, resultados!$A$1:$ZZ$1, 0))</f>
        <v>0</v>
      </c>
    </row>
    <row r="108" spans="1:3">
      <c r="A108">
        <f>INDEX(resultados!$A$2:$ZZ$330, 102, MATCH($B$1, resultados!$A$1:$ZZ$1, 0))</f>
        <v>0</v>
      </c>
      <c r="B108">
        <f>INDEX(resultados!$A$2:$ZZ$330, 102, MATCH($B$2, resultados!$A$1:$ZZ$1, 0))</f>
        <v>0</v>
      </c>
      <c r="C108">
        <f>INDEX(resultados!$A$2:$ZZ$330, 102, MATCH($B$3, resultados!$A$1:$ZZ$1, 0))</f>
        <v>0</v>
      </c>
    </row>
    <row r="109" spans="1:3">
      <c r="A109">
        <f>INDEX(resultados!$A$2:$ZZ$330, 103, MATCH($B$1, resultados!$A$1:$ZZ$1, 0))</f>
        <v>0</v>
      </c>
      <c r="B109">
        <f>INDEX(resultados!$A$2:$ZZ$330, 103, MATCH($B$2, resultados!$A$1:$ZZ$1, 0))</f>
        <v>0</v>
      </c>
      <c r="C109">
        <f>INDEX(resultados!$A$2:$ZZ$330, 103, MATCH($B$3, resultados!$A$1:$ZZ$1, 0))</f>
        <v>0</v>
      </c>
    </row>
    <row r="110" spans="1:3">
      <c r="A110">
        <f>INDEX(resultados!$A$2:$ZZ$330, 104, MATCH($B$1, resultados!$A$1:$ZZ$1, 0))</f>
        <v>0</v>
      </c>
      <c r="B110">
        <f>INDEX(resultados!$A$2:$ZZ$330, 104, MATCH($B$2, resultados!$A$1:$ZZ$1, 0))</f>
        <v>0</v>
      </c>
      <c r="C110">
        <f>INDEX(resultados!$A$2:$ZZ$330, 104, MATCH($B$3, resultados!$A$1:$ZZ$1, 0))</f>
        <v>0</v>
      </c>
    </row>
    <row r="111" spans="1:3">
      <c r="A111">
        <f>INDEX(resultados!$A$2:$ZZ$330, 105, MATCH($B$1, resultados!$A$1:$ZZ$1, 0))</f>
        <v>0</v>
      </c>
      <c r="B111">
        <f>INDEX(resultados!$A$2:$ZZ$330, 105, MATCH($B$2, resultados!$A$1:$ZZ$1, 0))</f>
        <v>0</v>
      </c>
      <c r="C111">
        <f>INDEX(resultados!$A$2:$ZZ$330, 105, MATCH($B$3, resultados!$A$1:$ZZ$1, 0))</f>
        <v>0</v>
      </c>
    </row>
    <row r="112" spans="1:3">
      <c r="A112">
        <f>INDEX(resultados!$A$2:$ZZ$330, 106, MATCH($B$1, resultados!$A$1:$ZZ$1, 0))</f>
        <v>0</v>
      </c>
      <c r="B112">
        <f>INDEX(resultados!$A$2:$ZZ$330, 106, MATCH($B$2, resultados!$A$1:$ZZ$1, 0))</f>
        <v>0</v>
      </c>
      <c r="C112">
        <f>INDEX(resultados!$A$2:$ZZ$330, 106, MATCH($B$3, resultados!$A$1:$ZZ$1, 0))</f>
        <v>0</v>
      </c>
    </row>
    <row r="113" spans="1:3">
      <c r="A113">
        <f>INDEX(resultados!$A$2:$ZZ$330, 107, MATCH($B$1, resultados!$A$1:$ZZ$1, 0))</f>
        <v>0</v>
      </c>
      <c r="B113">
        <f>INDEX(resultados!$A$2:$ZZ$330, 107, MATCH($B$2, resultados!$A$1:$ZZ$1, 0))</f>
        <v>0</v>
      </c>
      <c r="C113">
        <f>INDEX(resultados!$A$2:$ZZ$330, 107, MATCH($B$3, resultados!$A$1:$ZZ$1, 0))</f>
        <v>0</v>
      </c>
    </row>
    <row r="114" spans="1:3">
      <c r="A114">
        <f>INDEX(resultados!$A$2:$ZZ$330, 108, MATCH($B$1, resultados!$A$1:$ZZ$1, 0))</f>
        <v>0</v>
      </c>
      <c r="B114">
        <f>INDEX(resultados!$A$2:$ZZ$330, 108, MATCH($B$2, resultados!$A$1:$ZZ$1, 0))</f>
        <v>0</v>
      </c>
      <c r="C114">
        <f>INDEX(resultados!$A$2:$ZZ$330, 108, MATCH($B$3, resultados!$A$1:$ZZ$1, 0))</f>
        <v>0</v>
      </c>
    </row>
    <row r="115" spans="1:3">
      <c r="A115">
        <f>INDEX(resultados!$A$2:$ZZ$330, 109, MATCH($B$1, resultados!$A$1:$ZZ$1, 0))</f>
        <v>0</v>
      </c>
      <c r="B115">
        <f>INDEX(resultados!$A$2:$ZZ$330, 109, MATCH($B$2, resultados!$A$1:$ZZ$1, 0))</f>
        <v>0</v>
      </c>
      <c r="C115">
        <f>INDEX(resultados!$A$2:$ZZ$330, 109, MATCH($B$3, resultados!$A$1:$ZZ$1, 0))</f>
        <v>0</v>
      </c>
    </row>
    <row r="116" spans="1:3">
      <c r="A116">
        <f>INDEX(resultados!$A$2:$ZZ$330, 110, MATCH($B$1, resultados!$A$1:$ZZ$1, 0))</f>
        <v>0</v>
      </c>
      <c r="B116">
        <f>INDEX(resultados!$A$2:$ZZ$330, 110, MATCH($B$2, resultados!$A$1:$ZZ$1, 0))</f>
        <v>0</v>
      </c>
      <c r="C116">
        <f>INDEX(resultados!$A$2:$ZZ$330, 110, MATCH($B$3, resultados!$A$1:$ZZ$1, 0))</f>
        <v>0</v>
      </c>
    </row>
    <row r="117" spans="1:3">
      <c r="A117">
        <f>INDEX(resultados!$A$2:$ZZ$330, 111, MATCH($B$1, resultados!$A$1:$ZZ$1, 0))</f>
        <v>0</v>
      </c>
      <c r="B117">
        <f>INDEX(resultados!$A$2:$ZZ$330, 111, MATCH($B$2, resultados!$A$1:$ZZ$1, 0))</f>
        <v>0</v>
      </c>
      <c r="C117">
        <f>INDEX(resultados!$A$2:$ZZ$330, 111, MATCH($B$3, resultados!$A$1:$ZZ$1, 0))</f>
        <v>0</v>
      </c>
    </row>
    <row r="118" spans="1:3">
      <c r="A118">
        <f>INDEX(resultados!$A$2:$ZZ$330, 112, MATCH($B$1, resultados!$A$1:$ZZ$1, 0))</f>
        <v>0</v>
      </c>
      <c r="B118">
        <f>INDEX(resultados!$A$2:$ZZ$330, 112, MATCH($B$2, resultados!$A$1:$ZZ$1, 0))</f>
        <v>0</v>
      </c>
      <c r="C118">
        <f>INDEX(resultados!$A$2:$ZZ$330, 112, MATCH($B$3, resultados!$A$1:$ZZ$1, 0))</f>
        <v>0</v>
      </c>
    </row>
    <row r="119" spans="1:3">
      <c r="A119">
        <f>INDEX(resultados!$A$2:$ZZ$330, 113, MATCH($B$1, resultados!$A$1:$ZZ$1, 0))</f>
        <v>0</v>
      </c>
      <c r="B119">
        <f>INDEX(resultados!$A$2:$ZZ$330, 113, MATCH($B$2, resultados!$A$1:$ZZ$1, 0))</f>
        <v>0</v>
      </c>
      <c r="C119">
        <f>INDEX(resultados!$A$2:$ZZ$330, 113, MATCH($B$3, resultados!$A$1:$ZZ$1, 0))</f>
        <v>0</v>
      </c>
    </row>
    <row r="120" spans="1:3">
      <c r="A120">
        <f>INDEX(resultados!$A$2:$ZZ$330, 114, MATCH($B$1, resultados!$A$1:$ZZ$1, 0))</f>
        <v>0</v>
      </c>
      <c r="B120">
        <f>INDEX(resultados!$A$2:$ZZ$330, 114, MATCH($B$2, resultados!$A$1:$ZZ$1, 0))</f>
        <v>0</v>
      </c>
      <c r="C120">
        <f>INDEX(resultados!$A$2:$ZZ$330, 114, MATCH($B$3, resultados!$A$1:$ZZ$1, 0))</f>
        <v>0</v>
      </c>
    </row>
    <row r="121" spans="1:3">
      <c r="A121">
        <f>INDEX(resultados!$A$2:$ZZ$330, 115, MATCH($B$1, resultados!$A$1:$ZZ$1, 0))</f>
        <v>0</v>
      </c>
      <c r="B121">
        <f>INDEX(resultados!$A$2:$ZZ$330, 115, MATCH($B$2, resultados!$A$1:$ZZ$1, 0))</f>
        <v>0</v>
      </c>
      <c r="C121">
        <f>INDEX(resultados!$A$2:$ZZ$330, 115, MATCH($B$3, resultados!$A$1:$ZZ$1, 0))</f>
        <v>0</v>
      </c>
    </row>
    <row r="122" spans="1:3">
      <c r="A122">
        <f>INDEX(resultados!$A$2:$ZZ$330, 116, MATCH($B$1, resultados!$A$1:$ZZ$1, 0))</f>
        <v>0</v>
      </c>
      <c r="B122">
        <f>INDEX(resultados!$A$2:$ZZ$330, 116, MATCH($B$2, resultados!$A$1:$ZZ$1, 0))</f>
        <v>0</v>
      </c>
      <c r="C122">
        <f>INDEX(resultados!$A$2:$ZZ$330, 116, MATCH($B$3, resultados!$A$1:$ZZ$1, 0))</f>
        <v>0</v>
      </c>
    </row>
    <row r="123" spans="1:3">
      <c r="A123">
        <f>INDEX(resultados!$A$2:$ZZ$330, 117, MATCH($B$1, resultados!$A$1:$ZZ$1, 0))</f>
        <v>0</v>
      </c>
      <c r="B123">
        <f>INDEX(resultados!$A$2:$ZZ$330, 117, MATCH($B$2, resultados!$A$1:$ZZ$1, 0))</f>
        <v>0</v>
      </c>
      <c r="C123">
        <f>INDEX(resultados!$A$2:$ZZ$330, 117, MATCH($B$3, resultados!$A$1:$ZZ$1, 0))</f>
        <v>0</v>
      </c>
    </row>
    <row r="124" spans="1:3">
      <c r="A124">
        <f>INDEX(resultados!$A$2:$ZZ$330, 118, MATCH($B$1, resultados!$A$1:$ZZ$1, 0))</f>
        <v>0</v>
      </c>
      <c r="B124">
        <f>INDEX(resultados!$A$2:$ZZ$330, 118, MATCH($B$2, resultados!$A$1:$ZZ$1, 0))</f>
        <v>0</v>
      </c>
      <c r="C124">
        <f>INDEX(resultados!$A$2:$ZZ$330, 118, MATCH($B$3, resultados!$A$1:$ZZ$1, 0))</f>
        <v>0</v>
      </c>
    </row>
    <row r="125" spans="1:3">
      <c r="A125">
        <f>INDEX(resultados!$A$2:$ZZ$330, 119, MATCH($B$1, resultados!$A$1:$ZZ$1, 0))</f>
        <v>0</v>
      </c>
      <c r="B125">
        <f>INDEX(resultados!$A$2:$ZZ$330, 119, MATCH($B$2, resultados!$A$1:$ZZ$1, 0))</f>
        <v>0</v>
      </c>
      <c r="C125">
        <f>INDEX(resultados!$A$2:$ZZ$330, 119, MATCH($B$3, resultados!$A$1:$ZZ$1, 0))</f>
        <v>0</v>
      </c>
    </row>
    <row r="126" spans="1:3">
      <c r="A126">
        <f>INDEX(resultados!$A$2:$ZZ$330, 120, MATCH($B$1, resultados!$A$1:$ZZ$1, 0))</f>
        <v>0</v>
      </c>
      <c r="B126">
        <f>INDEX(resultados!$A$2:$ZZ$330, 120, MATCH($B$2, resultados!$A$1:$ZZ$1, 0))</f>
        <v>0</v>
      </c>
      <c r="C126">
        <f>INDEX(resultados!$A$2:$ZZ$330, 120, MATCH($B$3, resultados!$A$1:$ZZ$1, 0))</f>
        <v>0</v>
      </c>
    </row>
    <row r="127" spans="1:3">
      <c r="A127">
        <f>INDEX(resultados!$A$2:$ZZ$330, 121, MATCH($B$1, resultados!$A$1:$ZZ$1, 0))</f>
        <v>0</v>
      </c>
      <c r="B127">
        <f>INDEX(resultados!$A$2:$ZZ$330, 121, MATCH($B$2, resultados!$A$1:$ZZ$1, 0))</f>
        <v>0</v>
      </c>
      <c r="C127">
        <f>INDEX(resultados!$A$2:$ZZ$330, 121, MATCH($B$3, resultados!$A$1:$ZZ$1, 0))</f>
        <v>0</v>
      </c>
    </row>
    <row r="128" spans="1:3">
      <c r="A128">
        <f>INDEX(resultados!$A$2:$ZZ$330, 122, MATCH($B$1, resultados!$A$1:$ZZ$1, 0))</f>
        <v>0</v>
      </c>
      <c r="B128">
        <f>INDEX(resultados!$A$2:$ZZ$330, 122, MATCH($B$2, resultados!$A$1:$ZZ$1, 0))</f>
        <v>0</v>
      </c>
      <c r="C128">
        <f>INDEX(resultados!$A$2:$ZZ$330, 122, MATCH($B$3, resultados!$A$1:$ZZ$1, 0))</f>
        <v>0</v>
      </c>
    </row>
    <row r="129" spans="1:3">
      <c r="A129">
        <f>INDEX(resultados!$A$2:$ZZ$330, 123, MATCH($B$1, resultados!$A$1:$ZZ$1, 0))</f>
        <v>0</v>
      </c>
      <c r="B129">
        <f>INDEX(resultados!$A$2:$ZZ$330, 123, MATCH($B$2, resultados!$A$1:$ZZ$1, 0))</f>
        <v>0</v>
      </c>
      <c r="C129">
        <f>INDEX(resultados!$A$2:$ZZ$330, 123, MATCH($B$3, resultados!$A$1:$ZZ$1, 0))</f>
        <v>0</v>
      </c>
    </row>
    <row r="130" spans="1:3">
      <c r="A130">
        <f>INDEX(resultados!$A$2:$ZZ$330, 124, MATCH($B$1, resultados!$A$1:$ZZ$1, 0))</f>
        <v>0</v>
      </c>
      <c r="B130">
        <f>INDEX(resultados!$A$2:$ZZ$330, 124, MATCH($B$2, resultados!$A$1:$ZZ$1, 0))</f>
        <v>0</v>
      </c>
      <c r="C130">
        <f>INDEX(resultados!$A$2:$ZZ$330, 124, MATCH($B$3, resultados!$A$1:$ZZ$1, 0))</f>
        <v>0</v>
      </c>
    </row>
    <row r="131" spans="1:3">
      <c r="A131">
        <f>INDEX(resultados!$A$2:$ZZ$330, 125, MATCH($B$1, resultados!$A$1:$ZZ$1, 0))</f>
        <v>0</v>
      </c>
      <c r="B131">
        <f>INDEX(resultados!$A$2:$ZZ$330, 125, MATCH($B$2, resultados!$A$1:$ZZ$1, 0))</f>
        <v>0</v>
      </c>
      <c r="C131">
        <f>INDEX(resultados!$A$2:$ZZ$330, 125, MATCH($B$3, resultados!$A$1:$ZZ$1, 0))</f>
        <v>0</v>
      </c>
    </row>
    <row r="132" spans="1:3">
      <c r="A132">
        <f>INDEX(resultados!$A$2:$ZZ$330, 126, MATCH($B$1, resultados!$A$1:$ZZ$1, 0))</f>
        <v>0</v>
      </c>
      <c r="B132">
        <f>INDEX(resultados!$A$2:$ZZ$330, 126, MATCH($B$2, resultados!$A$1:$ZZ$1, 0))</f>
        <v>0</v>
      </c>
      <c r="C132">
        <f>INDEX(resultados!$A$2:$ZZ$330, 126, MATCH($B$3, resultados!$A$1:$ZZ$1, 0))</f>
        <v>0</v>
      </c>
    </row>
    <row r="133" spans="1:3">
      <c r="A133">
        <f>INDEX(resultados!$A$2:$ZZ$330, 127, MATCH($B$1, resultados!$A$1:$ZZ$1, 0))</f>
        <v>0</v>
      </c>
      <c r="B133">
        <f>INDEX(resultados!$A$2:$ZZ$330, 127, MATCH($B$2, resultados!$A$1:$ZZ$1, 0))</f>
        <v>0</v>
      </c>
      <c r="C133">
        <f>INDEX(resultados!$A$2:$ZZ$330, 127, MATCH($B$3, resultados!$A$1:$ZZ$1, 0))</f>
        <v>0</v>
      </c>
    </row>
    <row r="134" spans="1:3">
      <c r="A134">
        <f>INDEX(resultados!$A$2:$ZZ$330, 128, MATCH($B$1, resultados!$A$1:$ZZ$1, 0))</f>
        <v>0</v>
      </c>
      <c r="B134">
        <f>INDEX(resultados!$A$2:$ZZ$330, 128, MATCH($B$2, resultados!$A$1:$ZZ$1, 0))</f>
        <v>0</v>
      </c>
      <c r="C134">
        <f>INDEX(resultados!$A$2:$ZZ$330, 128, MATCH($B$3, resultados!$A$1:$ZZ$1, 0))</f>
        <v>0</v>
      </c>
    </row>
    <row r="135" spans="1:3">
      <c r="A135">
        <f>INDEX(resultados!$A$2:$ZZ$330, 129, MATCH($B$1, resultados!$A$1:$ZZ$1, 0))</f>
        <v>0</v>
      </c>
      <c r="B135">
        <f>INDEX(resultados!$A$2:$ZZ$330, 129, MATCH($B$2, resultados!$A$1:$ZZ$1, 0))</f>
        <v>0</v>
      </c>
      <c r="C135">
        <f>INDEX(resultados!$A$2:$ZZ$330, 129, MATCH($B$3, resultados!$A$1:$ZZ$1, 0))</f>
        <v>0</v>
      </c>
    </row>
    <row r="136" spans="1:3">
      <c r="A136">
        <f>INDEX(resultados!$A$2:$ZZ$330, 130, MATCH($B$1, resultados!$A$1:$ZZ$1, 0))</f>
        <v>0</v>
      </c>
      <c r="B136">
        <f>INDEX(resultados!$A$2:$ZZ$330, 130, MATCH($B$2, resultados!$A$1:$ZZ$1, 0))</f>
        <v>0</v>
      </c>
      <c r="C136">
        <f>INDEX(resultados!$A$2:$ZZ$330, 130, MATCH($B$3, resultados!$A$1:$ZZ$1, 0))</f>
        <v>0</v>
      </c>
    </row>
    <row r="137" spans="1:3">
      <c r="A137">
        <f>INDEX(resultados!$A$2:$ZZ$330, 131, MATCH($B$1, resultados!$A$1:$ZZ$1, 0))</f>
        <v>0</v>
      </c>
      <c r="B137">
        <f>INDEX(resultados!$A$2:$ZZ$330, 131, MATCH($B$2, resultados!$A$1:$ZZ$1, 0))</f>
        <v>0</v>
      </c>
      <c r="C137">
        <f>INDEX(resultados!$A$2:$ZZ$330, 131, MATCH($B$3, resultados!$A$1:$ZZ$1, 0))</f>
        <v>0</v>
      </c>
    </row>
    <row r="138" spans="1:3">
      <c r="A138">
        <f>INDEX(resultados!$A$2:$ZZ$330, 132, MATCH($B$1, resultados!$A$1:$ZZ$1, 0))</f>
        <v>0</v>
      </c>
      <c r="B138">
        <f>INDEX(resultados!$A$2:$ZZ$330, 132, MATCH($B$2, resultados!$A$1:$ZZ$1, 0))</f>
        <v>0</v>
      </c>
      <c r="C138">
        <f>INDEX(resultados!$A$2:$ZZ$330, 132, MATCH($B$3, resultados!$A$1:$ZZ$1, 0))</f>
        <v>0</v>
      </c>
    </row>
    <row r="139" spans="1:3">
      <c r="A139">
        <f>INDEX(resultados!$A$2:$ZZ$330, 133, MATCH($B$1, resultados!$A$1:$ZZ$1, 0))</f>
        <v>0</v>
      </c>
      <c r="B139">
        <f>INDEX(resultados!$A$2:$ZZ$330, 133, MATCH($B$2, resultados!$A$1:$ZZ$1, 0))</f>
        <v>0</v>
      </c>
      <c r="C139">
        <f>INDEX(resultados!$A$2:$ZZ$330, 133, MATCH($B$3, resultados!$A$1:$ZZ$1, 0))</f>
        <v>0</v>
      </c>
    </row>
    <row r="140" spans="1:3">
      <c r="A140">
        <f>INDEX(resultados!$A$2:$ZZ$330, 134, MATCH($B$1, resultados!$A$1:$ZZ$1, 0))</f>
        <v>0</v>
      </c>
      <c r="B140">
        <f>INDEX(resultados!$A$2:$ZZ$330, 134, MATCH($B$2, resultados!$A$1:$ZZ$1, 0))</f>
        <v>0</v>
      </c>
      <c r="C140">
        <f>INDEX(resultados!$A$2:$ZZ$330, 134, MATCH($B$3, resultados!$A$1:$ZZ$1, 0))</f>
        <v>0</v>
      </c>
    </row>
    <row r="141" spans="1:3">
      <c r="A141">
        <f>INDEX(resultados!$A$2:$ZZ$330, 135, MATCH($B$1, resultados!$A$1:$ZZ$1, 0))</f>
        <v>0</v>
      </c>
      <c r="B141">
        <f>INDEX(resultados!$A$2:$ZZ$330, 135, MATCH($B$2, resultados!$A$1:$ZZ$1, 0))</f>
        <v>0</v>
      </c>
      <c r="C141">
        <f>INDEX(resultados!$A$2:$ZZ$330, 135, MATCH($B$3, resultados!$A$1:$ZZ$1, 0))</f>
        <v>0</v>
      </c>
    </row>
    <row r="142" spans="1:3">
      <c r="A142">
        <f>INDEX(resultados!$A$2:$ZZ$330, 136, MATCH($B$1, resultados!$A$1:$ZZ$1, 0))</f>
        <v>0</v>
      </c>
      <c r="B142">
        <f>INDEX(resultados!$A$2:$ZZ$330, 136, MATCH($B$2, resultados!$A$1:$ZZ$1, 0))</f>
        <v>0</v>
      </c>
      <c r="C142">
        <f>INDEX(resultados!$A$2:$ZZ$330, 136, MATCH($B$3, resultados!$A$1:$ZZ$1, 0))</f>
        <v>0</v>
      </c>
    </row>
    <row r="143" spans="1:3">
      <c r="A143">
        <f>INDEX(resultados!$A$2:$ZZ$330, 137, MATCH($B$1, resultados!$A$1:$ZZ$1, 0))</f>
        <v>0</v>
      </c>
      <c r="B143">
        <f>INDEX(resultados!$A$2:$ZZ$330, 137, MATCH($B$2, resultados!$A$1:$ZZ$1, 0))</f>
        <v>0</v>
      </c>
      <c r="C143">
        <f>INDEX(resultados!$A$2:$ZZ$330, 137, MATCH($B$3, resultados!$A$1:$ZZ$1, 0))</f>
        <v>0</v>
      </c>
    </row>
    <row r="144" spans="1:3">
      <c r="A144">
        <f>INDEX(resultados!$A$2:$ZZ$330, 138, MATCH($B$1, resultados!$A$1:$ZZ$1, 0))</f>
        <v>0</v>
      </c>
      <c r="B144">
        <f>INDEX(resultados!$A$2:$ZZ$330, 138, MATCH($B$2, resultados!$A$1:$ZZ$1, 0))</f>
        <v>0</v>
      </c>
      <c r="C144">
        <f>INDEX(resultados!$A$2:$ZZ$330, 138, MATCH($B$3, resultados!$A$1:$ZZ$1, 0))</f>
        <v>0</v>
      </c>
    </row>
    <row r="145" spans="1:3">
      <c r="A145">
        <f>INDEX(resultados!$A$2:$ZZ$330, 139, MATCH($B$1, resultados!$A$1:$ZZ$1, 0))</f>
        <v>0</v>
      </c>
      <c r="B145">
        <f>INDEX(resultados!$A$2:$ZZ$330, 139, MATCH($B$2, resultados!$A$1:$ZZ$1, 0))</f>
        <v>0</v>
      </c>
      <c r="C145">
        <f>INDEX(resultados!$A$2:$ZZ$330, 139, MATCH($B$3, resultados!$A$1:$ZZ$1, 0))</f>
        <v>0</v>
      </c>
    </row>
    <row r="146" spans="1:3">
      <c r="A146">
        <f>INDEX(resultados!$A$2:$ZZ$330, 140, MATCH($B$1, resultados!$A$1:$ZZ$1, 0))</f>
        <v>0</v>
      </c>
      <c r="B146">
        <f>INDEX(resultados!$A$2:$ZZ$330, 140, MATCH($B$2, resultados!$A$1:$ZZ$1, 0))</f>
        <v>0</v>
      </c>
      <c r="C146">
        <f>INDEX(resultados!$A$2:$ZZ$330, 140, MATCH($B$3, resultados!$A$1:$ZZ$1, 0))</f>
        <v>0</v>
      </c>
    </row>
    <row r="147" spans="1:3">
      <c r="A147">
        <f>INDEX(resultados!$A$2:$ZZ$330, 141, MATCH($B$1, resultados!$A$1:$ZZ$1, 0))</f>
        <v>0</v>
      </c>
      <c r="B147">
        <f>INDEX(resultados!$A$2:$ZZ$330, 141, MATCH($B$2, resultados!$A$1:$ZZ$1, 0))</f>
        <v>0</v>
      </c>
      <c r="C147">
        <f>INDEX(resultados!$A$2:$ZZ$330, 141, MATCH($B$3, resultados!$A$1:$ZZ$1, 0))</f>
        <v>0</v>
      </c>
    </row>
    <row r="148" spans="1:3">
      <c r="A148">
        <f>INDEX(resultados!$A$2:$ZZ$330, 142, MATCH($B$1, resultados!$A$1:$ZZ$1, 0))</f>
        <v>0</v>
      </c>
      <c r="B148">
        <f>INDEX(resultados!$A$2:$ZZ$330, 142, MATCH($B$2, resultados!$A$1:$ZZ$1, 0))</f>
        <v>0</v>
      </c>
      <c r="C148">
        <f>INDEX(resultados!$A$2:$ZZ$330, 142, MATCH($B$3, resultados!$A$1:$ZZ$1, 0))</f>
        <v>0</v>
      </c>
    </row>
    <row r="149" spans="1:3">
      <c r="A149">
        <f>INDEX(resultados!$A$2:$ZZ$330, 143, MATCH($B$1, resultados!$A$1:$ZZ$1, 0))</f>
        <v>0</v>
      </c>
      <c r="B149">
        <f>INDEX(resultados!$A$2:$ZZ$330, 143, MATCH($B$2, resultados!$A$1:$ZZ$1, 0))</f>
        <v>0</v>
      </c>
      <c r="C149">
        <f>INDEX(resultados!$A$2:$ZZ$330, 143, MATCH($B$3, resultados!$A$1:$ZZ$1, 0))</f>
        <v>0</v>
      </c>
    </row>
    <row r="150" spans="1:3">
      <c r="A150">
        <f>INDEX(resultados!$A$2:$ZZ$330, 144, MATCH($B$1, resultados!$A$1:$ZZ$1, 0))</f>
        <v>0</v>
      </c>
      <c r="B150">
        <f>INDEX(resultados!$A$2:$ZZ$330, 144, MATCH($B$2, resultados!$A$1:$ZZ$1, 0))</f>
        <v>0</v>
      </c>
      <c r="C150">
        <f>INDEX(resultados!$A$2:$ZZ$330, 144, MATCH($B$3, resultados!$A$1:$ZZ$1, 0))</f>
        <v>0</v>
      </c>
    </row>
    <row r="151" spans="1:3">
      <c r="A151">
        <f>INDEX(resultados!$A$2:$ZZ$330, 145, MATCH($B$1, resultados!$A$1:$ZZ$1, 0))</f>
        <v>0</v>
      </c>
      <c r="B151">
        <f>INDEX(resultados!$A$2:$ZZ$330, 145, MATCH($B$2, resultados!$A$1:$ZZ$1, 0))</f>
        <v>0</v>
      </c>
      <c r="C151">
        <f>INDEX(resultados!$A$2:$ZZ$330, 145, MATCH($B$3, resultados!$A$1:$ZZ$1, 0))</f>
        <v>0</v>
      </c>
    </row>
    <row r="152" spans="1:3">
      <c r="A152">
        <f>INDEX(resultados!$A$2:$ZZ$330, 146, MATCH($B$1, resultados!$A$1:$ZZ$1, 0))</f>
        <v>0</v>
      </c>
      <c r="B152">
        <f>INDEX(resultados!$A$2:$ZZ$330, 146, MATCH($B$2, resultados!$A$1:$ZZ$1, 0))</f>
        <v>0</v>
      </c>
      <c r="C152">
        <f>INDEX(resultados!$A$2:$ZZ$330, 146, MATCH($B$3, resultados!$A$1:$ZZ$1, 0))</f>
        <v>0</v>
      </c>
    </row>
    <row r="153" spans="1:3">
      <c r="A153">
        <f>INDEX(resultados!$A$2:$ZZ$330, 147, MATCH($B$1, resultados!$A$1:$ZZ$1, 0))</f>
        <v>0</v>
      </c>
      <c r="B153">
        <f>INDEX(resultados!$A$2:$ZZ$330, 147, MATCH($B$2, resultados!$A$1:$ZZ$1, 0))</f>
        <v>0</v>
      </c>
      <c r="C153">
        <f>INDEX(resultados!$A$2:$ZZ$330, 147, MATCH($B$3, resultados!$A$1:$ZZ$1, 0))</f>
        <v>0</v>
      </c>
    </row>
    <row r="154" spans="1:3">
      <c r="A154">
        <f>INDEX(resultados!$A$2:$ZZ$330, 148, MATCH($B$1, resultados!$A$1:$ZZ$1, 0))</f>
        <v>0</v>
      </c>
      <c r="B154">
        <f>INDEX(resultados!$A$2:$ZZ$330, 148, MATCH($B$2, resultados!$A$1:$ZZ$1, 0))</f>
        <v>0</v>
      </c>
      <c r="C154">
        <f>INDEX(resultados!$A$2:$ZZ$330, 148, MATCH($B$3, resultados!$A$1:$ZZ$1, 0))</f>
        <v>0</v>
      </c>
    </row>
    <row r="155" spans="1:3">
      <c r="A155">
        <f>INDEX(resultados!$A$2:$ZZ$330, 149, MATCH($B$1, resultados!$A$1:$ZZ$1, 0))</f>
        <v>0</v>
      </c>
      <c r="B155">
        <f>INDEX(resultados!$A$2:$ZZ$330, 149, MATCH($B$2, resultados!$A$1:$ZZ$1, 0))</f>
        <v>0</v>
      </c>
      <c r="C155">
        <f>INDEX(resultados!$A$2:$ZZ$330, 149, MATCH($B$3, resultados!$A$1:$ZZ$1, 0))</f>
        <v>0</v>
      </c>
    </row>
    <row r="156" spans="1:3">
      <c r="A156">
        <f>INDEX(resultados!$A$2:$ZZ$330, 150, MATCH($B$1, resultados!$A$1:$ZZ$1, 0))</f>
        <v>0</v>
      </c>
      <c r="B156">
        <f>INDEX(resultados!$A$2:$ZZ$330, 150, MATCH($B$2, resultados!$A$1:$ZZ$1, 0))</f>
        <v>0</v>
      </c>
      <c r="C156">
        <f>INDEX(resultados!$A$2:$ZZ$330, 150, MATCH($B$3, resultados!$A$1:$ZZ$1, 0))</f>
        <v>0</v>
      </c>
    </row>
    <row r="157" spans="1:3">
      <c r="A157">
        <f>INDEX(resultados!$A$2:$ZZ$330, 151, MATCH($B$1, resultados!$A$1:$ZZ$1, 0))</f>
        <v>0</v>
      </c>
      <c r="B157">
        <f>INDEX(resultados!$A$2:$ZZ$330, 151, MATCH($B$2, resultados!$A$1:$ZZ$1, 0))</f>
        <v>0</v>
      </c>
      <c r="C157">
        <f>INDEX(resultados!$A$2:$ZZ$330, 151, MATCH($B$3, resultados!$A$1:$ZZ$1, 0))</f>
        <v>0</v>
      </c>
    </row>
    <row r="158" spans="1:3">
      <c r="A158">
        <f>INDEX(resultados!$A$2:$ZZ$330, 152, MATCH($B$1, resultados!$A$1:$ZZ$1, 0))</f>
        <v>0</v>
      </c>
      <c r="B158">
        <f>INDEX(resultados!$A$2:$ZZ$330, 152, MATCH($B$2, resultados!$A$1:$ZZ$1, 0))</f>
        <v>0</v>
      </c>
      <c r="C158">
        <f>INDEX(resultados!$A$2:$ZZ$330, 152, MATCH($B$3, resultados!$A$1:$ZZ$1, 0))</f>
        <v>0</v>
      </c>
    </row>
    <row r="159" spans="1:3">
      <c r="A159">
        <f>INDEX(resultados!$A$2:$ZZ$330, 153, MATCH($B$1, resultados!$A$1:$ZZ$1, 0))</f>
        <v>0</v>
      </c>
      <c r="B159">
        <f>INDEX(resultados!$A$2:$ZZ$330, 153, MATCH($B$2, resultados!$A$1:$ZZ$1, 0))</f>
        <v>0</v>
      </c>
      <c r="C159">
        <f>INDEX(resultados!$A$2:$ZZ$330, 153, MATCH($B$3, resultados!$A$1:$ZZ$1, 0))</f>
        <v>0</v>
      </c>
    </row>
    <row r="160" spans="1:3">
      <c r="A160">
        <f>INDEX(resultados!$A$2:$ZZ$330, 154, MATCH($B$1, resultados!$A$1:$ZZ$1, 0))</f>
        <v>0</v>
      </c>
      <c r="B160">
        <f>INDEX(resultados!$A$2:$ZZ$330, 154, MATCH($B$2, resultados!$A$1:$ZZ$1, 0))</f>
        <v>0</v>
      </c>
      <c r="C160">
        <f>INDEX(resultados!$A$2:$ZZ$330, 154, MATCH($B$3, resultados!$A$1:$ZZ$1, 0))</f>
        <v>0</v>
      </c>
    </row>
    <row r="161" spans="1:3">
      <c r="A161">
        <f>INDEX(resultados!$A$2:$ZZ$330, 155, MATCH($B$1, resultados!$A$1:$ZZ$1, 0))</f>
        <v>0</v>
      </c>
      <c r="B161">
        <f>INDEX(resultados!$A$2:$ZZ$330, 155, MATCH($B$2, resultados!$A$1:$ZZ$1, 0))</f>
        <v>0</v>
      </c>
      <c r="C161">
        <f>INDEX(resultados!$A$2:$ZZ$330, 155, MATCH($B$3, resultados!$A$1:$ZZ$1, 0))</f>
        <v>0</v>
      </c>
    </row>
    <row r="162" spans="1:3">
      <c r="A162">
        <f>INDEX(resultados!$A$2:$ZZ$330, 156, MATCH($B$1, resultados!$A$1:$ZZ$1, 0))</f>
        <v>0</v>
      </c>
      <c r="B162">
        <f>INDEX(resultados!$A$2:$ZZ$330, 156, MATCH($B$2, resultados!$A$1:$ZZ$1, 0))</f>
        <v>0</v>
      </c>
      <c r="C162">
        <f>INDEX(resultados!$A$2:$ZZ$330, 156, MATCH($B$3, resultados!$A$1:$ZZ$1, 0))</f>
        <v>0</v>
      </c>
    </row>
    <row r="163" spans="1:3">
      <c r="A163">
        <f>INDEX(resultados!$A$2:$ZZ$330, 157, MATCH($B$1, resultados!$A$1:$ZZ$1, 0))</f>
        <v>0</v>
      </c>
      <c r="B163">
        <f>INDEX(resultados!$A$2:$ZZ$330, 157, MATCH($B$2, resultados!$A$1:$ZZ$1, 0))</f>
        <v>0</v>
      </c>
      <c r="C163">
        <f>INDEX(resultados!$A$2:$ZZ$330, 157, MATCH($B$3, resultados!$A$1:$ZZ$1, 0))</f>
        <v>0</v>
      </c>
    </row>
    <row r="164" spans="1:3">
      <c r="A164">
        <f>INDEX(resultados!$A$2:$ZZ$330, 158, MATCH($B$1, resultados!$A$1:$ZZ$1, 0))</f>
        <v>0</v>
      </c>
      <c r="B164">
        <f>INDEX(resultados!$A$2:$ZZ$330, 158, MATCH($B$2, resultados!$A$1:$ZZ$1, 0))</f>
        <v>0</v>
      </c>
      <c r="C164">
        <f>INDEX(resultados!$A$2:$ZZ$330, 158, MATCH($B$3, resultados!$A$1:$ZZ$1, 0))</f>
        <v>0</v>
      </c>
    </row>
    <row r="165" spans="1:3">
      <c r="A165">
        <f>INDEX(resultados!$A$2:$ZZ$330, 159, MATCH($B$1, resultados!$A$1:$ZZ$1, 0))</f>
        <v>0</v>
      </c>
      <c r="B165">
        <f>INDEX(resultados!$A$2:$ZZ$330, 159, MATCH($B$2, resultados!$A$1:$ZZ$1, 0))</f>
        <v>0</v>
      </c>
      <c r="C165">
        <f>INDEX(resultados!$A$2:$ZZ$330, 159, MATCH($B$3, resultados!$A$1:$ZZ$1, 0))</f>
        <v>0</v>
      </c>
    </row>
    <row r="166" spans="1:3">
      <c r="A166">
        <f>INDEX(resultados!$A$2:$ZZ$330, 160, MATCH($B$1, resultados!$A$1:$ZZ$1, 0))</f>
        <v>0</v>
      </c>
      <c r="B166">
        <f>INDEX(resultados!$A$2:$ZZ$330, 160, MATCH($B$2, resultados!$A$1:$ZZ$1, 0))</f>
        <v>0</v>
      </c>
      <c r="C166">
        <f>INDEX(resultados!$A$2:$ZZ$330, 160, MATCH($B$3, resultados!$A$1:$ZZ$1, 0))</f>
        <v>0</v>
      </c>
    </row>
    <row r="167" spans="1:3">
      <c r="A167">
        <f>INDEX(resultados!$A$2:$ZZ$330, 161, MATCH($B$1, resultados!$A$1:$ZZ$1, 0))</f>
        <v>0</v>
      </c>
      <c r="B167">
        <f>INDEX(resultados!$A$2:$ZZ$330, 161, MATCH($B$2, resultados!$A$1:$ZZ$1, 0))</f>
        <v>0</v>
      </c>
      <c r="C167">
        <f>INDEX(resultados!$A$2:$ZZ$330, 161, MATCH($B$3, resultados!$A$1:$ZZ$1, 0))</f>
        <v>0</v>
      </c>
    </row>
    <row r="168" spans="1:3">
      <c r="A168">
        <f>INDEX(resultados!$A$2:$ZZ$330, 162, MATCH($B$1, resultados!$A$1:$ZZ$1, 0))</f>
        <v>0</v>
      </c>
      <c r="B168">
        <f>INDEX(resultados!$A$2:$ZZ$330, 162, MATCH($B$2, resultados!$A$1:$ZZ$1, 0))</f>
        <v>0</v>
      </c>
      <c r="C168">
        <f>INDEX(resultados!$A$2:$ZZ$330, 162, MATCH($B$3, resultados!$A$1:$ZZ$1, 0))</f>
        <v>0</v>
      </c>
    </row>
    <row r="169" spans="1:3">
      <c r="A169">
        <f>INDEX(resultados!$A$2:$ZZ$330, 163, MATCH($B$1, resultados!$A$1:$ZZ$1, 0))</f>
        <v>0</v>
      </c>
      <c r="B169">
        <f>INDEX(resultados!$A$2:$ZZ$330, 163, MATCH($B$2, resultados!$A$1:$ZZ$1, 0))</f>
        <v>0</v>
      </c>
      <c r="C169">
        <f>INDEX(resultados!$A$2:$ZZ$330, 163, MATCH($B$3, resultados!$A$1:$ZZ$1, 0))</f>
        <v>0</v>
      </c>
    </row>
    <row r="170" spans="1:3">
      <c r="A170">
        <f>INDEX(resultados!$A$2:$ZZ$330, 164, MATCH($B$1, resultados!$A$1:$ZZ$1, 0))</f>
        <v>0</v>
      </c>
      <c r="B170">
        <f>INDEX(resultados!$A$2:$ZZ$330, 164, MATCH($B$2, resultados!$A$1:$ZZ$1, 0))</f>
        <v>0</v>
      </c>
      <c r="C170">
        <f>INDEX(resultados!$A$2:$ZZ$330, 164, MATCH($B$3, resultados!$A$1:$ZZ$1, 0))</f>
        <v>0</v>
      </c>
    </row>
    <row r="171" spans="1:3">
      <c r="A171">
        <f>INDEX(resultados!$A$2:$ZZ$330, 165, MATCH($B$1, resultados!$A$1:$ZZ$1, 0))</f>
        <v>0</v>
      </c>
      <c r="B171">
        <f>INDEX(resultados!$A$2:$ZZ$330, 165, MATCH($B$2, resultados!$A$1:$ZZ$1, 0))</f>
        <v>0</v>
      </c>
      <c r="C171">
        <f>INDEX(resultados!$A$2:$ZZ$330, 165, MATCH($B$3, resultados!$A$1:$ZZ$1, 0))</f>
        <v>0</v>
      </c>
    </row>
    <row r="172" spans="1:3">
      <c r="A172">
        <f>INDEX(resultados!$A$2:$ZZ$330, 166, MATCH($B$1, resultados!$A$1:$ZZ$1, 0))</f>
        <v>0</v>
      </c>
      <c r="B172">
        <f>INDEX(resultados!$A$2:$ZZ$330, 166, MATCH($B$2, resultados!$A$1:$ZZ$1, 0))</f>
        <v>0</v>
      </c>
      <c r="C172">
        <f>INDEX(resultados!$A$2:$ZZ$330, 166, MATCH($B$3, resultados!$A$1:$ZZ$1, 0))</f>
        <v>0</v>
      </c>
    </row>
    <row r="173" spans="1:3">
      <c r="A173">
        <f>INDEX(resultados!$A$2:$ZZ$330, 167, MATCH($B$1, resultados!$A$1:$ZZ$1, 0))</f>
        <v>0</v>
      </c>
      <c r="B173">
        <f>INDEX(resultados!$A$2:$ZZ$330, 167, MATCH($B$2, resultados!$A$1:$ZZ$1, 0))</f>
        <v>0</v>
      </c>
      <c r="C173">
        <f>INDEX(resultados!$A$2:$ZZ$330, 167, MATCH($B$3, resultados!$A$1:$ZZ$1, 0))</f>
        <v>0</v>
      </c>
    </row>
    <row r="174" spans="1:3">
      <c r="A174">
        <f>INDEX(resultados!$A$2:$ZZ$330, 168, MATCH($B$1, resultados!$A$1:$ZZ$1, 0))</f>
        <v>0</v>
      </c>
      <c r="B174">
        <f>INDEX(resultados!$A$2:$ZZ$330, 168, MATCH($B$2, resultados!$A$1:$ZZ$1, 0))</f>
        <v>0</v>
      </c>
      <c r="C174">
        <f>INDEX(resultados!$A$2:$ZZ$330, 168, MATCH($B$3, resultados!$A$1:$ZZ$1, 0))</f>
        <v>0</v>
      </c>
    </row>
    <row r="175" spans="1:3">
      <c r="A175">
        <f>INDEX(resultados!$A$2:$ZZ$330, 169, MATCH($B$1, resultados!$A$1:$ZZ$1, 0))</f>
        <v>0</v>
      </c>
      <c r="B175">
        <f>INDEX(resultados!$A$2:$ZZ$330, 169, MATCH($B$2, resultados!$A$1:$ZZ$1, 0))</f>
        <v>0</v>
      </c>
      <c r="C175">
        <f>INDEX(resultados!$A$2:$ZZ$330, 169, MATCH($B$3, resultados!$A$1:$ZZ$1, 0))</f>
        <v>0</v>
      </c>
    </row>
    <row r="176" spans="1:3">
      <c r="A176">
        <f>INDEX(resultados!$A$2:$ZZ$330, 170, MATCH($B$1, resultados!$A$1:$ZZ$1, 0))</f>
        <v>0</v>
      </c>
      <c r="B176">
        <f>INDEX(resultados!$A$2:$ZZ$330, 170, MATCH($B$2, resultados!$A$1:$ZZ$1, 0))</f>
        <v>0</v>
      </c>
      <c r="C176">
        <f>INDEX(resultados!$A$2:$ZZ$330, 170, MATCH($B$3, resultados!$A$1:$ZZ$1, 0))</f>
        <v>0</v>
      </c>
    </row>
    <row r="177" spans="1:3">
      <c r="A177">
        <f>INDEX(resultados!$A$2:$ZZ$330, 171, MATCH($B$1, resultados!$A$1:$ZZ$1, 0))</f>
        <v>0</v>
      </c>
      <c r="B177">
        <f>INDEX(resultados!$A$2:$ZZ$330, 171, MATCH($B$2, resultados!$A$1:$ZZ$1, 0))</f>
        <v>0</v>
      </c>
      <c r="C177">
        <f>INDEX(resultados!$A$2:$ZZ$330, 171, MATCH($B$3, resultados!$A$1:$ZZ$1, 0))</f>
        <v>0</v>
      </c>
    </row>
    <row r="178" spans="1:3">
      <c r="A178">
        <f>INDEX(resultados!$A$2:$ZZ$330, 172, MATCH($B$1, resultados!$A$1:$ZZ$1, 0))</f>
        <v>0</v>
      </c>
      <c r="B178">
        <f>INDEX(resultados!$A$2:$ZZ$330, 172, MATCH($B$2, resultados!$A$1:$ZZ$1, 0))</f>
        <v>0</v>
      </c>
      <c r="C178">
        <f>INDEX(resultados!$A$2:$ZZ$330, 172, MATCH($B$3, resultados!$A$1:$ZZ$1, 0))</f>
        <v>0</v>
      </c>
    </row>
    <row r="179" spans="1:3">
      <c r="A179">
        <f>INDEX(resultados!$A$2:$ZZ$330, 173, MATCH($B$1, resultados!$A$1:$ZZ$1, 0))</f>
        <v>0</v>
      </c>
      <c r="B179">
        <f>INDEX(resultados!$A$2:$ZZ$330, 173, MATCH($B$2, resultados!$A$1:$ZZ$1, 0))</f>
        <v>0</v>
      </c>
      <c r="C179">
        <f>INDEX(resultados!$A$2:$ZZ$330, 173, MATCH($B$3, resultados!$A$1:$ZZ$1, 0))</f>
        <v>0</v>
      </c>
    </row>
    <row r="180" spans="1:3">
      <c r="A180">
        <f>INDEX(resultados!$A$2:$ZZ$330, 174, MATCH($B$1, resultados!$A$1:$ZZ$1, 0))</f>
        <v>0</v>
      </c>
      <c r="B180">
        <f>INDEX(resultados!$A$2:$ZZ$330, 174, MATCH($B$2, resultados!$A$1:$ZZ$1, 0))</f>
        <v>0</v>
      </c>
      <c r="C180">
        <f>INDEX(resultados!$A$2:$ZZ$330, 174, MATCH($B$3, resultados!$A$1:$ZZ$1, 0))</f>
        <v>0</v>
      </c>
    </row>
    <row r="181" spans="1:3">
      <c r="A181">
        <f>INDEX(resultados!$A$2:$ZZ$330, 175, MATCH($B$1, resultados!$A$1:$ZZ$1, 0))</f>
        <v>0</v>
      </c>
      <c r="B181">
        <f>INDEX(resultados!$A$2:$ZZ$330, 175, MATCH($B$2, resultados!$A$1:$ZZ$1, 0))</f>
        <v>0</v>
      </c>
      <c r="C181">
        <f>INDEX(resultados!$A$2:$ZZ$330, 175, MATCH($B$3, resultados!$A$1:$ZZ$1, 0))</f>
        <v>0</v>
      </c>
    </row>
    <row r="182" spans="1:3">
      <c r="A182">
        <f>INDEX(resultados!$A$2:$ZZ$330, 176, MATCH($B$1, resultados!$A$1:$ZZ$1, 0))</f>
        <v>0</v>
      </c>
      <c r="B182">
        <f>INDEX(resultados!$A$2:$ZZ$330, 176, MATCH($B$2, resultados!$A$1:$ZZ$1, 0))</f>
        <v>0</v>
      </c>
      <c r="C182">
        <f>INDEX(resultados!$A$2:$ZZ$330, 176, MATCH($B$3, resultados!$A$1:$ZZ$1, 0))</f>
        <v>0</v>
      </c>
    </row>
    <row r="183" spans="1:3">
      <c r="A183">
        <f>INDEX(resultados!$A$2:$ZZ$330, 177, MATCH($B$1, resultados!$A$1:$ZZ$1, 0))</f>
        <v>0</v>
      </c>
      <c r="B183">
        <f>INDEX(resultados!$A$2:$ZZ$330, 177, MATCH($B$2, resultados!$A$1:$ZZ$1, 0))</f>
        <v>0</v>
      </c>
      <c r="C183">
        <f>INDEX(resultados!$A$2:$ZZ$330, 177, MATCH($B$3, resultados!$A$1:$ZZ$1, 0))</f>
        <v>0</v>
      </c>
    </row>
    <row r="184" spans="1:3">
      <c r="A184">
        <f>INDEX(resultados!$A$2:$ZZ$330, 178, MATCH($B$1, resultados!$A$1:$ZZ$1, 0))</f>
        <v>0</v>
      </c>
      <c r="B184">
        <f>INDEX(resultados!$A$2:$ZZ$330, 178, MATCH($B$2, resultados!$A$1:$ZZ$1, 0))</f>
        <v>0</v>
      </c>
      <c r="C184">
        <f>INDEX(resultados!$A$2:$ZZ$330, 178, MATCH($B$3, resultados!$A$1:$ZZ$1, 0))</f>
        <v>0</v>
      </c>
    </row>
    <row r="185" spans="1:3">
      <c r="A185">
        <f>INDEX(resultados!$A$2:$ZZ$330, 179, MATCH($B$1, resultados!$A$1:$ZZ$1, 0))</f>
        <v>0</v>
      </c>
      <c r="B185">
        <f>INDEX(resultados!$A$2:$ZZ$330, 179, MATCH($B$2, resultados!$A$1:$ZZ$1, 0))</f>
        <v>0</v>
      </c>
      <c r="C185">
        <f>INDEX(resultados!$A$2:$ZZ$330, 179, MATCH($B$3, resultados!$A$1:$ZZ$1, 0))</f>
        <v>0</v>
      </c>
    </row>
    <row r="186" spans="1:3">
      <c r="A186">
        <f>INDEX(resultados!$A$2:$ZZ$330, 180, MATCH($B$1, resultados!$A$1:$ZZ$1, 0))</f>
        <v>0</v>
      </c>
      <c r="B186">
        <f>INDEX(resultados!$A$2:$ZZ$330, 180, MATCH($B$2, resultados!$A$1:$ZZ$1, 0))</f>
        <v>0</v>
      </c>
      <c r="C186">
        <f>INDEX(resultados!$A$2:$ZZ$330, 180, MATCH($B$3, resultados!$A$1:$ZZ$1, 0))</f>
        <v>0</v>
      </c>
    </row>
    <row r="187" spans="1:3">
      <c r="A187">
        <f>INDEX(resultados!$A$2:$ZZ$330, 181, MATCH($B$1, resultados!$A$1:$ZZ$1, 0))</f>
        <v>0</v>
      </c>
      <c r="B187">
        <f>INDEX(resultados!$A$2:$ZZ$330, 181, MATCH($B$2, resultados!$A$1:$ZZ$1, 0))</f>
        <v>0</v>
      </c>
      <c r="C187">
        <f>INDEX(resultados!$A$2:$ZZ$330, 181, MATCH($B$3, resultados!$A$1:$ZZ$1, 0))</f>
        <v>0</v>
      </c>
    </row>
    <row r="188" spans="1:3">
      <c r="A188">
        <f>INDEX(resultados!$A$2:$ZZ$330, 182, MATCH($B$1, resultados!$A$1:$ZZ$1, 0))</f>
        <v>0</v>
      </c>
      <c r="B188">
        <f>INDEX(resultados!$A$2:$ZZ$330, 182, MATCH($B$2, resultados!$A$1:$ZZ$1, 0))</f>
        <v>0</v>
      </c>
      <c r="C188">
        <f>INDEX(resultados!$A$2:$ZZ$330, 182, MATCH($B$3, resultados!$A$1:$ZZ$1, 0))</f>
        <v>0</v>
      </c>
    </row>
    <row r="189" spans="1:3">
      <c r="A189">
        <f>INDEX(resultados!$A$2:$ZZ$330, 183, MATCH($B$1, resultados!$A$1:$ZZ$1, 0))</f>
        <v>0</v>
      </c>
      <c r="B189">
        <f>INDEX(resultados!$A$2:$ZZ$330, 183, MATCH($B$2, resultados!$A$1:$ZZ$1, 0))</f>
        <v>0</v>
      </c>
      <c r="C189">
        <f>INDEX(resultados!$A$2:$ZZ$330, 183, MATCH($B$3, resultados!$A$1:$ZZ$1, 0))</f>
        <v>0</v>
      </c>
    </row>
    <row r="190" spans="1:3">
      <c r="A190">
        <f>INDEX(resultados!$A$2:$ZZ$330, 184, MATCH($B$1, resultados!$A$1:$ZZ$1, 0))</f>
        <v>0</v>
      </c>
      <c r="B190">
        <f>INDEX(resultados!$A$2:$ZZ$330, 184, MATCH($B$2, resultados!$A$1:$ZZ$1, 0))</f>
        <v>0</v>
      </c>
      <c r="C190">
        <f>INDEX(resultados!$A$2:$ZZ$330, 184, MATCH($B$3, resultados!$A$1:$ZZ$1, 0))</f>
        <v>0</v>
      </c>
    </row>
    <row r="191" spans="1:3">
      <c r="A191">
        <f>INDEX(resultados!$A$2:$ZZ$330, 185, MATCH($B$1, resultados!$A$1:$ZZ$1, 0))</f>
        <v>0</v>
      </c>
      <c r="B191">
        <f>INDEX(resultados!$A$2:$ZZ$330, 185, MATCH($B$2, resultados!$A$1:$ZZ$1, 0))</f>
        <v>0</v>
      </c>
      <c r="C191">
        <f>INDEX(resultados!$A$2:$ZZ$330, 185, MATCH($B$3, resultados!$A$1:$ZZ$1, 0))</f>
        <v>0</v>
      </c>
    </row>
    <row r="192" spans="1:3">
      <c r="A192">
        <f>INDEX(resultados!$A$2:$ZZ$330, 186, MATCH($B$1, resultados!$A$1:$ZZ$1, 0))</f>
        <v>0</v>
      </c>
      <c r="B192">
        <f>INDEX(resultados!$A$2:$ZZ$330, 186, MATCH($B$2, resultados!$A$1:$ZZ$1, 0))</f>
        <v>0</v>
      </c>
      <c r="C192">
        <f>INDEX(resultados!$A$2:$ZZ$330, 186, MATCH($B$3, resultados!$A$1:$ZZ$1, 0))</f>
        <v>0</v>
      </c>
    </row>
    <row r="193" spans="1:3">
      <c r="A193">
        <f>INDEX(resultados!$A$2:$ZZ$330, 187, MATCH($B$1, resultados!$A$1:$ZZ$1, 0))</f>
        <v>0</v>
      </c>
      <c r="B193">
        <f>INDEX(resultados!$A$2:$ZZ$330, 187, MATCH($B$2, resultados!$A$1:$ZZ$1, 0))</f>
        <v>0</v>
      </c>
      <c r="C193">
        <f>INDEX(resultados!$A$2:$ZZ$330, 187, MATCH($B$3, resultados!$A$1:$ZZ$1, 0))</f>
        <v>0</v>
      </c>
    </row>
    <row r="194" spans="1:3">
      <c r="A194">
        <f>INDEX(resultados!$A$2:$ZZ$330, 188, MATCH($B$1, resultados!$A$1:$ZZ$1, 0))</f>
        <v>0</v>
      </c>
      <c r="B194">
        <f>INDEX(resultados!$A$2:$ZZ$330, 188, MATCH($B$2, resultados!$A$1:$ZZ$1, 0))</f>
        <v>0</v>
      </c>
      <c r="C194">
        <f>INDEX(resultados!$A$2:$ZZ$330, 188, MATCH($B$3, resultados!$A$1:$ZZ$1, 0))</f>
        <v>0</v>
      </c>
    </row>
    <row r="195" spans="1:3">
      <c r="A195">
        <f>INDEX(resultados!$A$2:$ZZ$330, 189, MATCH($B$1, resultados!$A$1:$ZZ$1, 0))</f>
        <v>0</v>
      </c>
      <c r="B195">
        <f>INDEX(resultados!$A$2:$ZZ$330, 189, MATCH($B$2, resultados!$A$1:$ZZ$1, 0))</f>
        <v>0</v>
      </c>
      <c r="C195">
        <f>INDEX(resultados!$A$2:$ZZ$330, 189, MATCH($B$3, resultados!$A$1:$ZZ$1, 0))</f>
        <v>0</v>
      </c>
    </row>
    <row r="196" spans="1:3">
      <c r="A196">
        <f>INDEX(resultados!$A$2:$ZZ$330, 190, MATCH($B$1, resultados!$A$1:$ZZ$1, 0))</f>
        <v>0</v>
      </c>
      <c r="B196">
        <f>INDEX(resultados!$A$2:$ZZ$330, 190, MATCH($B$2, resultados!$A$1:$ZZ$1, 0))</f>
        <v>0</v>
      </c>
      <c r="C196">
        <f>INDEX(resultados!$A$2:$ZZ$330, 190, MATCH($B$3, resultados!$A$1:$ZZ$1, 0))</f>
        <v>0</v>
      </c>
    </row>
    <row r="197" spans="1:3">
      <c r="A197">
        <f>INDEX(resultados!$A$2:$ZZ$330, 191, MATCH($B$1, resultados!$A$1:$ZZ$1, 0))</f>
        <v>0</v>
      </c>
      <c r="B197">
        <f>INDEX(resultados!$A$2:$ZZ$330, 191, MATCH($B$2, resultados!$A$1:$ZZ$1, 0))</f>
        <v>0</v>
      </c>
      <c r="C197">
        <f>INDEX(resultados!$A$2:$ZZ$330, 191, MATCH($B$3, resultados!$A$1:$ZZ$1, 0))</f>
        <v>0</v>
      </c>
    </row>
    <row r="198" spans="1:3">
      <c r="A198">
        <f>INDEX(resultados!$A$2:$ZZ$330, 192, MATCH($B$1, resultados!$A$1:$ZZ$1, 0))</f>
        <v>0</v>
      </c>
      <c r="B198">
        <f>INDEX(resultados!$A$2:$ZZ$330, 192, MATCH($B$2, resultados!$A$1:$ZZ$1, 0))</f>
        <v>0</v>
      </c>
      <c r="C198">
        <f>INDEX(resultados!$A$2:$ZZ$330, 192, MATCH($B$3, resultados!$A$1:$ZZ$1, 0))</f>
        <v>0</v>
      </c>
    </row>
    <row r="199" spans="1:3">
      <c r="A199">
        <f>INDEX(resultados!$A$2:$ZZ$330, 193, MATCH($B$1, resultados!$A$1:$ZZ$1, 0))</f>
        <v>0</v>
      </c>
      <c r="B199">
        <f>INDEX(resultados!$A$2:$ZZ$330, 193, MATCH($B$2, resultados!$A$1:$ZZ$1, 0))</f>
        <v>0</v>
      </c>
      <c r="C199">
        <f>INDEX(resultados!$A$2:$ZZ$330, 193, MATCH($B$3, resultados!$A$1:$ZZ$1, 0))</f>
        <v>0</v>
      </c>
    </row>
    <row r="200" spans="1:3">
      <c r="A200">
        <f>INDEX(resultados!$A$2:$ZZ$330, 194, MATCH($B$1, resultados!$A$1:$ZZ$1, 0))</f>
        <v>0</v>
      </c>
      <c r="B200">
        <f>INDEX(resultados!$A$2:$ZZ$330, 194, MATCH($B$2, resultados!$A$1:$ZZ$1, 0))</f>
        <v>0</v>
      </c>
      <c r="C200">
        <f>INDEX(resultados!$A$2:$ZZ$330, 194, MATCH($B$3, resultados!$A$1:$ZZ$1, 0))</f>
        <v>0</v>
      </c>
    </row>
    <row r="201" spans="1:3">
      <c r="A201">
        <f>INDEX(resultados!$A$2:$ZZ$330, 195, MATCH($B$1, resultados!$A$1:$ZZ$1, 0))</f>
        <v>0</v>
      </c>
      <c r="B201">
        <f>INDEX(resultados!$A$2:$ZZ$330, 195, MATCH($B$2, resultados!$A$1:$ZZ$1, 0))</f>
        <v>0</v>
      </c>
      <c r="C201">
        <f>INDEX(resultados!$A$2:$ZZ$330, 195, MATCH($B$3, resultados!$A$1:$ZZ$1, 0))</f>
        <v>0</v>
      </c>
    </row>
    <row r="202" spans="1:3">
      <c r="A202">
        <f>INDEX(resultados!$A$2:$ZZ$330, 196, MATCH($B$1, resultados!$A$1:$ZZ$1, 0))</f>
        <v>0</v>
      </c>
      <c r="B202">
        <f>INDEX(resultados!$A$2:$ZZ$330, 196, MATCH($B$2, resultados!$A$1:$ZZ$1, 0))</f>
        <v>0</v>
      </c>
      <c r="C202">
        <f>INDEX(resultados!$A$2:$ZZ$330, 196, MATCH($B$3, resultados!$A$1:$ZZ$1, 0))</f>
        <v>0</v>
      </c>
    </row>
    <row r="203" spans="1:3">
      <c r="A203">
        <f>INDEX(resultados!$A$2:$ZZ$330, 197, MATCH($B$1, resultados!$A$1:$ZZ$1, 0))</f>
        <v>0</v>
      </c>
      <c r="B203">
        <f>INDEX(resultados!$A$2:$ZZ$330, 197, MATCH($B$2, resultados!$A$1:$ZZ$1, 0))</f>
        <v>0</v>
      </c>
      <c r="C203">
        <f>INDEX(resultados!$A$2:$ZZ$330, 197, MATCH($B$3, resultados!$A$1:$ZZ$1, 0))</f>
        <v>0</v>
      </c>
    </row>
    <row r="204" spans="1:3">
      <c r="A204">
        <f>INDEX(resultados!$A$2:$ZZ$330, 198, MATCH($B$1, resultados!$A$1:$ZZ$1, 0))</f>
        <v>0</v>
      </c>
      <c r="B204">
        <f>INDEX(resultados!$A$2:$ZZ$330, 198, MATCH($B$2, resultados!$A$1:$ZZ$1, 0))</f>
        <v>0</v>
      </c>
      <c r="C204">
        <f>INDEX(resultados!$A$2:$ZZ$330, 198, MATCH($B$3, resultados!$A$1:$ZZ$1, 0))</f>
        <v>0</v>
      </c>
    </row>
    <row r="205" spans="1:3">
      <c r="A205">
        <f>INDEX(resultados!$A$2:$ZZ$330, 199, MATCH($B$1, resultados!$A$1:$ZZ$1, 0))</f>
        <v>0</v>
      </c>
      <c r="B205">
        <f>INDEX(resultados!$A$2:$ZZ$330, 199, MATCH($B$2, resultados!$A$1:$ZZ$1, 0))</f>
        <v>0</v>
      </c>
      <c r="C205">
        <f>INDEX(resultados!$A$2:$ZZ$330, 199, MATCH($B$3, resultados!$A$1:$ZZ$1, 0))</f>
        <v>0</v>
      </c>
    </row>
    <row r="206" spans="1:3">
      <c r="A206">
        <f>INDEX(resultados!$A$2:$ZZ$330, 200, MATCH($B$1, resultados!$A$1:$ZZ$1, 0))</f>
        <v>0</v>
      </c>
      <c r="B206">
        <f>INDEX(resultados!$A$2:$ZZ$330, 200, MATCH($B$2, resultados!$A$1:$ZZ$1, 0))</f>
        <v>0</v>
      </c>
      <c r="C206">
        <f>INDEX(resultados!$A$2:$ZZ$330, 200, MATCH($B$3, resultados!$A$1:$ZZ$1, 0))</f>
        <v>0</v>
      </c>
    </row>
    <row r="207" spans="1:3">
      <c r="A207">
        <f>INDEX(resultados!$A$2:$ZZ$330, 201, MATCH($B$1, resultados!$A$1:$ZZ$1, 0))</f>
        <v>0</v>
      </c>
      <c r="B207">
        <f>INDEX(resultados!$A$2:$ZZ$330, 201, MATCH($B$2, resultados!$A$1:$ZZ$1, 0))</f>
        <v>0</v>
      </c>
      <c r="C207">
        <f>INDEX(resultados!$A$2:$ZZ$330, 201, MATCH($B$3, resultados!$A$1:$ZZ$1, 0))</f>
        <v>0</v>
      </c>
    </row>
    <row r="208" spans="1:3">
      <c r="A208">
        <f>INDEX(resultados!$A$2:$ZZ$330, 202, MATCH($B$1, resultados!$A$1:$ZZ$1, 0))</f>
        <v>0</v>
      </c>
      <c r="B208">
        <f>INDEX(resultados!$A$2:$ZZ$330, 202, MATCH($B$2, resultados!$A$1:$ZZ$1, 0))</f>
        <v>0</v>
      </c>
      <c r="C208">
        <f>INDEX(resultados!$A$2:$ZZ$330, 202, MATCH($B$3, resultados!$A$1:$ZZ$1, 0))</f>
        <v>0</v>
      </c>
    </row>
    <row r="209" spans="1:3">
      <c r="A209">
        <f>INDEX(resultados!$A$2:$ZZ$330, 203, MATCH($B$1, resultados!$A$1:$ZZ$1, 0))</f>
        <v>0</v>
      </c>
      <c r="B209">
        <f>INDEX(resultados!$A$2:$ZZ$330, 203, MATCH($B$2, resultados!$A$1:$ZZ$1, 0))</f>
        <v>0</v>
      </c>
      <c r="C209">
        <f>INDEX(resultados!$A$2:$ZZ$330, 203, MATCH($B$3, resultados!$A$1:$ZZ$1, 0))</f>
        <v>0</v>
      </c>
    </row>
    <row r="210" spans="1:3">
      <c r="A210">
        <f>INDEX(resultados!$A$2:$ZZ$330, 204, MATCH($B$1, resultados!$A$1:$ZZ$1, 0))</f>
        <v>0</v>
      </c>
      <c r="B210">
        <f>INDEX(resultados!$A$2:$ZZ$330, 204, MATCH($B$2, resultados!$A$1:$ZZ$1, 0))</f>
        <v>0</v>
      </c>
      <c r="C210">
        <f>INDEX(resultados!$A$2:$ZZ$330, 204, MATCH($B$3, resultados!$A$1:$ZZ$1, 0))</f>
        <v>0</v>
      </c>
    </row>
    <row r="211" spans="1:3">
      <c r="A211">
        <f>INDEX(resultados!$A$2:$ZZ$330, 205, MATCH($B$1, resultados!$A$1:$ZZ$1, 0))</f>
        <v>0</v>
      </c>
      <c r="B211">
        <f>INDEX(resultados!$A$2:$ZZ$330, 205, MATCH($B$2, resultados!$A$1:$ZZ$1, 0))</f>
        <v>0</v>
      </c>
      <c r="C211">
        <f>INDEX(resultados!$A$2:$ZZ$330, 205, MATCH($B$3, resultados!$A$1:$ZZ$1, 0))</f>
        <v>0</v>
      </c>
    </row>
    <row r="212" spans="1:3">
      <c r="A212">
        <f>INDEX(resultados!$A$2:$ZZ$330, 206, MATCH($B$1, resultados!$A$1:$ZZ$1, 0))</f>
        <v>0</v>
      </c>
      <c r="B212">
        <f>INDEX(resultados!$A$2:$ZZ$330, 206, MATCH($B$2, resultados!$A$1:$ZZ$1, 0))</f>
        <v>0</v>
      </c>
      <c r="C212">
        <f>INDEX(resultados!$A$2:$ZZ$330, 206, MATCH($B$3, resultados!$A$1:$ZZ$1, 0))</f>
        <v>0</v>
      </c>
    </row>
    <row r="213" spans="1:3">
      <c r="A213">
        <f>INDEX(resultados!$A$2:$ZZ$330, 207, MATCH($B$1, resultados!$A$1:$ZZ$1, 0))</f>
        <v>0</v>
      </c>
      <c r="B213">
        <f>INDEX(resultados!$A$2:$ZZ$330, 207, MATCH($B$2, resultados!$A$1:$ZZ$1, 0))</f>
        <v>0</v>
      </c>
      <c r="C213">
        <f>INDEX(resultados!$A$2:$ZZ$330, 207, MATCH($B$3, resultados!$A$1:$ZZ$1, 0))</f>
        <v>0</v>
      </c>
    </row>
    <row r="214" spans="1:3">
      <c r="A214">
        <f>INDEX(resultados!$A$2:$ZZ$330, 208, MATCH($B$1, resultados!$A$1:$ZZ$1, 0))</f>
        <v>0</v>
      </c>
      <c r="B214">
        <f>INDEX(resultados!$A$2:$ZZ$330, 208, MATCH($B$2, resultados!$A$1:$ZZ$1, 0))</f>
        <v>0</v>
      </c>
      <c r="C214">
        <f>INDEX(resultados!$A$2:$ZZ$330, 208, MATCH($B$3, resultados!$A$1:$ZZ$1, 0))</f>
        <v>0</v>
      </c>
    </row>
    <row r="215" spans="1:3">
      <c r="A215">
        <f>INDEX(resultados!$A$2:$ZZ$330, 209, MATCH($B$1, resultados!$A$1:$ZZ$1, 0))</f>
        <v>0</v>
      </c>
      <c r="B215">
        <f>INDEX(resultados!$A$2:$ZZ$330, 209, MATCH($B$2, resultados!$A$1:$ZZ$1, 0))</f>
        <v>0</v>
      </c>
      <c r="C215">
        <f>INDEX(resultados!$A$2:$ZZ$330, 209, MATCH($B$3, resultados!$A$1:$ZZ$1, 0))</f>
        <v>0</v>
      </c>
    </row>
    <row r="216" spans="1:3">
      <c r="A216">
        <f>INDEX(resultados!$A$2:$ZZ$330, 210, MATCH($B$1, resultados!$A$1:$ZZ$1, 0))</f>
        <v>0</v>
      </c>
      <c r="B216">
        <f>INDEX(resultados!$A$2:$ZZ$330, 210, MATCH($B$2, resultados!$A$1:$ZZ$1, 0))</f>
        <v>0</v>
      </c>
      <c r="C216">
        <f>INDEX(resultados!$A$2:$ZZ$330, 210, MATCH($B$3, resultados!$A$1:$ZZ$1, 0))</f>
        <v>0</v>
      </c>
    </row>
    <row r="217" spans="1:3">
      <c r="A217">
        <f>INDEX(resultados!$A$2:$ZZ$330, 211, MATCH($B$1, resultados!$A$1:$ZZ$1, 0))</f>
        <v>0</v>
      </c>
      <c r="B217">
        <f>INDEX(resultados!$A$2:$ZZ$330, 211, MATCH($B$2, resultados!$A$1:$ZZ$1, 0))</f>
        <v>0</v>
      </c>
      <c r="C217">
        <f>INDEX(resultados!$A$2:$ZZ$330, 211, MATCH($B$3, resultados!$A$1:$ZZ$1, 0))</f>
        <v>0</v>
      </c>
    </row>
    <row r="218" spans="1:3">
      <c r="A218">
        <f>INDEX(resultados!$A$2:$ZZ$330, 212, MATCH($B$1, resultados!$A$1:$ZZ$1, 0))</f>
        <v>0</v>
      </c>
      <c r="B218">
        <f>INDEX(resultados!$A$2:$ZZ$330, 212, MATCH($B$2, resultados!$A$1:$ZZ$1, 0))</f>
        <v>0</v>
      </c>
      <c r="C218">
        <f>INDEX(resultados!$A$2:$ZZ$330, 212, MATCH($B$3, resultados!$A$1:$ZZ$1, 0))</f>
        <v>0</v>
      </c>
    </row>
    <row r="219" spans="1:3">
      <c r="A219">
        <f>INDEX(resultados!$A$2:$ZZ$330, 213, MATCH($B$1, resultados!$A$1:$ZZ$1, 0))</f>
        <v>0</v>
      </c>
      <c r="B219">
        <f>INDEX(resultados!$A$2:$ZZ$330, 213, MATCH($B$2, resultados!$A$1:$ZZ$1, 0))</f>
        <v>0</v>
      </c>
      <c r="C219">
        <f>INDEX(resultados!$A$2:$ZZ$330, 213, MATCH($B$3, resultados!$A$1:$ZZ$1, 0))</f>
        <v>0</v>
      </c>
    </row>
    <row r="220" spans="1:3">
      <c r="A220">
        <f>INDEX(resultados!$A$2:$ZZ$330, 214, MATCH($B$1, resultados!$A$1:$ZZ$1, 0))</f>
        <v>0</v>
      </c>
      <c r="B220">
        <f>INDEX(resultados!$A$2:$ZZ$330, 214, MATCH($B$2, resultados!$A$1:$ZZ$1, 0))</f>
        <v>0</v>
      </c>
      <c r="C220">
        <f>INDEX(resultados!$A$2:$ZZ$330, 214, MATCH($B$3, resultados!$A$1:$ZZ$1, 0))</f>
        <v>0</v>
      </c>
    </row>
    <row r="221" spans="1:3">
      <c r="A221">
        <f>INDEX(resultados!$A$2:$ZZ$330, 215, MATCH($B$1, resultados!$A$1:$ZZ$1, 0))</f>
        <v>0</v>
      </c>
      <c r="B221">
        <f>INDEX(resultados!$A$2:$ZZ$330, 215, MATCH($B$2, resultados!$A$1:$ZZ$1, 0))</f>
        <v>0</v>
      </c>
      <c r="C221">
        <f>INDEX(resultados!$A$2:$ZZ$330, 215, MATCH($B$3, resultados!$A$1:$ZZ$1, 0))</f>
        <v>0</v>
      </c>
    </row>
    <row r="222" spans="1:3">
      <c r="A222">
        <f>INDEX(resultados!$A$2:$ZZ$330, 216, MATCH($B$1, resultados!$A$1:$ZZ$1, 0))</f>
        <v>0</v>
      </c>
      <c r="B222">
        <f>INDEX(resultados!$A$2:$ZZ$330, 216, MATCH($B$2, resultados!$A$1:$ZZ$1, 0))</f>
        <v>0</v>
      </c>
      <c r="C222">
        <f>INDEX(resultados!$A$2:$ZZ$330, 216, MATCH($B$3, resultados!$A$1:$ZZ$1, 0))</f>
        <v>0</v>
      </c>
    </row>
    <row r="223" spans="1:3">
      <c r="A223">
        <f>INDEX(resultados!$A$2:$ZZ$330, 217, MATCH($B$1, resultados!$A$1:$ZZ$1, 0))</f>
        <v>0</v>
      </c>
      <c r="B223">
        <f>INDEX(resultados!$A$2:$ZZ$330, 217, MATCH($B$2, resultados!$A$1:$ZZ$1, 0))</f>
        <v>0</v>
      </c>
      <c r="C223">
        <f>INDEX(resultados!$A$2:$ZZ$330, 217, MATCH($B$3, resultados!$A$1:$ZZ$1, 0))</f>
        <v>0</v>
      </c>
    </row>
    <row r="224" spans="1:3">
      <c r="A224">
        <f>INDEX(resultados!$A$2:$ZZ$330, 218, MATCH($B$1, resultados!$A$1:$ZZ$1, 0))</f>
        <v>0</v>
      </c>
      <c r="B224">
        <f>INDEX(resultados!$A$2:$ZZ$330, 218, MATCH($B$2, resultados!$A$1:$ZZ$1, 0))</f>
        <v>0</v>
      </c>
      <c r="C224">
        <f>INDEX(resultados!$A$2:$ZZ$330, 218, MATCH($B$3, resultados!$A$1:$ZZ$1, 0))</f>
        <v>0</v>
      </c>
    </row>
    <row r="225" spans="1:3">
      <c r="A225">
        <f>INDEX(resultados!$A$2:$ZZ$330, 219, MATCH($B$1, resultados!$A$1:$ZZ$1, 0))</f>
        <v>0</v>
      </c>
      <c r="B225">
        <f>INDEX(resultados!$A$2:$ZZ$330, 219, MATCH($B$2, resultados!$A$1:$ZZ$1, 0))</f>
        <v>0</v>
      </c>
      <c r="C225">
        <f>INDEX(resultados!$A$2:$ZZ$330, 219, MATCH($B$3, resultados!$A$1:$ZZ$1, 0))</f>
        <v>0</v>
      </c>
    </row>
    <row r="226" spans="1:3">
      <c r="A226">
        <f>INDEX(resultados!$A$2:$ZZ$330, 220, MATCH($B$1, resultados!$A$1:$ZZ$1, 0))</f>
        <v>0</v>
      </c>
      <c r="B226">
        <f>INDEX(resultados!$A$2:$ZZ$330, 220, MATCH($B$2, resultados!$A$1:$ZZ$1, 0))</f>
        <v>0</v>
      </c>
      <c r="C226">
        <f>INDEX(resultados!$A$2:$ZZ$330, 220, MATCH($B$3, resultados!$A$1:$ZZ$1, 0))</f>
        <v>0</v>
      </c>
    </row>
    <row r="227" spans="1:3">
      <c r="A227">
        <f>INDEX(resultados!$A$2:$ZZ$330, 221, MATCH($B$1, resultados!$A$1:$ZZ$1, 0))</f>
        <v>0</v>
      </c>
      <c r="B227">
        <f>INDEX(resultados!$A$2:$ZZ$330, 221, MATCH($B$2, resultados!$A$1:$ZZ$1, 0))</f>
        <v>0</v>
      </c>
      <c r="C227">
        <f>INDEX(resultados!$A$2:$ZZ$330, 221, MATCH($B$3, resultados!$A$1:$ZZ$1, 0))</f>
        <v>0</v>
      </c>
    </row>
    <row r="228" spans="1:3">
      <c r="A228">
        <f>INDEX(resultados!$A$2:$ZZ$330, 222, MATCH($B$1, resultados!$A$1:$ZZ$1, 0))</f>
        <v>0</v>
      </c>
      <c r="B228">
        <f>INDEX(resultados!$A$2:$ZZ$330, 222, MATCH($B$2, resultados!$A$1:$ZZ$1, 0))</f>
        <v>0</v>
      </c>
      <c r="C228">
        <f>INDEX(resultados!$A$2:$ZZ$330, 222, MATCH($B$3, resultados!$A$1:$ZZ$1, 0))</f>
        <v>0</v>
      </c>
    </row>
    <row r="229" spans="1:3">
      <c r="A229">
        <f>INDEX(resultados!$A$2:$ZZ$330, 223, MATCH($B$1, resultados!$A$1:$ZZ$1, 0))</f>
        <v>0</v>
      </c>
      <c r="B229">
        <f>INDEX(resultados!$A$2:$ZZ$330, 223, MATCH($B$2, resultados!$A$1:$ZZ$1, 0))</f>
        <v>0</v>
      </c>
      <c r="C229">
        <f>INDEX(resultados!$A$2:$ZZ$330, 223, MATCH($B$3, resultados!$A$1:$ZZ$1, 0))</f>
        <v>0</v>
      </c>
    </row>
    <row r="230" spans="1:3">
      <c r="A230">
        <f>INDEX(resultados!$A$2:$ZZ$330, 224, MATCH($B$1, resultados!$A$1:$ZZ$1, 0))</f>
        <v>0</v>
      </c>
      <c r="B230">
        <f>INDEX(resultados!$A$2:$ZZ$330, 224, MATCH($B$2, resultados!$A$1:$ZZ$1, 0))</f>
        <v>0</v>
      </c>
      <c r="C230">
        <f>INDEX(resultados!$A$2:$ZZ$330, 224, MATCH($B$3, resultados!$A$1:$ZZ$1, 0))</f>
        <v>0</v>
      </c>
    </row>
    <row r="231" spans="1:3">
      <c r="A231">
        <f>INDEX(resultados!$A$2:$ZZ$330, 225, MATCH($B$1, resultados!$A$1:$ZZ$1, 0))</f>
        <v>0</v>
      </c>
      <c r="B231">
        <f>INDEX(resultados!$A$2:$ZZ$330, 225, MATCH($B$2, resultados!$A$1:$ZZ$1, 0))</f>
        <v>0</v>
      </c>
      <c r="C231">
        <f>INDEX(resultados!$A$2:$ZZ$330, 225, MATCH($B$3, resultados!$A$1:$ZZ$1, 0))</f>
        <v>0</v>
      </c>
    </row>
    <row r="232" spans="1:3">
      <c r="A232">
        <f>INDEX(resultados!$A$2:$ZZ$330, 226, MATCH($B$1, resultados!$A$1:$ZZ$1, 0))</f>
        <v>0</v>
      </c>
      <c r="B232">
        <f>INDEX(resultados!$A$2:$ZZ$330, 226, MATCH($B$2, resultados!$A$1:$ZZ$1, 0))</f>
        <v>0</v>
      </c>
      <c r="C232">
        <f>INDEX(resultados!$A$2:$ZZ$330, 226, MATCH($B$3, resultados!$A$1:$ZZ$1, 0))</f>
        <v>0</v>
      </c>
    </row>
    <row r="233" spans="1:3">
      <c r="A233">
        <f>INDEX(resultados!$A$2:$ZZ$330, 227, MATCH($B$1, resultados!$A$1:$ZZ$1, 0))</f>
        <v>0</v>
      </c>
      <c r="B233">
        <f>INDEX(resultados!$A$2:$ZZ$330, 227, MATCH($B$2, resultados!$A$1:$ZZ$1, 0))</f>
        <v>0</v>
      </c>
      <c r="C233">
        <f>INDEX(resultados!$A$2:$ZZ$330, 227, MATCH($B$3, resultados!$A$1:$ZZ$1, 0))</f>
        <v>0</v>
      </c>
    </row>
    <row r="234" spans="1:3">
      <c r="A234">
        <f>INDEX(resultados!$A$2:$ZZ$330, 228, MATCH($B$1, resultados!$A$1:$ZZ$1, 0))</f>
        <v>0</v>
      </c>
      <c r="B234">
        <f>INDEX(resultados!$A$2:$ZZ$330, 228, MATCH($B$2, resultados!$A$1:$ZZ$1, 0))</f>
        <v>0</v>
      </c>
      <c r="C234">
        <f>INDEX(resultados!$A$2:$ZZ$330, 228, MATCH($B$3, resultados!$A$1:$ZZ$1, 0))</f>
        <v>0</v>
      </c>
    </row>
    <row r="235" spans="1:3">
      <c r="A235">
        <f>INDEX(resultados!$A$2:$ZZ$330, 229, MATCH($B$1, resultados!$A$1:$ZZ$1, 0))</f>
        <v>0</v>
      </c>
      <c r="B235">
        <f>INDEX(resultados!$A$2:$ZZ$330, 229, MATCH($B$2, resultados!$A$1:$ZZ$1, 0))</f>
        <v>0</v>
      </c>
      <c r="C235">
        <f>INDEX(resultados!$A$2:$ZZ$330, 229, MATCH($B$3, resultados!$A$1:$ZZ$1, 0))</f>
        <v>0</v>
      </c>
    </row>
    <row r="236" spans="1:3">
      <c r="A236">
        <f>INDEX(resultados!$A$2:$ZZ$330, 230, MATCH($B$1, resultados!$A$1:$ZZ$1, 0))</f>
        <v>0</v>
      </c>
      <c r="B236">
        <f>INDEX(resultados!$A$2:$ZZ$330, 230, MATCH($B$2, resultados!$A$1:$ZZ$1, 0))</f>
        <v>0</v>
      </c>
      <c r="C236">
        <f>INDEX(resultados!$A$2:$ZZ$330, 230, MATCH($B$3, resultados!$A$1:$ZZ$1, 0))</f>
        <v>0</v>
      </c>
    </row>
    <row r="237" spans="1:3">
      <c r="A237">
        <f>INDEX(resultados!$A$2:$ZZ$330, 231, MATCH($B$1, resultados!$A$1:$ZZ$1, 0))</f>
        <v>0</v>
      </c>
      <c r="B237">
        <f>INDEX(resultados!$A$2:$ZZ$330, 231, MATCH($B$2, resultados!$A$1:$ZZ$1, 0))</f>
        <v>0</v>
      </c>
      <c r="C237">
        <f>INDEX(resultados!$A$2:$ZZ$330, 231, MATCH($B$3, resultados!$A$1:$ZZ$1, 0))</f>
        <v>0</v>
      </c>
    </row>
    <row r="238" spans="1:3">
      <c r="A238">
        <f>INDEX(resultados!$A$2:$ZZ$330, 232, MATCH($B$1, resultados!$A$1:$ZZ$1, 0))</f>
        <v>0</v>
      </c>
      <c r="B238">
        <f>INDEX(resultados!$A$2:$ZZ$330, 232, MATCH($B$2, resultados!$A$1:$ZZ$1, 0))</f>
        <v>0</v>
      </c>
      <c r="C238">
        <f>INDEX(resultados!$A$2:$ZZ$330, 232, MATCH($B$3, resultados!$A$1:$ZZ$1, 0))</f>
        <v>0</v>
      </c>
    </row>
    <row r="239" spans="1:3">
      <c r="A239">
        <f>INDEX(resultados!$A$2:$ZZ$330, 233, MATCH($B$1, resultados!$A$1:$ZZ$1, 0))</f>
        <v>0</v>
      </c>
      <c r="B239">
        <f>INDEX(resultados!$A$2:$ZZ$330, 233, MATCH($B$2, resultados!$A$1:$ZZ$1, 0))</f>
        <v>0</v>
      </c>
      <c r="C239">
        <f>INDEX(resultados!$A$2:$ZZ$330, 233, MATCH($B$3, resultados!$A$1:$ZZ$1, 0))</f>
        <v>0</v>
      </c>
    </row>
    <row r="240" spans="1:3">
      <c r="A240">
        <f>INDEX(resultados!$A$2:$ZZ$330, 234, MATCH($B$1, resultados!$A$1:$ZZ$1, 0))</f>
        <v>0</v>
      </c>
      <c r="B240">
        <f>INDEX(resultados!$A$2:$ZZ$330, 234, MATCH($B$2, resultados!$A$1:$ZZ$1, 0))</f>
        <v>0</v>
      </c>
      <c r="C240">
        <f>INDEX(resultados!$A$2:$ZZ$330, 234, MATCH($B$3, resultados!$A$1:$ZZ$1, 0))</f>
        <v>0</v>
      </c>
    </row>
    <row r="241" spans="1:3">
      <c r="A241">
        <f>INDEX(resultados!$A$2:$ZZ$330, 235, MATCH($B$1, resultados!$A$1:$ZZ$1, 0))</f>
        <v>0</v>
      </c>
      <c r="B241">
        <f>INDEX(resultados!$A$2:$ZZ$330, 235, MATCH($B$2, resultados!$A$1:$ZZ$1, 0))</f>
        <v>0</v>
      </c>
      <c r="C241">
        <f>INDEX(resultados!$A$2:$ZZ$330, 235, MATCH($B$3, resultados!$A$1:$ZZ$1, 0))</f>
        <v>0</v>
      </c>
    </row>
    <row r="242" spans="1:3">
      <c r="A242">
        <f>INDEX(resultados!$A$2:$ZZ$330, 236, MATCH($B$1, resultados!$A$1:$ZZ$1, 0))</f>
        <v>0</v>
      </c>
      <c r="B242">
        <f>INDEX(resultados!$A$2:$ZZ$330, 236, MATCH($B$2, resultados!$A$1:$ZZ$1, 0))</f>
        <v>0</v>
      </c>
      <c r="C242">
        <f>INDEX(resultados!$A$2:$ZZ$330, 236, MATCH($B$3, resultados!$A$1:$ZZ$1, 0))</f>
        <v>0</v>
      </c>
    </row>
    <row r="243" spans="1:3">
      <c r="A243">
        <f>INDEX(resultados!$A$2:$ZZ$330, 237, MATCH($B$1, resultados!$A$1:$ZZ$1, 0))</f>
        <v>0</v>
      </c>
      <c r="B243">
        <f>INDEX(resultados!$A$2:$ZZ$330, 237, MATCH($B$2, resultados!$A$1:$ZZ$1, 0))</f>
        <v>0</v>
      </c>
      <c r="C243">
        <f>INDEX(resultados!$A$2:$ZZ$330, 237, MATCH($B$3, resultados!$A$1:$ZZ$1, 0))</f>
        <v>0</v>
      </c>
    </row>
    <row r="244" spans="1:3">
      <c r="A244">
        <f>INDEX(resultados!$A$2:$ZZ$330, 238, MATCH($B$1, resultados!$A$1:$ZZ$1, 0))</f>
        <v>0</v>
      </c>
      <c r="B244">
        <f>INDEX(resultados!$A$2:$ZZ$330, 238, MATCH($B$2, resultados!$A$1:$ZZ$1, 0))</f>
        <v>0</v>
      </c>
      <c r="C244">
        <f>INDEX(resultados!$A$2:$ZZ$330, 238, MATCH($B$3, resultados!$A$1:$ZZ$1, 0))</f>
        <v>0</v>
      </c>
    </row>
    <row r="245" spans="1:3">
      <c r="A245">
        <f>INDEX(resultados!$A$2:$ZZ$330, 239, MATCH($B$1, resultados!$A$1:$ZZ$1, 0))</f>
        <v>0</v>
      </c>
      <c r="B245">
        <f>INDEX(resultados!$A$2:$ZZ$330, 239, MATCH($B$2, resultados!$A$1:$ZZ$1, 0))</f>
        <v>0</v>
      </c>
      <c r="C245">
        <f>INDEX(resultados!$A$2:$ZZ$330, 239, MATCH($B$3, resultados!$A$1:$ZZ$1, 0))</f>
        <v>0</v>
      </c>
    </row>
    <row r="246" spans="1:3">
      <c r="A246">
        <f>INDEX(resultados!$A$2:$ZZ$330, 240, MATCH($B$1, resultados!$A$1:$ZZ$1, 0))</f>
        <v>0</v>
      </c>
      <c r="B246">
        <f>INDEX(resultados!$A$2:$ZZ$330, 240, MATCH($B$2, resultados!$A$1:$ZZ$1, 0))</f>
        <v>0</v>
      </c>
      <c r="C246">
        <f>INDEX(resultados!$A$2:$ZZ$330, 240, MATCH($B$3, resultados!$A$1:$ZZ$1, 0))</f>
        <v>0</v>
      </c>
    </row>
    <row r="247" spans="1:3">
      <c r="A247">
        <f>INDEX(resultados!$A$2:$ZZ$330, 241, MATCH($B$1, resultados!$A$1:$ZZ$1, 0))</f>
        <v>0</v>
      </c>
      <c r="B247">
        <f>INDEX(resultados!$A$2:$ZZ$330, 241, MATCH($B$2, resultados!$A$1:$ZZ$1, 0))</f>
        <v>0</v>
      </c>
      <c r="C247">
        <f>INDEX(resultados!$A$2:$ZZ$330, 241, MATCH($B$3, resultados!$A$1:$ZZ$1, 0))</f>
        <v>0</v>
      </c>
    </row>
    <row r="248" spans="1:3">
      <c r="A248">
        <f>INDEX(resultados!$A$2:$ZZ$330, 242, MATCH($B$1, resultados!$A$1:$ZZ$1, 0))</f>
        <v>0</v>
      </c>
      <c r="B248">
        <f>INDEX(resultados!$A$2:$ZZ$330, 242, MATCH($B$2, resultados!$A$1:$ZZ$1, 0))</f>
        <v>0</v>
      </c>
      <c r="C248">
        <f>INDEX(resultados!$A$2:$ZZ$330, 242, MATCH($B$3, resultados!$A$1:$ZZ$1, 0))</f>
        <v>0</v>
      </c>
    </row>
    <row r="249" spans="1:3">
      <c r="A249">
        <f>INDEX(resultados!$A$2:$ZZ$330, 243, MATCH($B$1, resultados!$A$1:$ZZ$1, 0))</f>
        <v>0</v>
      </c>
      <c r="B249">
        <f>INDEX(resultados!$A$2:$ZZ$330, 243, MATCH($B$2, resultados!$A$1:$ZZ$1, 0))</f>
        <v>0</v>
      </c>
      <c r="C249">
        <f>INDEX(resultados!$A$2:$ZZ$330, 243, MATCH($B$3, resultados!$A$1:$ZZ$1, 0))</f>
        <v>0</v>
      </c>
    </row>
    <row r="250" spans="1:3">
      <c r="A250">
        <f>INDEX(resultados!$A$2:$ZZ$330, 244, MATCH($B$1, resultados!$A$1:$ZZ$1, 0))</f>
        <v>0</v>
      </c>
      <c r="B250">
        <f>INDEX(resultados!$A$2:$ZZ$330, 244, MATCH($B$2, resultados!$A$1:$ZZ$1, 0))</f>
        <v>0</v>
      </c>
      <c r="C250">
        <f>INDEX(resultados!$A$2:$ZZ$330, 244, MATCH($B$3, resultados!$A$1:$ZZ$1, 0))</f>
        <v>0</v>
      </c>
    </row>
    <row r="251" spans="1:3">
      <c r="A251">
        <f>INDEX(resultados!$A$2:$ZZ$330, 245, MATCH($B$1, resultados!$A$1:$ZZ$1, 0))</f>
        <v>0</v>
      </c>
      <c r="B251">
        <f>INDEX(resultados!$A$2:$ZZ$330, 245, MATCH($B$2, resultados!$A$1:$ZZ$1, 0))</f>
        <v>0</v>
      </c>
      <c r="C251">
        <f>INDEX(resultados!$A$2:$ZZ$330, 245, MATCH($B$3, resultados!$A$1:$ZZ$1, 0))</f>
        <v>0</v>
      </c>
    </row>
    <row r="252" spans="1:3">
      <c r="A252">
        <f>INDEX(resultados!$A$2:$ZZ$330, 246, MATCH($B$1, resultados!$A$1:$ZZ$1, 0))</f>
        <v>0</v>
      </c>
      <c r="B252">
        <f>INDEX(resultados!$A$2:$ZZ$330, 246, MATCH($B$2, resultados!$A$1:$ZZ$1, 0))</f>
        <v>0</v>
      </c>
      <c r="C252">
        <f>INDEX(resultados!$A$2:$ZZ$330, 246, MATCH($B$3, resultados!$A$1:$ZZ$1, 0))</f>
        <v>0</v>
      </c>
    </row>
    <row r="253" spans="1:3">
      <c r="A253">
        <f>INDEX(resultados!$A$2:$ZZ$330, 247, MATCH($B$1, resultados!$A$1:$ZZ$1, 0))</f>
        <v>0</v>
      </c>
      <c r="B253">
        <f>INDEX(resultados!$A$2:$ZZ$330, 247, MATCH($B$2, resultados!$A$1:$ZZ$1, 0))</f>
        <v>0</v>
      </c>
      <c r="C253">
        <f>INDEX(resultados!$A$2:$ZZ$330, 247, MATCH($B$3, resultados!$A$1:$ZZ$1, 0))</f>
        <v>0</v>
      </c>
    </row>
    <row r="254" spans="1:3">
      <c r="A254">
        <f>INDEX(resultados!$A$2:$ZZ$330, 248, MATCH($B$1, resultados!$A$1:$ZZ$1, 0))</f>
        <v>0</v>
      </c>
      <c r="B254">
        <f>INDEX(resultados!$A$2:$ZZ$330, 248, MATCH($B$2, resultados!$A$1:$ZZ$1, 0))</f>
        <v>0</v>
      </c>
      <c r="C254">
        <f>INDEX(resultados!$A$2:$ZZ$330, 248, MATCH($B$3, resultados!$A$1:$ZZ$1, 0))</f>
        <v>0</v>
      </c>
    </row>
    <row r="255" spans="1:3">
      <c r="A255">
        <f>INDEX(resultados!$A$2:$ZZ$330, 249, MATCH($B$1, resultados!$A$1:$ZZ$1, 0))</f>
        <v>0</v>
      </c>
      <c r="B255">
        <f>INDEX(resultados!$A$2:$ZZ$330, 249, MATCH($B$2, resultados!$A$1:$ZZ$1, 0))</f>
        <v>0</v>
      </c>
      <c r="C255">
        <f>INDEX(resultados!$A$2:$ZZ$330, 249, MATCH($B$3, resultados!$A$1:$ZZ$1, 0))</f>
        <v>0</v>
      </c>
    </row>
    <row r="256" spans="1:3">
      <c r="A256">
        <f>INDEX(resultados!$A$2:$ZZ$330, 250, MATCH($B$1, resultados!$A$1:$ZZ$1, 0))</f>
        <v>0</v>
      </c>
      <c r="B256">
        <f>INDEX(resultados!$A$2:$ZZ$330, 250, MATCH($B$2, resultados!$A$1:$ZZ$1, 0))</f>
        <v>0</v>
      </c>
      <c r="C256">
        <f>INDEX(resultados!$A$2:$ZZ$330, 250, MATCH($B$3, resultados!$A$1:$ZZ$1, 0))</f>
        <v>0</v>
      </c>
    </row>
    <row r="257" spans="1:3">
      <c r="A257">
        <f>INDEX(resultados!$A$2:$ZZ$330, 251, MATCH($B$1, resultados!$A$1:$ZZ$1, 0))</f>
        <v>0</v>
      </c>
      <c r="B257">
        <f>INDEX(resultados!$A$2:$ZZ$330, 251, MATCH($B$2, resultados!$A$1:$ZZ$1, 0))</f>
        <v>0</v>
      </c>
      <c r="C257">
        <f>INDEX(resultados!$A$2:$ZZ$330, 251, MATCH($B$3, resultados!$A$1:$ZZ$1, 0))</f>
        <v>0</v>
      </c>
    </row>
    <row r="258" spans="1:3">
      <c r="A258">
        <f>INDEX(resultados!$A$2:$ZZ$330, 252, MATCH($B$1, resultados!$A$1:$ZZ$1, 0))</f>
        <v>0</v>
      </c>
      <c r="B258">
        <f>INDEX(resultados!$A$2:$ZZ$330, 252, MATCH($B$2, resultados!$A$1:$ZZ$1, 0))</f>
        <v>0</v>
      </c>
      <c r="C258">
        <f>INDEX(resultados!$A$2:$ZZ$330, 252, MATCH($B$3, resultados!$A$1:$ZZ$1, 0))</f>
        <v>0</v>
      </c>
    </row>
    <row r="259" spans="1:3">
      <c r="A259">
        <f>INDEX(resultados!$A$2:$ZZ$330, 253, MATCH($B$1, resultados!$A$1:$ZZ$1, 0))</f>
        <v>0</v>
      </c>
      <c r="B259">
        <f>INDEX(resultados!$A$2:$ZZ$330, 253, MATCH($B$2, resultados!$A$1:$ZZ$1, 0))</f>
        <v>0</v>
      </c>
      <c r="C259">
        <f>INDEX(resultados!$A$2:$ZZ$330, 253, MATCH($B$3, resultados!$A$1:$ZZ$1, 0))</f>
        <v>0</v>
      </c>
    </row>
    <row r="260" spans="1:3">
      <c r="A260">
        <f>INDEX(resultados!$A$2:$ZZ$330, 254, MATCH($B$1, resultados!$A$1:$ZZ$1, 0))</f>
        <v>0</v>
      </c>
      <c r="B260">
        <f>INDEX(resultados!$A$2:$ZZ$330, 254, MATCH($B$2, resultados!$A$1:$ZZ$1, 0))</f>
        <v>0</v>
      </c>
      <c r="C260">
        <f>INDEX(resultados!$A$2:$ZZ$330, 254, MATCH($B$3, resultados!$A$1:$ZZ$1, 0))</f>
        <v>0</v>
      </c>
    </row>
    <row r="261" spans="1:3">
      <c r="A261">
        <f>INDEX(resultados!$A$2:$ZZ$330, 255, MATCH($B$1, resultados!$A$1:$ZZ$1, 0))</f>
        <v>0</v>
      </c>
      <c r="B261">
        <f>INDEX(resultados!$A$2:$ZZ$330, 255, MATCH($B$2, resultados!$A$1:$ZZ$1, 0))</f>
        <v>0</v>
      </c>
      <c r="C261">
        <f>INDEX(resultados!$A$2:$ZZ$330, 255, MATCH($B$3, resultados!$A$1:$ZZ$1, 0))</f>
        <v>0</v>
      </c>
    </row>
    <row r="262" spans="1:3">
      <c r="A262">
        <f>INDEX(resultados!$A$2:$ZZ$330, 256, MATCH($B$1, resultados!$A$1:$ZZ$1, 0))</f>
        <v>0</v>
      </c>
      <c r="B262">
        <f>INDEX(resultados!$A$2:$ZZ$330, 256, MATCH($B$2, resultados!$A$1:$ZZ$1, 0))</f>
        <v>0</v>
      </c>
      <c r="C262">
        <f>INDEX(resultados!$A$2:$ZZ$330, 256, MATCH($B$3, resultados!$A$1:$ZZ$1, 0))</f>
        <v>0</v>
      </c>
    </row>
    <row r="263" spans="1:3">
      <c r="A263">
        <f>INDEX(resultados!$A$2:$ZZ$330, 257, MATCH($B$1, resultados!$A$1:$ZZ$1, 0))</f>
        <v>0</v>
      </c>
      <c r="B263">
        <f>INDEX(resultados!$A$2:$ZZ$330, 257, MATCH($B$2, resultados!$A$1:$ZZ$1, 0))</f>
        <v>0</v>
      </c>
      <c r="C263">
        <f>INDEX(resultados!$A$2:$ZZ$330, 257, MATCH($B$3, resultados!$A$1:$ZZ$1, 0))</f>
        <v>0</v>
      </c>
    </row>
    <row r="264" spans="1:3">
      <c r="A264">
        <f>INDEX(resultados!$A$2:$ZZ$330, 258, MATCH($B$1, resultados!$A$1:$ZZ$1, 0))</f>
        <v>0</v>
      </c>
      <c r="B264">
        <f>INDEX(resultados!$A$2:$ZZ$330, 258, MATCH($B$2, resultados!$A$1:$ZZ$1, 0))</f>
        <v>0</v>
      </c>
      <c r="C264">
        <f>INDEX(resultados!$A$2:$ZZ$330, 258, MATCH($B$3, resultados!$A$1:$ZZ$1, 0))</f>
        <v>0</v>
      </c>
    </row>
    <row r="265" spans="1:3">
      <c r="A265">
        <f>INDEX(resultados!$A$2:$ZZ$330, 259, MATCH($B$1, resultados!$A$1:$ZZ$1, 0))</f>
        <v>0</v>
      </c>
      <c r="B265">
        <f>INDEX(resultados!$A$2:$ZZ$330, 259, MATCH($B$2, resultados!$A$1:$ZZ$1, 0))</f>
        <v>0</v>
      </c>
      <c r="C265">
        <f>INDEX(resultados!$A$2:$ZZ$330, 259, MATCH($B$3, resultados!$A$1:$ZZ$1, 0))</f>
        <v>0</v>
      </c>
    </row>
    <row r="266" spans="1:3">
      <c r="A266">
        <f>INDEX(resultados!$A$2:$ZZ$330, 260, MATCH($B$1, resultados!$A$1:$ZZ$1, 0))</f>
        <v>0</v>
      </c>
      <c r="B266">
        <f>INDEX(resultados!$A$2:$ZZ$330, 260, MATCH($B$2, resultados!$A$1:$ZZ$1, 0))</f>
        <v>0</v>
      </c>
      <c r="C266">
        <f>INDEX(resultados!$A$2:$ZZ$330, 260, MATCH($B$3, resultados!$A$1:$ZZ$1, 0))</f>
        <v>0</v>
      </c>
    </row>
    <row r="267" spans="1:3">
      <c r="A267">
        <f>INDEX(resultados!$A$2:$ZZ$330, 261, MATCH($B$1, resultados!$A$1:$ZZ$1, 0))</f>
        <v>0</v>
      </c>
      <c r="B267">
        <f>INDEX(resultados!$A$2:$ZZ$330, 261, MATCH($B$2, resultados!$A$1:$ZZ$1, 0))</f>
        <v>0</v>
      </c>
      <c r="C267">
        <f>INDEX(resultados!$A$2:$ZZ$330, 261, MATCH($B$3, resultados!$A$1:$ZZ$1, 0))</f>
        <v>0</v>
      </c>
    </row>
    <row r="268" spans="1:3">
      <c r="A268">
        <f>INDEX(resultados!$A$2:$ZZ$330, 262, MATCH($B$1, resultados!$A$1:$ZZ$1, 0))</f>
        <v>0</v>
      </c>
      <c r="B268">
        <f>INDEX(resultados!$A$2:$ZZ$330, 262, MATCH($B$2, resultados!$A$1:$ZZ$1, 0))</f>
        <v>0</v>
      </c>
      <c r="C268">
        <f>INDEX(resultados!$A$2:$ZZ$330, 262, MATCH($B$3, resultados!$A$1:$ZZ$1, 0))</f>
        <v>0</v>
      </c>
    </row>
    <row r="269" spans="1:3">
      <c r="A269">
        <f>INDEX(resultados!$A$2:$ZZ$330, 263, MATCH($B$1, resultados!$A$1:$ZZ$1, 0))</f>
        <v>0</v>
      </c>
      <c r="B269">
        <f>INDEX(resultados!$A$2:$ZZ$330, 263, MATCH($B$2, resultados!$A$1:$ZZ$1, 0))</f>
        <v>0</v>
      </c>
      <c r="C269">
        <f>INDEX(resultados!$A$2:$ZZ$330, 263, MATCH($B$3, resultados!$A$1:$ZZ$1, 0))</f>
        <v>0</v>
      </c>
    </row>
    <row r="270" spans="1:3">
      <c r="A270">
        <f>INDEX(resultados!$A$2:$ZZ$330, 264, MATCH($B$1, resultados!$A$1:$ZZ$1, 0))</f>
        <v>0</v>
      </c>
      <c r="B270">
        <f>INDEX(resultados!$A$2:$ZZ$330, 264, MATCH($B$2, resultados!$A$1:$ZZ$1, 0))</f>
        <v>0</v>
      </c>
      <c r="C270">
        <f>INDEX(resultados!$A$2:$ZZ$330, 264, MATCH($B$3, resultados!$A$1:$ZZ$1, 0))</f>
        <v>0</v>
      </c>
    </row>
    <row r="271" spans="1:3">
      <c r="A271">
        <f>INDEX(resultados!$A$2:$ZZ$330, 265, MATCH($B$1, resultados!$A$1:$ZZ$1, 0))</f>
        <v>0</v>
      </c>
      <c r="B271">
        <f>INDEX(resultados!$A$2:$ZZ$330, 265, MATCH($B$2, resultados!$A$1:$ZZ$1, 0))</f>
        <v>0</v>
      </c>
      <c r="C271">
        <f>INDEX(resultados!$A$2:$ZZ$330, 265, MATCH($B$3, resultados!$A$1:$ZZ$1, 0))</f>
        <v>0</v>
      </c>
    </row>
    <row r="272" spans="1:3">
      <c r="A272">
        <f>INDEX(resultados!$A$2:$ZZ$330, 266, MATCH($B$1, resultados!$A$1:$ZZ$1, 0))</f>
        <v>0</v>
      </c>
      <c r="B272">
        <f>INDEX(resultados!$A$2:$ZZ$330, 266, MATCH($B$2, resultados!$A$1:$ZZ$1, 0))</f>
        <v>0</v>
      </c>
      <c r="C272">
        <f>INDEX(resultados!$A$2:$ZZ$330, 266, MATCH($B$3, resultados!$A$1:$ZZ$1, 0))</f>
        <v>0</v>
      </c>
    </row>
    <row r="273" spans="1:3">
      <c r="A273">
        <f>INDEX(resultados!$A$2:$ZZ$330, 267, MATCH($B$1, resultados!$A$1:$ZZ$1, 0))</f>
        <v>0</v>
      </c>
      <c r="B273">
        <f>INDEX(resultados!$A$2:$ZZ$330, 267, MATCH($B$2, resultados!$A$1:$ZZ$1, 0))</f>
        <v>0</v>
      </c>
      <c r="C273">
        <f>INDEX(resultados!$A$2:$ZZ$330, 267, MATCH($B$3, resultados!$A$1:$ZZ$1, 0))</f>
        <v>0</v>
      </c>
    </row>
    <row r="274" spans="1:3">
      <c r="A274">
        <f>INDEX(resultados!$A$2:$ZZ$330, 268, MATCH($B$1, resultados!$A$1:$ZZ$1, 0))</f>
        <v>0</v>
      </c>
      <c r="B274">
        <f>INDEX(resultados!$A$2:$ZZ$330, 268, MATCH($B$2, resultados!$A$1:$ZZ$1, 0))</f>
        <v>0</v>
      </c>
      <c r="C274">
        <f>INDEX(resultados!$A$2:$ZZ$330, 268, MATCH($B$3, resultados!$A$1:$ZZ$1, 0))</f>
        <v>0</v>
      </c>
    </row>
    <row r="275" spans="1:3">
      <c r="A275">
        <f>INDEX(resultados!$A$2:$ZZ$330, 269, MATCH($B$1, resultados!$A$1:$ZZ$1, 0))</f>
        <v>0</v>
      </c>
      <c r="B275">
        <f>INDEX(resultados!$A$2:$ZZ$330, 269, MATCH($B$2, resultados!$A$1:$ZZ$1, 0))</f>
        <v>0</v>
      </c>
      <c r="C275">
        <f>INDEX(resultados!$A$2:$ZZ$330, 269, MATCH($B$3, resultados!$A$1:$ZZ$1, 0))</f>
        <v>0</v>
      </c>
    </row>
    <row r="276" spans="1:3">
      <c r="A276">
        <f>INDEX(resultados!$A$2:$ZZ$330, 270, MATCH($B$1, resultados!$A$1:$ZZ$1, 0))</f>
        <v>0</v>
      </c>
      <c r="B276">
        <f>INDEX(resultados!$A$2:$ZZ$330, 270, MATCH($B$2, resultados!$A$1:$ZZ$1, 0))</f>
        <v>0</v>
      </c>
      <c r="C276">
        <f>INDEX(resultados!$A$2:$ZZ$330, 270, MATCH($B$3, resultados!$A$1:$ZZ$1, 0))</f>
        <v>0</v>
      </c>
    </row>
    <row r="277" spans="1:3">
      <c r="A277">
        <f>INDEX(resultados!$A$2:$ZZ$330, 271, MATCH($B$1, resultados!$A$1:$ZZ$1, 0))</f>
        <v>0</v>
      </c>
      <c r="B277">
        <f>INDEX(resultados!$A$2:$ZZ$330, 271, MATCH($B$2, resultados!$A$1:$ZZ$1, 0))</f>
        <v>0</v>
      </c>
      <c r="C277">
        <f>INDEX(resultados!$A$2:$ZZ$330, 271, MATCH($B$3, resultados!$A$1:$ZZ$1, 0))</f>
        <v>0</v>
      </c>
    </row>
    <row r="278" spans="1:3">
      <c r="A278">
        <f>INDEX(resultados!$A$2:$ZZ$330, 272, MATCH($B$1, resultados!$A$1:$ZZ$1, 0))</f>
        <v>0</v>
      </c>
      <c r="B278">
        <f>INDEX(resultados!$A$2:$ZZ$330, 272, MATCH($B$2, resultados!$A$1:$ZZ$1, 0))</f>
        <v>0</v>
      </c>
      <c r="C278">
        <f>INDEX(resultados!$A$2:$ZZ$330, 272, MATCH($B$3, resultados!$A$1:$ZZ$1, 0))</f>
        <v>0</v>
      </c>
    </row>
    <row r="279" spans="1:3">
      <c r="A279">
        <f>INDEX(resultados!$A$2:$ZZ$330, 273, MATCH($B$1, resultados!$A$1:$ZZ$1, 0))</f>
        <v>0</v>
      </c>
      <c r="B279">
        <f>INDEX(resultados!$A$2:$ZZ$330, 273, MATCH($B$2, resultados!$A$1:$ZZ$1, 0))</f>
        <v>0</v>
      </c>
      <c r="C279">
        <f>INDEX(resultados!$A$2:$ZZ$330, 273, MATCH($B$3, resultados!$A$1:$ZZ$1, 0))</f>
        <v>0</v>
      </c>
    </row>
    <row r="280" spans="1:3">
      <c r="A280">
        <f>INDEX(resultados!$A$2:$ZZ$330, 274, MATCH($B$1, resultados!$A$1:$ZZ$1, 0))</f>
        <v>0</v>
      </c>
      <c r="B280">
        <f>INDEX(resultados!$A$2:$ZZ$330, 274, MATCH($B$2, resultados!$A$1:$ZZ$1, 0))</f>
        <v>0</v>
      </c>
      <c r="C280">
        <f>INDEX(resultados!$A$2:$ZZ$330, 274, MATCH($B$3, resultados!$A$1:$ZZ$1, 0))</f>
        <v>0</v>
      </c>
    </row>
    <row r="281" spans="1:3">
      <c r="A281">
        <f>INDEX(resultados!$A$2:$ZZ$330, 275, MATCH($B$1, resultados!$A$1:$ZZ$1, 0))</f>
        <v>0</v>
      </c>
      <c r="B281">
        <f>INDEX(resultados!$A$2:$ZZ$330, 275, MATCH($B$2, resultados!$A$1:$ZZ$1, 0))</f>
        <v>0</v>
      </c>
      <c r="C281">
        <f>INDEX(resultados!$A$2:$ZZ$330, 275, MATCH($B$3, resultados!$A$1:$ZZ$1, 0))</f>
        <v>0</v>
      </c>
    </row>
    <row r="282" spans="1:3">
      <c r="A282">
        <f>INDEX(resultados!$A$2:$ZZ$330, 276, MATCH($B$1, resultados!$A$1:$ZZ$1, 0))</f>
        <v>0</v>
      </c>
      <c r="B282">
        <f>INDEX(resultados!$A$2:$ZZ$330, 276, MATCH($B$2, resultados!$A$1:$ZZ$1, 0))</f>
        <v>0</v>
      </c>
      <c r="C282">
        <f>INDEX(resultados!$A$2:$ZZ$330, 276, MATCH($B$3, resultados!$A$1:$ZZ$1, 0))</f>
        <v>0</v>
      </c>
    </row>
    <row r="283" spans="1:3">
      <c r="A283">
        <f>INDEX(resultados!$A$2:$ZZ$330, 277, MATCH($B$1, resultados!$A$1:$ZZ$1, 0))</f>
        <v>0</v>
      </c>
      <c r="B283">
        <f>INDEX(resultados!$A$2:$ZZ$330, 277, MATCH($B$2, resultados!$A$1:$ZZ$1, 0))</f>
        <v>0</v>
      </c>
      <c r="C283">
        <f>INDEX(resultados!$A$2:$ZZ$330, 277, MATCH($B$3, resultados!$A$1:$ZZ$1, 0))</f>
        <v>0</v>
      </c>
    </row>
    <row r="284" spans="1:3">
      <c r="A284">
        <f>INDEX(resultados!$A$2:$ZZ$330, 278, MATCH($B$1, resultados!$A$1:$ZZ$1, 0))</f>
        <v>0</v>
      </c>
      <c r="B284">
        <f>INDEX(resultados!$A$2:$ZZ$330, 278, MATCH($B$2, resultados!$A$1:$ZZ$1, 0))</f>
        <v>0</v>
      </c>
      <c r="C284">
        <f>INDEX(resultados!$A$2:$ZZ$330, 278, MATCH($B$3, resultados!$A$1:$ZZ$1, 0))</f>
        <v>0</v>
      </c>
    </row>
    <row r="285" spans="1:3">
      <c r="A285">
        <f>INDEX(resultados!$A$2:$ZZ$330, 279, MATCH($B$1, resultados!$A$1:$ZZ$1, 0))</f>
        <v>0</v>
      </c>
      <c r="B285">
        <f>INDEX(resultados!$A$2:$ZZ$330, 279, MATCH($B$2, resultados!$A$1:$ZZ$1, 0))</f>
        <v>0</v>
      </c>
      <c r="C285">
        <f>INDEX(resultados!$A$2:$ZZ$330, 279, MATCH($B$3, resultados!$A$1:$ZZ$1, 0))</f>
        <v>0</v>
      </c>
    </row>
    <row r="286" spans="1:3">
      <c r="A286">
        <f>INDEX(resultados!$A$2:$ZZ$330, 280, MATCH($B$1, resultados!$A$1:$ZZ$1, 0))</f>
        <v>0</v>
      </c>
      <c r="B286">
        <f>INDEX(resultados!$A$2:$ZZ$330, 280, MATCH($B$2, resultados!$A$1:$ZZ$1, 0))</f>
        <v>0</v>
      </c>
      <c r="C286">
        <f>INDEX(resultados!$A$2:$ZZ$330, 280, MATCH($B$3, resultados!$A$1:$ZZ$1, 0))</f>
        <v>0</v>
      </c>
    </row>
    <row r="287" spans="1:3">
      <c r="A287">
        <f>INDEX(resultados!$A$2:$ZZ$330, 281, MATCH($B$1, resultados!$A$1:$ZZ$1, 0))</f>
        <v>0</v>
      </c>
      <c r="B287">
        <f>INDEX(resultados!$A$2:$ZZ$330, 281, MATCH($B$2, resultados!$A$1:$ZZ$1, 0))</f>
        <v>0</v>
      </c>
      <c r="C287">
        <f>INDEX(resultados!$A$2:$ZZ$330, 281, MATCH($B$3, resultados!$A$1:$ZZ$1, 0))</f>
        <v>0</v>
      </c>
    </row>
    <row r="288" spans="1:3">
      <c r="A288">
        <f>INDEX(resultados!$A$2:$ZZ$330, 282, MATCH($B$1, resultados!$A$1:$ZZ$1, 0))</f>
        <v>0</v>
      </c>
      <c r="B288">
        <f>INDEX(resultados!$A$2:$ZZ$330, 282, MATCH($B$2, resultados!$A$1:$ZZ$1, 0))</f>
        <v>0</v>
      </c>
      <c r="C288">
        <f>INDEX(resultados!$A$2:$ZZ$330, 282, MATCH($B$3, resultados!$A$1:$ZZ$1, 0))</f>
        <v>0</v>
      </c>
    </row>
    <row r="289" spans="1:3">
      <c r="A289">
        <f>INDEX(resultados!$A$2:$ZZ$330, 283, MATCH($B$1, resultados!$A$1:$ZZ$1, 0))</f>
        <v>0</v>
      </c>
      <c r="B289">
        <f>INDEX(resultados!$A$2:$ZZ$330, 283, MATCH($B$2, resultados!$A$1:$ZZ$1, 0))</f>
        <v>0</v>
      </c>
      <c r="C289">
        <f>INDEX(resultados!$A$2:$ZZ$330, 283, MATCH($B$3, resultados!$A$1:$ZZ$1, 0))</f>
        <v>0</v>
      </c>
    </row>
    <row r="290" spans="1:3">
      <c r="A290">
        <f>INDEX(resultados!$A$2:$ZZ$330, 284, MATCH($B$1, resultados!$A$1:$ZZ$1, 0))</f>
        <v>0</v>
      </c>
      <c r="B290">
        <f>INDEX(resultados!$A$2:$ZZ$330, 284, MATCH($B$2, resultados!$A$1:$ZZ$1, 0))</f>
        <v>0</v>
      </c>
      <c r="C290">
        <f>INDEX(resultados!$A$2:$ZZ$330, 284, MATCH($B$3, resultados!$A$1:$ZZ$1, 0))</f>
        <v>0</v>
      </c>
    </row>
    <row r="291" spans="1:3">
      <c r="A291">
        <f>INDEX(resultados!$A$2:$ZZ$330, 285, MATCH($B$1, resultados!$A$1:$ZZ$1, 0))</f>
        <v>0</v>
      </c>
      <c r="B291">
        <f>INDEX(resultados!$A$2:$ZZ$330, 285, MATCH($B$2, resultados!$A$1:$ZZ$1, 0))</f>
        <v>0</v>
      </c>
      <c r="C291">
        <f>INDEX(resultados!$A$2:$ZZ$330, 285, MATCH($B$3, resultados!$A$1:$ZZ$1, 0))</f>
        <v>0</v>
      </c>
    </row>
    <row r="292" spans="1:3">
      <c r="A292">
        <f>INDEX(resultados!$A$2:$ZZ$330, 286, MATCH($B$1, resultados!$A$1:$ZZ$1, 0))</f>
        <v>0</v>
      </c>
      <c r="B292">
        <f>INDEX(resultados!$A$2:$ZZ$330, 286, MATCH($B$2, resultados!$A$1:$ZZ$1, 0))</f>
        <v>0</v>
      </c>
      <c r="C292">
        <f>INDEX(resultados!$A$2:$ZZ$330, 286, MATCH($B$3, resultados!$A$1:$ZZ$1, 0))</f>
        <v>0</v>
      </c>
    </row>
    <row r="293" spans="1:3">
      <c r="A293">
        <f>INDEX(resultados!$A$2:$ZZ$330, 287, MATCH($B$1, resultados!$A$1:$ZZ$1, 0))</f>
        <v>0</v>
      </c>
      <c r="B293">
        <f>INDEX(resultados!$A$2:$ZZ$330, 287, MATCH($B$2, resultados!$A$1:$ZZ$1, 0))</f>
        <v>0</v>
      </c>
      <c r="C293">
        <f>INDEX(resultados!$A$2:$ZZ$330, 287, MATCH($B$3, resultados!$A$1:$ZZ$1, 0))</f>
        <v>0</v>
      </c>
    </row>
    <row r="294" spans="1:3">
      <c r="A294">
        <f>INDEX(resultados!$A$2:$ZZ$330, 288, MATCH($B$1, resultados!$A$1:$ZZ$1, 0))</f>
        <v>0</v>
      </c>
      <c r="B294">
        <f>INDEX(resultados!$A$2:$ZZ$330, 288, MATCH($B$2, resultados!$A$1:$ZZ$1, 0))</f>
        <v>0</v>
      </c>
      <c r="C294">
        <f>INDEX(resultados!$A$2:$ZZ$330, 288, MATCH($B$3, resultados!$A$1:$ZZ$1, 0))</f>
        <v>0</v>
      </c>
    </row>
    <row r="295" spans="1:3">
      <c r="A295">
        <f>INDEX(resultados!$A$2:$ZZ$330, 289, MATCH($B$1, resultados!$A$1:$ZZ$1, 0))</f>
        <v>0</v>
      </c>
      <c r="B295">
        <f>INDEX(resultados!$A$2:$ZZ$330, 289, MATCH($B$2, resultados!$A$1:$ZZ$1, 0))</f>
        <v>0</v>
      </c>
      <c r="C295">
        <f>INDEX(resultados!$A$2:$ZZ$330, 289, MATCH($B$3, resultados!$A$1:$ZZ$1, 0))</f>
        <v>0</v>
      </c>
    </row>
    <row r="296" spans="1:3">
      <c r="A296">
        <f>INDEX(resultados!$A$2:$ZZ$330, 290, MATCH($B$1, resultados!$A$1:$ZZ$1, 0))</f>
        <v>0</v>
      </c>
      <c r="B296">
        <f>INDEX(resultados!$A$2:$ZZ$330, 290, MATCH($B$2, resultados!$A$1:$ZZ$1, 0))</f>
        <v>0</v>
      </c>
      <c r="C296">
        <f>INDEX(resultados!$A$2:$ZZ$330, 290, MATCH($B$3, resultados!$A$1:$ZZ$1, 0))</f>
        <v>0</v>
      </c>
    </row>
    <row r="297" spans="1:3">
      <c r="A297">
        <f>INDEX(resultados!$A$2:$ZZ$330, 291, MATCH($B$1, resultados!$A$1:$ZZ$1, 0))</f>
        <v>0</v>
      </c>
      <c r="B297">
        <f>INDEX(resultados!$A$2:$ZZ$330, 291, MATCH($B$2, resultados!$A$1:$ZZ$1, 0))</f>
        <v>0</v>
      </c>
      <c r="C297">
        <f>INDEX(resultados!$A$2:$ZZ$330, 291, MATCH($B$3, resultados!$A$1:$ZZ$1, 0))</f>
        <v>0</v>
      </c>
    </row>
    <row r="298" spans="1:3">
      <c r="A298">
        <f>INDEX(resultados!$A$2:$ZZ$330, 292, MATCH($B$1, resultados!$A$1:$ZZ$1, 0))</f>
        <v>0</v>
      </c>
      <c r="B298">
        <f>INDEX(resultados!$A$2:$ZZ$330, 292, MATCH($B$2, resultados!$A$1:$ZZ$1, 0))</f>
        <v>0</v>
      </c>
      <c r="C298">
        <f>INDEX(resultados!$A$2:$ZZ$330, 292, MATCH($B$3, resultados!$A$1:$ZZ$1, 0))</f>
        <v>0</v>
      </c>
    </row>
    <row r="299" spans="1:3">
      <c r="A299">
        <f>INDEX(resultados!$A$2:$ZZ$330, 293, MATCH($B$1, resultados!$A$1:$ZZ$1, 0))</f>
        <v>0</v>
      </c>
      <c r="B299">
        <f>INDEX(resultados!$A$2:$ZZ$330, 293, MATCH($B$2, resultados!$A$1:$ZZ$1, 0))</f>
        <v>0</v>
      </c>
      <c r="C299">
        <f>INDEX(resultados!$A$2:$ZZ$330, 293, MATCH($B$3, resultados!$A$1:$ZZ$1, 0))</f>
        <v>0</v>
      </c>
    </row>
    <row r="300" spans="1:3">
      <c r="A300">
        <f>INDEX(resultados!$A$2:$ZZ$330, 294, MATCH($B$1, resultados!$A$1:$ZZ$1, 0))</f>
        <v>0</v>
      </c>
      <c r="B300">
        <f>INDEX(resultados!$A$2:$ZZ$330, 294, MATCH($B$2, resultados!$A$1:$ZZ$1, 0))</f>
        <v>0</v>
      </c>
      <c r="C300">
        <f>INDEX(resultados!$A$2:$ZZ$330, 294, MATCH($B$3, resultados!$A$1:$ZZ$1, 0))</f>
        <v>0</v>
      </c>
    </row>
    <row r="301" spans="1:3">
      <c r="A301">
        <f>INDEX(resultados!$A$2:$ZZ$330, 295, MATCH($B$1, resultados!$A$1:$ZZ$1, 0))</f>
        <v>0</v>
      </c>
      <c r="B301">
        <f>INDEX(resultados!$A$2:$ZZ$330, 295, MATCH($B$2, resultados!$A$1:$ZZ$1, 0))</f>
        <v>0</v>
      </c>
      <c r="C301">
        <f>INDEX(resultados!$A$2:$ZZ$330, 295, MATCH($B$3, resultados!$A$1:$ZZ$1, 0))</f>
        <v>0</v>
      </c>
    </row>
    <row r="302" spans="1:3">
      <c r="A302">
        <f>INDEX(resultados!$A$2:$ZZ$330, 296, MATCH($B$1, resultados!$A$1:$ZZ$1, 0))</f>
        <v>0</v>
      </c>
      <c r="B302">
        <f>INDEX(resultados!$A$2:$ZZ$330, 296, MATCH($B$2, resultados!$A$1:$ZZ$1, 0))</f>
        <v>0</v>
      </c>
      <c r="C302">
        <f>INDEX(resultados!$A$2:$ZZ$330, 296, MATCH($B$3, resultados!$A$1:$ZZ$1, 0))</f>
        <v>0</v>
      </c>
    </row>
    <row r="303" spans="1:3">
      <c r="A303">
        <f>INDEX(resultados!$A$2:$ZZ$330, 297, MATCH($B$1, resultados!$A$1:$ZZ$1, 0))</f>
        <v>0</v>
      </c>
      <c r="B303">
        <f>INDEX(resultados!$A$2:$ZZ$330, 297, MATCH($B$2, resultados!$A$1:$ZZ$1, 0))</f>
        <v>0</v>
      </c>
      <c r="C303">
        <f>INDEX(resultados!$A$2:$ZZ$330, 297, MATCH($B$3, resultados!$A$1:$ZZ$1, 0))</f>
        <v>0</v>
      </c>
    </row>
    <row r="304" spans="1:3">
      <c r="A304">
        <f>INDEX(resultados!$A$2:$ZZ$330, 298, MATCH($B$1, resultados!$A$1:$ZZ$1, 0))</f>
        <v>0</v>
      </c>
      <c r="B304">
        <f>INDEX(resultados!$A$2:$ZZ$330, 298, MATCH($B$2, resultados!$A$1:$ZZ$1, 0))</f>
        <v>0</v>
      </c>
      <c r="C304">
        <f>INDEX(resultados!$A$2:$ZZ$330, 298, MATCH($B$3, resultados!$A$1:$ZZ$1, 0))</f>
        <v>0</v>
      </c>
    </row>
    <row r="305" spans="1:3">
      <c r="A305">
        <f>INDEX(resultados!$A$2:$ZZ$330, 299, MATCH($B$1, resultados!$A$1:$ZZ$1, 0))</f>
        <v>0</v>
      </c>
      <c r="B305">
        <f>INDEX(resultados!$A$2:$ZZ$330, 299, MATCH($B$2, resultados!$A$1:$ZZ$1, 0))</f>
        <v>0</v>
      </c>
      <c r="C305">
        <f>INDEX(resultados!$A$2:$ZZ$330, 299, MATCH($B$3, resultados!$A$1:$ZZ$1, 0))</f>
        <v>0</v>
      </c>
    </row>
    <row r="306" spans="1:3">
      <c r="A306">
        <f>INDEX(resultados!$A$2:$ZZ$330, 300, MATCH($B$1, resultados!$A$1:$ZZ$1, 0))</f>
        <v>0</v>
      </c>
      <c r="B306">
        <f>INDEX(resultados!$A$2:$ZZ$330, 300, MATCH($B$2, resultados!$A$1:$ZZ$1, 0))</f>
        <v>0</v>
      </c>
      <c r="C306">
        <f>INDEX(resultados!$A$2:$ZZ$330, 300, MATCH($B$3, resultados!$A$1:$ZZ$1, 0))</f>
        <v>0</v>
      </c>
    </row>
    <row r="307" spans="1:3">
      <c r="A307">
        <f>INDEX(resultados!$A$2:$ZZ$330, 301, MATCH($B$1, resultados!$A$1:$ZZ$1, 0))</f>
        <v>0</v>
      </c>
      <c r="B307">
        <f>INDEX(resultados!$A$2:$ZZ$330, 301, MATCH($B$2, resultados!$A$1:$ZZ$1, 0))</f>
        <v>0</v>
      </c>
      <c r="C307">
        <f>INDEX(resultados!$A$2:$ZZ$330, 301, MATCH($B$3, resultados!$A$1:$ZZ$1, 0))</f>
        <v>0</v>
      </c>
    </row>
    <row r="308" spans="1:3">
      <c r="A308">
        <f>INDEX(resultados!$A$2:$ZZ$330, 302, MATCH($B$1, resultados!$A$1:$ZZ$1, 0))</f>
        <v>0</v>
      </c>
      <c r="B308">
        <f>INDEX(resultados!$A$2:$ZZ$330, 302, MATCH($B$2, resultados!$A$1:$ZZ$1, 0))</f>
        <v>0</v>
      </c>
      <c r="C308">
        <f>INDEX(resultados!$A$2:$ZZ$330, 302, MATCH($B$3, resultados!$A$1:$ZZ$1, 0))</f>
        <v>0</v>
      </c>
    </row>
    <row r="309" spans="1:3">
      <c r="A309">
        <f>INDEX(resultados!$A$2:$ZZ$330, 303, MATCH($B$1, resultados!$A$1:$ZZ$1, 0))</f>
        <v>0</v>
      </c>
      <c r="B309">
        <f>INDEX(resultados!$A$2:$ZZ$330, 303, MATCH($B$2, resultados!$A$1:$ZZ$1, 0))</f>
        <v>0</v>
      </c>
      <c r="C309">
        <f>INDEX(resultados!$A$2:$ZZ$330, 303, MATCH($B$3, resultados!$A$1:$ZZ$1, 0))</f>
        <v>0</v>
      </c>
    </row>
    <row r="310" spans="1:3">
      <c r="A310">
        <f>INDEX(resultados!$A$2:$ZZ$330, 304, MATCH($B$1, resultados!$A$1:$ZZ$1, 0))</f>
        <v>0</v>
      </c>
      <c r="B310">
        <f>INDEX(resultados!$A$2:$ZZ$330, 304, MATCH($B$2, resultados!$A$1:$ZZ$1, 0))</f>
        <v>0</v>
      </c>
      <c r="C310">
        <f>INDEX(resultados!$A$2:$ZZ$330, 304, MATCH($B$3, resultados!$A$1:$ZZ$1, 0))</f>
        <v>0</v>
      </c>
    </row>
    <row r="311" spans="1:3">
      <c r="A311">
        <f>INDEX(resultados!$A$2:$ZZ$330, 305, MATCH($B$1, resultados!$A$1:$ZZ$1, 0))</f>
        <v>0</v>
      </c>
      <c r="B311">
        <f>INDEX(resultados!$A$2:$ZZ$330, 305, MATCH($B$2, resultados!$A$1:$ZZ$1, 0))</f>
        <v>0</v>
      </c>
      <c r="C311">
        <f>INDEX(resultados!$A$2:$ZZ$330, 305, MATCH($B$3, resultados!$A$1:$ZZ$1, 0))</f>
        <v>0</v>
      </c>
    </row>
    <row r="312" spans="1:3">
      <c r="A312">
        <f>INDEX(resultados!$A$2:$ZZ$330, 306, MATCH($B$1, resultados!$A$1:$ZZ$1, 0))</f>
        <v>0</v>
      </c>
      <c r="B312">
        <f>INDEX(resultados!$A$2:$ZZ$330, 306, MATCH($B$2, resultados!$A$1:$ZZ$1, 0))</f>
        <v>0</v>
      </c>
      <c r="C312">
        <f>INDEX(resultados!$A$2:$ZZ$330, 306, MATCH($B$3, resultados!$A$1:$ZZ$1, 0))</f>
        <v>0</v>
      </c>
    </row>
    <row r="313" spans="1:3">
      <c r="A313">
        <f>INDEX(resultados!$A$2:$ZZ$330, 307, MATCH($B$1, resultados!$A$1:$ZZ$1, 0))</f>
        <v>0</v>
      </c>
      <c r="B313">
        <f>INDEX(resultados!$A$2:$ZZ$330, 307, MATCH($B$2, resultados!$A$1:$ZZ$1, 0))</f>
        <v>0</v>
      </c>
      <c r="C313">
        <f>INDEX(resultados!$A$2:$ZZ$330, 307, MATCH($B$3, resultados!$A$1:$ZZ$1, 0))</f>
        <v>0</v>
      </c>
    </row>
    <row r="314" spans="1:3">
      <c r="A314">
        <f>INDEX(resultados!$A$2:$ZZ$330, 308, MATCH($B$1, resultados!$A$1:$ZZ$1, 0))</f>
        <v>0</v>
      </c>
      <c r="B314">
        <f>INDEX(resultados!$A$2:$ZZ$330, 308, MATCH($B$2, resultados!$A$1:$ZZ$1, 0))</f>
        <v>0</v>
      </c>
      <c r="C314">
        <f>INDEX(resultados!$A$2:$ZZ$330, 308, MATCH($B$3, resultados!$A$1:$ZZ$1, 0))</f>
        <v>0</v>
      </c>
    </row>
    <row r="315" spans="1:3">
      <c r="A315">
        <f>INDEX(resultados!$A$2:$ZZ$330, 309, MATCH($B$1, resultados!$A$1:$ZZ$1, 0))</f>
        <v>0</v>
      </c>
      <c r="B315">
        <f>INDEX(resultados!$A$2:$ZZ$330, 309, MATCH($B$2, resultados!$A$1:$ZZ$1, 0))</f>
        <v>0</v>
      </c>
      <c r="C315">
        <f>INDEX(resultados!$A$2:$ZZ$330, 309, MATCH($B$3, resultados!$A$1:$ZZ$1, 0))</f>
        <v>0</v>
      </c>
    </row>
    <row r="316" spans="1:3">
      <c r="A316">
        <f>INDEX(resultados!$A$2:$ZZ$330, 310, MATCH($B$1, resultados!$A$1:$ZZ$1, 0))</f>
        <v>0</v>
      </c>
      <c r="B316">
        <f>INDEX(resultados!$A$2:$ZZ$330, 310, MATCH($B$2, resultados!$A$1:$ZZ$1, 0))</f>
        <v>0</v>
      </c>
      <c r="C316">
        <f>INDEX(resultados!$A$2:$ZZ$330, 310, MATCH($B$3, resultados!$A$1:$ZZ$1, 0))</f>
        <v>0</v>
      </c>
    </row>
    <row r="317" spans="1:3">
      <c r="A317">
        <f>INDEX(resultados!$A$2:$ZZ$330, 311, MATCH($B$1, resultados!$A$1:$ZZ$1, 0))</f>
        <v>0</v>
      </c>
      <c r="B317">
        <f>INDEX(resultados!$A$2:$ZZ$330, 311, MATCH($B$2, resultados!$A$1:$ZZ$1, 0))</f>
        <v>0</v>
      </c>
      <c r="C317">
        <f>INDEX(resultados!$A$2:$ZZ$330, 311, MATCH($B$3, resultados!$A$1:$ZZ$1, 0))</f>
        <v>0</v>
      </c>
    </row>
    <row r="318" spans="1:3">
      <c r="A318">
        <f>INDEX(resultados!$A$2:$ZZ$330, 312, MATCH($B$1, resultados!$A$1:$ZZ$1, 0))</f>
        <v>0</v>
      </c>
      <c r="B318">
        <f>INDEX(resultados!$A$2:$ZZ$330, 312, MATCH($B$2, resultados!$A$1:$ZZ$1, 0))</f>
        <v>0</v>
      </c>
      <c r="C318">
        <f>INDEX(resultados!$A$2:$ZZ$330, 312, MATCH($B$3, resultados!$A$1:$ZZ$1, 0))</f>
        <v>0</v>
      </c>
    </row>
    <row r="319" spans="1:3">
      <c r="A319">
        <f>INDEX(resultados!$A$2:$ZZ$330, 313, MATCH($B$1, resultados!$A$1:$ZZ$1, 0))</f>
        <v>0</v>
      </c>
      <c r="B319">
        <f>INDEX(resultados!$A$2:$ZZ$330, 313, MATCH($B$2, resultados!$A$1:$ZZ$1, 0))</f>
        <v>0</v>
      </c>
      <c r="C319">
        <f>INDEX(resultados!$A$2:$ZZ$330, 313, MATCH($B$3, resultados!$A$1:$ZZ$1, 0))</f>
        <v>0</v>
      </c>
    </row>
    <row r="320" spans="1:3">
      <c r="A320">
        <f>INDEX(resultados!$A$2:$ZZ$330, 314, MATCH($B$1, resultados!$A$1:$ZZ$1, 0))</f>
        <v>0</v>
      </c>
      <c r="B320">
        <f>INDEX(resultados!$A$2:$ZZ$330, 314, MATCH($B$2, resultados!$A$1:$ZZ$1, 0))</f>
        <v>0</v>
      </c>
      <c r="C320">
        <f>INDEX(resultados!$A$2:$ZZ$330, 314, MATCH($B$3, resultados!$A$1:$ZZ$1, 0))</f>
        <v>0</v>
      </c>
    </row>
    <row r="321" spans="1:3">
      <c r="A321">
        <f>INDEX(resultados!$A$2:$ZZ$330, 315, MATCH($B$1, resultados!$A$1:$ZZ$1, 0))</f>
        <v>0</v>
      </c>
      <c r="B321">
        <f>INDEX(resultados!$A$2:$ZZ$330, 315, MATCH($B$2, resultados!$A$1:$ZZ$1, 0))</f>
        <v>0</v>
      </c>
      <c r="C321">
        <f>INDEX(resultados!$A$2:$ZZ$330, 315, MATCH($B$3, resultados!$A$1:$ZZ$1, 0))</f>
        <v>0</v>
      </c>
    </row>
    <row r="322" spans="1:3">
      <c r="A322">
        <f>INDEX(resultados!$A$2:$ZZ$330, 316, MATCH($B$1, resultados!$A$1:$ZZ$1, 0))</f>
        <v>0</v>
      </c>
      <c r="B322">
        <f>INDEX(resultados!$A$2:$ZZ$330, 316, MATCH($B$2, resultados!$A$1:$ZZ$1, 0))</f>
        <v>0</v>
      </c>
      <c r="C322">
        <f>INDEX(resultados!$A$2:$ZZ$330, 316, MATCH($B$3, resultados!$A$1:$ZZ$1, 0))</f>
        <v>0</v>
      </c>
    </row>
    <row r="323" spans="1:3">
      <c r="A323">
        <f>INDEX(resultados!$A$2:$ZZ$330, 317, MATCH($B$1, resultados!$A$1:$ZZ$1, 0))</f>
        <v>0</v>
      </c>
      <c r="B323">
        <f>INDEX(resultados!$A$2:$ZZ$330, 317, MATCH($B$2, resultados!$A$1:$ZZ$1, 0))</f>
        <v>0</v>
      </c>
      <c r="C323">
        <f>INDEX(resultados!$A$2:$ZZ$330, 317, MATCH($B$3, resultados!$A$1:$ZZ$1, 0))</f>
        <v>0</v>
      </c>
    </row>
    <row r="324" spans="1:3">
      <c r="A324">
        <f>INDEX(resultados!$A$2:$ZZ$330, 318, MATCH($B$1, resultados!$A$1:$ZZ$1, 0))</f>
        <v>0</v>
      </c>
      <c r="B324">
        <f>INDEX(resultados!$A$2:$ZZ$330, 318, MATCH($B$2, resultados!$A$1:$ZZ$1, 0))</f>
        <v>0</v>
      </c>
      <c r="C324">
        <f>INDEX(resultados!$A$2:$ZZ$330, 318, MATCH($B$3, resultados!$A$1:$ZZ$1, 0))</f>
        <v>0</v>
      </c>
    </row>
    <row r="325" spans="1:3">
      <c r="A325">
        <f>INDEX(resultados!$A$2:$ZZ$330, 319, MATCH($B$1, resultados!$A$1:$ZZ$1, 0))</f>
        <v>0</v>
      </c>
      <c r="B325">
        <f>INDEX(resultados!$A$2:$ZZ$330, 319, MATCH($B$2, resultados!$A$1:$ZZ$1, 0))</f>
        <v>0</v>
      </c>
      <c r="C325">
        <f>INDEX(resultados!$A$2:$ZZ$330, 319, MATCH($B$3, resultados!$A$1:$ZZ$1, 0))</f>
        <v>0</v>
      </c>
    </row>
    <row r="326" spans="1:3">
      <c r="A326">
        <f>INDEX(resultados!$A$2:$ZZ$330, 320, MATCH($B$1, resultados!$A$1:$ZZ$1, 0))</f>
        <v>0</v>
      </c>
      <c r="B326">
        <f>INDEX(resultados!$A$2:$ZZ$330, 320, MATCH($B$2, resultados!$A$1:$ZZ$1, 0))</f>
        <v>0</v>
      </c>
      <c r="C326">
        <f>INDEX(resultados!$A$2:$ZZ$330, 320, MATCH($B$3, resultados!$A$1:$ZZ$1, 0))</f>
        <v>0</v>
      </c>
    </row>
    <row r="327" spans="1:3">
      <c r="A327">
        <f>INDEX(resultados!$A$2:$ZZ$330, 321, MATCH($B$1, resultados!$A$1:$ZZ$1, 0))</f>
        <v>0</v>
      </c>
      <c r="B327">
        <f>INDEX(resultados!$A$2:$ZZ$330, 321, MATCH($B$2, resultados!$A$1:$ZZ$1, 0))</f>
        <v>0</v>
      </c>
      <c r="C327">
        <f>INDEX(resultados!$A$2:$ZZ$330, 321, MATCH($B$3, resultados!$A$1:$ZZ$1, 0))</f>
        <v>0</v>
      </c>
    </row>
    <row r="328" spans="1:3">
      <c r="A328">
        <f>INDEX(resultados!$A$2:$ZZ$330, 322, MATCH($B$1, resultados!$A$1:$ZZ$1, 0))</f>
        <v>0</v>
      </c>
      <c r="B328">
        <f>INDEX(resultados!$A$2:$ZZ$330, 322, MATCH($B$2, resultados!$A$1:$ZZ$1, 0))</f>
        <v>0</v>
      </c>
      <c r="C328">
        <f>INDEX(resultados!$A$2:$ZZ$330, 322, MATCH($B$3, resultados!$A$1:$ZZ$1, 0))</f>
        <v>0</v>
      </c>
    </row>
    <row r="329" spans="1:3">
      <c r="A329">
        <f>INDEX(resultados!$A$2:$ZZ$330, 323, MATCH($B$1, resultados!$A$1:$ZZ$1, 0))</f>
        <v>0</v>
      </c>
      <c r="B329">
        <f>INDEX(resultados!$A$2:$ZZ$330, 323, MATCH($B$2, resultados!$A$1:$ZZ$1, 0))</f>
        <v>0</v>
      </c>
      <c r="C329">
        <f>INDEX(resultados!$A$2:$ZZ$330, 323, MATCH($B$3, resultados!$A$1:$ZZ$1, 0))</f>
        <v>0</v>
      </c>
    </row>
    <row r="330" spans="1:3">
      <c r="A330">
        <f>INDEX(resultados!$A$2:$ZZ$330, 324, MATCH($B$1, resultados!$A$1:$ZZ$1, 0))</f>
        <v>0</v>
      </c>
      <c r="B330">
        <f>INDEX(resultados!$A$2:$ZZ$330, 324, MATCH($B$2, resultados!$A$1:$ZZ$1, 0))</f>
        <v>0</v>
      </c>
      <c r="C330">
        <f>INDEX(resultados!$A$2:$ZZ$330, 324, MATCH($B$3, resultados!$A$1:$ZZ$1, 0))</f>
        <v>0</v>
      </c>
    </row>
    <row r="331" spans="1:3">
      <c r="A331">
        <f>INDEX(resultados!$A$2:$ZZ$330, 325, MATCH($B$1, resultados!$A$1:$ZZ$1, 0))</f>
        <v>0</v>
      </c>
      <c r="B331">
        <f>INDEX(resultados!$A$2:$ZZ$330, 325, MATCH($B$2, resultados!$A$1:$ZZ$1, 0))</f>
        <v>0</v>
      </c>
      <c r="C331">
        <f>INDEX(resultados!$A$2:$ZZ$330, 325, MATCH($B$3, resultados!$A$1:$ZZ$1, 0))</f>
        <v>0</v>
      </c>
    </row>
    <row r="332" spans="1:3">
      <c r="A332">
        <f>INDEX(resultados!$A$2:$ZZ$330, 326, MATCH($B$1, resultados!$A$1:$ZZ$1, 0))</f>
        <v>0</v>
      </c>
      <c r="B332">
        <f>INDEX(resultados!$A$2:$ZZ$330, 326, MATCH($B$2, resultados!$A$1:$ZZ$1, 0))</f>
        <v>0</v>
      </c>
      <c r="C332">
        <f>INDEX(resultados!$A$2:$ZZ$330, 326, MATCH($B$3, resultados!$A$1:$ZZ$1, 0))</f>
        <v>0</v>
      </c>
    </row>
    <row r="333" spans="1:3">
      <c r="A333">
        <f>INDEX(resultados!$A$2:$ZZ$330, 327, MATCH($B$1, resultados!$A$1:$ZZ$1, 0))</f>
        <v>0</v>
      </c>
      <c r="B333">
        <f>INDEX(resultados!$A$2:$ZZ$330, 327, MATCH($B$2, resultados!$A$1:$ZZ$1, 0))</f>
        <v>0</v>
      </c>
      <c r="C333">
        <f>INDEX(resultados!$A$2:$ZZ$330, 327, MATCH($B$3, resultados!$A$1:$ZZ$1, 0))</f>
        <v>0</v>
      </c>
    </row>
    <row r="334" spans="1:3">
      <c r="A334">
        <f>INDEX(resultados!$A$2:$ZZ$330, 328, MATCH($B$1, resultados!$A$1:$ZZ$1, 0))</f>
        <v>0</v>
      </c>
      <c r="B334">
        <f>INDEX(resultados!$A$2:$ZZ$330, 328, MATCH($B$2, resultados!$A$1:$ZZ$1, 0))</f>
        <v>0</v>
      </c>
      <c r="C334">
        <f>INDEX(resultados!$A$2:$ZZ$330, 328, MATCH($B$3, resultados!$A$1:$ZZ$1, 0))</f>
        <v>0</v>
      </c>
    </row>
    <row r="335" spans="1:3">
      <c r="A335">
        <f>INDEX(resultados!$A$2:$ZZ$330, 329, MATCH($B$1, resultados!$A$1:$ZZ$1, 0))</f>
        <v>0</v>
      </c>
      <c r="B335">
        <f>INDEX(resultados!$A$2:$ZZ$330, 329, MATCH($B$2, resultados!$A$1:$ZZ$1, 0))</f>
        <v>0</v>
      </c>
      <c r="C335">
        <f>INDEX(resultados!$A$2:$ZZ$330, 329,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7.8349</v>
      </c>
      <c r="E2">
        <v>12.76</v>
      </c>
      <c r="F2">
        <v>10.11</v>
      </c>
      <c r="G2">
        <v>11.67</v>
      </c>
      <c r="H2">
        <v>0.24</v>
      </c>
      <c r="I2">
        <v>52</v>
      </c>
      <c r="J2">
        <v>71.52</v>
      </c>
      <c r="K2">
        <v>32.27</v>
      </c>
      <c r="L2">
        <v>1</v>
      </c>
      <c r="M2">
        <v>50</v>
      </c>
      <c r="N2">
        <v>8.25</v>
      </c>
      <c r="O2">
        <v>9054.6</v>
      </c>
      <c r="P2">
        <v>71.26000000000001</v>
      </c>
      <c r="Q2">
        <v>195.43</v>
      </c>
      <c r="R2">
        <v>49.75</v>
      </c>
      <c r="S2">
        <v>14.2</v>
      </c>
      <c r="T2">
        <v>15819.87</v>
      </c>
      <c r="U2">
        <v>0.29</v>
      </c>
      <c r="V2">
        <v>0.7</v>
      </c>
      <c r="W2">
        <v>0.72</v>
      </c>
      <c r="X2">
        <v>1.02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8.472200000000001</v>
      </c>
      <c r="E3">
        <v>11.8</v>
      </c>
      <c r="F3">
        <v>9.57</v>
      </c>
      <c r="G3">
        <v>22.97</v>
      </c>
      <c r="H3">
        <v>0.48</v>
      </c>
      <c r="I3">
        <v>25</v>
      </c>
      <c r="J3">
        <v>72.7</v>
      </c>
      <c r="K3">
        <v>32.27</v>
      </c>
      <c r="L3">
        <v>2</v>
      </c>
      <c r="M3">
        <v>23</v>
      </c>
      <c r="N3">
        <v>8.43</v>
      </c>
      <c r="O3">
        <v>9200.25</v>
      </c>
      <c r="P3">
        <v>65.45</v>
      </c>
      <c r="Q3">
        <v>195.42</v>
      </c>
      <c r="R3">
        <v>33</v>
      </c>
      <c r="S3">
        <v>14.2</v>
      </c>
      <c r="T3">
        <v>7581.24</v>
      </c>
      <c r="U3">
        <v>0.43</v>
      </c>
      <c r="V3">
        <v>0.74</v>
      </c>
      <c r="W3">
        <v>0.68</v>
      </c>
      <c r="X3">
        <v>0.48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8.711</v>
      </c>
      <c r="E4">
        <v>11.48</v>
      </c>
      <c r="F4">
        <v>9.390000000000001</v>
      </c>
      <c r="G4">
        <v>35.2</v>
      </c>
      <c r="H4">
        <v>0.71</v>
      </c>
      <c r="I4">
        <v>16</v>
      </c>
      <c r="J4">
        <v>73.88</v>
      </c>
      <c r="K4">
        <v>32.27</v>
      </c>
      <c r="L4">
        <v>3</v>
      </c>
      <c r="M4">
        <v>14</v>
      </c>
      <c r="N4">
        <v>8.609999999999999</v>
      </c>
      <c r="O4">
        <v>9346.23</v>
      </c>
      <c r="P4">
        <v>61.79</v>
      </c>
      <c r="Q4">
        <v>195.43</v>
      </c>
      <c r="R4">
        <v>27.19</v>
      </c>
      <c r="S4">
        <v>14.2</v>
      </c>
      <c r="T4">
        <v>4721.39</v>
      </c>
      <c r="U4">
        <v>0.52</v>
      </c>
      <c r="V4">
        <v>0.75</v>
      </c>
      <c r="W4">
        <v>0.67</v>
      </c>
      <c r="X4">
        <v>0.3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8.819000000000001</v>
      </c>
      <c r="E5">
        <v>11.34</v>
      </c>
      <c r="F5">
        <v>9.31</v>
      </c>
      <c r="G5">
        <v>46.54</v>
      </c>
      <c r="H5">
        <v>0.93</v>
      </c>
      <c r="I5">
        <v>12</v>
      </c>
      <c r="J5">
        <v>75.06999999999999</v>
      </c>
      <c r="K5">
        <v>32.27</v>
      </c>
      <c r="L5">
        <v>4</v>
      </c>
      <c r="M5">
        <v>10</v>
      </c>
      <c r="N5">
        <v>8.800000000000001</v>
      </c>
      <c r="O5">
        <v>9492.549999999999</v>
      </c>
      <c r="P5">
        <v>59.8</v>
      </c>
      <c r="Q5">
        <v>195.42</v>
      </c>
      <c r="R5">
        <v>24.91</v>
      </c>
      <c r="S5">
        <v>14.2</v>
      </c>
      <c r="T5">
        <v>3600.48</v>
      </c>
      <c r="U5">
        <v>0.57</v>
      </c>
      <c r="V5">
        <v>0.76</v>
      </c>
      <c r="W5">
        <v>0.66</v>
      </c>
      <c r="X5">
        <v>0.22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8.880100000000001</v>
      </c>
      <c r="E6">
        <v>11.26</v>
      </c>
      <c r="F6">
        <v>9.26</v>
      </c>
      <c r="G6">
        <v>55.57</v>
      </c>
      <c r="H6">
        <v>1.15</v>
      </c>
      <c r="I6">
        <v>10</v>
      </c>
      <c r="J6">
        <v>76.26000000000001</v>
      </c>
      <c r="K6">
        <v>32.27</v>
      </c>
      <c r="L6">
        <v>5</v>
      </c>
      <c r="M6">
        <v>7</v>
      </c>
      <c r="N6">
        <v>8.99</v>
      </c>
      <c r="O6">
        <v>9639.200000000001</v>
      </c>
      <c r="P6">
        <v>56.9</v>
      </c>
      <c r="Q6">
        <v>195.42</v>
      </c>
      <c r="R6">
        <v>23.46</v>
      </c>
      <c r="S6">
        <v>14.2</v>
      </c>
      <c r="T6">
        <v>2886.76</v>
      </c>
      <c r="U6">
        <v>0.61</v>
      </c>
      <c r="V6">
        <v>0.76</v>
      </c>
      <c r="W6">
        <v>0.65</v>
      </c>
      <c r="X6">
        <v>0.17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8.925700000000001</v>
      </c>
      <c r="E7">
        <v>11.2</v>
      </c>
      <c r="F7">
        <v>9.24</v>
      </c>
      <c r="G7">
        <v>69.26000000000001</v>
      </c>
      <c r="H7">
        <v>1.36</v>
      </c>
      <c r="I7">
        <v>8</v>
      </c>
      <c r="J7">
        <v>77.45</v>
      </c>
      <c r="K7">
        <v>32.27</v>
      </c>
      <c r="L7">
        <v>6</v>
      </c>
      <c r="M7">
        <v>2</v>
      </c>
      <c r="N7">
        <v>9.18</v>
      </c>
      <c r="O7">
        <v>9786.190000000001</v>
      </c>
      <c r="P7">
        <v>55</v>
      </c>
      <c r="Q7">
        <v>195.42</v>
      </c>
      <c r="R7">
        <v>22.54</v>
      </c>
      <c r="S7">
        <v>14.2</v>
      </c>
      <c r="T7">
        <v>2433.91</v>
      </c>
      <c r="U7">
        <v>0.63</v>
      </c>
      <c r="V7">
        <v>0.76</v>
      </c>
      <c r="W7">
        <v>0.65</v>
      </c>
      <c r="X7">
        <v>0.15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8.923500000000001</v>
      </c>
      <c r="E8">
        <v>11.21</v>
      </c>
      <c r="F8">
        <v>9.24</v>
      </c>
      <c r="G8">
        <v>69.29000000000001</v>
      </c>
      <c r="H8">
        <v>1.56</v>
      </c>
      <c r="I8">
        <v>8</v>
      </c>
      <c r="J8">
        <v>78.65000000000001</v>
      </c>
      <c r="K8">
        <v>32.27</v>
      </c>
      <c r="L8">
        <v>7</v>
      </c>
      <c r="M8">
        <v>0</v>
      </c>
      <c r="N8">
        <v>9.380000000000001</v>
      </c>
      <c r="O8">
        <v>9933.52</v>
      </c>
      <c r="P8">
        <v>55.3</v>
      </c>
      <c r="Q8">
        <v>195.42</v>
      </c>
      <c r="R8">
        <v>22.47</v>
      </c>
      <c r="S8">
        <v>14.2</v>
      </c>
      <c r="T8">
        <v>2398.43</v>
      </c>
      <c r="U8">
        <v>0.63</v>
      </c>
      <c r="V8">
        <v>0.76</v>
      </c>
      <c r="W8">
        <v>0.66</v>
      </c>
      <c r="X8">
        <v>0.15</v>
      </c>
      <c r="Y8">
        <v>0.5</v>
      </c>
      <c r="Z8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8.495799999999999</v>
      </c>
      <c r="E2">
        <v>11.77</v>
      </c>
      <c r="F2">
        <v>9.720000000000001</v>
      </c>
      <c r="G2">
        <v>18.22</v>
      </c>
      <c r="H2">
        <v>0.43</v>
      </c>
      <c r="I2">
        <v>32</v>
      </c>
      <c r="J2">
        <v>39.78</v>
      </c>
      <c r="K2">
        <v>19.54</v>
      </c>
      <c r="L2">
        <v>1</v>
      </c>
      <c r="M2">
        <v>30</v>
      </c>
      <c r="N2">
        <v>4.24</v>
      </c>
      <c r="O2">
        <v>5140</v>
      </c>
      <c r="P2">
        <v>42.86</v>
      </c>
      <c r="Q2">
        <v>195.45</v>
      </c>
      <c r="R2">
        <v>37.44</v>
      </c>
      <c r="S2">
        <v>14.2</v>
      </c>
      <c r="T2">
        <v>9766.129999999999</v>
      </c>
      <c r="U2">
        <v>0.38</v>
      </c>
      <c r="V2">
        <v>0.73</v>
      </c>
      <c r="W2">
        <v>0.6899999999999999</v>
      </c>
      <c r="X2">
        <v>0.63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8.888</v>
      </c>
      <c r="E3">
        <v>11.25</v>
      </c>
      <c r="F3">
        <v>9.390000000000001</v>
      </c>
      <c r="G3">
        <v>37.54</v>
      </c>
      <c r="H3">
        <v>0.84</v>
      </c>
      <c r="I3">
        <v>15</v>
      </c>
      <c r="J3">
        <v>40.89</v>
      </c>
      <c r="K3">
        <v>19.54</v>
      </c>
      <c r="L3">
        <v>2</v>
      </c>
      <c r="M3">
        <v>6</v>
      </c>
      <c r="N3">
        <v>4.35</v>
      </c>
      <c r="O3">
        <v>5277.26</v>
      </c>
      <c r="P3">
        <v>37.17</v>
      </c>
      <c r="Q3">
        <v>195.42</v>
      </c>
      <c r="R3">
        <v>27.06</v>
      </c>
      <c r="S3">
        <v>14.2</v>
      </c>
      <c r="T3">
        <v>4658.01</v>
      </c>
      <c r="U3">
        <v>0.52</v>
      </c>
      <c r="V3">
        <v>0.75</v>
      </c>
      <c r="W3">
        <v>0.67</v>
      </c>
      <c r="X3">
        <v>0.3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8.880599999999999</v>
      </c>
      <c r="E4">
        <v>11.26</v>
      </c>
      <c r="F4">
        <v>9.4</v>
      </c>
      <c r="G4">
        <v>37.58</v>
      </c>
      <c r="H4">
        <v>1.22</v>
      </c>
      <c r="I4">
        <v>15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37.65</v>
      </c>
      <c r="Q4">
        <v>195.42</v>
      </c>
      <c r="R4">
        <v>27.05</v>
      </c>
      <c r="S4">
        <v>14.2</v>
      </c>
      <c r="T4">
        <v>4656.55</v>
      </c>
      <c r="U4">
        <v>0.52</v>
      </c>
      <c r="V4">
        <v>0.75</v>
      </c>
      <c r="W4">
        <v>0.68</v>
      </c>
      <c r="X4">
        <v>0.31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6.3538</v>
      </c>
      <c r="E2">
        <v>15.74</v>
      </c>
      <c r="F2">
        <v>10.91</v>
      </c>
      <c r="G2">
        <v>7.27</v>
      </c>
      <c r="H2">
        <v>0.12</v>
      </c>
      <c r="I2">
        <v>90</v>
      </c>
      <c r="J2">
        <v>141.81</v>
      </c>
      <c r="K2">
        <v>47.83</v>
      </c>
      <c r="L2">
        <v>1</v>
      </c>
      <c r="M2">
        <v>88</v>
      </c>
      <c r="N2">
        <v>22.98</v>
      </c>
      <c r="O2">
        <v>17723.39</v>
      </c>
      <c r="P2">
        <v>123.6</v>
      </c>
      <c r="Q2">
        <v>195.42</v>
      </c>
      <c r="R2">
        <v>74.88</v>
      </c>
      <c r="S2">
        <v>14.2</v>
      </c>
      <c r="T2">
        <v>28196.02</v>
      </c>
      <c r="U2">
        <v>0.19</v>
      </c>
      <c r="V2">
        <v>0.65</v>
      </c>
      <c r="W2">
        <v>0.78</v>
      </c>
      <c r="X2">
        <v>1.82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7.5106</v>
      </c>
      <c r="E3">
        <v>13.31</v>
      </c>
      <c r="F3">
        <v>9.9</v>
      </c>
      <c r="G3">
        <v>14.49</v>
      </c>
      <c r="H3">
        <v>0.25</v>
      </c>
      <c r="I3">
        <v>41</v>
      </c>
      <c r="J3">
        <v>143.17</v>
      </c>
      <c r="K3">
        <v>47.83</v>
      </c>
      <c r="L3">
        <v>2</v>
      </c>
      <c r="M3">
        <v>39</v>
      </c>
      <c r="N3">
        <v>23.34</v>
      </c>
      <c r="O3">
        <v>17891.86</v>
      </c>
      <c r="P3">
        <v>111.27</v>
      </c>
      <c r="Q3">
        <v>195.44</v>
      </c>
      <c r="R3">
        <v>43.41</v>
      </c>
      <c r="S3">
        <v>14.2</v>
      </c>
      <c r="T3">
        <v>12705.22</v>
      </c>
      <c r="U3">
        <v>0.33</v>
      </c>
      <c r="V3">
        <v>0.71</v>
      </c>
      <c r="W3">
        <v>0.7</v>
      </c>
      <c r="X3">
        <v>0.8100000000000001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7.9232</v>
      </c>
      <c r="E4">
        <v>12.62</v>
      </c>
      <c r="F4">
        <v>9.609999999999999</v>
      </c>
      <c r="G4">
        <v>21.36</v>
      </c>
      <c r="H4">
        <v>0.37</v>
      </c>
      <c r="I4">
        <v>27</v>
      </c>
      <c r="J4">
        <v>144.54</v>
      </c>
      <c r="K4">
        <v>47.83</v>
      </c>
      <c r="L4">
        <v>3</v>
      </c>
      <c r="M4">
        <v>25</v>
      </c>
      <c r="N4">
        <v>23.71</v>
      </c>
      <c r="O4">
        <v>18060.85</v>
      </c>
      <c r="P4">
        <v>107.15</v>
      </c>
      <c r="Q4">
        <v>195.42</v>
      </c>
      <c r="R4">
        <v>34.67</v>
      </c>
      <c r="S4">
        <v>14.2</v>
      </c>
      <c r="T4">
        <v>8404.08</v>
      </c>
      <c r="U4">
        <v>0.41</v>
      </c>
      <c r="V4">
        <v>0.73</v>
      </c>
      <c r="W4">
        <v>0.67</v>
      </c>
      <c r="X4">
        <v>0.53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8.140000000000001</v>
      </c>
      <c r="E5">
        <v>12.28</v>
      </c>
      <c r="F5">
        <v>9.48</v>
      </c>
      <c r="G5">
        <v>28.44</v>
      </c>
      <c r="H5">
        <v>0.49</v>
      </c>
      <c r="I5">
        <v>20</v>
      </c>
      <c r="J5">
        <v>145.92</v>
      </c>
      <c r="K5">
        <v>47.83</v>
      </c>
      <c r="L5">
        <v>4</v>
      </c>
      <c r="M5">
        <v>18</v>
      </c>
      <c r="N5">
        <v>24.09</v>
      </c>
      <c r="O5">
        <v>18230.35</v>
      </c>
      <c r="P5">
        <v>104.81</v>
      </c>
      <c r="Q5">
        <v>195.44</v>
      </c>
      <c r="R5">
        <v>30.2</v>
      </c>
      <c r="S5">
        <v>14.2</v>
      </c>
      <c r="T5">
        <v>6202.73</v>
      </c>
      <c r="U5">
        <v>0.47</v>
      </c>
      <c r="V5">
        <v>0.74</v>
      </c>
      <c r="W5">
        <v>0.67</v>
      </c>
      <c r="X5">
        <v>0.39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8.2873</v>
      </c>
      <c r="E6">
        <v>12.07</v>
      </c>
      <c r="F6">
        <v>9.380000000000001</v>
      </c>
      <c r="G6">
        <v>35.16</v>
      </c>
      <c r="H6">
        <v>0.6</v>
      </c>
      <c r="I6">
        <v>16</v>
      </c>
      <c r="J6">
        <v>147.3</v>
      </c>
      <c r="K6">
        <v>47.83</v>
      </c>
      <c r="L6">
        <v>5</v>
      </c>
      <c r="M6">
        <v>14</v>
      </c>
      <c r="N6">
        <v>24.47</v>
      </c>
      <c r="O6">
        <v>18400.38</v>
      </c>
      <c r="P6">
        <v>102.64</v>
      </c>
      <c r="Q6">
        <v>195.42</v>
      </c>
      <c r="R6">
        <v>27.1</v>
      </c>
      <c r="S6">
        <v>14.2</v>
      </c>
      <c r="T6">
        <v>4672.15</v>
      </c>
      <c r="U6">
        <v>0.52</v>
      </c>
      <c r="V6">
        <v>0.75</v>
      </c>
      <c r="W6">
        <v>0.66</v>
      </c>
      <c r="X6">
        <v>0.29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8.344900000000001</v>
      </c>
      <c r="E7">
        <v>11.98</v>
      </c>
      <c r="F7">
        <v>9.35</v>
      </c>
      <c r="G7">
        <v>40.07</v>
      </c>
      <c r="H7">
        <v>0.71</v>
      </c>
      <c r="I7">
        <v>14</v>
      </c>
      <c r="J7">
        <v>148.68</v>
      </c>
      <c r="K7">
        <v>47.83</v>
      </c>
      <c r="L7">
        <v>6</v>
      </c>
      <c r="M7">
        <v>12</v>
      </c>
      <c r="N7">
        <v>24.85</v>
      </c>
      <c r="O7">
        <v>18570.94</v>
      </c>
      <c r="P7">
        <v>101.77</v>
      </c>
      <c r="Q7">
        <v>195.42</v>
      </c>
      <c r="R7">
        <v>26.28</v>
      </c>
      <c r="S7">
        <v>14.2</v>
      </c>
      <c r="T7">
        <v>4273.93</v>
      </c>
      <c r="U7">
        <v>0.54</v>
      </c>
      <c r="V7">
        <v>0.75</v>
      </c>
      <c r="W7">
        <v>0.66</v>
      </c>
      <c r="X7">
        <v>0.26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8.4124</v>
      </c>
      <c r="E8">
        <v>11.89</v>
      </c>
      <c r="F8">
        <v>9.31</v>
      </c>
      <c r="G8">
        <v>46.56</v>
      </c>
      <c r="H8">
        <v>0.83</v>
      </c>
      <c r="I8">
        <v>12</v>
      </c>
      <c r="J8">
        <v>150.07</v>
      </c>
      <c r="K8">
        <v>47.83</v>
      </c>
      <c r="L8">
        <v>7</v>
      </c>
      <c r="M8">
        <v>10</v>
      </c>
      <c r="N8">
        <v>25.24</v>
      </c>
      <c r="O8">
        <v>18742.03</v>
      </c>
      <c r="P8">
        <v>100.58</v>
      </c>
      <c r="Q8">
        <v>195.42</v>
      </c>
      <c r="R8">
        <v>25.06</v>
      </c>
      <c r="S8">
        <v>14.2</v>
      </c>
      <c r="T8">
        <v>3673.22</v>
      </c>
      <c r="U8">
        <v>0.57</v>
      </c>
      <c r="V8">
        <v>0.76</v>
      </c>
      <c r="W8">
        <v>0.66</v>
      </c>
      <c r="X8">
        <v>0.22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8.486599999999999</v>
      </c>
      <c r="E9">
        <v>11.78</v>
      </c>
      <c r="F9">
        <v>9.27</v>
      </c>
      <c r="G9">
        <v>55.6</v>
      </c>
      <c r="H9">
        <v>0.9399999999999999</v>
      </c>
      <c r="I9">
        <v>10</v>
      </c>
      <c r="J9">
        <v>151.46</v>
      </c>
      <c r="K9">
        <v>47.83</v>
      </c>
      <c r="L9">
        <v>8</v>
      </c>
      <c r="M9">
        <v>8</v>
      </c>
      <c r="N9">
        <v>25.63</v>
      </c>
      <c r="O9">
        <v>18913.66</v>
      </c>
      <c r="P9">
        <v>98.81</v>
      </c>
      <c r="Q9">
        <v>195.42</v>
      </c>
      <c r="R9">
        <v>23.56</v>
      </c>
      <c r="S9">
        <v>14.2</v>
      </c>
      <c r="T9">
        <v>2933.93</v>
      </c>
      <c r="U9">
        <v>0.6</v>
      </c>
      <c r="V9">
        <v>0.76</v>
      </c>
      <c r="W9">
        <v>0.65</v>
      </c>
      <c r="X9">
        <v>0.18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8.5175</v>
      </c>
      <c r="E10">
        <v>11.74</v>
      </c>
      <c r="F10">
        <v>9.25</v>
      </c>
      <c r="G10">
        <v>61.68</v>
      </c>
      <c r="H10">
        <v>1.04</v>
      </c>
      <c r="I10">
        <v>9</v>
      </c>
      <c r="J10">
        <v>152.85</v>
      </c>
      <c r="K10">
        <v>47.83</v>
      </c>
      <c r="L10">
        <v>9</v>
      </c>
      <c r="M10">
        <v>7</v>
      </c>
      <c r="N10">
        <v>26.03</v>
      </c>
      <c r="O10">
        <v>19085.83</v>
      </c>
      <c r="P10">
        <v>97.95999999999999</v>
      </c>
      <c r="Q10">
        <v>195.42</v>
      </c>
      <c r="R10">
        <v>23.12</v>
      </c>
      <c r="S10">
        <v>14.2</v>
      </c>
      <c r="T10">
        <v>2720.62</v>
      </c>
      <c r="U10">
        <v>0.61</v>
      </c>
      <c r="V10">
        <v>0.76</v>
      </c>
      <c r="W10">
        <v>0.65</v>
      </c>
      <c r="X10">
        <v>0.16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8.5517</v>
      </c>
      <c r="E11">
        <v>11.69</v>
      </c>
      <c r="F11">
        <v>9.23</v>
      </c>
      <c r="G11">
        <v>69.26000000000001</v>
      </c>
      <c r="H11">
        <v>1.15</v>
      </c>
      <c r="I11">
        <v>8</v>
      </c>
      <c r="J11">
        <v>154.25</v>
      </c>
      <c r="K11">
        <v>47.83</v>
      </c>
      <c r="L11">
        <v>10</v>
      </c>
      <c r="M11">
        <v>6</v>
      </c>
      <c r="N11">
        <v>26.43</v>
      </c>
      <c r="O11">
        <v>19258.55</v>
      </c>
      <c r="P11">
        <v>96.88</v>
      </c>
      <c r="Q11">
        <v>195.42</v>
      </c>
      <c r="R11">
        <v>22.61</v>
      </c>
      <c r="S11">
        <v>14.2</v>
      </c>
      <c r="T11">
        <v>2471.43</v>
      </c>
      <c r="U11">
        <v>0.63</v>
      </c>
      <c r="V11">
        <v>0.76</v>
      </c>
      <c r="W11">
        <v>0.65</v>
      </c>
      <c r="X11">
        <v>0.15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8.5566</v>
      </c>
      <c r="E12">
        <v>11.69</v>
      </c>
      <c r="F12">
        <v>9.23</v>
      </c>
      <c r="G12">
        <v>69.20999999999999</v>
      </c>
      <c r="H12">
        <v>1.25</v>
      </c>
      <c r="I12">
        <v>8</v>
      </c>
      <c r="J12">
        <v>155.66</v>
      </c>
      <c r="K12">
        <v>47.83</v>
      </c>
      <c r="L12">
        <v>11</v>
      </c>
      <c r="M12">
        <v>6</v>
      </c>
      <c r="N12">
        <v>26.83</v>
      </c>
      <c r="O12">
        <v>19431.82</v>
      </c>
      <c r="P12">
        <v>95.75</v>
      </c>
      <c r="Q12">
        <v>195.42</v>
      </c>
      <c r="R12">
        <v>22.31</v>
      </c>
      <c r="S12">
        <v>14.2</v>
      </c>
      <c r="T12">
        <v>2318.51</v>
      </c>
      <c r="U12">
        <v>0.64</v>
      </c>
      <c r="V12">
        <v>0.76</v>
      </c>
      <c r="W12">
        <v>0.65</v>
      </c>
      <c r="X12">
        <v>0.14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8.598699999999999</v>
      </c>
      <c r="E13">
        <v>11.63</v>
      </c>
      <c r="F13">
        <v>9.199999999999999</v>
      </c>
      <c r="G13">
        <v>78.84999999999999</v>
      </c>
      <c r="H13">
        <v>1.35</v>
      </c>
      <c r="I13">
        <v>7</v>
      </c>
      <c r="J13">
        <v>157.07</v>
      </c>
      <c r="K13">
        <v>47.83</v>
      </c>
      <c r="L13">
        <v>12</v>
      </c>
      <c r="M13">
        <v>5</v>
      </c>
      <c r="N13">
        <v>27.24</v>
      </c>
      <c r="O13">
        <v>19605.66</v>
      </c>
      <c r="P13">
        <v>95.16</v>
      </c>
      <c r="Q13">
        <v>195.42</v>
      </c>
      <c r="R13">
        <v>21.54</v>
      </c>
      <c r="S13">
        <v>14.2</v>
      </c>
      <c r="T13">
        <v>1939.06</v>
      </c>
      <c r="U13">
        <v>0.66</v>
      </c>
      <c r="V13">
        <v>0.77</v>
      </c>
      <c r="W13">
        <v>0.65</v>
      </c>
      <c r="X13">
        <v>0.11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8.5876</v>
      </c>
      <c r="E14">
        <v>11.64</v>
      </c>
      <c r="F14">
        <v>9.210000000000001</v>
      </c>
      <c r="G14">
        <v>78.98</v>
      </c>
      <c r="H14">
        <v>1.45</v>
      </c>
      <c r="I14">
        <v>7</v>
      </c>
      <c r="J14">
        <v>158.48</v>
      </c>
      <c r="K14">
        <v>47.83</v>
      </c>
      <c r="L14">
        <v>13</v>
      </c>
      <c r="M14">
        <v>5</v>
      </c>
      <c r="N14">
        <v>27.65</v>
      </c>
      <c r="O14">
        <v>19780.06</v>
      </c>
      <c r="P14">
        <v>94.09</v>
      </c>
      <c r="Q14">
        <v>195.42</v>
      </c>
      <c r="R14">
        <v>21.98</v>
      </c>
      <c r="S14">
        <v>14.2</v>
      </c>
      <c r="T14">
        <v>2159.64</v>
      </c>
      <c r="U14">
        <v>0.65</v>
      </c>
      <c r="V14">
        <v>0.77</v>
      </c>
      <c r="W14">
        <v>0.65</v>
      </c>
      <c r="X14">
        <v>0.13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8.6275</v>
      </c>
      <c r="E15">
        <v>11.59</v>
      </c>
      <c r="F15">
        <v>9.19</v>
      </c>
      <c r="G15">
        <v>91.89</v>
      </c>
      <c r="H15">
        <v>1.55</v>
      </c>
      <c r="I15">
        <v>6</v>
      </c>
      <c r="J15">
        <v>159.9</v>
      </c>
      <c r="K15">
        <v>47.83</v>
      </c>
      <c r="L15">
        <v>14</v>
      </c>
      <c r="M15">
        <v>4</v>
      </c>
      <c r="N15">
        <v>28.07</v>
      </c>
      <c r="O15">
        <v>19955.16</v>
      </c>
      <c r="P15">
        <v>92.97</v>
      </c>
      <c r="Q15">
        <v>195.42</v>
      </c>
      <c r="R15">
        <v>21.16</v>
      </c>
      <c r="S15">
        <v>14.2</v>
      </c>
      <c r="T15">
        <v>1755.04</v>
      </c>
      <c r="U15">
        <v>0.67</v>
      </c>
      <c r="V15">
        <v>0.77</v>
      </c>
      <c r="W15">
        <v>0.65</v>
      </c>
      <c r="X15">
        <v>0.1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8.6273</v>
      </c>
      <c r="E16">
        <v>11.59</v>
      </c>
      <c r="F16">
        <v>9.19</v>
      </c>
      <c r="G16">
        <v>91.89</v>
      </c>
      <c r="H16">
        <v>1.65</v>
      </c>
      <c r="I16">
        <v>6</v>
      </c>
      <c r="J16">
        <v>161.32</v>
      </c>
      <c r="K16">
        <v>47.83</v>
      </c>
      <c r="L16">
        <v>15</v>
      </c>
      <c r="M16">
        <v>4</v>
      </c>
      <c r="N16">
        <v>28.5</v>
      </c>
      <c r="O16">
        <v>20130.71</v>
      </c>
      <c r="P16">
        <v>92.28</v>
      </c>
      <c r="Q16">
        <v>195.42</v>
      </c>
      <c r="R16">
        <v>21.08</v>
      </c>
      <c r="S16">
        <v>14.2</v>
      </c>
      <c r="T16">
        <v>1712.71</v>
      </c>
      <c r="U16">
        <v>0.67</v>
      </c>
      <c r="V16">
        <v>0.77</v>
      </c>
      <c r="W16">
        <v>0.65</v>
      </c>
      <c r="X16">
        <v>0.1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8.6275</v>
      </c>
      <c r="E17">
        <v>11.59</v>
      </c>
      <c r="F17">
        <v>9.19</v>
      </c>
      <c r="G17">
        <v>91.89</v>
      </c>
      <c r="H17">
        <v>1.74</v>
      </c>
      <c r="I17">
        <v>6</v>
      </c>
      <c r="J17">
        <v>162.75</v>
      </c>
      <c r="K17">
        <v>47.83</v>
      </c>
      <c r="L17">
        <v>16</v>
      </c>
      <c r="M17">
        <v>4</v>
      </c>
      <c r="N17">
        <v>28.92</v>
      </c>
      <c r="O17">
        <v>20306.85</v>
      </c>
      <c r="P17">
        <v>91.23999999999999</v>
      </c>
      <c r="Q17">
        <v>195.44</v>
      </c>
      <c r="R17">
        <v>21.12</v>
      </c>
      <c r="S17">
        <v>14.2</v>
      </c>
      <c r="T17">
        <v>1733.05</v>
      </c>
      <c r="U17">
        <v>0.67</v>
      </c>
      <c r="V17">
        <v>0.77</v>
      </c>
      <c r="W17">
        <v>0.65</v>
      </c>
      <c r="X17">
        <v>0.1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8.665699999999999</v>
      </c>
      <c r="E18">
        <v>11.54</v>
      </c>
      <c r="F18">
        <v>9.17</v>
      </c>
      <c r="G18">
        <v>110</v>
      </c>
      <c r="H18">
        <v>1.83</v>
      </c>
      <c r="I18">
        <v>5</v>
      </c>
      <c r="J18">
        <v>164.19</v>
      </c>
      <c r="K18">
        <v>47.83</v>
      </c>
      <c r="L18">
        <v>17</v>
      </c>
      <c r="M18">
        <v>3</v>
      </c>
      <c r="N18">
        <v>29.36</v>
      </c>
      <c r="O18">
        <v>20483.57</v>
      </c>
      <c r="P18">
        <v>89.91</v>
      </c>
      <c r="Q18">
        <v>195.42</v>
      </c>
      <c r="R18">
        <v>20.54</v>
      </c>
      <c r="S18">
        <v>14.2</v>
      </c>
      <c r="T18">
        <v>1449.23</v>
      </c>
      <c r="U18">
        <v>0.6899999999999999</v>
      </c>
      <c r="V18">
        <v>0.77</v>
      </c>
      <c r="W18">
        <v>0.64</v>
      </c>
      <c r="X18">
        <v>0.08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8.6599</v>
      </c>
      <c r="E19">
        <v>11.55</v>
      </c>
      <c r="F19">
        <v>9.17</v>
      </c>
      <c r="G19">
        <v>110.1</v>
      </c>
      <c r="H19">
        <v>1.93</v>
      </c>
      <c r="I19">
        <v>5</v>
      </c>
      <c r="J19">
        <v>165.62</v>
      </c>
      <c r="K19">
        <v>47.83</v>
      </c>
      <c r="L19">
        <v>18</v>
      </c>
      <c r="M19">
        <v>3</v>
      </c>
      <c r="N19">
        <v>29.8</v>
      </c>
      <c r="O19">
        <v>20660.89</v>
      </c>
      <c r="P19">
        <v>89.91</v>
      </c>
      <c r="Q19">
        <v>195.42</v>
      </c>
      <c r="R19">
        <v>20.74</v>
      </c>
      <c r="S19">
        <v>14.2</v>
      </c>
      <c r="T19">
        <v>1550.42</v>
      </c>
      <c r="U19">
        <v>0.68</v>
      </c>
      <c r="V19">
        <v>0.77</v>
      </c>
      <c r="W19">
        <v>0.65</v>
      </c>
      <c r="X19">
        <v>0.09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8.6701</v>
      </c>
      <c r="E20">
        <v>11.53</v>
      </c>
      <c r="F20">
        <v>9.16</v>
      </c>
      <c r="G20">
        <v>109.93</v>
      </c>
      <c r="H20">
        <v>2.02</v>
      </c>
      <c r="I20">
        <v>5</v>
      </c>
      <c r="J20">
        <v>167.07</v>
      </c>
      <c r="K20">
        <v>47.83</v>
      </c>
      <c r="L20">
        <v>19</v>
      </c>
      <c r="M20">
        <v>3</v>
      </c>
      <c r="N20">
        <v>30.24</v>
      </c>
      <c r="O20">
        <v>20838.81</v>
      </c>
      <c r="P20">
        <v>87.76000000000001</v>
      </c>
      <c r="Q20">
        <v>195.42</v>
      </c>
      <c r="R20">
        <v>20.35</v>
      </c>
      <c r="S20">
        <v>14.2</v>
      </c>
      <c r="T20">
        <v>1352.56</v>
      </c>
      <c r="U20">
        <v>0.7</v>
      </c>
      <c r="V20">
        <v>0.77</v>
      </c>
      <c r="W20">
        <v>0.64</v>
      </c>
      <c r="X20">
        <v>0.07000000000000001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8.667</v>
      </c>
      <c r="E21">
        <v>11.54</v>
      </c>
      <c r="F21">
        <v>9.17</v>
      </c>
      <c r="G21">
        <v>109.98</v>
      </c>
      <c r="H21">
        <v>2.1</v>
      </c>
      <c r="I21">
        <v>5</v>
      </c>
      <c r="J21">
        <v>168.51</v>
      </c>
      <c r="K21">
        <v>47.83</v>
      </c>
      <c r="L21">
        <v>20</v>
      </c>
      <c r="M21">
        <v>3</v>
      </c>
      <c r="N21">
        <v>30.69</v>
      </c>
      <c r="O21">
        <v>21017.33</v>
      </c>
      <c r="P21">
        <v>86.12</v>
      </c>
      <c r="Q21">
        <v>195.42</v>
      </c>
      <c r="R21">
        <v>20.52</v>
      </c>
      <c r="S21">
        <v>14.2</v>
      </c>
      <c r="T21">
        <v>1440.79</v>
      </c>
      <c r="U21">
        <v>0.6899999999999999</v>
      </c>
      <c r="V21">
        <v>0.77</v>
      </c>
      <c r="W21">
        <v>0.64</v>
      </c>
      <c r="X21">
        <v>0.08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8.700100000000001</v>
      </c>
      <c r="E22">
        <v>11.49</v>
      </c>
      <c r="F22">
        <v>9.15</v>
      </c>
      <c r="G22">
        <v>137.25</v>
      </c>
      <c r="H22">
        <v>2.19</v>
      </c>
      <c r="I22">
        <v>4</v>
      </c>
      <c r="J22">
        <v>169.97</v>
      </c>
      <c r="K22">
        <v>47.83</v>
      </c>
      <c r="L22">
        <v>21</v>
      </c>
      <c r="M22">
        <v>0</v>
      </c>
      <c r="N22">
        <v>31.14</v>
      </c>
      <c r="O22">
        <v>21196.47</v>
      </c>
      <c r="P22">
        <v>85.25</v>
      </c>
      <c r="Q22">
        <v>195.42</v>
      </c>
      <c r="R22">
        <v>19.85</v>
      </c>
      <c r="S22">
        <v>14.2</v>
      </c>
      <c r="T22">
        <v>1108.31</v>
      </c>
      <c r="U22">
        <v>0.72</v>
      </c>
      <c r="V22">
        <v>0.77</v>
      </c>
      <c r="W22">
        <v>0.65</v>
      </c>
      <c r="X22">
        <v>0.06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5.7164</v>
      </c>
      <c r="E2">
        <v>17.49</v>
      </c>
      <c r="F2">
        <v>11.27</v>
      </c>
      <c r="G2">
        <v>6.32</v>
      </c>
      <c r="H2">
        <v>0.1</v>
      </c>
      <c r="I2">
        <v>107</v>
      </c>
      <c r="J2">
        <v>176.73</v>
      </c>
      <c r="K2">
        <v>52.44</v>
      </c>
      <c r="L2">
        <v>1</v>
      </c>
      <c r="M2">
        <v>105</v>
      </c>
      <c r="N2">
        <v>33.29</v>
      </c>
      <c r="O2">
        <v>22031.19</v>
      </c>
      <c r="P2">
        <v>147.45</v>
      </c>
      <c r="Q2">
        <v>195.44</v>
      </c>
      <c r="R2">
        <v>85.79000000000001</v>
      </c>
      <c r="S2">
        <v>14.2</v>
      </c>
      <c r="T2">
        <v>33565.93</v>
      </c>
      <c r="U2">
        <v>0.17</v>
      </c>
      <c r="V2">
        <v>0.63</v>
      </c>
      <c r="W2">
        <v>0.82</v>
      </c>
      <c r="X2">
        <v>2.18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7.0494</v>
      </c>
      <c r="E3">
        <v>14.19</v>
      </c>
      <c r="F3">
        <v>10.06</v>
      </c>
      <c r="G3">
        <v>12.57</v>
      </c>
      <c r="H3">
        <v>0.2</v>
      </c>
      <c r="I3">
        <v>48</v>
      </c>
      <c r="J3">
        <v>178.21</v>
      </c>
      <c r="K3">
        <v>52.44</v>
      </c>
      <c r="L3">
        <v>2</v>
      </c>
      <c r="M3">
        <v>46</v>
      </c>
      <c r="N3">
        <v>33.77</v>
      </c>
      <c r="O3">
        <v>22213.89</v>
      </c>
      <c r="P3">
        <v>130.98</v>
      </c>
      <c r="Q3">
        <v>195.43</v>
      </c>
      <c r="R3">
        <v>47.94</v>
      </c>
      <c r="S3">
        <v>14.2</v>
      </c>
      <c r="T3">
        <v>14936.33</v>
      </c>
      <c r="U3">
        <v>0.3</v>
      </c>
      <c r="V3">
        <v>0.7</v>
      </c>
      <c r="W3">
        <v>0.73</v>
      </c>
      <c r="X3">
        <v>0.97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7.5711</v>
      </c>
      <c r="E4">
        <v>13.21</v>
      </c>
      <c r="F4">
        <v>9.69</v>
      </c>
      <c r="G4">
        <v>18.75</v>
      </c>
      <c r="H4">
        <v>0.3</v>
      </c>
      <c r="I4">
        <v>31</v>
      </c>
      <c r="J4">
        <v>179.7</v>
      </c>
      <c r="K4">
        <v>52.44</v>
      </c>
      <c r="L4">
        <v>3</v>
      </c>
      <c r="M4">
        <v>29</v>
      </c>
      <c r="N4">
        <v>34.26</v>
      </c>
      <c r="O4">
        <v>22397.24</v>
      </c>
      <c r="P4">
        <v>125.37</v>
      </c>
      <c r="Q4">
        <v>195.42</v>
      </c>
      <c r="R4">
        <v>36.62</v>
      </c>
      <c r="S4">
        <v>14.2</v>
      </c>
      <c r="T4">
        <v>9360.030000000001</v>
      </c>
      <c r="U4">
        <v>0.39</v>
      </c>
      <c r="V4">
        <v>0.73</v>
      </c>
      <c r="W4">
        <v>0.6899999999999999</v>
      </c>
      <c r="X4">
        <v>0.6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7.8285</v>
      </c>
      <c r="E5">
        <v>12.77</v>
      </c>
      <c r="F5">
        <v>9.539999999999999</v>
      </c>
      <c r="G5">
        <v>24.88</v>
      </c>
      <c r="H5">
        <v>0.39</v>
      </c>
      <c r="I5">
        <v>23</v>
      </c>
      <c r="J5">
        <v>181.19</v>
      </c>
      <c r="K5">
        <v>52.44</v>
      </c>
      <c r="L5">
        <v>4</v>
      </c>
      <c r="M5">
        <v>21</v>
      </c>
      <c r="N5">
        <v>34.75</v>
      </c>
      <c r="O5">
        <v>22581.25</v>
      </c>
      <c r="P5">
        <v>122.75</v>
      </c>
      <c r="Q5">
        <v>195.42</v>
      </c>
      <c r="R5">
        <v>31.69</v>
      </c>
      <c r="S5">
        <v>14.2</v>
      </c>
      <c r="T5">
        <v>6934.86</v>
      </c>
      <c r="U5">
        <v>0.45</v>
      </c>
      <c r="V5">
        <v>0.74</v>
      </c>
      <c r="W5">
        <v>0.68</v>
      </c>
      <c r="X5">
        <v>0.45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7.9632</v>
      </c>
      <c r="E6">
        <v>12.56</v>
      </c>
      <c r="F6">
        <v>9.460000000000001</v>
      </c>
      <c r="G6">
        <v>29.88</v>
      </c>
      <c r="H6">
        <v>0.49</v>
      </c>
      <c r="I6">
        <v>19</v>
      </c>
      <c r="J6">
        <v>182.69</v>
      </c>
      <c r="K6">
        <v>52.44</v>
      </c>
      <c r="L6">
        <v>5</v>
      </c>
      <c r="M6">
        <v>17</v>
      </c>
      <c r="N6">
        <v>35.25</v>
      </c>
      <c r="O6">
        <v>22766.06</v>
      </c>
      <c r="P6">
        <v>121.48</v>
      </c>
      <c r="Q6">
        <v>195.44</v>
      </c>
      <c r="R6">
        <v>29.62</v>
      </c>
      <c r="S6">
        <v>14.2</v>
      </c>
      <c r="T6">
        <v>5918.09</v>
      </c>
      <c r="U6">
        <v>0.48</v>
      </c>
      <c r="V6">
        <v>0.75</v>
      </c>
      <c r="W6">
        <v>0.67</v>
      </c>
      <c r="X6">
        <v>0.37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8.077199999999999</v>
      </c>
      <c r="E7">
        <v>12.38</v>
      </c>
      <c r="F7">
        <v>9.390000000000001</v>
      </c>
      <c r="G7">
        <v>35.22</v>
      </c>
      <c r="H7">
        <v>0.58</v>
      </c>
      <c r="I7">
        <v>16</v>
      </c>
      <c r="J7">
        <v>184.19</v>
      </c>
      <c r="K7">
        <v>52.44</v>
      </c>
      <c r="L7">
        <v>6</v>
      </c>
      <c r="M7">
        <v>14</v>
      </c>
      <c r="N7">
        <v>35.75</v>
      </c>
      <c r="O7">
        <v>22951.43</v>
      </c>
      <c r="P7">
        <v>119.93</v>
      </c>
      <c r="Q7">
        <v>195.42</v>
      </c>
      <c r="R7">
        <v>27.57</v>
      </c>
      <c r="S7">
        <v>14.2</v>
      </c>
      <c r="T7">
        <v>4907.4</v>
      </c>
      <c r="U7">
        <v>0.52</v>
      </c>
      <c r="V7">
        <v>0.75</v>
      </c>
      <c r="W7">
        <v>0.66</v>
      </c>
      <c r="X7">
        <v>0.3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8.1511</v>
      </c>
      <c r="E8">
        <v>12.27</v>
      </c>
      <c r="F8">
        <v>9.35</v>
      </c>
      <c r="G8">
        <v>40.07</v>
      </c>
      <c r="H8">
        <v>0.67</v>
      </c>
      <c r="I8">
        <v>14</v>
      </c>
      <c r="J8">
        <v>185.7</v>
      </c>
      <c r="K8">
        <v>52.44</v>
      </c>
      <c r="L8">
        <v>7</v>
      </c>
      <c r="M8">
        <v>12</v>
      </c>
      <c r="N8">
        <v>36.26</v>
      </c>
      <c r="O8">
        <v>23137.49</v>
      </c>
      <c r="P8">
        <v>118.83</v>
      </c>
      <c r="Q8">
        <v>195.42</v>
      </c>
      <c r="R8">
        <v>26.2</v>
      </c>
      <c r="S8">
        <v>14.2</v>
      </c>
      <c r="T8">
        <v>4233.5</v>
      </c>
      <c r="U8">
        <v>0.54</v>
      </c>
      <c r="V8">
        <v>0.75</v>
      </c>
      <c r="W8">
        <v>0.66</v>
      </c>
      <c r="X8">
        <v>0.26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8.222</v>
      </c>
      <c r="E9">
        <v>12.16</v>
      </c>
      <c r="F9">
        <v>9.32</v>
      </c>
      <c r="G9">
        <v>46.58</v>
      </c>
      <c r="H9">
        <v>0.76</v>
      </c>
      <c r="I9">
        <v>12</v>
      </c>
      <c r="J9">
        <v>187.22</v>
      </c>
      <c r="K9">
        <v>52.44</v>
      </c>
      <c r="L9">
        <v>8</v>
      </c>
      <c r="M9">
        <v>10</v>
      </c>
      <c r="N9">
        <v>36.78</v>
      </c>
      <c r="O9">
        <v>23324.24</v>
      </c>
      <c r="P9">
        <v>118.03</v>
      </c>
      <c r="Q9">
        <v>195.42</v>
      </c>
      <c r="R9">
        <v>24.95</v>
      </c>
      <c r="S9">
        <v>14.2</v>
      </c>
      <c r="T9">
        <v>3618.24</v>
      </c>
      <c r="U9">
        <v>0.57</v>
      </c>
      <c r="V9">
        <v>0.76</v>
      </c>
      <c r="W9">
        <v>0.66</v>
      </c>
      <c r="X9">
        <v>0.23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8.260899999999999</v>
      </c>
      <c r="E10">
        <v>12.11</v>
      </c>
      <c r="F10">
        <v>9.289999999999999</v>
      </c>
      <c r="G10">
        <v>50.69</v>
      </c>
      <c r="H10">
        <v>0.85</v>
      </c>
      <c r="I10">
        <v>11</v>
      </c>
      <c r="J10">
        <v>188.74</v>
      </c>
      <c r="K10">
        <v>52.44</v>
      </c>
      <c r="L10">
        <v>9</v>
      </c>
      <c r="M10">
        <v>9</v>
      </c>
      <c r="N10">
        <v>37.3</v>
      </c>
      <c r="O10">
        <v>23511.69</v>
      </c>
      <c r="P10">
        <v>116.96</v>
      </c>
      <c r="Q10">
        <v>195.42</v>
      </c>
      <c r="R10">
        <v>24.51</v>
      </c>
      <c r="S10">
        <v>14.2</v>
      </c>
      <c r="T10">
        <v>3403.15</v>
      </c>
      <c r="U10">
        <v>0.58</v>
      </c>
      <c r="V10">
        <v>0.76</v>
      </c>
      <c r="W10">
        <v>0.65</v>
      </c>
      <c r="X10">
        <v>0.21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8.3055</v>
      </c>
      <c r="E11">
        <v>12.04</v>
      </c>
      <c r="F11">
        <v>9.26</v>
      </c>
      <c r="G11">
        <v>55.59</v>
      </c>
      <c r="H11">
        <v>0.93</v>
      </c>
      <c r="I11">
        <v>10</v>
      </c>
      <c r="J11">
        <v>190.26</v>
      </c>
      <c r="K11">
        <v>52.44</v>
      </c>
      <c r="L11">
        <v>10</v>
      </c>
      <c r="M11">
        <v>8</v>
      </c>
      <c r="N11">
        <v>37.82</v>
      </c>
      <c r="O11">
        <v>23699.85</v>
      </c>
      <c r="P11">
        <v>116.28</v>
      </c>
      <c r="Q11">
        <v>195.42</v>
      </c>
      <c r="R11">
        <v>23.51</v>
      </c>
      <c r="S11">
        <v>14.2</v>
      </c>
      <c r="T11">
        <v>2909.16</v>
      </c>
      <c r="U11">
        <v>0.6</v>
      </c>
      <c r="V11">
        <v>0.76</v>
      </c>
      <c r="W11">
        <v>0.65</v>
      </c>
      <c r="X11">
        <v>0.18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8.343999999999999</v>
      </c>
      <c r="E12">
        <v>11.98</v>
      </c>
      <c r="F12">
        <v>9.24</v>
      </c>
      <c r="G12">
        <v>61.63</v>
      </c>
      <c r="H12">
        <v>1.02</v>
      </c>
      <c r="I12">
        <v>9</v>
      </c>
      <c r="J12">
        <v>191.79</v>
      </c>
      <c r="K12">
        <v>52.44</v>
      </c>
      <c r="L12">
        <v>11</v>
      </c>
      <c r="M12">
        <v>7</v>
      </c>
      <c r="N12">
        <v>38.35</v>
      </c>
      <c r="O12">
        <v>23888.73</v>
      </c>
      <c r="P12">
        <v>114.93</v>
      </c>
      <c r="Q12">
        <v>195.42</v>
      </c>
      <c r="R12">
        <v>22.95</v>
      </c>
      <c r="S12">
        <v>14.2</v>
      </c>
      <c r="T12">
        <v>2636.55</v>
      </c>
      <c r="U12">
        <v>0.62</v>
      </c>
      <c r="V12">
        <v>0.76</v>
      </c>
      <c r="W12">
        <v>0.65</v>
      </c>
      <c r="X12">
        <v>0.16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8.378500000000001</v>
      </c>
      <c r="E13">
        <v>11.94</v>
      </c>
      <c r="F13">
        <v>9.23</v>
      </c>
      <c r="G13">
        <v>69.23</v>
      </c>
      <c r="H13">
        <v>1.1</v>
      </c>
      <c r="I13">
        <v>8</v>
      </c>
      <c r="J13">
        <v>193.33</v>
      </c>
      <c r="K13">
        <v>52.44</v>
      </c>
      <c r="L13">
        <v>12</v>
      </c>
      <c r="M13">
        <v>6</v>
      </c>
      <c r="N13">
        <v>38.89</v>
      </c>
      <c r="O13">
        <v>24078.33</v>
      </c>
      <c r="P13">
        <v>114.31</v>
      </c>
      <c r="Q13">
        <v>195.42</v>
      </c>
      <c r="R13">
        <v>22.5</v>
      </c>
      <c r="S13">
        <v>14.2</v>
      </c>
      <c r="T13">
        <v>2413.23</v>
      </c>
      <c r="U13">
        <v>0.63</v>
      </c>
      <c r="V13">
        <v>0.76</v>
      </c>
      <c r="W13">
        <v>0.65</v>
      </c>
      <c r="X13">
        <v>0.14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8.3775</v>
      </c>
      <c r="E14">
        <v>11.94</v>
      </c>
      <c r="F14">
        <v>9.23</v>
      </c>
      <c r="G14">
        <v>69.23999999999999</v>
      </c>
      <c r="H14">
        <v>1.18</v>
      </c>
      <c r="I14">
        <v>8</v>
      </c>
      <c r="J14">
        <v>194.88</v>
      </c>
      <c r="K14">
        <v>52.44</v>
      </c>
      <c r="L14">
        <v>13</v>
      </c>
      <c r="M14">
        <v>6</v>
      </c>
      <c r="N14">
        <v>39.43</v>
      </c>
      <c r="O14">
        <v>24268.67</v>
      </c>
      <c r="P14">
        <v>113.51</v>
      </c>
      <c r="Q14">
        <v>195.42</v>
      </c>
      <c r="R14">
        <v>22.37</v>
      </c>
      <c r="S14">
        <v>14.2</v>
      </c>
      <c r="T14">
        <v>2348.74</v>
      </c>
      <c r="U14">
        <v>0.63</v>
      </c>
      <c r="V14">
        <v>0.76</v>
      </c>
      <c r="W14">
        <v>0.65</v>
      </c>
      <c r="X14">
        <v>0.14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8.4201</v>
      </c>
      <c r="E15">
        <v>11.88</v>
      </c>
      <c r="F15">
        <v>9.210000000000001</v>
      </c>
      <c r="G15">
        <v>78.92</v>
      </c>
      <c r="H15">
        <v>1.27</v>
      </c>
      <c r="I15">
        <v>7</v>
      </c>
      <c r="J15">
        <v>196.42</v>
      </c>
      <c r="K15">
        <v>52.44</v>
      </c>
      <c r="L15">
        <v>14</v>
      </c>
      <c r="M15">
        <v>5</v>
      </c>
      <c r="N15">
        <v>39.98</v>
      </c>
      <c r="O15">
        <v>24459.75</v>
      </c>
      <c r="P15">
        <v>112.87</v>
      </c>
      <c r="Q15">
        <v>195.42</v>
      </c>
      <c r="R15">
        <v>21.76</v>
      </c>
      <c r="S15">
        <v>14.2</v>
      </c>
      <c r="T15">
        <v>2050.35</v>
      </c>
      <c r="U15">
        <v>0.65</v>
      </c>
      <c r="V15">
        <v>0.77</v>
      </c>
      <c r="W15">
        <v>0.65</v>
      </c>
      <c r="X15">
        <v>0.12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8.4153</v>
      </c>
      <c r="E16">
        <v>11.88</v>
      </c>
      <c r="F16">
        <v>9.210000000000001</v>
      </c>
      <c r="G16">
        <v>78.97</v>
      </c>
      <c r="H16">
        <v>1.35</v>
      </c>
      <c r="I16">
        <v>7</v>
      </c>
      <c r="J16">
        <v>197.98</v>
      </c>
      <c r="K16">
        <v>52.44</v>
      </c>
      <c r="L16">
        <v>15</v>
      </c>
      <c r="M16">
        <v>5</v>
      </c>
      <c r="N16">
        <v>40.54</v>
      </c>
      <c r="O16">
        <v>24651.58</v>
      </c>
      <c r="P16">
        <v>112.91</v>
      </c>
      <c r="Q16">
        <v>195.42</v>
      </c>
      <c r="R16">
        <v>22.01</v>
      </c>
      <c r="S16">
        <v>14.2</v>
      </c>
      <c r="T16">
        <v>2175.74</v>
      </c>
      <c r="U16">
        <v>0.65</v>
      </c>
      <c r="V16">
        <v>0.77</v>
      </c>
      <c r="W16">
        <v>0.65</v>
      </c>
      <c r="X16">
        <v>0.13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8.461399999999999</v>
      </c>
      <c r="E17">
        <v>11.82</v>
      </c>
      <c r="F17">
        <v>9.18</v>
      </c>
      <c r="G17">
        <v>91.84</v>
      </c>
      <c r="H17">
        <v>1.42</v>
      </c>
      <c r="I17">
        <v>6</v>
      </c>
      <c r="J17">
        <v>199.54</v>
      </c>
      <c r="K17">
        <v>52.44</v>
      </c>
      <c r="L17">
        <v>16</v>
      </c>
      <c r="M17">
        <v>4</v>
      </c>
      <c r="N17">
        <v>41.1</v>
      </c>
      <c r="O17">
        <v>24844.17</v>
      </c>
      <c r="P17">
        <v>111.06</v>
      </c>
      <c r="Q17">
        <v>195.42</v>
      </c>
      <c r="R17">
        <v>21.09</v>
      </c>
      <c r="S17">
        <v>14.2</v>
      </c>
      <c r="T17">
        <v>1719.84</v>
      </c>
      <c r="U17">
        <v>0.67</v>
      </c>
      <c r="V17">
        <v>0.77</v>
      </c>
      <c r="W17">
        <v>0.64</v>
      </c>
      <c r="X17">
        <v>0.1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8.4579</v>
      </c>
      <c r="E18">
        <v>11.82</v>
      </c>
      <c r="F18">
        <v>9.19</v>
      </c>
      <c r="G18">
        <v>91.89</v>
      </c>
      <c r="H18">
        <v>1.5</v>
      </c>
      <c r="I18">
        <v>6</v>
      </c>
      <c r="J18">
        <v>201.11</v>
      </c>
      <c r="K18">
        <v>52.44</v>
      </c>
      <c r="L18">
        <v>17</v>
      </c>
      <c r="M18">
        <v>4</v>
      </c>
      <c r="N18">
        <v>41.67</v>
      </c>
      <c r="O18">
        <v>25037.53</v>
      </c>
      <c r="P18">
        <v>111.19</v>
      </c>
      <c r="Q18">
        <v>195.42</v>
      </c>
      <c r="R18">
        <v>21.21</v>
      </c>
      <c r="S18">
        <v>14.2</v>
      </c>
      <c r="T18">
        <v>1776.91</v>
      </c>
      <c r="U18">
        <v>0.67</v>
      </c>
      <c r="V18">
        <v>0.77</v>
      </c>
      <c r="W18">
        <v>0.65</v>
      </c>
      <c r="X18">
        <v>0.1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8.4604</v>
      </c>
      <c r="E19">
        <v>11.82</v>
      </c>
      <c r="F19">
        <v>9.19</v>
      </c>
      <c r="G19">
        <v>91.86</v>
      </c>
      <c r="H19">
        <v>1.58</v>
      </c>
      <c r="I19">
        <v>6</v>
      </c>
      <c r="J19">
        <v>202.68</v>
      </c>
      <c r="K19">
        <v>52.44</v>
      </c>
      <c r="L19">
        <v>18</v>
      </c>
      <c r="M19">
        <v>4</v>
      </c>
      <c r="N19">
        <v>42.24</v>
      </c>
      <c r="O19">
        <v>25231.66</v>
      </c>
      <c r="P19">
        <v>110.66</v>
      </c>
      <c r="Q19">
        <v>195.42</v>
      </c>
      <c r="R19">
        <v>21.07</v>
      </c>
      <c r="S19">
        <v>14.2</v>
      </c>
      <c r="T19">
        <v>1709.06</v>
      </c>
      <c r="U19">
        <v>0.67</v>
      </c>
      <c r="V19">
        <v>0.77</v>
      </c>
      <c r="W19">
        <v>0.65</v>
      </c>
      <c r="X19">
        <v>0.1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8.461399999999999</v>
      </c>
      <c r="E20">
        <v>11.82</v>
      </c>
      <c r="F20">
        <v>9.18</v>
      </c>
      <c r="G20">
        <v>91.84</v>
      </c>
      <c r="H20">
        <v>1.65</v>
      </c>
      <c r="I20">
        <v>6</v>
      </c>
      <c r="J20">
        <v>204.26</v>
      </c>
      <c r="K20">
        <v>52.44</v>
      </c>
      <c r="L20">
        <v>19</v>
      </c>
      <c r="M20">
        <v>4</v>
      </c>
      <c r="N20">
        <v>42.82</v>
      </c>
      <c r="O20">
        <v>25426.72</v>
      </c>
      <c r="P20">
        <v>109.96</v>
      </c>
      <c r="Q20">
        <v>195.42</v>
      </c>
      <c r="R20">
        <v>21.11</v>
      </c>
      <c r="S20">
        <v>14.2</v>
      </c>
      <c r="T20">
        <v>1728.63</v>
      </c>
      <c r="U20">
        <v>0.67</v>
      </c>
      <c r="V20">
        <v>0.77</v>
      </c>
      <c r="W20">
        <v>0.65</v>
      </c>
      <c r="X20">
        <v>0.1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8.495200000000001</v>
      </c>
      <c r="E21">
        <v>11.77</v>
      </c>
      <c r="F21">
        <v>9.17</v>
      </c>
      <c r="G21">
        <v>110.08</v>
      </c>
      <c r="H21">
        <v>1.73</v>
      </c>
      <c r="I21">
        <v>5</v>
      </c>
      <c r="J21">
        <v>205.85</v>
      </c>
      <c r="K21">
        <v>52.44</v>
      </c>
      <c r="L21">
        <v>20</v>
      </c>
      <c r="M21">
        <v>3</v>
      </c>
      <c r="N21">
        <v>43.41</v>
      </c>
      <c r="O21">
        <v>25622.45</v>
      </c>
      <c r="P21">
        <v>109.07</v>
      </c>
      <c r="Q21">
        <v>195.42</v>
      </c>
      <c r="R21">
        <v>20.7</v>
      </c>
      <c r="S21">
        <v>14.2</v>
      </c>
      <c r="T21">
        <v>1527.96</v>
      </c>
      <c r="U21">
        <v>0.6899999999999999</v>
      </c>
      <c r="V21">
        <v>0.77</v>
      </c>
      <c r="W21">
        <v>0.65</v>
      </c>
      <c r="X21">
        <v>0.09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8.497999999999999</v>
      </c>
      <c r="E22">
        <v>11.77</v>
      </c>
      <c r="F22">
        <v>9.17</v>
      </c>
      <c r="G22">
        <v>110.03</v>
      </c>
      <c r="H22">
        <v>1.8</v>
      </c>
      <c r="I22">
        <v>5</v>
      </c>
      <c r="J22">
        <v>207.45</v>
      </c>
      <c r="K22">
        <v>52.44</v>
      </c>
      <c r="L22">
        <v>21</v>
      </c>
      <c r="M22">
        <v>3</v>
      </c>
      <c r="N22">
        <v>44</v>
      </c>
      <c r="O22">
        <v>25818.99</v>
      </c>
      <c r="P22">
        <v>108.87</v>
      </c>
      <c r="Q22">
        <v>195.42</v>
      </c>
      <c r="R22">
        <v>20.6</v>
      </c>
      <c r="S22">
        <v>14.2</v>
      </c>
      <c r="T22">
        <v>1481.68</v>
      </c>
      <c r="U22">
        <v>0.6899999999999999</v>
      </c>
      <c r="V22">
        <v>0.77</v>
      </c>
      <c r="W22">
        <v>0.64</v>
      </c>
      <c r="X22">
        <v>0.08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8.4954</v>
      </c>
      <c r="E23">
        <v>11.77</v>
      </c>
      <c r="F23">
        <v>9.17</v>
      </c>
      <c r="G23">
        <v>110.07</v>
      </c>
      <c r="H23">
        <v>1.87</v>
      </c>
      <c r="I23">
        <v>5</v>
      </c>
      <c r="J23">
        <v>209.05</v>
      </c>
      <c r="K23">
        <v>52.44</v>
      </c>
      <c r="L23">
        <v>22</v>
      </c>
      <c r="M23">
        <v>3</v>
      </c>
      <c r="N23">
        <v>44.6</v>
      </c>
      <c r="O23">
        <v>26016.35</v>
      </c>
      <c r="P23">
        <v>108.77</v>
      </c>
      <c r="Q23">
        <v>195.42</v>
      </c>
      <c r="R23">
        <v>20.68</v>
      </c>
      <c r="S23">
        <v>14.2</v>
      </c>
      <c r="T23">
        <v>1520</v>
      </c>
      <c r="U23">
        <v>0.6899999999999999</v>
      </c>
      <c r="V23">
        <v>0.77</v>
      </c>
      <c r="W23">
        <v>0.65</v>
      </c>
      <c r="X23">
        <v>0.09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8.497999999999999</v>
      </c>
      <c r="E24">
        <v>11.77</v>
      </c>
      <c r="F24">
        <v>9.17</v>
      </c>
      <c r="G24">
        <v>110.03</v>
      </c>
      <c r="H24">
        <v>1.94</v>
      </c>
      <c r="I24">
        <v>5</v>
      </c>
      <c r="J24">
        <v>210.65</v>
      </c>
      <c r="K24">
        <v>52.44</v>
      </c>
      <c r="L24">
        <v>23</v>
      </c>
      <c r="M24">
        <v>3</v>
      </c>
      <c r="N24">
        <v>45.21</v>
      </c>
      <c r="O24">
        <v>26214.54</v>
      </c>
      <c r="P24">
        <v>107.8</v>
      </c>
      <c r="Q24">
        <v>195.42</v>
      </c>
      <c r="R24">
        <v>20.55</v>
      </c>
      <c r="S24">
        <v>14.2</v>
      </c>
      <c r="T24">
        <v>1454.99</v>
      </c>
      <c r="U24">
        <v>0.6899999999999999</v>
      </c>
      <c r="V24">
        <v>0.77</v>
      </c>
      <c r="W24">
        <v>0.65</v>
      </c>
      <c r="X24">
        <v>0.08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8.5024</v>
      </c>
      <c r="E25">
        <v>11.76</v>
      </c>
      <c r="F25">
        <v>9.16</v>
      </c>
      <c r="G25">
        <v>109.96</v>
      </c>
      <c r="H25">
        <v>2.01</v>
      </c>
      <c r="I25">
        <v>5</v>
      </c>
      <c r="J25">
        <v>212.27</v>
      </c>
      <c r="K25">
        <v>52.44</v>
      </c>
      <c r="L25">
        <v>24</v>
      </c>
      <c r="M25">
        <v>3</v>
      </c>
      <c r="N25">
        <v>45.82</v>
      </c>
      <c r="O25">
        <v>26413.56</v>
      </c>
      <c r="P25">
        <v>106.03</v>
      </c>
      <c r="Q25">
        <v>195.42</v>
      </c>
      <c r="R25">
        <v>20.36</v>
      </c>
      <c r="S25">
        <v>14.2</v>
      </c>
      <c r="T25">
        <v>1360.63</v>
      </c>
      <c r="U25">
        <v>0.7</v>
      </c>
      <c r="V25">
        <v>0.77</v>
      </c>
      <c r="W25">
        <v>0.64</v>
      </c>
      <c r="X25">
        <v>0.08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8.544600000000001</v>
      </c>
      <c r="E26">
        <v>11.7</v>
      </c>
      <c r="F26">
        <v>9.140000000000001</v>
      </c>
      <c r="G26">
        <v>137.11</v>
      </c>
      <c r="H26">
        <v>2.08</v>
      </c>
      <c r="I26">
        <v>4</v>
      </c>
      <c r="J26">
        <v>213.89</v>
      </c>
      <c r="K26">
        <v>52.44</v>
      </c>
      <c r="L26">
        <v>25</v>
      </c>
      <c r="M26">
        <v>2</v>
      </c>
      <c r="N26">
        <v>46.44</v>
      </c>
      <c r="O26">
        <v>26613.43</v>
      </c>
      <c r="P26">
        <v>104.65</v>
      </c>
      <c r="Q26">
        <v>195.42</v>
      </c>
      <c r="R26">
        <v>19.66</v>
      </c>
      <c r="S26">
        <v>14.2</v>
      </c>
      <c r="T26">
        <v>1012.63</v>
      </c>
      <c r="U26">
        <v>0.72</v>
      </c>
      <c r="V26">
        <v>0.77</v>
      </c>
      <c r="W26">
        <v>0.64</v>
      </c>
      <c r="X26">
        <v>0.05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8.541700000000001</v>
      </c>
      <c r="E27">
        <v>11.71</v>
      </c>
      <c r="F27">
        <v>9.140000000000001</v>
      </c>
      <c r="G27">
        <v>137.17</v>
      </c>
      <c r="H27">
        <v>2.14</v>
      </c>
      <c r="I27">
        <v>4</v>
      </c>
      <c r="J27">
        <v>215.51</v>
      </c>
      <c r="K27">
        <v>52.44</v>
      </c>
      <c r="L27">
        <v>26</v>
      </c>
      <c r="M27">
        <v>2</v>
      </c>
      <c r="N27">
        <v>47.07</v>
      </c>
      <c r="O27">
        <v>26814.17</v>
      </c>
      <c r="P27">
        <v>105.4</v>
      </c>
      <c r="Q27">
        <v>195.43</v>
      </c>
      <c r="R27">
        <v>19.8</v>
      </c>
      <c r="S27">
        <v>14.2</v>
      </c>
      <c r="T27">
        <v>1086.39</v>
      </c>
      <c r="U27">
        <v>0.72</v>
      </c>
      <c r="V27">
        <v>0.77</v>
      </c>
      <c r="W27">
        <v>0.64</v>
      </c>
      <c r="X27">
        <v>0.06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8.5395</v>
      </c>
      <c r="E28">
        <v>11.71</v>
      </c>
      <c r="F28">
        <v>9.15</v>
      </c>
      <c r="G28">
        <v>137.21</v>
      </c>
      <c r="H28">
        <v>2.21</v>
      </c>
      <c r="I28">
        <v>4</v>
      </c>
      <c r="J28">
        <v>217.15</v>
      </c>
      <c r="K28">
        <v>52.44</v>
      </c>
      <c r="L28">
        <v>27</v>
      </c>
      <c r="M28">
        <v>2</v>
      </c>
      <c r="N28">
        <v>47.71</v>
      </c>
      <c r="O28">
        <v>27015.77</v>
      </c>
      <c r="P28">
        <v>105.8</v>
      </c>
      <c r="Q28">
        <v>195.42</v>
      </c>
      <c r="R28">
        <v>19.94</v>
      </c>
      <c r="S28">
        <v>14.2</v>
      </c>
      <c r="T28">
        <v>1155.54</v>
      </c>
      <c r="U28">
        <v>0.71</v>
      </c>
      <c r="V28">
        <v>0.77</v>
      </c>
      <c r="W28">
        <v>0.64</v>
      </c>
      <c r="X28">
        <v>0.06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8.5425</v>
      </c>
      <c r="E29">
        <v>11.71</v>
      </c>
      <c r="F29">
        <v>9.140000000000001</v>
      </c>
      <c r="G29">
        <v>137.15</v>
      </c>
      <c r="H29">
        <v>2.27</v>
      </c>
      <c r="I29">
        <v>4</v>
      </c>
      <c r="J29">
        <v>218.79</v>
      </c>
      <c r="K29">
        <v>52.44</v>
      </c>
      <c r="L29">
        <v>28</v>
      </c>
      <c r="M29">
        <v>2</v>
      </c>
      <c r="N29">
        <v>48.35</v>
      </c>
      <c r="O29">
        <v>27218.26</v>
      </c>
      <c r="P29">
        <v>105.67</v>
      </c>
      <c r="Q29">
        <v>195.42</v>
      </c>
      <c r="R29">
        <v>19.76</v>
      </c>
      <c r="S29">
        <v>14.2</v>
      </c>
      <c r="T29">
        <v>1066.3</v>
      </c>
      <c r="U29">
        <v>0.72</v>
      </c>
      <c r="V29">
        <v>0.77</v>
      </c>
      <c r="W29">
        <v>0.64</v>
      </c>
      <c r="X29">
        <v>0.06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8.5403</v>
      </c>
      <c r="E30">
        <v>11.71</v>
      </c>
      <c r="F30">
        <v>9.15</v>
      </c>
      <c r="G30">
        <v>137.2</v>
      </c>
      <c r="H30">
        <v>2.34</v>
      </c>
      <c r="I30">
        <v>4</v>
      </c>
      <c r="J30">
        <v>220.44</v>
      </c>
      <c r="K30">
        <v>52.44</v>
      </c>
      <c r="L30">
        <v>29</v>
      </c>
      <c r="M30">
        <v>2</v>
      </c>
      <c r="N30">
        <v>49</v>
      </c>
      <c r="O30">
        <v>27421.64</v>
      </c>
      <c r="P30">
        <v>104.69</v>
      </c>
      <c r="Q30">
        <v>195.42</v>
      </c>
      <c r="R30">
        <v>19.85</v>
      </c>
      <c r="S30">
        <v>14.2</v>
      </c>
      <c r="T30">
        <v>1111</v>
      </c>
      <c r="U30">
        <v>0.72</v>
      </c>
      <c r="V30">
        <v>0.77</v>
      </c>
      <c r="W30">
        <v>0.64</v>
      </c>
      <c r="X30">
        <v>0.06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8.545999999999999</v>
      </c>
      <c r="E31">
        <v>11.7</v>
      </c>
      <c r="F31">
        <v>9.140000000000001</v>
      </c>
      <c r="G31">
        <v>137.08</v>
      </c>
      <c r="H31">
        <v>2.4</v>
      </c>
      <c r="I31">
        <v>4</v>
      </c>
      <c r="J31">
        <v>222.1</v>
      </c>
      <c r="K31">
        <v>52.44</v>
      </c>
      <c r="L31">
        <v>30</v>
      </c>
      <c r="M31">
        <v>2</v>
      </c>
      <c r="N31">
        <v>49.65</v>
      </c>
      <c r="O31">
        <v>27625.93</v>
      </c>
      <c r="P31">
        <v>103.78</v>
      </c>
      <c r="Q31">
        <v>195.42</v>
      </c>
      <c r="R31">
        <v>19.64</v>
      </c>
      <c r="S31">
        <v>14.2</v>
      </c>
      <c r="T31">
        <v>1004.64</v>
      </c>
      <c r="U31">
        <v>0.72</v>
      </c>
      <c r="V31">
        <v>0.77</v>
      </c>
      <c r="W31">
        <v>0.64</v>
      </c>
      <c r="X31">
        <v>0.05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8.546200000000001</v>
      </c>
      <c r="E32">
        <v>11.7</v>
      </c>
      <c r="F32">
        <v>9.140000000000001</v>
      </c>
      <c r="G32">
        <v>137.07</v>
      </c>
      <c r="H32">
        <v>2.46</v>
      </c>
      <c r="I32">
        <v>4</v>
      </c>
      <c r="J32">
        <v>223.76</v>
      </c>
      <c r="K32">
        <v>52.44</v>
      </c>
      <c r="L32">
        <v>31</v>
      </c>
      <c r="M32">
        <v>2</v>
      </c>
      <c r="N32">
        <v>50.32</v>
      </c>
      <c r="O32">
        <v>27831.27</v>
      </c>
      <c r="P32">
        <v>102</v>
      </c>
      <c r="Q32">
        <v>195.42</v>
      </c>
      <c r="R32">
        <v>19.58</v>
      </c>
      <c r="S32">
        <v>14.2</v>
      </c>
      <c r="T32">
        <v>972.08</v>
      </c>
      <c r="U32">
        <v>0.73</v>
      </c>
      <c r="V32">
        <v>0.77</v>
      </c>
      <c r="W32">
        <v>0.64</v>
      </c>
      <c r="X32">
        <v>0.05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8.544600000000001</v>
      </c>
      <c r="E33">
        <v>11.7</v>
      </c>
      <c r="F33">
        <v>9.140000000000001</v>
      </c>
      <c r="G33">
        <v>137.11</v>
      </c>
      <c r="H33">
        <v>2.52</v>
      </c>
      <c r="I33">
        <v>4</v>
      </c>
      <c r="J33">
        <v>225.43</v>
      </c>
      <c r="K33">
        <v>52.44</v>
      </c>
      <c r="L33">
        <v>32</v>
      </c>
      <c r="M33">
        <v>0</v>
      </c>
      <c r="N33">
        <v>50.99</v>
      </c>
      <c r="O33">
        <v>28037.42</v>
      </c>
      <c r="P33">
        <v>101.17</v>
      </c>
      <c r="Q33">
        <v>195.42</v>
      </c>
      <c r="R33">
        <v>19.54</v>
      </c>
      <c r="S33">
        <v>14.2</v>
      </c>
      <c r="T33">
        <v>954.87</v>
      </c>
      <c r="U33">
        <v>0.73</v>
      </c>
      <c r="V33">
        <v>0.77</v>
      </c>
      <c r="W33">
        <v>0.65</v>
      </c>
      <c r="X33">
        <v>0.05</v>
      </c>
      <c r="Y33">
        <v>0.5</v>
      </c>
      <c r="Z3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8.7233</v>
      </c>
      <c r="E2">
        <v>11.46</v>
      </c>
      <c r="F2">
        <v>9.56</v>
      </c>
      <c r="G2">
        <v>24.94</v>
      </c>
      <c r="H2">
        <v>0.64</v>
      </c>
      <c r="I2">
        <v>23</v>
      </c>
      <c r="J2">
        <v>26.11</v>
      </c>
      <c r="K2">
        <v>12.1</v>
      </c>
      <c r="L2">
        <v>1</v>
      </c>
      <c r="M2">
        <v>9</v>
      </c>
      <c r="N2">
        <v>3.01</v>
      </c>
      <c r="O2">
        <v>3454.41</v>
      </c>
      <c r="P2">
        <v>27.85</v>
      </c>
      <c r="Q2">
        <v>195.43</v>
      </c>
      <c r="R2">
        <v>32.28</v>
      </c>
      <c r="S2">
        <v>14.2</v>
      </c>
      <c r="T2">
        <v>7231.52</v>
      </c>
      <c r="U2">
        <v>0.44</v>
      </c>
      <c r="V2">
        <v>0.74</v>
      </c>
      <c r="W2">
        <v>0.6899999999999999</v>
      </c>
      <c r="X2">
        <v>0.47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8.767899999999999</v>
      </c>
      <c r="E3">
        <v>11.41</v>
      </c>
      <c r="F3">
        <v>9.52</v>
      </c>
      <c r="G3">
        <v>27.21</v>
      </c>
      <c r="H3">
        <v>1.23</v>
      </c>
      <c r="I3">
        <v>21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28.15</v>
      </c>
      <c r="Q3">
        <v>195.42</v>
      </c>
      <c r="R3">
        <v>30.79</v>
      </c>
      <c r="S3">
        <v>14.2</v>
      </c>
      <c r="T3">
        <v>6495.21</v>
      </c>
      <c r="U3">
        <v>0.46</v>
      </c>
      <c r="V3">
        <v>0.74</v>
      </c>
      <c r="W3">
        <v>0.7</v>
      </c>
      <c r="X3">
        <v>0.44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7.2292</v>
      </c>
      <c r="E2">
        <v>13.83</v>
      </c>
      <c r="F2">
        <v>10.45</v>
      </c>
      <c r="G2">
        <v>9.220000000000001</v>
      </c>
      <c r="H2">
        <v>0.18</v>
      </c>
      <c r="I2">
        <v>68</v>
      </c>
      <c r="J2">
        <v>98.70999999999999</v>
      </c>
      <c r="K2">
        <v>39.72</v>
      </c>
      <c r="L2">
        <v>1</v>
      </c>
      <c r="M2">
        <v>66</v>
      </c>
      <c r="N2">
        <v>12.99</v>
      </c>
      <c r="O2">
        <v>12407.75</v>
      </c>
      <c r="P2">
        <v>92.64</v>
      </c>
      <c r="Q2">
        <v>195.43</v>
      </c>
      <c r="R2">
        <v>60.31</v>
      </c>
      <c r="S2">
        <v>14.2</v>
      </c>
      <c r="T2">
        <v>21019.37</v>
      </c>
      <c r="U2">
        <v>0.24</v>
      </c>
      <c r="V2">
        <v>0.68</v>
      </c>
      <c r="W2">
        <v>0.75</v>
      </c>
      <c r="X2">
        <v>1.36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8.0997</v>
      </c>
      <c r="E3">
        <v>12.35</v>
      </c>
      <c r="F3">
        <v>9.699999999999999</v>
      </c>
      <c r="G3">
        <v>18.19</v>
      </c>
      <c r="H3">
        <v>0.35</v>
      </c>
      <c r="I3">
        <v>32</v>
      </c>
      <c r="J3">
        <v>99.95</v>
      </c>
      <c r="K3">
        <v>39.72</v>
      </c>
      <c r="L3">
        <v>2</v>
      </c>
      <c r="M3">
        <v>30</v>
      </c>
      <c r="N3">
        <v>13.24</v>
      </c>
      <c r="O3">
        <v>12561.45</v>
      </c>
      <c r="P3">
        <v>84.61</v>
      </c>
      <c r="Q3">
        <v>195.43</v>
      </c>
      <c r="R3">
        <v>37.19</v>
      </c>
      <c r="S3">
        <v>14.2</v>
      </c>
      <c r="T3">
        <v>9638.08</v>
      </c>
      <c r="U3">
        <v>0.38</v>
      </c>
      <c r="V3">
        <v>0.73</v>
      </c>
      <c r="W3">
        <v>0.6899999999999999</v>
      </c>
      <c r="X3">
        <v>0.61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8.3893</v>
      </c>
      <c r="E4">
        <v>11.92</v>
      </c>
      <c r="F4">
        <v>9.5</v>
      </c>
      <c r="G4">
        <v>27.14</v>
      </c>
      <c r="H4">
        <v>0.52</v>
      </c>
      <c r="I4">
        <v>21</v>
      </c>
      <c r="J4">
        <v>101.2</v>
      </c>
      <c r="K4">
        <v>39.72</v>
      </c>
      <c r="L4">
        <v>3</v>
      </c>
      <c r="M4">
        <v>19</v>
      </c>
      <c r="N4">
        <v>13.49</v>
      </c>
      <c r="O4">
        <v>12715.54</v>
      </c>
      <c r="P4">
        <v>81.56</v>
      </c>
      <c r="Q4">
        <v>195.42</v>
      </c>
      <c r="R4">
        <v>30.68</v>
      </c>
      <c r="S4">
        <v>14.2</v>
      </c>
      <c r="T4">
        <v>6438.57</v>
      </c>
      <c r="U4">
        <v>0.46</v>
      </c>
      <c r="V4">
        <v>0.74</v>
      </c>
      <c r="W4">
        <v>0.68</v>
      </c>
      <c r="X4">
        <v>0.41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8.5403</v>
      </c>
      <c r="E5">
        <v>11.71</v>
      </c>
      <c r="F5">
        <v>9.390000000000001</v>
      </c>
      <c r="G5">
        <v>35.22</v>
      </c>
      <c r="H5">
        <v>0.6899999999999999</v>
      </c>
      <c r="I5">
        <v>16</v>
      </c>
      <c r="J5">
        <v>102.45</v>
      </c>
      <c r="K5">
        <v>39.72</v>
      </c>
      <c r="L5">
        <v>4</v>
      </c>
      <c r="M5">
        <v>14</v>
      </c>
      <c r="N5">
        <v>13.74</v>
      </c>
      <c r="O5">
        <v>12870.03</v>
      </c>
      <c r="P5">
        <v>79</v>
      </c>
      <c r="Q5">
        <v>195.42</v>
      </c>
      <c r="R5">
        <v>27.45</v>
      </c>
      <c r="S5">
        <v>14.2</v>
      </c>
      <c r="T5">
        <v>4851.44</v>
      </c>
      <c r="U5">
        <v>0.52</v>
      </c>
      <c r="V5">
        <v>0.75</v>
      </c>
      <c r="W5">
        <v>0.67</v>
      </c>
      <c r="X5">
        <v>0.3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8.6686</v>
      </c>
      <c r="E6">
        <v>11.54</v>
      </c>
      <c r="F6">
        <v>9.300000000000001</v>
      </c>
      <c r="G6">
        <v>46.51</v>
      </c>
      <c r="H6">
        <v>0.85</v>
      </c>
      <c r="I6">
        <v>12</v>
      </c>
      <c r="J6">
        <v>103.71</v>
      </c>
      <c r="K6">
        <v>39.72</v>
      </c>
      <c r="L6">
        <v>5</v>
      </c>
      <c r="M6">
        <v>10</v>
      </c>
      <c r="N6">
        <v>14</v>
      </c>
      <c r="O6">
        <v>13024.91</v>
      </c>
      <c r="P6">
        <v>76.90000000000001</v>
      </c>
      <c r="Q6">
        <v>195.42</v>
      </c>
      <c r="R6">
        <v>24.68</v>
      </c>
      <c r="S6">
        <v>14.2</v>
      </c>
      <c r="T6">
        <v>3482.48</v>
      </c>
      <c r="U6">
        <v>0.58</v>
      </c>
      <c r="V6">
        <v>0.76</v>
      </c>
      <c r="W6">
        <v>0.66</v>
      </c>
      <c r="X6">
        <v>0.21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8.7235</v>
      </c>
      <c r="E7">
        <v>11.46</v>
      </c>
      <c r="F7">
        <v>9.27</v>
      </c>
      <c r="G7">
        <v>55.62</v>
      </c>
      <c r="H7">
        <v>1.01</v>
      </c>
      <c r="I7">
        <v>10</v>
      </c>
      <c r="J7">
        <v>104.97</v>
      </c>
      <c r="K7">
        <v>39.72</v>
      </c>
      <c r="L7">
        <v>6</v>
      </c>
      <c r="M7">
        <v>8</v>
      </c>
      <c r="N7">
        <v>14.25</v>
      </c>
      <c r="O7">
        <v>13180.19</v>
      </c>
      <c r="P7">
        <v>75.09</v>
      </c>
      <c r="Q7">
        <v>195.42</v>
      </c>
      <c r="R7">
        <v>23.63</v>
      </c>
      <c r="S7">
        <v>14.2</v>
      </c>
      <c r="T7">
        <v>2969.99</v>
      </c>
      <c r="U7">
        <v>0.6</v>
      </c>
      <c r="V7">
        <v>0.76</v>
      </c>
      <c r="W7">
        <v>0.66</v>
      </c>
      <c r="X7">
        <v>0.18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8.757199999999999</v>
      </c>
      <c r="E8">
        <v>11.42</v>
      </c>
      <c r="F8">
        <v>9.25</v>
      </c>
      <c r="G8">
        <v>61.64</v>
      </c>
      <c r="H8">
        <v>1.16</v>
      </c>
      <c r="I8">
        <v>9</v>
      </c>
      <c r="J8">
        <v>106.23</v>
      </c>
      <c r="K8">
        <v>39.72</v>
      </c>
      <c r="L8">
        <v>7</v>
      </c>
      <c r="M8">
        <v>7</v>
      </c>
      <c r="N8">
        <v>14.52</v>
      </c>
      <c r="O8">
        <v>13335.87</v>
      </c>
      <c r="P8">
        <v>73.16</v>
      </c>
      <c r="Q8">
        <v>195.42</v>
      </c>
      <c r="R8">
        <v>22.97</v>
      </c>
      <c r="S8">
        <v>14.2</v>
      </c>
      <c r="T8">
        <v>2646.36</v>
      </c>
      <c r="U8">
        <v>0.62</v>
      </c>
      <c r="V8">
        <v>0.76</v>
      </c>
      <c r="W8">
        <v>0.65</v>
      </c>
      <c r="X8">
        <v>0.16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8.783099999999999</v>
      </c>
      <c r="E9">
        <v>11.39</v>
      </c>
      <c r="F9">
        <v>9.23</v>
      </c>
      <c r="G9">
        <v>69.25</v>
      </c>
      <c r="H9">
        <v>1.31</v>
      </c>
      <c r="I9">
        <v>8</v>
      </c>
      <c r="J9">
        <v>107.5</v>
      </c>
      <c r="K9">
        <v>39.72</v>
      </c>
      <c r="L9">
        <v>8</v>
      </c>
      <c r="M9">
        <v>6</v>
      </c>
      <c r="N9">
        <v>14.78</v>
      </c>
      <c r="O9">
        <v>13491.96</v>
      </c>
      <c r="P9">
        <v>71.51000000000001</v>
      </c>
      <c r="Q9">
        <v>195.42</v>
      </c>
      <c r="R9">
        <v>22.5</v>
      </c>
      <c r="S9">
        <v>14.2</v>
      </c>
      <c r="T9">
        <v>2413.97</v>
      </c>
      <c r="U9">
        <v>0.63</v>
      </c>
      <c r="V9">
        <v>0.76</v>
      </c>
      <c r="W9">
        <v>0.65</v>
      </c>
      <c r="X9">
        <v>0.15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8.819000000000001</v>
      </c>
      <c r="E10">
        <v>11.34</v>
      </c>
      <c r="F10">
        <v>9.210000000000001</v>
      </c>
      <c r="G10">
        <v>78.92</v>
      </c>
      <c r="H10">
        <v>1.46</v>
      </c>
      <c r="I10">
        <v>7</v>
      </c>
      <c r="J10">
        <v>108.77</v>
      </c>
      <c r="K10">
        <v>39.72</v>
      </c>
      <c r="L10">
        <v>9</v>
      </c>
      <c r="M10">
        <v>5</v>
      </c>
      <c r="N10">
        <v>15.05</v>
      </c>
      <c r="O10">
        <v>13648.58</v>
      </c>
      <c r="P10">
        <v>70.40000000000001</v>
      </c>
      <c r="Q10">
        <v>195.42</v>
      </c>
      <c r="R10">
        <v>21.72</v>
      </c>
      <c r="S10">
        <v>14.2</v>
      </c>
      <c r="T10">
        <v>2028.97</v>
      </c>
      <c r="U10">
        <v>0.65</v>
      </c>
      <c r="V10">
        <v>0.77</v>
      </c>
      <c r="W10">
        <v>0.65</v>
      </c>
      <c r="X10">
        <v>0.12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8.853300000000001</v>
      </c>
      <c r="E11">
        <v>11.3</v>
      </c>
      <c r="F11">
        <v>9.18</v>
      </c>
      <c r="G11">
        <v>91.84</v>
      </c>
      <c r="H11">
        <v>1.6</v>
      </c>
      <c r="I11">
        <v>6</v>
      </c>
      <c r="J11">
        <v>110.04</v>
      </c>
      <c r="K11">
        <v>39.72</v>
      </c>
      <c r="L11">
        <v>10</v>
      </c>
      <c r="M11">
        <v>4</v>
      </c>
      <c r="N11">
        <v>15.32</v>
      </c>
      <c r="O11">
        <v>13805.5</v>
      </c>
      <c r="P11">
        <v>67.78</v>
      </c>
      <c r="Q11">
        <v>195.42</v>
      </c>
      <c r="R11">
        <v>21.05</v>
      </c>
      <c r="S11">
        <v>14.2</v>
      </c>
      <c r="T11">
        <v>1698.74</v>
      </c>
      <c r="U11">
        <v>0.67</v>
      </c>
      <c r="V11">
        <v>0.77</v>
      </c>
      <c r="W11">
        <v>0.65</v>
      </c>
      <c r="X11">
        <v>0.1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8.850199999999999</v>
      </c>
      <c r="E12">
        <v>11.3</v>
      </c>
      <c r="F12">
        <v>9.19</v>
      </c>
      <c r="G12">
        <v>91.88</v>
      </c>
      <c r="H12">
        <v>1.74</v>
      </c>
      <c r="I12">
        <v>6</v>
      </c>
      <c r="J12">
        <v>111.32</v>
      </c>
      <c r="K12">
        <v>39.72</v>
      </c>
      <c r="L12">
        <v>11</v>
      </c>
      <c r="M12">
        <v>1</v>
      </c>
      <c r="N12">
        <v>15.6</v>
      </c>
      <c r="O12">
        <v>13962.83</v>
      </c>
      <c r="P12">
        <v>67.23999999999999</v>
      </c>
      <c r="Q12">
        <v>195.42</v>
      </c>
      <c r="R12">
        <v>21</v>
      </c>
      <c r="S12">
        <v>14.2</v>
      </c>
      <c r="T12">
        <v>1676.32</v>
      </c>
      <c r="U12">
        <v>0.68</v>
      </c>
      <c r="V12">
        <v>0.77</v>
      </c>
      <c r="W12">
        <v>0.65</v>
      </c>
      <c r="X12">
        <v>0.1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8.852</v>
      </c>
      <c r="E13">
        <v>11.3</v>
      </c>
      <c r="F13">
        <v>9.19</v>
      </c>
      <c r="G13">
        <v>91.86</v>
      </c>
      <c r="H13">
        <v>1.88</v>
      </c>
      <c r="I13">
        <v>6</v>
      </c>
      <c r="J13">
        <v>112.59</v>
      </c>
      <c r="K13">
        <v>39.72</v>
      </c>
      <c r="L13">
        <v>12</v>
      </c>
      <c r="M13">
        <v>0</v>
      </c>
      <c r="N13">
        <v>15.88</v>
      </c>
      <c r="O13">
        <v>14120.58</v>
      </c>
      <c r="P13">
        <v>67.77</v>
      </c>
      <c r="Q13">
        <v>195.42</v>
      </c>
      <c r="R13">
        <v>20.92</v>
      </c>
      <c r="S13">
        <v>14.2</v>
      </c>
      <c r="T13">
        <v>1633.61</v>
      </c>
      <c r="U13">
        <v>0.68</v>
      </c>
      <c r="V13">
        <v>0.77</v>
      </c>
      <c r="W13">
        <v>0.65</v>
      </c>
      <c r="X13">
        <v>0.1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6.7004</v>
      </c>
      <c r="E2">
        <v>14.92</v>
      </c>
      <c r="F2">
        <v>10.72</v>
      </c>
      <c r="G2">
        <v>7.94</v>
      </c>
      <c r="H2">
        <v>0.14</v>
      </c>
      <c r="I2">
        <v>81</v>
      </c>
      <c r="J2">
        <v>124.63</v>
      </c>
      <c r="K2">
        <v>45</v>
      </c>
      <c r="L2">
        <v>1</v>
      </c>
      <c r="M2">
        <v>79</v>
      </c>
      <c r="N2">
        <v>18.64</v>
      </c>
      <c r="O2">
        <v>15605.44</v>
      </c>
      <c r="P2">
        <v>111.5</v>
      </c>
      <c r="Q2">
        <v>195.5</v>
      </c>
      <c r="R2">
        <v>68.95999999999999</v>
      </c>
      <c r="S2">
        <v>14.2</v>
      </c>
      <c r="T2">
        <v>25279.91</v>
      </c>
      <c r="U2">
        <v>0.21</v>
      </c>
      <c r="V2">
        <v>0.66</v>
      </c>
      <c r="W2">
        <v>0.77</v>
      </c>
      <c r="X2">
        <v>1.63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7.7242</v>
      </c>
      <c r="E3">
        <v>12.95</v>
      </c>
      <c r="F3">
        <v>9.84</v>
      </c>
      <c r="G3">
        <v>15.54</v>
      </c>
      <c r="H3">
        <v>0.28</v>
      </c>
      <c r="I3">
        <v>38</v>
      </c>
      <c r="J3">
        <v>125.95</v>
      </c>
      <c r="K3">
        <v>45</v>
      </c>
      <c r="L3">
        <v>2</v>
      </c>
      <c r="M3">
        <v>36</v>
      </c>
      <c r="N3">
        <v>18.95</v>
      </c>
      <c r="O3">
        <v>15767.7</v>
      </c>
      <c r="P3">
        <v>101.3</v>
      </c>
      <c r="Q3">
        <v>195.43</v>
      </c>
      <c r="R3">
        <v>41.61</v>
      </c>
      <c r="S3">
        <v>14.2</v>
      </c>
      <c r="T3">
        <v>11818.31</v>
      </c>
      <c r="U3">
        <v>0.34</v>
      </c>
      <c r="V3">
        <v>0.72</v>
      </c>
      <c r="W3">
        <v>0.7</v>
      </c>
      <c r="X3">
        <v>0.75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8.1012</v>
      </c>
      <c r="E4">
        <v>12.34</v>
      </c>
      <c r="F4">
        <v>9.57</v>
      </c>
      <c r="G4">
        <v>22.97</v>
      </c>
      <c r="H4">
        <v>0.42</v>
      </c>
      <c r="I4">
        <v>25</v>
      </c>
      <c r="J4">
        <v>127.27</v>
      </c>
      <c r="K4">
        <v>45</v>
      </c>
      <c r="L4">
        <v>3</v>
      </c>
      <c r="M4">
        <v>23</v>
      </c>
      <c r="N4">
        <v>19.27</v>
      </c>
      <c r="O4">
        <v>15930.42</v>
      </c>
      <c r="P4">
        <v>97.45</v>
      </c>
      <c r="Q4">
        <v>195.42</v>
      </c>
      <c r="R4">
        <v>33.18</v>
      </c>
      <c r="S4">
        <v>14.2</v>
      </c>
      <c r="T4">
        <v>7667.85</v>
      </c>
      <c r="U4">
        <v>0.43</v>
      </c>
      <c r="V4">
        <v>0.74</v>
      </c>
      <c r="W4">
        <v>0.68</v>
      </c>
      <c r="X4">
        <v>0.48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8.325200000000001</v>
      </c>
      <c r="E5">
        <v>12.01</v>
      </c>
      <c r="F5">
        <v>9.42</v>
      </c>
      <c r="G5">
        <v>31.4</v>
      </c>
      <c r="H5">
        <v>0.55</v>
      </c>
      <c r="I5">
        <v>18</v>
      </c>
      <c r="J5">
        <v>128.59</v>
      </c>
      <c r="K5">
        <v>45</v>
      </c>
      <c r="L5">
        <v>4</v>
      </c>
      <c r="M5">
        <v>16</v>
      </c>
      <c r="N5">
        <v>19.59</v>
      </c>
      <c r="O5">
        <v>16093.6</v>
      </c>
      <c r="P5">
        <v>95.02</v>
      </c>
      <c r="Q5">
        <v>195.42</v>
      </c>
      <c r="R5">
        <v>28.4</v>
      </c>
      <c r="S5">
        <v>14.2</v>
      </c>
      <c r="T5">
        <v>5314.42</v>
      </c>
      <c r="U5">
        <v>0.5</v>
      </c>
      <c r="V5">
        <v>0.75</v>
      </c>
      <c r="W5">
        <v>0.66</v>
      </c>
      <c r="X5">
        <v>0.33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8.404299999999999</v>
      </c>
      <c r="E6">
        <v>11.9</v>
      </c>
      <c r="F6">
        <v>9.380000000000001</v>
      </c>
      <c r="G6">
        <v>37.53</v>
      </c>
      <c r="H6">
        <v>0.68</v>
      </c>
      <c r="I6">
        <v>15</v>
      </c>
      <c r="J6">
        <v>129.92</v>
      </c>
      <c r="K6">
        <v>45</v>
      </c>
      <c r="L6">
        <v>5</v>
      </c>
      <c r="M6">
        <v>13</v>
      </c>
      <c r="N6">
        <v>19.92</v>
      </c>
      <c r="O6">
        <v>16257.24</v>
      </c>
      <c r="P6">
        <v>93.40000000000001</v>
      </c>
      <c r="Q6">
        <v>195.42</v>
      </c>
      <c r="R6">
        <v>27.24</v>
      </c>
      <c r="S6">
        <v>14.2</v>
      </c>
      <c r="T6">
        <v>4750.77</v>
      </c>
      <c r="U6">
        <v>0.52</v>
      </c>
      <c r="V6">
        <v>0.75</v>
      </c>
      <c r="W6">
        <v>0.66</v>
      </c>
      <c r="X6">
        <v>0.3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8.516299999999999</v>
      </c>
      <c r="E7">
        <v>11.74</v>
      </c>
      <c r="F7">
        <v>9.300000000000001</v>
      </c>
      <c r="G7">
        <v>46.52</v>
      </c>
      <c r="H7">
        <v>0.8100000000000001</v>
      </c>
      <c r="I7">
        <v>12</v>
      </c>
      <c r="J7">
        <v>131.25</v>
      </c>
      <c r="K7">
        <v>45</v>
      </c>
      <c r="L7">
        <v>6</v>
      </c>
      <c r="M7">
        <v>10</v>
      </c>
      <c r="N7">
        <v>20.25</v>
      </c>
      <c r="O7">
        <v>16421.36</v>
      </c>
      <c r="P7">
        <v>91.75</v>
      </c>
      <c r="Q7">
        <v>195.42</v>
      </c>
      <c r="R7">
        <v>24.68</v>
      </c>
      <c r="S7">
        <v>14.2</v>
      </c>
      <c r="T7">
        <v>3484.02</v>
      </c>
      <c r="U7">
        <v>0.58</v>
      </c>
      <c r="V7">
        <v>0.76</v>
      </c>
      <c r="W7">
        <v>0.66</v>
      </c>
      <c r="X7">
        <v>0.22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8.540699999999999</v>
      </c>
      <c r="E8">
        <v>11.71</v>
      </c>
      <c r="F8">
        <v>9.300000000000001</v>
      </c>
      <c r="G8">
        <v>50.7</v>
      </c>
      <c r="H8">
        <v>0.93</v>
      </c>
      <c r="I8">
        <v>11</v>
      </c>
      <c r="J8">
        <v>132.58</v>
      </c>
      <c r="K8">
        <v>45</v>
      </c>
      <c r="L8">
        <v>7</v>
      </c>
      <c r="M8">
        <v>9</v>
      </c>
      <c r="N8">
        <v>20.59</v>
      </c>
      <c r="O8">
        <v>16585.95</v>
      </c>
      <c r="P8">
        <v>90.69</v>
      </c>
      <c r="Q8">
        <v>195.42</v>
      </c>
      <c r="R8">
        <v>24.48</v>
      </c>
      <c r="S8">
        <v>14.2</v>
      </c>
      <c r="T8">
        <v>3390.96</v>
      </c>
      <c r="U8">
        <v>0.58</v>
      </c>
      <c r="V8">
        <v>0.76</v>
      </c>
      <c r="W8">
        <v>0.66</v>
      </c>
      <c r="X8">
        <v>0.21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8.6153</v>
      </c>
      <c r="E9">
        <v>11.61</v>
      </c>
      <c r="F9">
        <v>9.24</v>
      </c>
      <c r="G9">
        <v>61.63</v>
      </c>
      <c r="H9">
        <v>1.06</v>
      </c>
      <c r="I9">
        <v>9</v>
      </c>
      <c r="J9">
        <v>133.92</v>
      </c>
      <c r="K9">
        <v>45</v>
      </c>
      <c r="L9">
        <v>8</v>
      </c>
      <c r="M9">
        <v>7</v>
      </c>
      <c r="N9">
        <v>20.93</v>
      </c>
      <c r="O9">
        <v>16751.02</v>
      </c>
      <c r="P9">
        <v>88.75</v>
      </c>
      <c r="Q9">
        <v>195.42</v>
      </c>
      <c r="R9">
        <v>23.01</v>
      </c>
      <c r="S9">
        <v>14.2</v>
      </c>
      <c r="T9">
        <v>2664.48</v>
      </c>
      <c r="U9">
        <v>0.62</v>
      </c>
      <c r="V9">
        <v>0.76</v>
      </c>
      <c r="W9">
        <v>0.65</v>
      </c>
      <c r="X9">
        <v>0.16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8.639900000000001</v>
      </c>
      <c r="E10">
        <v>11.57</v>
      </c>
      <c r="F10">
        <v>9.24</v>
      </c>
      <c r="G10">
        <v>69.28</v>
      </c>
      <c r="H10">
        <v>1.18</v>
      </c>
      <c r="I10">
        <v>8</v>
      </c>
      <c r="J10">
        <v>135.27</v>
      </c>
      <c r="K10">
        <v>45</v>
      </c>
      <c r="L10">
        <v>9</v>
      </c>
      <c r="M10">
        <v>6</v>
      </c>
      <c r="N10">
        <v>21.27</v>
      </c>
      <c r="O10">
        <v>16916.71</v>
      </c>
      <c r="P10">
        <v>87.55</v>
      </c>
      <c r="Q10">
        <v>195.42</v>
      </c>
      <c r="R10">
        <v>22.64</v>
      </c>
      <c r="S10">
        <v>14.2</v>
      </c>
      <c r="T10">
        <v>2484.53</v>
      </c>
      <c r="U10">
        <v>0.63</v>
      </c>
      <c r="V10">
        <v>0.76</v>
      </c>
      <c r="W10">
        <v>0.65</v>
      </c>
      <c r="X10">
        <v>0.15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8.6518</v>
      </c>
      <c r="E11">
        <v>11.56</v>
      </c>
      <c r="F11">
        <v>9.220000000000001</v>
      </c>
      <c r="G11">
        <v>69.16</v>
      </c>
      <c r="H11">
        <v>1.29</v>
      </c>
      <c r="I11">
        <v>8</v>
      </c>
      <c r="J11">
        <v>136.61</v>
      </c>
      <c r="K11">
        <v>45</v>
      </c>
      <c r="L11">
        <v>10</v>
      </c>
      <c r="M11">
        <v>6</v>
      </c>
      <c r="N11">
        <v>21.61</v>
      </c>
      <c r="O11">
        <v>17082.76</v>
      </c>
      <c r="P11">
        <v>86.3</v>
      </c>
      <c r="Q11">
        <v>195.43</v>
      </c>
      <c r="R11">
        <v>22.2</v>
      </c>
      <c r="S11">
        <v>14.2</v>
      </c>
      <c r="T11">
        <v>2264.08</v>
      </c>
      <c r="U11">
        <v>0.64</v>
      </c>
      <c r="V11">
        <v>0.77</v>
      </c>
      <c r="W11">
        <v>0.65</v>
      </c>
      <c r="X11">
        <v>0.13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8.682</v>
      </c>
      <c r="E12">
        <v>11.52</v>
      </c>
      <c r="F12">
        <v>9.210000000000001</v>
      </c>
      <c r="G12">
        <v>78.92</v>
      </c>
      <c r="H12">
        <v>1.41</v>
      </c>
      <c r="I12">
        <v>7</v>
      </c>
      <c r="J12">
        <v>137.96</v>
      </c>
      <c r="K12">
        <v>45</v>
      </c>
      <c r="L12">
        <v>11</v>
      </c>
      <c r="M12">
        <v>5</v>
      </c>
      <c r="N12">
        <v>21.96</v>
      </c>
      <c r="O12">
        <v>17249.3</v>
      </c>
      <c r="P12">
        <v>85.8</v>
      </c>
      <c r="Q12">
        <v>195.42</v>
      </c>
      <c r="R12">
        <v>21.73</v>
      </c>
      <c r="S12">
        <v>14.2</v>
      </c>
      <c r="T12">
        <v>2035.95</v>
      </c>
      <c r="U12">
        <v>0.65</v>
      </c>
      <c r="V12">
        <v>0.77</v>
      </c>
      <c r="W12">
        <v>0.65</v>
      </c>
      <c r="X12">
        <v>0.12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8.717599999999999</v>
      </c>
      <c r="E13">
        <v>11.47</v>
      </c>
      <c r="F13">
        <v>9.19</v>
      </c>
      <c r="G13">
        <v>91.86</v>
      </c>
      <c r="H13">
        <v>1.52</v>
      </c>
      <c r="I13">
        <v>6</v>
      </c>
      <c r="J13">
        <v>139.32</v>
      </c>
      <c r="K13">
        <v>45</v>
      </c>
      <c r="L13">
        <v>12</v>
      </c>
      <c r="M13">
        <v>4</v>
      </c>
      <c r="N13">
        <v>22.32</v>
      </c>
      <c r="O13">
        <v>17416.34</v>
      </c>
      <c r="P13">
        <v>83.39</v>
      </c>
      <c r="Q13">
        <v>195.42</v>
      </c>
      <c r="R13">
        <v>21.09</v>
      </c>
      <c r="S13">
        <v>14.2</v>
      </c>
      <c r="T13">
        <v>1718.62</v>
      </c>
      <c r="U13">
        <v>0.67</v>
      </c>
      <c r="V13">
        <v>0.77</v>
      </c>
      <c r="W13">
        <v>0.65</v>
      </c>
      <c r="X13">
        <v>0.1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8.722</v>
      </c>
      <c r="E14">
        <v>11.47</v>
      </c>
      <c r="F14">
        <v>9.18</v>
      </c>
      <c r="G14">
        <v>91.8</v>
      </c>
      <c r="H14">
        <v>1.63</v>
      </c>
      <c r="I14">
        <v>6</v>
      </c>
      <c r="J14">
        <v>140.67</v>
      </c>
      <c r="K14">
        <v>45</v>
      </c>
      <c r="L14">
        <v>13</v>
      </c>
      <c r="M14">
        <v>4</v>
      </c>
      <c r="N14">
        <v>22.68</v>
      </c>
      <c r="O14">
        <v>17583.88</v>
      </c>
      <c r="P14">
        <v>82.86</v>
      </c>
      <c r="Q14">
        <v>195.42</v>
      </c>
      <c r="R14">
        <v>20.92</v>
      </c>
      <c r="S14">
        <v>14.2</v>
      </c>
      <c r="T14">
        <v>1636.18</v>
      </c>
      <c r="U14">
        <v>0.68</v>
      </c>
      <c r="V14">
        <v>0.77</v>
      </c>
      <c r="W14">
        <v>0.65</v>
      </c>
      <c r="X14">
        <v>0.09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8.718</v>
      </c>
      <c r="E15">
        <v>11.47</v>
      </c>
      <c r="F15">
        <v>9.19</v>
      </c>
      <c r="G15">
        <v>91.84999999999999</v>
      </c>
      <c r="H15">
        <v>1.74</v>
      </c>
      <c r="I15">
        <v>6</v>
      </c>
      <c r="J15">
        <v>142.04</v>
      </c>
      <c r="K15">
        <v>45</v>
      </c>
      <c r="L15">
        <v>14</v>
      </c>
      <c r="M15">
        <v>4</v>
      </c>
      <c r="N15">
        <v>23.04</v>
      </c>
      <c r="O15">
        <v>17751.93</v>
      </c>
      <c r="P15">
        <v>81.84999999999999</v>
      </c>
      <c r="Q15">
        <v>195.42</v>
      </c>
      <c r="R15">
        <v>21.03</v>
      </c>
      <c r="S15">
        <v>14.2</v>
      </c>
      <c r="T15">
        <v>1687.32</v>
      </c>
      <c r="U15">
        <v>0.68</v>
      </c>
      <c r="V15">
        <v>0.77</v>
      </c>
      <c r="W15">
        <v>0.65</v>
      </c>
      <c r="X15">
        <v>0.1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8.7464</v>
      </c>
      <c r="E16">
        <v>11.43</v>
      </c>
      <c r="F16">
        <v>9.17</v>
      </c>
      <c r="G16">
        <v>110.08</v>
      </c>
      <c r="H16">
        <v>1.85</v>
      </c>
      <c r="I16">
        <v>5</v>
      </c>
      <c r="J16">
        <v>143.4</v>
      </c>
      <c r="K16">
        <v>45</v>
      </c>
      <c r="L16">
        <v>15</v>
      </c>
      <c r="M16">
        <v>3</v>
      </c>
      <c r="N16">
        <v>23.41</v>
      </c>
      <c r="O16">
        <v>17920.49</v>
      </c>
      <c r="P16">
        <v>80.17</v>
      </c>
      <c r="Q16">
        <v>195.42</v>
      </c>
      <c r="R16">
        <v>20.74</v>
      </c>
      <c r="S16">
        <v>14.2</v>
      </c>
      <c r="T16">
        <v>1549.95</v>
      </c>
      <c r="U16">
        <v>0.68</v>
      </c>
      <c r="V16">
        <v>0.77</v>
      </c>
      <c r="W16">
        <v>0.65</v>
      </c>
      <c r="X16">
        <v>0.09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8.744899999999999</v>
      </c>
      <c r="E17">
        <v>11.44</v>
      </c>
      <c r="F17">
        <v>9.18</v>
      </c>
      <c r="G17">
        <v>110.1</v>
      </c>
      <c r="H17">
        <v>1.96</v>
      </c>
      <c r="I17">
        <v>5</v>
      </c>
      <c r="J17">
        <v>144.77</v>
      </c>
      <c r="K17">
        <v>45</v>
      </c>
      <c r="L17">
        <v>16</v>
      </c>
      <c r="M17">
        <v>2</v>
      </c>
      <c r="N17">
        <v>23.78</v>
      </c>
      <c r="O17">
        <v>18089.56</v>
      </c>
      <c r="P17">
        <v>80.45</v>
      </c>
      <c r="Q17">
        <v>195.42</v>
      </c>
      <c r="R17">
        <v>20.77</v>
      </c>
      <c r="S17">
        <v>14.2</v>
      </c>
      <c r="T17">
        <v>1562.69</v>
      </c>
      <c r="U17">
        <v>0.68</v>
      </c>
      <c r="V17">
        <v>0.77</v>
      </c>
      <c r="W17">
        <v>0.65</v>
      </c>
      <c r="X17">
        <v>0.09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8.745900000000001</v>
      </c>
      <c r="E18">
        <v>11.43</v>
      </c>
      <c r="F18">
        <v>9.17</v>
      </c>
      <c r="G18">
        <v>110.09</v>
      </c>
      <c r="H18">
        <v>2.06</v>
      </c>
      <c r="I18">
        <v>5</v>
      </c>
      <c r="J18">
        <v>146.15</v>
      </c>
      <c r="K18">
        <v>45</v>
      </c>
      <c r="L18">
        <v>17</v>
      </c>
      <c r="M18">
        <v>1</v>
      </c>
      <c r="N18">
        <v>24.15</v>
      </c>
      <c r="O18">
        <v>18259.16</v>
      </c>
      <c r="P18">
        <v>79.75</v>
      </c>
      <c r="Q18">
        <v>195.43</v>
      </c>
      <c r="R18">
        <v>20.61</v>
      </c>
      <c r="S18">
        <v>14.2</v>
      </c>
      <c r="T18">
        <v>1484.15</v>
      </c>
      <c r="U18">
        <v>0.6899999999999999</v>
      </c>
      <c r="V18">
        <v>0.77</v>
      </c>
      <c r="W18">
        <v>0.65</v>
      </c>
      <c r="X18">
        <v>0.09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8.7455</v>
      </c>
      <c r="E19">
        <v>11.43</v>
      </c>
      <c r="F19">
        <v>9.17</v>
      </c>
      <c r="G19">
        <v>110.09</v>
      </c>
      <c r="H19">
        <v>2.16</v>
      </c>
      <c r="I19">
        <v>5</v>
      </c>
      <c r="J19">
        <v>147.53</v>
      </c>
      <c r="K19">
        <v>45</v>
      </c>
      <c r="L19">
        <v>18</v>
      </c>
      <c r="M19">
        <v>0</v>
      </c>
      <c r="N19">
        <v>24.53</v>
      </c>
      <c r="O19">
        <v>18429.27</v>
      </c>
      <c r="P19">
        <v>79.65000000000001</v>
      </c>
      <c r="Q19">
        <v>195.42</v>
      </c>
      <c r="R19">
        <v>20.62</v>
      </c>
      <c r="S19">
        <v>14.2</v>
      </c>
      <c r="T19">
        <v>1491.31</v>
      </c>
      <c r="U19">
        <v>0.6899999999999999</v>
      </c>
      <c r="V19">
        <v>0.77</v>
      </c>
      <c r="W19">
        <v>0.65</v>
      </c>
      <c r="X19">
        <v>0.09</v>
      </c>
      <c r="Y19">
        <v>0.5</v>
      </c>
      <c r="Z1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2024-09-25T21:08:15Z</dcterms:created>
  <dcterms:modified xsi:type="dcterms:W3CDTF">2024-09-25T21:08:15Z</dcterms:modified>
</cp:coreProperties>
</file>