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0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1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2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3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4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5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6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7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8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9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0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1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2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4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6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8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0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1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2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3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4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5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6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8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9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0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1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2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4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5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6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7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8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9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0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1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2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3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4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5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7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9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1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2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3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4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6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7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8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0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1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2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3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4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6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7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9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1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2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4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5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7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8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9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0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1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2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3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4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7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8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9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0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1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2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3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4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5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6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7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9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0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1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2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4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5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6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7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9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0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1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2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4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5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6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7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8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9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0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1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2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4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5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6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7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8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9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0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1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2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3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4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7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8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1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3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4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5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7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8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9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0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1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2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3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4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5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6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7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8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9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1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2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3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4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5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6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8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0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4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5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6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7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8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9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0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1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3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4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6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7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8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9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0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1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4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5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6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7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8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0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2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3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4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5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6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8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0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1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2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3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4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5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6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7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8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9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0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1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2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3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4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6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7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8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9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0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1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3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4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5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6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9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1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2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3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4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5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6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7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8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9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0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2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3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4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5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6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7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1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4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5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6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7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8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9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1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2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3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4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5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6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7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8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9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0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1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2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3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4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7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8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9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1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2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3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4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5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6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7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9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0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1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3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4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5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7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0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2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3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4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5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6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7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8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0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1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2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3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4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5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6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7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8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9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0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1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2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3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4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5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6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9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0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1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2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3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4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5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6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7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8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9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2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3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4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5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6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7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8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0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1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3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4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5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6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7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8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0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2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3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5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6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7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8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9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0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1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2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3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4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5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6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7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8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9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0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1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2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3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4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5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6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7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8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9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0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1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2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3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4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5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6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7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8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9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0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1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2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3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5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7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8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9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0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1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2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3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4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5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6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7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8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9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0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1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2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4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5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6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8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9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0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1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2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3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4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5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9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0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1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2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3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4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5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6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8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1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2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3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4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5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6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7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8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9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0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1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2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3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4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5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6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8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9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1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2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5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6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7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1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2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3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4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7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8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9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1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2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3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4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5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6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7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8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9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0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2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3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4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6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7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9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0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1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2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3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4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5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6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7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0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2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4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6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7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8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9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0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1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2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3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4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5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7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9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1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2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3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5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6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7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8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9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0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3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4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5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6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7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9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0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1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2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5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6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7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8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9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1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2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4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5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6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7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9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1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2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3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4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5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6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8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9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0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1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2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3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5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6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8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9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0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1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2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3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4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5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6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7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8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9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1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3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4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5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6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7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8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9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0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1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2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3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6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8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9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0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1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2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3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4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6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7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8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9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0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1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2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3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4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5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6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7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8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0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1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2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3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4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5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7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8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9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0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2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3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4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5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6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7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8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9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0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1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2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3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4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5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6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7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8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9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1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2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3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4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5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9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0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1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2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3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4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5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6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7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8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9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0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2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3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4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5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6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7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8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9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0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1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2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3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5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6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7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8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1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2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3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5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6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7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8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9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0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1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2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3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4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7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8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9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0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1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2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3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4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8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0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2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3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4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5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6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7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8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9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0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4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5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6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7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8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9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0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1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2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3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5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6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8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0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1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3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4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6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7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8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9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0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1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2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3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4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5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6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7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8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9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0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1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2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3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6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8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9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1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2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3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4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5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6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7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8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9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0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1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2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3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5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7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8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9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0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1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2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3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4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5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6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7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8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9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0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gráficos!$A$7:$A$1307</f>
              <numCache>
                <formatCode>General</formatCode>
                <ptCount val="130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  <pt idx="753">
                  <v>0</v>
                </pt>
                <pt idx="754">
                  <v>0</v>
                </pt>
                <pt idx="755">
                  <v>0</v>
                </pt>
                <pt idx="756">
                  <v>0</v>
                </pt>
                <pt idx="757">
                  <v>0</v>
                </pt>
                <pt idx="758">
                  <v>0</v>
                </pt>
                <pt idx="759">
                  <v>0</v>
                </pt>
                <pt idx="760">
                  <v>0</v>
                </pt>
                <pt idx="761">
                  <v>0</v>
                </pt>
                <pt idx="762">
                  <v>0</v>
                </pt>
                <pt idx="763">
                  <v>0</v>
                </pt>
                <pt idx="764">
                  <v>0</v>
                </pt>
                <pt idx="765">
                  <v>0</v>
                </pt>
                <pt idx="766">
                  <v>0</v>
                </pt>
                <pt idx="767">
                  <v>0</v>
                </pt>
                <pt idx="768">
                  <v>0</v>
                </pt>
                <pt idx="769">
                  <v>0</v>
                </pt>
                <pt idx="770">
                  <v>0</v>
                </pt>
                <pt idx="771">
                  <v>0</v>
                </pt>
                <pt idx="772">
                  <v>0</v>
                </pt>
                <pt idx="773">
                  <v>0</v>
                </pt>
                <pt idx="774">
                  <v>0</v>
                </pt>
                <pt idx="775">
                  <v>0</v>
                </pt>
                <pt idx="776">
                  <v>0</v>
                </pt>
                <pt idx="777">
                  <v>0</v>
                </pt>
                <pt idx="778">
                  <v>0</v>
                </pt>
                <pt idx="779">
                  <v>0</v>
                </pt>
                <pt idx="780">
                  <v>0</v>
                </pt>
                <pt idx="781">
                  <v>0</v>
                </pt>
                <pt idx="782">
                  <v>0</v>
                </pt>
                <pt idx="783">
                  <v>0</v>
                </pt>
                <pt idx="784">
                  <v>0</v>
                </pt>
                <pt idx="785">
                  <v>0</v>
                </pt>
                <pt idx="786">
                  <v>0</v>
                </pt>
                <pt idx="787">
                  <v>0</v>
                </pt>
                <pt idx="788">
                  <v>0</v>
                </pt>
                <pt idx="789">
                  <v>0</v>
                </pt>
                <pt idx="790">
                  <v>0</v>
                </pt>
                <pt idx="791">
                  <v>0</v>
                </pt>
                <pt idx="792">
                  <v>0</v>
                </pt>
                <pt idx="793">
                  <v>0</v>
                </pt>
                <pt idx="794">
                  <v>0</v>
                </pt>
                <pt idx="795">
                  <v>0</v>
                </pt>
                <pt idx="796">
                  <v>0</v>
                </pt>
                <pt idx="797">
                  <v>0</v>
                </pt>
                <pt idx="798">
                  <v>0</v>
                </pt>
                <pt idx="799">
                  <v>0</v>
                </pt>
                <pt idx="800">
                  <v>0</v>
                </pt>
                <pt idx="801">
                  <v>0</v>
                </pt>
                <pt idx="802">
                  <v>0</v>
                </pt>
                <pt idx="803">
                  <v>0</v>
                </pt>
                <pt idx="804">
                  <v>0</v>
                </pt>
                <pt idx="805">
                  <v>0</v>
                </pt>
                <pt idx="806">
                  <v>0</v>
                </pt>
                <pt idx="807">
                  <v>0</v>
                </pt>
                <pt idx="808">
                  <v>0</v>
                </pt>
                <pt idx="809">
                  <v>0</v>
                </pt>
                <pt idx="810">
                  <v>0</v>
                </pt>
                <pt idx="811">
                  <v>0</v>
                </pt>
                <pt idx="812">
                  <v>0</v>
                </pt>
                <pt idx="813">
                  <v>0</v>
                </pt>
                <pt idx="814">
                  <v>0</v>
                </pt>
                <pt idx="815">
                  <v>0</v>
                </pt>
                <pt idx="816">
                  <v>0</v>
                </pt>
                <pt idx="817">
                  <v>0</v>
                </pt>
                <pt idx="818">
                  <v>0</v>
                </pt>
                <pt idx="819">
                  <v>0</v>
                </pt>
                <pt idx="820">
                  <v>0</v>
                </pt>
                <pt idx="821">
                  <v>0</v>
                </pt>
                <pt idx="822">
                  <v>0</v>
                </pt>
                <pt idx="823">
                  <v>0</v>
                </pt>
                <pt idx="824">
                  <v>0</v>
                </pt>
                <pt idx="825">
                  <v>0</v>
                </pt>
                <pt idx="826">
                  <v>0</v>
                </pt>
                <pt idx="827">
                  <v>0</v>
                </pt>
                <pt idx="828">
                  <v>0</v>
                </pt>
                <pt idx="829">
                  <v>0</v>
                </pt>
                <pt idx="830">
                  <v>0</v>
                </pt>
                <pt idx="831">
                  <v>0</v>
                </pt>
                <pt idx="832">
                  <v>0</v>
                </pt>
                <pt idx="833">
                  <v>0</v>
                </pt>
                <pt idx="834">
                  <v>0</v>
                </pt>
                <pt idx="835">
                  <v>0</v>
                </pt>
                <pt idx="836">
                  <v>0</v>
                </pt>
                <pt idx="837">
                  <v>0</v>
                </pt>
                <pt idx="838">
                  <v>0</v>
                </pt>
                <pt idx="839">
                  <v>0</v>
                </pt>
                <pt idx="840">
                  <v>0</v>
                </pt>
                <pt idx="841">
                  <v>0</v>
                </pt>
                <pt idx="842">
                  <v>0</v>
                </pt>
                <pt idx="843">
                  <v>0</v>
                </pt>
                <pt idx="844">
                  <v>0</v>
                </pt>
                <pt idx="845">
                  <v>0</v>
                </pt>
                <pt idx="846">
                  <v>0</v>
                </pt>
                <pt idx="847">
                  <v>0</v>
                </pt>
                <pt idx="848">
                  <v>0</v>
                </pt>
                <pt idx="849">
                  <v>0</v>
                </pt>
                <pt idx="850">
                  <v>0</v>
                </pt>
                <pt idx="851">
                  <v>0</v>
                </pt>
                <pt idx="852">
                  <v>0</v>
                </pt>
                <pt idx="853">
                  <v>0</v>
                </pt>
                <pt idx="854">
                  <v>0</v>
                </pt>
                <pt idx="855">
                  <v>0</v>
                </pt>
                <pt idx="856">
                  <v>0</v>
                </pt>
                <pt idx="857">
                  <v>0</v>
                </pt>
                <pt idx="858">
                  <v>0</v>
                </pt>
                <pt idx="859">
                  <v>0</v>
                </pt>
                <pt idx="860">
                  <v>0</v>
                </pt>
                <pt idx="861">
                  <v>0</v>
                </pt>
                <pt idx="862">
                  <v>0</v>
                </pt>
                <pt idx="863">
                  <v>0</v>
                </pt>
                <pt idx="864">
                  <v>0</v>
                </pt>
                <pt idx="865">
                  <v>0</v>
                </pt>
                <pt idx="866">
                  <v>0</v>
                </pt>
                <pt idx="867">
                  <v>0</v>
                </pt>
                <pt idx="868">
                  <v>0</v>
                </pt>
                <pt idx="869">
                  <v>0</v>
                </pt>
                <pt idx="870">
                  <v>0</v>
                </pt>
                <pt idx="871">
                  <v>0</v>
                </pt>
                <pt idx="872">
                  <v>0</v>
                </pt>
                <pt idx="873">
                  <v>0</v>
                </pt>
                <pt idx="874">
                  <v>0</v>
                </pt>
                <pt idx="875">
                  <v>0</v>
                </pt>
                <pt idx="876">
                  <v>0</v>
                </pt>
                <pt idx="877">
                  <v>0</v>
                </pt>
                <pt idx="878">
                  <v>0</v>
                </pt>
                <pt idx="879">
                  <v>0</v>
                </pt>
                <pt idx="880">
                  <v>0</v>
                </pt>
                <pt idx="881">
                  <v>0</v>
                </pt>
                <pt idx="882">
                  <v>0</v>
                </pt>
                <pt idx="883">
                  <v>0</v>
                </pt>
                <pt idx="884">
                  <v>0</v>
                </pt>
                <pt idx="885">
                  <v>0</v>
                </pt>
                <pt idx="886">
                  <v>0</v>
                </pt>
                <pt idx="887">
                  <v>0</v>
                </pt>
                <pt idx="888">
                  <v>0</v>
                </pt>
                <pt idx="889">
                  <v>0</v>
                </pt>
                <pt idx="890">
                  <v>0</v>
                </pt>
                <pt idx="891">
                  <v>0</v>
                </pt>
                <pt idx="892">
                  <v>0</v>
                </pt>
                <pt idx="893">
                  <v>0</v>
                </pt>
                <pt idx="894">
                  <v>0</v>
                </pt>
                <pt idx="895">
                  <v>0</v>
                </pt>
                <pt idx="896">
                  <v>0</v>
                </pt>
                <pt idx="897">
                  <v>0</v>
                </pt>
                <pt idx="898">
                  <v>0</v>
                </pt>
                <pt idx="899">
                  <v>0</v>
                </pt>
                <pt idx="900">
                  <v>0</v>
                </pt>
                <pt idx="901">
                  <v>0</v>
                </pt>
                <pt idx="902">
                  <v>0</v>
                </pt>
                <pt idx="903">
                  <v>0</v>
                </pt>
                <pt idx="904">
                  <v>0</v>
                </pt>
                <pt idx="905">
                  <v>0</v>
                </pt>
                <pt idx="906">
                  <v>0</v>
                </pt>
                <pt idx="907">
                  <v>0</v>
                </pt>
                <pt idx="908">
                  <v>0</v>
                </pt>
                <pt idx="909">
                  <v>0</v>
                </pt>
                <pt idx="910">
                  <v>0</v>
                </pt>
                <pt idx="911">
                  <v>0</v>
                </pt>
                <pt idx="912">
                  <v>0</v>
                </pt>
                <pt idx="913">
                  <v>0</v>
                </pt>
                <pt idx="914">
                  <v>0</v>
                </pt>
                <pt idx="915">
                  <v>0</v>
                </pt>
                <pt idx="916">
                  <v>0</v>
                </pt>
                <pt idx="917">
                  <v>0</v>
                </pt>
                <pt idx="918">
                  <v>0</v>
                </pt>
                <pt idx="919">
                  <v>0</v>
                </pt>
                <pt idx="920">
                  <v>0</v>
                </pt>
                <pt idx="921">
                  <v>0</v>
                </pt>
                <pt idx="922">
                  <v>0</v>
                </pt>
                <pt idx="923">
                  <v>0</v>
                </pt>
                <pt idx="924">
                  <v>0</v>
                </pt>
                <pt idx="925">
                  <v>0</v>
                </pt>
                <pt idx="926">
                  <v>0</v>
                </pt>
                <pt idx="927">
                  <v>0</v>
                </pt>
                <pt idx="928">
                  <v>0</v>
                </pt>
                <pt idx="929">
                  <v>0</v>
                </pt>
                <pt idx="930">
                  <v>0</v>
                </pt>
                <pt idx="931">
                  <v>0</v>
                </pt>
                <pt idx="932">
                  <v>0</v>
                </pt>
                <pt idx="933">
                  <v>0</v>
                </pt>
                <pt idx="934">
                  <v>0</v>
                </pt>
                <pt idx="935">
                  <v>0</v>
                </pt>
                <pt idx="936">
                  <v>0</v>
                </pt>
                <pt idx="937">
                  <v>0</v>
                </pt>
                <pt idx="938">
                  <v>0</v>
                </pt>
                <pt idx="939">
                  <v>0</v>
                </pt>
                <pt idx="940">
                  <v>0</v>
                </pt>
                <pt idx="941">
                  <v>0</v>
                </pt>
                <pt idx="942">
                  <v>0</v>
                </pt>
                <pt idx="943">
                  <v>0</v>
                </pt>
                <pt idx="944">
                  <v>0</v>
                </pt>
                <pt idx="945">
                  <v>0</v>
                </pt>
                <pt idx="946">
                  <v>0</v>
                </pt>
                <pt idx="947">
                  <v>0</v>
                </pt>
                <pt idx="948">
                  <v>0</v>
                </pt>
                <pt idx="949">
                  <v>0</v>
                </pt>
                <pt idx="950">
                  <v>0</v>
                </pt>
                <pt idx="951">
                  <v>0</v>
                </pt>
                <pt idx="952">
                  <v>0</v>
                </pt>
                <pt idx="953">
                  <v>0</v>
                </pt>
                <pt idx="954">
                  <v>0</v>
                </pt>
                <pt idx="955">
                  <v>0</v>
                </pt>
                <pt idx="956">
                  <v>0</v>
                </pt>
                <pt idx="957">
                  <v>0</v>
                </pt>
                <pt idx="958">
                  <v>0</v>
                </pt>
                <pt idx="959">
                  <v>0</v>
                </pt>
                <pt idx="960">
                  <v>0</v>
                </pt>
                <pt idx="961">
                  <v>0</v>
                </pt>
                <pt idx="962">
                  <v>0</v>
                </pt>
                <pt idx="963">
                  <v>0</v>
                </pt>
                <pt idx="964">
                  <v>0</v>
                </pt>
                <pt idx="965">
                  <v>0</v>
                </pt>
                <pt idx="966">
                  <v>0</v>
                </pt>
                <pt idx="967">
                  <v>0</v>
                </pt>
                <pt idx="968">
                  <v>0</v>
                </pt>
                <pt idx="969">
                  <v>0</v>
                </pt>
                <pt idx="970">
                  <v>0</v>
                </pt>
                <pt idx="971">
                  <v>0</v>
                </pt>
                <pt idx="972">
                  <v>0</v>
                </pt>
                <pt idx="973">
                  <v>0</v>
                </pt>
                <pt idx="974">
                  <v>0</v>
                </pt>
                <pt idx="975">
                  <v>0</v>
                </pt>
                <pt idx="976">
                  <v>0</v>
                </pt>
                <pt idx="977">
                  <v>0</v>
                </pt>
                <pt idx="978">
                  <v>0</v>
                </pt>
                <pt idx="979">
                  <v>0</v>
                </pt>
                <pt idx="980">
                  <v>0</v>
                </pt>
                <pt idx="981">
                  <v>0</v>
                </pt>
                <pt idx="982">
                  <v>0</v>
                </pt>
                <pt idx="983">
                  <v>0</v>
                </pt>
                <pt idx="984">
                  <v>0</v>
                </pt>
                <pt idx="985">
                  <v>0</v>
                </pt>
                <pt idx="986">
                  <v>0</v>
                </pt>
                <pt idx="987">
                  <v>0</v>
                </pt>
                <pt idx="988">
                  <v>0</v>
                </pt>
                <pt idx="989">
                  <v>0</v>
                </pt>
                <pt idx="990">
                  <v>0</v>
                </pt>
                <pt idx="991">
                  <v>0</v>
                </pt>
                <pt idx="992">
                  <v>0</v>
                </pt>
                <pt idx="993">
                  <v>0</v>
                </pt>
                <pt idx="994">
                  <v>0</v>
                </pt>
                <pt idx="995">
                  <v>0</v>
                </pt>
                <pt idx="996">
                  <v>0</v>
                </pt>
                <pt idx="997">
                  <v>0</v>
                </pt>
                <pt idx="998">
                  <v>0</v>
                </pt>
                <pt idx="999">
                  <v>0</v>
                </pt>
                <pt idx="1000">
                  <v>0</v>
                </pt>
                <pt idx="1001">
                  <v>0</v>
                </pt>
                <pt idx="1002">
                  <v>0</v>
                </pt>
                <pt idx="1003">
                  <v>0</v>
                </pt>
                <pt idx="1004">
                  <v>0</v>
                </pt>
                <pt idx="1005">
                  <v>0</v>
                </pt>
                <pt idx="1006">
                  <v>0</v>
                </pt>
                <pt idx="1007">
                  <v>0</v>
                </pt>
                <pt idx="1008">
                  <v>0</v>
                </pt>
                <pt idx="1009">
                  <v>0</v>
                </pt>
                <pt idx="1010">
                  <v>0</v>
                </pt>
                <pt idx="1011">
                  <v>0</v>
                </pt>
                <pt idx="1012">
                  <v>0</v>
                </pt>
                <pt idx="1013">
                  <v>0</v>
                </pt>
                <pt idx="1014">
                  <v>0</v>
                </pt>
                <pt idx="1015">
                  <v>0</v>
                </pt>
                <pt idx="1016">
                  <v>0</v>
                </pt>
                <pt idx="1017">
                  <v>0</v>
                </pt>
                <pt idx="1018">
                  <v>0</v>
                </pt>
                <pt idx="1019">
                  <v>0</v>
                </pt>
                <pt idx="1020">
                  <v>0</v>
                </pt>
                <pt idx="1021">
                  <v>0</v>
                </pt>
                <pt idx="1022">
                  <v>0</v>
                </pt>
                <pt idx="1023">
                  <v>0</v>
                </pt>
                <pt idx="1024">
                  <v>0</v>
                </pt>
                <pt idx="1025">
                  <v>0</v>
                </pt>
                <pt idx="1026">
                  <v>0</v>
                </pt>
                <pt idx="1027">
                  <v>0</v>
                </pt>
                <pt idx="1028">
                  <v>0</v>
                </pt>
                <pt idx="1029">
                  <v>0</v>
                </pt>
                <pt idx="1030">
                  <v>0</v>
                </pt>
                <pt idx="1031">
                  <v>0</v>
                </pt>
                <pt idx="1032">
                  <v>0</v>
                </pt>
                <pt idx="1033">
                  <v>0</v>
                </pt>
                <pt idx="1034">
                  <v>0</v>
                </pt>
                <pt idx="1035">
                  <v>0</v>
                </pt>
                <pt idx="1036">
                  <v>0</v>
                </pt>
                <pt idx="1037">
                  <v>0</v>
                </pt>
                <pt idx="1038">
                  <v>0</v>
                </pt>
                <pt idx="1039">
                  <v>0</v>
                </pt>
                <pt idx="1040">
                  <v>0</v>
                </pt>
                <pt idx="1041">
                  <v>0</v>
                </pt>
                <pt idx="1042">
                  <v>0</v>
                </pt>
                <pt idx="1043">
                  <v>0</v>
                </pt>
                <pt idx="1044">
                  <v>0</v>
                </pt>
                <pt idx="1045">
                  <v>0</v>
                </pt>
                <pt idx="1046">
                  <v>0</v>
                </pt>
                <pt idx="1047">
                  <v>0</v>
                </pt>
                <pt idx="1048">
                  <v>0</v>
                </pt>
                <pt idx="1049">
                  <v>0</v>
                </pt>
                <pt idx="1050">
                  <v>0</v>
                </pt>
                <pt idx="1051">
                  <v>0</v>
                </pt>
                <pt idx="1052">
                  <v>0</v>
                </pt>
                <pt idx="1053">
                  <v>0</v>
                </pt>
                <pt idx="1054">
                  <v>0</v>
                </pt>
                <pt idx="1055">
                  <v>0</v>
                </pt>
                <pt idx="1056">
                  <v>0</v>
                </pt>
                <pt idx="1057">
                  <v>0</v>
                </pt>
                <pt idx="1058">
                  <v>0</v>
                </pt>
                <pt idx="1059">
                  <v>0</v>
                </pt>
                <pt idx="1060">
                  <v>0</v>
                </pt>
                <pt idx="1061">
                  <v>0</v>
                </pt>
                <pt idx="1062">
                  <v>0</v>
                </pt>
                <pt idx="1063">
                  <v>0</v>
                </pt>
                <pt idx="1064">
                  <v>0</v>
                </pt>
                <pt idx="1065">
                  <v>0</v>
                </pt>
                <pt idx="1066">
                  <v>0</v>
                </pt>
                <pt idx="1067">
                  <v>0</v>
                </pt>
                <pt idx="1068">
                  <v>0</v>
                </pt>
                <pt idx="1069">
                  <v>0</v>
                </pt>
                <pt idx="1070">
                  <v>0</v>
                </pt>
                <pt idx="1071">
                  <v>0</v>
                </pt>
                <pt idx="1072">
                  <v>0</v>
                </pt>
                <pt idx="1073">
                  <v>0</v>
                </pt>
                <pt idx="1074">
                  <v>0</v>
                </pt>
                <pt idx="1075">
                  <v>0</v>
                </pt>
                <pt idx="1076">
                  <v>0</v>
                </pt>
                <pt idx="1077">
                  <v>0</v>
                </pt>
                <pt idx="1078">
                  <v>0</v>
                </pt>
                <pt idx="1079">
                  <v>0</v>
                </pt>
                <pt idx="1080">
                  <v>0</v>
                </pt>
                <pt idx="1081">
                  <v>0</v>
                </pt>
                <pt idx="1082">
                  <v>0</v>
                </pt>
                <pt idx="1083">
                  <v>0</v>
                </pt>
                <pt idx="1084">
                  <v>0</v>
                </pt>
                <pt idx="1085">
                  <v>0</v>
                </pt>
                <pt idx="1086">
                  <v>0</v>
                </pt>
                <pt idx="1087">
                  <v>0</v>
                </pt>
                <pt idx="1088">
                  <v>0</v>
                </pt>
                <pt idx="1089">
                  <v>0</v>
                </pt>
                <pt idx="1090">
                  <v>0</v>
                </pt>
                <pt idx="1091">
                  <v>0</v>
                </pt>
                <pt idx="1092">
                  <v>0</v>
                </pt>
                <pt idx="1093">
                  <v>0</v>
                </pt>
                <pt idx="1094">
                  <v>0</v>
                </pt>
                <pt idx="1095">
                  <v>0</v>
                </pt>
                <pt idx="1096">
                  <v>0</v>
                </pt>
                <pt idx="1097">
                  <v>0</v>
                </pt>
                <pt idx="1098">
                  <v>0</v>
                </pt>
                <pt idx="1099">
                  <v>0</v>
                </pt>
                <pt idx="1100">
                  <v>0</v>
                </pt>
                <pt idx="1101">
                  <v>0</v>
                </pt>
                <pt idx="1102">
                  <v>0</v>
                </pt>
                <pt idx="1103">
                  <v>0</v>
                </pt>
                <pt idx="1104">
                  <v>0</v>
                </pt>
                <pt idx="1105">
                  <v>0</v>
                </pt>
                <pt idx="1106">
                  <v>0</v>
                </pt>
                <pt idx="1107">
                  <v>0</v>
                </pt>
                <pt idx="1108">
                  <v>0</v>
                </pt>
                <pt idx="1109">
                  <v>0</v>
                </pt>
                <pt idx="1110">
                  <v>0</v>
                </pt>
                <pt idx="1111">
                  <v>0</v>
                </pt>
                <pt idx="1112">
                  <v>0</v>
                </pt>
                <pt idx="1113">
                  <v>0</v>
                </pt>
                <pt idx="1114">
                  <v>0</v>
                </pt>
                <pt idx="1115">
                  <v>0</v>
                </pt>
                <pt idx="1116">
                  <v>0</v>
                </pt>
                <pt idx="1117">
                  <v>0</v>
                </pt>
                <pt idx="1118">
                  <v>0</v>
                </pt>
                <pt idx="1119">
                  <v>0</v>
                </pt>
                <pt idx="1120">
                  <v>0</v>
                </pt>
                <pt idx="1121">
                  <v>0</v>
                </pt>
                <pt idx="1122">
                  <v>0</v>
                </pt>
                <pt idx="1123">
                  <v>0</v>
                </pt>
                <pt idx="1124">
                  <v>0</v>
                </pt>
                <pt idx="1125">
                  <v>0</v>
                </pt>
                <pt idx="1126">
                  <v>0</v>
                </pt>
                <pt idx="1127">
                  <v>0</v>
                </pt>
                <pt idx="1128">
                  <v>0</v>
                </pt>
                <pt idx="1129">
                  <v>0</v>
                </pt>
                <pt idx="1130">
                  <v>0</v>
                </pt>
                <pt idx="1131">
                  <v>0</v>
                </pt>
                <pt idx="1132">
                  <v>0</v>
                </pt>
                <pt idx="1133">
                  <v>0</v>
                </pt>
                <pt idx="1134">
                  <v>0</v>
                </pt>
                <pt idx="1135">
                  <v>0</v>
                </pt>
                <pt idx="1136">
                  <v>0</v>
                </pt>
                <pt idx="1137">
                  <v>0</v>
                </pt>
                <pt idx="1138">
                  <v>0</v>
                </pt>
                <pt idx="1139">
                  <v>0</v>
                </pt>
                <pt idx="1140">
                  <v>0</v>
                </pt>
                <pt idx="1141">
                  <v>0</v>
                </pt>
                <pt idx="1142">
                  <v>0</v>
                </pt>
                <pt idx="1143">
                  <v>0</v>
                </pt>
                <pt idx="1144">
                  <v>0</v>
                </pt>
                <pt idx="1145">
                  <v>0</v>
                </pt>
                <pt idx="1146">
                  <v>0</v>
                </pt>
                <pt idx="1147">
                  <v>0</v>
                </pt>
                <pt idx="1148">
                  <v>0</v>
                </pt>
                <pt idx="1149">
                  <v>0</v>
                </pt>
                <pt idx="1150">
                  <v>0</v>
                </pt>
                <pt idx="1151">
                  <v>0</v>
                </pt>
                <pt idx="1152">
                  <v>0</v>
                </pt>
                <pt idx="1153">
                  <v>0</v>
                </pt>
                <pt idx="1154">
                  <v>0</v>
                </pt>
                <pt idx="1155">
                  <v>0</v>
                </pt>
                <pt idx="1156">
                  <v>0</v>
                </pt>
                <pt idx="1157">
                  <v>0</v>
                </pt>
                <pt idx="1158">
                  <v>0</v>
                </pt>
                <pt idx="1159">
                  <v>0</v>
                </pt>
                <pt idx="1160">
                  <v>0</v>
                </pt>
                <pt idx="1161">
                  <v>0</v>
                </pt>
                <pt idx="1162">
                  <v>0</v>
                </pt>
                <pt idx="1163">
                  <v>0</v>
                </pt>
                <pt idx="1164">
                  <v>0</v>
                </pt>
                <pt idx="1165">
                  <v>0</v>
                </pt>
                <pt idx="1166">
                  <v>0</v>
                </pt>
                <pt idx="1167">
                  <v>0</v>
                </pt>
                <pt idx="1168">
                  <v>0</v>
                </pt>
                <pt idx="1169">
                  <v>0</v>
                </pt>
                <pt idx="1170">
                  <v>0</v>
                </pt>
                <pt idx="1171">
                  <v>0</v>
                </pt>
                <pt idx="1172">
                  <v>0</v>
                </pt>
                <pt idx="1173">
                  <v>0</v>
                </pt>
                <pt idx="1174">
                  <v>0</v>
                </pt>
                <pt idx="1175">
                  <v>0</v>
                </pt>
                <pt idx="1176">
                  <v>0</v>
                </pt>
                <pt idx="1177">
                  <v>0</v>
                </pt>
                <pt idx="1178">
                  <v>0</v>
                </pt>
                <pt idx="1179">
                  <v>0</v>
                </pt>
                <pt idx="1180">
                  <v>0</v>
                </pt>
                <pt idx="1181">
                  <v>0</v>
                </pt>
                <pt idx="1182">
                  <v>0</v>
                </pt>
                <pt idx="1183">
                  <v>0</v>
                </pt>
                <pt idx="1184">
                  <v>0</v>
                </pt>
                <pt idx="1185">
                  <v>0</v>
                </pt>
                <pt idx="1186">
                  <v>0</v>
                </pt>
                <pt idx="1187">
                  <v>0</v>
                </pt>
                <pt idx="1188">
                  <v>0</v>
                </pt>
                <pt idx="1189">
                  <v>0</v>
                </pt>
                <pt idx="1190">
                  <v>0</v>
                </pt>
                <pt idx="1191">
                  <v>0</v>
                </pt>
                <pt idx="1192">
                  <v>0</v>
                </pt>
                <pt idx="1193">
                  <v>0</v>
                </pt>
                <pt idx="1194">
                  <v>0</v>
                </pt>
                <pt idx="1195">
                  <v>0</v>
                </pt>
                <pt idx="1196">
                  <v>0</v>
                </pt>
                <pt idx="1197">
                  <v>0</v>
                </pt>
                <pt idx="1198">
                  <v>0</v>
                </pt>
                <pt idx="1199">
                  <v>0</v>
                </pt>
                <pt idx="1200">
                  <v>0</v>
                </pt>
                <pt idx="1201">
                  <v>0</v>
                </pt>
                <pt idx="1202">
                  <v>0</v>
                </pt>
                <pt idx="1203">
                  <v>0</v>
                </pt>
                <pt idx="1204">
                  <v>0</v>
                </pt>
                <pt idx="1205">
                  <v>0</v>
                </pt>
                <pt idx="1206">
                  <v>0</v>
                </pt>
                <pt idx="1207">
                  <v>0</v>
                </pt>
                <pt idx="1208">
                  <v>0</v>
                </pt>
                <pt idx="1209">
                  <v>0</v>
                </pt>
                <pt idx="1210">
                  <v>0</v>
                </pt>
                <pt idx="1211">
                  <v>0</v>
                </pt>
                <pt idx="1212">
                  <v>0</v>
                </pt>
                <pt idx="1213">
                  <v>0</v>
                </pt>
                <pt idx="1214">
                  <v>0</v>
                </pt>
                <pt idx="1215">
                  <v>0</v>
                </pt>
                <pt idx="1216">
                  <v>0</v>
                </pt>
                <pt idx="1217">
                  <v>0</v>
                </pt>
                <pt idx="1218">
                  <v>0</v>
                </pt>
                <pt idx="1219">
                  <v>0</v>
                </pt>
                <pt idx="1220">
                  <v>0</v>
                </pt>
                <pt idx="1221">
                  <v>0</v>
                </pt>
                <pt idx="1222">
                  <v>0</v>
                </pt>
                <pt idx="1223">
                  <v>0</v>
                </pt>
                <pt idx="1224">
                  <v>0</v>
                </pt>
                <pt idx="1225">
                  <v>0</v>
                </pt>
                <pt idx="1226">
                  <v>0</v>
                </pt>
                <pt idx="1227">
                  <v>0</v>
                </pt>
                <pt idx="1228">
                  <v>0</v>
                </pt>
                <pt idx="1229">
                  <v>0</v>
                </pt>
                <pt idx="1230">
                  <v>0</v>
                </pt>
                <pt idx="1231">
                  <v>0</v>
                </pt>
                <pt idx="1232">
                  <v>0</v>
                </pt>
                <pt idx="1233">
                  <v>0</v>
                </pt>
                <pt idx="1234">
                  <v>0</v>
                </pt>
                <pt idx="1235">
                  <v>0</v>
                </pt>
                <pt idx="1236">
                  <v>0</v>
                </pt>
                <pt idx="1237">
                  <v>0</v>
                </pt>
                <pt idx="1238">
                  <v>0</v>
                </pt>
                <pt idx="1239">
                  <v>0</v>
                </pt>
                <pt idx="1240">
                  <v>0</v>
                </pt>
                <pt idx="1241">
                  <v>0</v>
                </pt>
                <pt idx="1242">
                  <v>0</v>
                </pt>
                <pt idx="1243">
                  <v>0</v>
                </pt>
                <pt idx="1244">
                  <v>0</v>
                </pt>
                <pt idx="1245">
                  <v>0</v>
                </pt>
                <pt idx="1246">
                  <v>0</v>
                </pt>
                <pt idx="1247">
                  <v>0</v>
                </pt>
                <pt idx="1248">
                  <v>0</v>
                </pt>
                <pt idx="1249">
                  <v>0</v>
                </pt>
                <pt idx="1250">
                  <v>0</v>
                </pt>
                <pt idx="1251">
                  <v>0</v>
                </pt>
                <pt idx="1252">
                  <v>0</v>
                </pt>
                <pt idx="1253">
                  <v>0</v>
                </pt>
                <pt idx="1254">
                  <v>0</v>
                </pt>
                <pt idx="1255">
                  <v>0</v>
                </pt>
                <pt idx="1256">
                  <v>0</v>
                </pt>
                <pt idx="1257">
                  <v>0</v>
                </pt>
                <pt idx="1258">
                  <v>0</v>
                </pt>
                <pt idx="1259">
                  <v>0</v>
                </pt>
                <pt idx="1260">
                  <v>0</v>
                </pt>
                <pt idx="1261">
                  <v>0</v>
                </pt>
                <pt idx="1262">
                  <v>0</v>
                </pt>
                <pt idx="1263">
                  <v>0</v>
                </pt>
                <pt idx="1264">
                  <v>0</v>
                </pt>
                <pt idx="1265">
                  <v>0</v>
                </pt>
                <pt idx="1266">
                  <v>0</v>
                </pt>
                <pt idx="1267">
                  <v>0</v>
                </pt>
                <pt idx="1268">
                  <v>0</v>
                </pt>
                <pt idx="1269">
                  <v>0</v>
                </pt>
                <pt idx="1270">
                  <v>0</v>
                </pt>
                <pt idx="1271">
                  <v>0</v>
                </pt>
                <pt idx="1272">
                  <v>0</v>
                </pt>
                <pt idx="1273">
                  <v>0</v>
                </pt>
                <pt idx="1274">
                  <v>0</v>
                </pt>
                <pt idx="1275">
                  <v>0</v>
                </pt>
                <pt idx="1276">
                  <v>0</v>
                </pt>
                <pt idx="1277">
                  <v>0</v>
                </pt>
                <pt idx="1278">
                  <v>0</v>
                </pt>
                <pt idx="1279">
                  <v>0</v>
                </pt>
                <pt idx="1280">
                  <v>0</v>
                </pt>
                <pt idx="1281">
                  <v>0</v>
                </pt>
                <pt idx="1282">
                  <v>0</v>
                </pt>
                <pt idx="1283">
                  <v>0</v>
                </pt>
                <pt idx="1284">
                  <v>0</v>
                </pt>
                <pt idx="1285">
                  <v>0</v>
                </pt>
                <pt idx="1286">
                  <v>0</v>
                </pt>
                <pt idx="1287">
                  <v>0</v>
                </pt>
                <pt idx="1288">
                  <v>0</v>
                </pt>
                <pt idx="1289">
                  <v>0</v>
                </pt>
                <pt idx="1290">
                  <v>0</v>
                </pt>
                <pt idx="1291">
                  <v>0</v>
                </pt>
                <pt idx="1292">
                  <v>0</v>
                </pt>
                <pt idx="1293">
                  <v>0</v>
                </pt>
                <pt idx="1294">
                  <v>0</v>
                </pt>
                <pt idx="1295">
                  <v>0</v>
                </pt>
                <pt idx="1296">
                  <v>0</v>
                </pt>
                <pt idx="1297">
                  <v>0</v>
                </pt>
                <pt idx="1298">
                  <v>0</v>
                </pt>
                <pt idx="1299">
                  <v>0</v>
                </pt>
                <pt idx="1300">
                  <v>0</v>
                </pt>
              </numCache>
            </numRef>
          </xVal>
          <yVal>
            <numRef>
              <f>gráficos!$B$7:$B$1307</f>
              <numCache>
                <formatCode>General</formatCode>
                <ptCount val="130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  <pt idx="753">
                  <v>0</v>
                </pt>
                <pt idx="754">
                  <v>0</v>
                </pt>
                <pt idx="755">
                  <v>0</v>
                </pt>
                <pt idx="756">
                  <v>0</v>
                </pt>
                <pt idx="757">
                  <v>0</v>
                </pt>
                <pt idx="758">
                  <v>0</v>
                </pt>
                <pt idx="759">
                  <v>0</v>
                </pt>
                <pt idx="760">
                  <v>0</v>
                </pt>
                <pt idx="761">
                  <v>0</v>
                </pt>
                <pt idx="762">
                  <v>0</v>
                </pt>
                <pt idx="763">
                  <v>0</v>
                </pt>
                <pt idx="764">
                  <v>0</v>
                </pt>
                <pt idx="765">
                  <v>0</v>
                </pt>
                <pt idx="766">
                  <v>0</v>
                </pt>
                <pt idx="767">
                  <v>0</v>
                </pt>
                <pt idx="768">
                  <v>0</v>
                </pt>
                <pt idx="769">
                  <v>0</v>
                </pt>
                <pt idx="770">
                  <v>0</v>
                </pt>
                <pt idx="771">
                  <v>0</v>
                </pt>
                <pt idx="772">
                  <v>0</v>
                </pt>
                <pt idx="773">
                  <v>0</v>
                </pt>
                <pt idx="774">
                  <v>0</v>
                </pt>
                <pt idx="775">
                  <v>0</v>
                </pt>
                <pt idx="776">
                  <v>0</v>
                </pt>
                <pt idx="777">
                  <v>0</v>
                </pt>
                <pt idx="778">
                  <v>0</v>
                </pt>
                <pt idx="779">
                  <v>0</v>
                </pt>
                <pt idx="780">
                  <v>0</v>
                </pt>
                <pt idx="781">
                  <v>0</v>
                </pt>
                <pt idx="782">
                  <v>0</v>
                </pt>
                <pt idx="783">
                  <v>0</v>
                </pt>
                <pt idx="784">
                  <v>0</v>
                </pt>
                <pt idx="785">
                  <v>0</v>
                </pt>
                <pt idx="786">
                  <v>0</v>
                </pt>
                <pt idx="787">
                  <v>0</v>
                </pt>
                <pt idx="788">
                  <v>0</v>
                </pt>
                <pt idx="789">
                  <v>0</v>
                </pt>
                <pt idx="790">
                  <v>0</v>
                </pt>
                <pt idx="791">
                  <v>0</v>
                </pt>
                <pt idx="792">
                  <v>0</v>
                </pt>
                <pt idx="793">
                  <v>0</v>
                </pt>
                <pt idx="794">
                  <v>0</v>
                </pt>
                <pt idx="795">
                  <v>0</v>
                </pt>
                <pt idx="796">
                  <v>0</v>
                </pt>
                <pt idx="797">
                  <v>0</v>
                </pt>
                <pt idx="798">
                  <v>0</v>
                </pt>
                <pt idx="799">
                  <v>0</v>
                </pt>
                <pt idx="800">
                  <v>0</v>
                </pt>
                <pt idx="801">
                  <v>0</v>
                </pt>
                <pt idx="802">
                  <v>0</v>
                </pt>
                <pt idx="803">
                  <v>0</v>
                </pt>
                <pt idx="804">
                  <v>0</v>
                </pt>
                <pt idx="805">
                  <v>0</v>
                </pt>
                <pt idx="806">
                  <v>0</v>
                </pt>
                <pt idx="807">
                  <v>0</v>
                </pt>
                <pt idx="808">
                  <v>0</v>
                </pt>
                <pt idx="809">
                  <v>0</v>
                </pt>
                <pt idx="810">
                  <v>0</v>
                </pt>
                <pt idx="811">
                  <v>0</v>
                </pt>
                <pt idx="812">
                  <v>0</v>
                </pt>
                <pt idx="813">
                  <v>0</v>
                </pt>
                <pt idx="814">
                  <v>0</v>
                </pt>
                <pt idx="815">
                  <v>0</v>
                </pt>
                <pt idx="816">
                  <v>0</v>
                </pt>
                <pt idx="817">
                  <v>0</v>
                </pt>
                <pt idx="818">
                  <v>0</v>
                </pt>
                <pt idx="819">
                  <v>0</v>
                </pt>
                <pt idx="820">
                  <v>0</v>
                </pt>
                <pt idx="821">
                  <v>0</v>
                </pt>
                <pt idx="822">
                  <v>0</v>
                </pt>
                <pt idx="823">
                  <v>0</v>
                </pt>
                <pt idx="824">
                  <v>0</v>
                </pt>
                <pt idx="825">
                  <v>0</v>
                </pt>
                <pt idx="826">
                  <v>0</v>
                </pt>
                <pt idx="827">
                  <v>0</v>
                </pt>
                <pt idx="828">
                  <v>0</v>
                </pt>
                <pt idx="829">
                  <v>0</v>
                </pt>
                <pt idx="830">
                  <v>0</v>
                </pt>
                <pt idx="831">
                  <v>0</v>
                </pt>
                <pt idx="832">
                  <v>0</v>
                </pt>
                <pt idx="833">
                  <v>0</v>
                </pt>
                <pt idx="834">
                  <v>0</v>
                </pt>
                <pt idx="835">
                  <v>0</v>
                </pt>
                <pt idx="836">
                  <v>0</v>
                </pt>
                <pt idx="837">
                  <v>0</v>
                </pt>
                <pt idx="838">
                  <v>0</v>
                </pt>
                <pt idx="839">
                  <v>0</v>
                </pt>
                <pt idx="840">
                  <v>0</v>
                </pt>
                <pt idx="841">
                  <v>0</v>
                </pt>
                <pt idx="842">
                  <v>0</v>
                </pt>
                <pt idx="843">
                  <v>0</v>
                </pt>
                <pt idx="844">
                  <v>0</v>
                </pt>
                <pt idx="845">
                  <v>0</v>
                </pt>
                <pt idx="846">
                  <v>0</v>
                </pt>
                <pt idx="847">
                  <v>0</v>
                </pt>
                <pt idx="848">
                  <v>0</v>
                </pt>
                <pt idx="849">
                  <v>0</v>
                </pt>
                <pt idx="850">
                  <v>0</v>
                </pt>
                <pt idx="851">
                  <v>0</v>
                </pt>
                <pt idx="852">
                  <v>0</v>
                </pt>
                <pt idx="853">
                  <v>0</v>
                </pt>
                <pt idx="854">
                  <v>0</v>
                </pt>
                <pt idx="855">
                  <v>0</v>
                </pt>
                <pt idx="856">
                  <v>0</v>
                </pt>
                <pt idx="857">
                  <v>0</v>
                </pt>
                <pt idx="858">
                  <v>0</v>
                </pt>
                <pt idx="859">
                  <v>0</v>
                </pt>
                <pt idx="860">
                  <v>0</v>
                </pt>
                <pt idx="861">
                  <v>0</v>
                </pt>
                <pt idx="862">
                  <v>0</v>
                </pt>
                <pt idx="863">
                  <v>0</v>
                </pt>
                <pt idx="864">
                  <v>0</v>
                </pt>
                <pt idx="865">
                  <v>0</v>
                </pt>
                <pt idx="866">
                  <v>0</v>
                </pt>
                <pt idx="867">
                  <v>0</v>
                </pt>
                <pt idx="868">
                  <v>0</v>
                </pt>
                <pt idx="869">
                  <v>0</v>
                </pt>
                <pt idx="870">
                  <v>0</v>
                </pt>
                <pt idx="871">
                  <v>0</v>
                </pt>
                <pt idx="872">
                  <v>0</v>
                </pt>
                <pt idx="873">
                  <v>0</v>
                </pt>
                <pt idx="874">
                  <v>0</v>
                </pt>
                <pt idx="875">
                  <v>0</v>
                </pt>
                <pt idx="876">
                  <v>0</v>
                </pt>
                <pt idx="877">
                  <v>0</v>
                </pt>
                <pt idx="878">
                  <v>0</v>
                </pt>
                <pt idx="879">
                  <v>0</v>
                </pt>
                <pt idx="880">
                  <v>0</v>
                </pt>
                <pt idx="881">
                  <v>0</v>
                </pt>
                <pt idx="882">
                  <v>0</v>
                </pt>
                <pt idx="883">
                  <v>0</v>
                </pt>
                <pt idx="884">
                  <v>0</v>
                </pt>
                <pt idx="885">
                  <v>0</v>
                </pt>
                <pt idx="886">
                  <v>0</v>
                </pt>
                <pt idx="887">
                  <v>0</v>
                </pt>
                <pt idx="888">
                  <v>0</v>
                </pt>
                <pt idx="889">
                  <v>0</v>
                </pt>
                <pt idx="890">
                  <v>0</v>
                </pt>
                <pt idx="891">
                  <v>0</v>
                </pt>
                <pt idx="892">
                  <v>0</v>
                </pt>
                <pt idx="893">
                  <v>0</v>
                </pt>
                <pt idx="894">
                  <v>0</v>
                </pt>
                <pt idx="895">
                  <v>0</v>
                </pt>
                <pt idx="896">
                  <v>0</v>
                </pt>
                <pt idx="897">
                  <v>0</v>
                </pt>
                <pt idx="898">
                  <v>0</v>
                </pt>
                <pt idx="899">
                  <v>0</v>
                </pt>
                <pt idx="900">
                  <v>0</v>
                </pt>
                <pt idx="901">
                  <v>0</v>
                </pt>
                <pt idx="902">
                  <v>0</v>
                </pt>
                <pt idx="903">
                  <v>0</v>
                </pt>
                <pt idx="904">
                  <v>0</v>
                </pt>
                <pt idx="905">
                  <v>0</v>
                </pt>
                <pt idx="906">
                  <v>0</v>
                </pt>
                <pt idx="907">
                  <v>0</v>
                </pt>
                <pt idx="908">
                  <v>0</v>
                </pt>
                <pt idx="909">
                  <v>0</v>
                </pt>
                <pt idx="910">
                  <v>0</v>
                </pt>
                <pt idx="911">
                  <v>0</v>
                </pt>
                <pt idx="912">
                  <v>0</v>
                </pt>
                <pt idx="913">
                  <v>0</v>
                </pt>
                <pt idx="914">
                  <v>0</v>
                </pt>
                <pt idx="915">
                  <v>0</v>
                </pt>
                <pt idx="916">
                  <v>0</v>
                </pt>
                <pt idx="917">
                  <v>0</v>
                </pt>
                <pt idx="918">
                  <v>0</v>
                </pt>
                <pt idx="919">
                  <v>0</v>
                </pt>
                <pt idx="920">
                  <v>0</v>
                </pt>
                <pt idx="921">
                  <v>0</v>
                </pt>
                <pt idx="922">
                  <v>0</v>
                </pt>
                <pt idx="923">
                  <v>0</v>
                </pt>
                <pt idx="924">
                  <v>0</v>
                </pt>
                <pt idx="925">
                  <v>0</v>
                </pt>
                <pt idx="926">
                  <v>0</v>
                </pt>
                <pt idx="927">
                  <v>0</v>
                </pt>
                <pt idx="928">
                  <v>0</v>
                </pt>
                <pt idx="929">
                  <v>0</v>
                </pt>
                <pt idx="930">
                  <v>0</v>
                </pt>
                <pt idx="931">
                  <v>0</v>
                </pt>
                <pt idx="932">
                  <v>0</v>
                </pt>
                <pt idx="933">
                  <v>0</v>
                </pt>
                <pt idx="934">
                  <v>0</v>
                </pt>
                <pt idx="935">
                  <v>0</v>
                </pt>
                <pt idx="936">
                  <v>0</v>
                </pt>
                <pt idx="937">
                  <v>0</v>
                </pt>
                <pt idx="938">
                  <v>0</v>
                </pt>
                <pt idx="939">
                  <v>0</v>
                </pt>
                <pt idx="940">
                  <v>0</v>
                </pt>
                <pt idx="941">
                  <v>0</v>
                </pt>
                <pt idx="942">
                  <v>0</v>
                </pt>
                <pt idx="943">
                  <v>0</v>
                </pt>
                <pt idx="944">
                  <v>0</v>
                </pt>
                <pt idx="945">
                  <v>0</v>
                </pt>
                <pt idx="946">
                  <v>0</v>
                </pt>
                <pt idx="947">
                  <v>0</v>
                </pt>
                <pt idx="948">
                  <v>0</v>
                </pt>
                <pt idx="949">
                  <v>0</v>
                </pt>
                <pt idx="950">
                  <v>0</v>
                </pt>
                <pt idx="951">
                  <v>0</v>
                </pt>
                <pt idx="952">
                  <v>0</v>
                </pt>
                <pt idx="953">
                  <v>0</v>
                </pt>
                <pt idx="954">
                  <v>0</v>
                </pt>
                <pt idx="955">
                  <v>0</v>
                </pt>
                <pt idx="956">
                  <v>0</v>
                </pt>
                <pt idx="957">
                  <v>0</v>
                </pt>
                <pt idx="958">
                  <v>0</v>
                </pt>
                <pt idx="959">
                  <v>0</v>
                </pt>
                <pt idx="960">
                  <v>0</v>
                </pt>
                <pt idx="961">
                  <v>0</v>
                </pt>
                <pt idx="962">
                  <v>0</v>
                </pt>
                <pt idx="963">
                  <v>0</v>
                </pt>
                <pt idx="964">
                  <v>0</v>
                </pt>
                <pt idx="965">
                  <v>0</v>
                </pt>
                <pt idx="966">
                  <v>0</v>
                </pt>
                <pt idx="967">
                  <v>0</v>
                </pt>
                <pt idx="968">
                  <v>0</v>
                </pt>
                <pt idx="969">
                  <v>0</v>
                </pt>
                <pt idx="970">
                  <v>0</v>
                </pt>
                <pt idx="971">
                  <v>0</v>
                </pt>
                <pt idx="972">
                  <v>0</v>
                </pt>
                <pt idx="973">
                  <v>0</v>
                </pt>
                <pt idx="974">
                  <v>0</v>
                </pt>
                <pt idx="975">
                  <v>0</v>
                </pt>
                <pt idx="976">
                  <v>0</v>
                </pt>
                <pt idx="977">
                  <v>0</v>
                </pt>
                <pt idx="978">
                  <v>0</v>
                </pt>
                <pt idx="979">
                  <v>0</v>
                </pt>
                <pt idx="980">
                  <v>0</v>
                </pt>
                <pt idx="981">
                  <v>0</v>
                </pt>
                <pt idx="982">
                  <v>0</v>
                </pt>
                <pt idx="983">
                  <v>0</v>
                </pt>
                <pt idx="984">
                  <v>0</v>
                </pt>
                <pt idx="985">
                  <v>0</v>
                </pt>
                <pt idx="986">
                  <v>0</v>
                </pt>
                <pt idx="987">
                  <v>0</v>
                </pt>
                <pt idx="988">
                  <v>0</v>
                </pt>
                <pt idx="989">
                  <v>0</v>
                </pt>
                <pt idx="990">
                  <v>0</v>
                </pt>
                <pt idx="991">
                  <v>0</v>
                </pt>
                <pt idx="992">
                  <v>0</v>
                </pt>
                <pt idx="993">
                  <v>0</v>
                </pt>
                <pt idx="994">
                  <v>0</v>
                </pt>
                <pt idx="995">
                  <v>0</v>
                </pt>
                <pt idx="996">
                  <v>0</v>
                </pt>
                <pt idx="997">
                  <v>0</v>
                </pt>
                <pt idx="998">
                  <v>0</v>
                </pt>
                <pt idx="999">
                  <v>0</v>
                </pt>
                <pt idx="1000">
                  <v>0</v>
                </pt>
                <pt idx="1001">
                  <v>0</v>
                </pt>
                <pt idx="1002">
                  <v>0</v>
                </pt>
                <pt idx="1003">
                  <v>0</v>
                </pt>
                <pt idx="1004">
                  <v>0</v>
                </pt>
                <pt idx="1005">
                  <v>0</v>
                </pt>
                <pt idx="1006">
                  <v>0</v>
                </pt>
                <pt idx="1007">
                  <v>0</v>
                </pt>
                <pt idx="1008">
                  <v>0</v>
                </pt>
                <pt idx="1009">
                  <v>0</v>
                </pt>
                <pt idx="1010">
                  <v>0</v>
                </pt>
                <pt idx="1011">
                  <v>0</v>
                </pt>
                <pt idx="1012">
                  <v>0</v>
                </pt>
                <pt idx="1013">
                  <v>0</v>
                </pt>
                <pt idx="1014">
                  <v>0</v>
                </pt>
                <pt idx="1015">
                  <v>0</v>
                </pt>
                <pt idx="1016">
                  <v>0</v>
                </pt>
                <pt idx="1017">
                  <v>0</v>
                </pt>
                <pt idx="1018">
                  <v>0</v>
                </pt>
                <pt idx="1019">
                  <v>0</v>
                </pt>
                <pt idx="1020">
                  <v>0</v>
                </pt>
                <pt idx="1021">
                  <v>0</v>
                </pt>
                <pt idx="1022">
                  <v>0</v>
                </pt>
                <pt idx="1023">
                  <v>0</v>
                </pt>
                <pt idx="1024">
                  <v>0</v>
                </pt>
                <pt idx="1025">
                  <v>0</v>
                </pt>
                <pt idx="1026">
                  <v>0</v>
                </pt>
                <pt idx="1027">
                  <v>0</v>
                </pt>
                <pt idx="1028">
                  <v>0</v>
                </pt>
                <pt idx="1029">
                  <v>0</v>
                </pt>
                <pt idx="1030">
                  <v>0</v>
                </pt>
                <pt idx="1031">
                  <v>0</v>
                </pt>
                <pt idx="1032">
                  <v>0</v>
                </pt>
                <pt idx="1033">
                  <v>0</v>
                </pt>
                <pt idx="1034">
                  <v>0</v>
                </pt>
                <pt idx="1035">
                  <v>0</v>
                </pt>
                <pt idx="1036">
                  <v>0</v>
                </pt>
                <pt idx="1037">
                  <v>0</v>
                </pt>
                <pt idx="1038">
                  <v>0</v>
                </pt>
                <pt idx="1039">
                  <v>0</v>
                </pt>
                <pt idx="1040">
                  <v>0</v>
                </pt>
                <pt idx="1041">
                  <v>0</v>
                </pt>
                <pt idx="1042">
                  <v>0</v>
                </pt>
                <pt idx="1043">
                  <v>0</v>
                </pt>
                <pt idx="1044">
                  <v>0</v>
                </pt>
                <pt idx="1045">
                  <v>0</v>
                </pt>
                <pt idx="1046">
                  <v>0</v>
                </pt>
                <pt idx="1047">
                  <v>0</v>
                </pt>
                <pt idx="1048">
                  <v>0</v>
                </pt>
                <pt idx="1049">
                  <v>0</v>
                </pt>
                <pt idx="1050">
                  <v>0</v>
                </pt>
                <pt idx="1051">
                  <v>0</v>
                </pt>
                <pt idx="1052">
                  <v>0</v>
                </pt>
                <pt idx="1053">
                  <v>0</v>
                </pt>
                <pt idx="1054">
                  <v>0</v>
                </pt>
                <pt idx="1055">
                  <v>0</v>
                </pt>
                <pt idx="1056">
                  <v>0</v>
                </pt>
                <pt idx="1057">
                  <v>0</v>
                </pt>
                <pt idx="1058">
                  <v>0</v>
                </pt>
                <pt idx="1059">
                  <v>0</v>
                </pt>
                <pt idx="1060">
                  <v>0</v>
                </pt>
                <pt idx="1061">
                  <v>0</v>
                </pt>
                <pt idx="1062">
                  <v>0</v>
                </pt>
                <pt idx="1063">
                  <v>0</v>
                </pt>
                <pt idx="1064">
                  <v>0</v>
                </pt>
                <pt idx="1065">
                  <v>0</v>
                </pt>
                <pt idx="1066">
                  <v>0</v>
                </pt>
                <pt idx="1067">
                  <v>0</v>
                </pt>
                <pt idx="1068">
                  <v>0</v>
                </pt>
                <pt idx="1069">
                  <v>0</v>
                </pt>
                <pt idx="1070">
                  <v>0</v>
                </pt>
                <pt idx="1071">
                  <v>0</v>
                </pt>
                <pt idx="1072">
                  <v>0</v>
                </pt>
                <pt idx="1073">
                  <v>0</v>
                </pt>
                <pt idx="1074">
                  <v>0</v>
                </pt>
                <pt idx="1075">
                  <v>0</v>
                </pt>
                <pt idx="1076">
                  <v>0</v>
                </pt>
                <pt idx="1077">
                  <v>0</v>
                </pt>
                <pt idx="1078">
                  <v>0</v>
                </pt>
                <pt idx="1079">
                  <v>0</v>
                </pt>
                <pt idx="1080">
                  <v>0</v>
                </pt>
                <pt idx="1081">
                  <v>0</v>
                </pt>
                <pt idx="1082">
                  <v>0</v>
                </pt>
                <pt idx="1083">
                  <v>0</v>
                </pt>
                <pt idx="1084">
                  <v>0</v>
                </pt>
                <pt idx="1085">
                  <v>0</v>
                </pt>
                <pt idx="1086">
                  <v>0</v>
                </pt>
                <pt idx="1087">
                  <v>0</v>
                </pt>
                <pt idx="1088">
                  <v>0</v>
                </pt>
                <pt idx="1089">
                  <v>0</v>
                </pt>
                <pt idx="1090">
                  <v>0</v>
                </pt>
                <pt idx="1091">
                  <v>0</v>
                </pt>
                <pt idx="1092">
                  <v>0</v>
                </pt>
                <pt idx="1093">
                  <v>0</v>
                </pt>
                <pt idx="1094">
                  <v>0</v>
                </pt>
                <pt idx="1095">
                  <v>0</v>
                </pt>
                <pt idx="1096">
                  <v>0</v>
                </pt>
                <pt idx="1097">
                  <v>0</v>
                </pt>
                <pt idx="1098">
                  <v>0</v>
                </pt>
                <pt idx="1099">
                  <v>0</v>
                </pt>
                <pt idx="1100">
                  <v>0</v>
                </pt>
                <pt idx="1101">
                  <v>0</v>
                </pt>
                <pt idx="1102">
                  <v>0</v>
                </pt>
                <pt idx="1103">
                  <v>0</v>
                </pt>
                <pt idx="1104">
                  <v>0</v>
                </pt>
                <pt idx="1105">
                  <v>0</v>
                </pt>
                <pt idx="1106">
                  <v>0</v>
                </pt>
                <pt idx="1107">
                  <v>0</v>
                </pt>
                <pt idx="1108">
                  <v>0</v>
                </pt>
                <pt idx="1109">
                  <v>0</v>
                </pt>
                <pt idx="1110">
                  <v>0</v>
                </pt>
                <pt idx="1111">
                  <v>0</v>
                </pt>
                <pt idx="1112">
                  <v>0</v>
                </pt>
                <pt idx="1113">
                  <v>0</v>
                </pt>
                <pt idx="1114">
                  <v>0</v>
                </pt>
                <pt idx="1115">
                  <v>0</v>
                </pt>
                <pt idx="1116">
                  <v>0</v>
                </pt>
                <pt idx="1117">
                  <v>0</v>
                </pt>
                <pt idx="1118">
                  <v>0</v>
                </pt>
                <pt idx="1119">
                  <v>0</v>
                </pt>
                <pt idx="1120">
                  <v>0</v>
                </pt>
                <pt idx="1121">
                  <v>0</v>
                </pt>
                <pt idx="1122">
                  <v>0</v>
                </pt>
                <pt idx="1123">
                  <v>0</v>
                </pt>
                <pt idx="1124">
                  <v>0</v>
                </pt>
                <pt idx="1125">
                  <v>0</v>
                </pt>
                <pt idx="1126">
                  <v>0</v>
                </pt>
                <pt idx="1127">
                  <v>0</v>
                </pt>
                <pt idx="1128">
                  <v>0</v>
                </pt>
                <pt idx="1129">
                  <v>0</v>
                </pt>
                <pt idx="1130">
                  <v>0</v>
                </pt>
                <pt idx="1131">
                  <v>0</v>
                </pt>
                <pt idx="1132">
                  <v>0</v>
                </pt>
                <pt idx="1133">
                  <v>0</v>
                </pt>
                <pt idx="1134">
                  <v>0</v>
                </pt>
                <pt idx="1135">
                  <v>0</v>
                </pt>
                <pt idx="1136">
                  <v>0</v>
                </pt>
                <pt idx="1137">
                  <v>0</v>
                </pt>
                <pt idx="1138">
                  <v>0</v>
                </pt>
                <pt idx="1139">
                  <v>0</v>
                </pt>
                <pt idx="1140">
                  <v>0</v>
                </pt>
                <pt idx="1141">
                  <v>0</v>
                </pt>
                <pt idx="1142">
                  <v>0</v>
                </pt>
                <pt idx="1143">
                  <v>0</v>
                </pt>
                <pt idx="1144">
                  <v>0</v>
                </pt>
                <pt idx="1145">
                  <v>0</v>
                </pt>
                <pt idx="1146">
                  <v>0</v>
                </pt>
                <pt idx="1147">
                  <v>0</v>
                </pt>
                <pt idx="1148">
                  <v>0</v>
                </pt>
                <pt idx="1149">
                  <v>0</v>
                </pt>
                <pt idx="1150">
                  <v>0</v>
                </pt>
                <pt idx="1151">
                  <v>0</v>
                </pt>
                <pt idx="1152">
                  <v>0</v>
                </pt>
                <pt idx="1153">
                  <v>0</v>
                </pt>
                <pt idx="1154">
                  <v>0</v>
                </pt>
                <pt idx="1155">
                  <v>0</v>
                </pt>
                <pt idx="1156">
                  <v>0</v>
                </pt>
                <pt idx="1157">
                  <v>0</v>
                </pt>
                <pt idx="1158">
                  <v>0</v>
                </pt>
                <pt idx="1159">
                  <v>0</v>
                </pt>
                <pt idx="1160">
                  <v>0</v>
                </pt>
                <pt idx="1161">
                  <v>0</v>
                </pt>
                <pt idx="1162">
                  <v>0</v>
                </pt>
                <pt idx="1163">
                  <v>0</v>
                </pt>
                <pt idx="1164">
                  <v>0</v>
                </pt>
                <pt idx="1165">
                  <v>0</v>
                </pt>
                <pt idx="1166">
                  <v>0</v>
                </pt>
                <pt idx="1167">
                  <v>0</v>
                </pt>
                <pt idx="1168">
                  <v>0</v>
                </pt>
                <pt idx="1169">
                  <v>0</v>
                </pt>
                <pt idx="1170">
                  <v>0</v>
                </pt>
                <pt idx="1171">
                  <v>0</v>
                </pt>
                <pt idx="1172">
                  <v>0</v>
                </pt>
                <pt idx="1173">
                  <v>0</v>
                </pt>
                <pt idx="1174">
                  <v>0</v>
                </pt>
                <pt idx="1175">
                  <v>0</v>
                </pt>
                <pt idx="1176">
                  <v>0</v>
                </pt>
                <pt idx="1177">
                  <v>0</v>
                </pt>
                <pt idx="1178">
                  <v>0</v>
                </pt>
                <pt idx="1179">
                  <v>0</v>
                </pt>
                <pt idx="1180">
                  <v>0</v>
                </pt>
                <pt idx="1181">
                  <v>0</v>
                </pt>
                <pt idx="1182">
                  <v>0</v>
                </pt>
                <pt idx="1183">
                  <v>0</v>
                </pt>
                <pt idx="1184">
                  <v>0</v>
                </pt>
                <pt idx="1185">
                  <v>0</v>
                </pt>
                <pt idx="1186">
                  <v>0</v>
                </pt>
                <pt idx="1187">
                  <v>0</v>
                </pt>
                <pt idx="1188">
                  <v>0</v>
                </pt>
                <pt idx="1189">
                  <v>0</v>
                </pt>
                <pt idx="1190">
                  <v>0</v>
                </pt>
                <pt idx="1191">
                  <v>0</v>
                </pt>
                <pt idx="1192">
                  <v>0</v>
                </pt>
                <pt idx="1193">
                  <v>0</v>
                </pt>
                <pt idx="1194">
                  <v>0</v>
                </pt>
                <pt idx="1195">
                  <v>0</v>
                </pt>
                <pt idx="1196">
                  <v>0</v>
                </pt>
                <pt idx="1197">
                  <v>0</v>
                </pt>
                <pt idx="1198">
                  <v>0</v>
                </pt>
                <pt idx="1199">
                  <v>0</v>
                </pt>
                <pt idx="1200">
                  <v>0</v>
                </pt>
                <pt idx="1201">
                  <v>0</v>
                </pt>
                <pt idx="1202">
                  <v>0</v>
                </pt>
                <pt idx="1203">
                  <v>0</v>
                </pt>
                <pt idx="1204">
                  <v>0</v>
                </pt>
                <pt idx="1205">
                  <v>0</v>
                </pt>
                <pt idx="1206">
                  <v>0</v>
                </pt>
                <pt idx="1207">
                  <v>0</v>
                </pt>
                <pt idx="1208">
                  <v>0</v>
                </pt>
                <pt idx="1209">
                  <v>0</v>
                </pt>
                <pt idx="1210">
                  <v>0</v>
                </pt>
                <pt idx="1211">
                  <v>0</v>
                </pt>
                <pt idx="1212">
                  <v>0</v>
                </pt>
                <pt idx="1213">
                  <v>0</v>
                </pt>
                <pt idx="1214">
                  <v>0</v>
                </pt>
                <pt idx="1215">
                  <v>0</v>
                </pt>
                <pt idx="1216">
                  <v>0</v>
                </pt>
                <pt idx="1217">
                  <v>0</v>
                </pt>
                <pt idx="1218">
                  <v>0</v>
                </pt>
                <pt idx="1219">
                  <v>0</v>
                </pt>
                <pt idx="1220">
                  <v>0</v>
                </pt>
                <pt idx="1221">
                  <v>0</v>
                </pt>
                <pt idx="1222">
                  <v>0</v>
                </pt>
                <pt idx="1223">
                  <v>0</v>
                </pt>
                <pt idx="1224">
                  <v>0</v>
                </pt>
                <pt idx="1225">
                  <v>0</v>
                </pt>
                <pt idx="1226">
                  <v>0</v>
                </pt>
                <pt idx="1227">
                  <v>0</v>
                </pt>
                <pt idx="1228">
                  <v>0</v>
                </pt>
                <pt idx="1229">
                  <v>0</v>
                </pt>
                <pt idx="1230">
                  <v>0</v>
                </pt>
                <pt idx="1231">
                  <v>0</v>
                </pt>
                <pt idx="1232">
                  <v>0</v>
                </pt>
                <pt idx="1233">
                  <v>0</v>
                </pt>
                <pt idx="1234">
                  <v>0</v>
                </pt>
                <pt idx="1235">
                  <v>0</v>
                </pt>
                <pt idx="1236">
                  <v>0</v>
                </pt>
                <pt idx="1237">
                  <v>0</v>
                </pt>
                <pt idx="1238">
                  <v>0</v>
                </pt>
                <pt idx="1239">
                  <v>0</v>
                </pt>
                <pt idx="1240">
                  <v>0</v>
                </pt>
                <pt idx="1241">
                  <v>0</v>
                </pt>
                <pt idx="1242">
                  <v>0</v>
                </pt>
                <pt idx="1243">
                  <v>0</v>
                </pt>
                <pt idx="1244">
                  <v>0</v>
                </pt>
                <pt idx="1245">
                  <v>0</v>
                </pt>
                <pt idx="1246">
                  <v>0</v>
                </pt>
                <pt idx="1247">
                  <v>0</v>
                </pt>
                <pt idx="1248">
                  <v>0</v>
                </pt>
                <pt idx="1249">
                  <v>0</v>
                </pt>
                <pt idx="1250">
                  <v>0</v>
                </pt>
                <pt idx="1251">
                  <v>0</v>
                </pt>
                <pt idx="1252">
                  <v>0</v>
                </pt>
                <pt idx="1253">
                  <v>0</v>
                </pt>
                <pt idx="1254">
                  <v>0</v>
                </pt>
                <pt idx="1255">
                  <v>0</v>
                </pt>
                <pt idx="1256">
                  <v>0</v>
                </pt>
                <pt idx="1257">
                  <v>0</v>
                </pt>
                <pt idx="1258">
                  <v>0</v>
                </pt>
                <pt idx="1259">
                  <v>0</v>
                </pt>
                <pt idx="1260">
                  <v>0</v>
                </pt>
                <pt idx="1261">
                  <v>0</v>
                </pt>
                <pt idx="1262">
                  <v>0</v>
                </pt>
                <pt idx="1263">
                  <v>0</v>
                </pt>
                <pt idx="1264">
                  <v>0</v>
                </pt>
                <pt idx="1265">
                  <v>0</v>
                </pt>
                <pt idx="1266">
                  <v>0</v>
                </pt>
                <pt idx="1267">
                  <v>0</v>
                </pt>
                <pt idx="1268">
                  <v>0</v>
                </pt>
                <pt idx="1269">
                  <v>0</v>
                </pt>
                <pt idx="1270">
                  <v>0</v>
                </pt>
                <pt idx="1271">
                  <v>0</v>
                </pt>
                <pt idx="1272">
                  <v>0</v>
                </pt>
                <pt idx="1273">
                  <v>0</v>
                </pt>
                <pt idx="1274">
                  <v>0</v>
                </pt>
                <pt idx="1275">
                  <v>0</v>
                </pt>
                <pt idx="1276">
                  <v>0</v>
                </pt>
                <pt idx="1277">
                  <v>0</v>
                </pt>
                <pt idx="1278">
                  <v>0</v>
                </pt>
                <pt idx="1279">
                  <v>0</v>
                </pt>
                <pt idx="1280">
                  <v>0</v>
                </pt>
                <pt idx="1281">
                  <v>0</v>
                </pt>
                <pt idx="1282">
                  <v>0</v>
                </pt>
                <pt idx="1283">
                  <v>0</v>
                </pt>
                <pt idx="1284">
                  <v>0</v>
                </pt>
                <pt idx="1285">
                  <v>0</v>
                </pt>
                <pt idx="1286">
                  <v>0</v>
                </pt>
                <pt idx="1287">
                  <v>0</v>
                </pt>
                <pt idx="1288">
                  <v>0</v>
                </pt>
                <pt idx="1289">
                  <v>0</v>
                </pt>
                <pt idx="1290">
                  <v>0</v>
                </pt>
                <pt idx="1291">
                  <v>0</v>
                </pt>
                <pt idx="1292">
                  <v>0</v>
                </pt>
                <pt idx="1293">
                  <v>0</v>
                </pt>
                <pt idx="1294">
                  <v>0</v>
                </pt>
                <pt idx="1295">
                  <v>0</v>
                </pt>
                <pt idx="1296">
                  <v>0</v>
                </pt>
                <pt idx="1297">
                  <v>0</v>
                </pt>
                <pt idx="1298">
                  <v>0</v>
                </pt>
                <pt idx="1299">
                  <v>0</v>
                </pt>
                <pt idx="130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5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4.6877</v>
      </c>
      <c r="E2" t="n">
        <v>21.33</v>
      </c>
      <c r="F2" t="n">
        <v>13.53</v>
      </c>
      <c r="G2" t="n">
        <v>5.97</v>
      </c>
      <c r="H2" t="n">
        <v>0.09</v>
      </c>
      <c r="I2" t="n">
        <v>136</v>
      </c>
      <c r="J2" t="n">
        <v>194.77</v>
      </c>
      <c r="K2" t="n">
        <v>54.38</v>
      </c>
      <c r="L2" t="n">
        <v>1</v>
      </c>
      <c r="M2" t="n">
        <v>134</v>
      </c>
      <c r="N2" t="n">
        <v>39.4</v>
      </c>
      <c r="O2" t="n">
        <v>24256.19</v>
      </c>
      <c r="P2" t="n">
        <v>188.38</v>
      </c>
      <c r="Q2" t="n">
        <v>624.08</v>
      </c>
      <c r="R2" t="n">
        <v>118.6</v>
      </c>
      <c r="S2" t="n">
        <v>29.8</v>
      </c>
      <c r="T2" t="n">
        <v>42679.08</v>
      </c>
      <c r="U2" t="n">
        <v>0.25</v>
      </c>
      <c r="V2" t="n">
        <v>0.6899999999999999</v>
      </c>
      <c r="W2" t="n">
        <v>2.58</v>
      </c>
      <c r="X2" t="n">
        <v>2.78</v>
      </c>
      <c r="Y2" t="n">
        <v>1</v>
      </c>
      <c r="Z2" t="n">
        <v>10</v>
      </c>
      <c r="AA2" t="n">
        <v>602.1580162115418</v>
      </c>
      <c r="AB2" t="n">
        <v>823.8991631174201</v>
      </c>
      <c r="AC2" t="n">
        <v>745.2673833392309</v>
      </c>
      <c r="AD2" t="n">
        <v>602158.0162115418</v>
      </c>
      <c r="AE2" t="n">
        <v>823899.1631174202</v>
      </c>
      <c r="AF2" t="n">
        <v>1.849765391923323e-06</v>
      </c>
      <c r="AG2" t="n">
        <v>18.515625</v>
      </c>
      <c r="AH2" t="n">
        <v>745267.3833392309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5.1673</v>
      </c>
      <c r="E3" t="n">
        <v>19.35</v>
      </c>
      <c r="F3" t="n">
        <v>12.83</v>
      </c>
      <c r="G3" t="n">
        <v>7.47</v>
      </c>
      <c r="H3" t="n">
        <v>0.11</v>
      </c>
      <c r="I3" t="n">
        <v>103</v>
      </c>
      <c r="J3" t="n">
        <v>195.16</v>
      </c>
      <c r="K3" t="n">
        <v>54.38</v>
      </c>
      <c r="L3" t="n">
        <v>1.25</v>
      </c>
      <c r="M3" t="n">
        <v>101</v>
      </c>
      <c r="N3" t="n">
        <v>39.53</v>
      </c>
      <c r="O3" t="n">
        <v>24303.87</v>
      </c>
      <c r="P3" t="n">
        <v>178.13</v>
      </c>
      <c r="Q3" t="n">
        <v>624.3099999999999</v>
      </c>
      <c r="R3" t="n">
        <v>97.06999999999999</v>
      </c>
      <c r="S3" t="n">
        <v>29.8</v>
      </c>
      <c r="T3" t="n">
        <v>32076.16</v>
      </c>
      <c r="U3" t="n">
        <v>0.31</v>
      </c>
      <c r="V3" t="n">
        <v>0.73</v>
      </c>
      <c r="W3" t="n">
        <v>2.52</v>
      </c>
      <c r="X3" t="n">
        <v>2.08</v>
      </c>
      <c r="Y3" t="n">
        <v>1</v>
      </c>
      <c r="Z3" t="n">
        <v>10</v>
      </c>
      <c r="AA3" t="n">
        <v>528.6881013024383</v>
      </c>
      <c r="AB3" t="n">
        <v>723.3743842748958</v>
      </c>
      <c r="AC3" t="n">
        <v>654.3365483020239</v>
      </c>
      <c r="AD3" t="n">
        <v>528688.1013024383</v>
      </c>
      <c r="AE3" t="n">
        <v>723374.3842748958</v>
      </c>
      <c r="AF3" t="n">
        <v>2.039015446740488e-06</v>
      </c>
      <c r="AG3" t="n">
        <v>16.796875</v>
      </c>
      <c r="AH3" t="n">
        <v>654336.5483020239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5.5047</v>
      </c>
      <c r="E4" t="n">
        <v>18.17</v>
      </c>
      <c r="F4" t="n">
        <v>12.42</v>
      </c>
      <c r="G4" t="n">
        <v>8.98</v>
      </c>
      <c r="H4" t="n">
        <v>0.14</v>
      </c>
      <c r="I4" t="n">
        <v>83</v>
      </c>
      <c r="J4" t="n">
        <v>195.55</v>
      </c>
      <c r="K4" t="n">
        <v>54.38</v>
      </c>
      <c r="L4" t="n">
        <v>1.5</v>
      </c>
      <c r="M4" t="n">
        <v>81</v>
      </c>
      <c r="N4" t="n">
        <v>39.67</v>
      </c>
      <c r="O4" t="n">
        <v>24351.61</v>
      </c>
      <c r="P4" t="n">
        <v>171.87</v>
      </c>
      <c r="Q4" t="n">
        <v>624.23</v>
      </c>
      <c r="R4" t="n">
        <v>84.06999999999999</v>
      </c>
      <c r="S4" t="n">
        <v>29.8</v>
      </c>
      <c r="T4" t="n">
        <v>25679.59</v>
      </c>
      <c r="U4" t="n">
        <v>0.35</v>
      </c>
      <c r="V4" t="n">
        <v>0.75</v>
      </c>
      <c r="W4" t="n">
        <v>2.49</v>
      </c>
      <c r="X4" t="n">
        <v>1.67</v>
      </c>
      <c r="Y4" t="n">
        <v>1</v>
      </c>
      <c r="Z4" t="n">
        <v>10</v>
      </c>
      <c r="AA4" t="n">
        <v>484.011099793388</v>
      </c>
      <c r="AB4" t="n">
        <v>662.2453398000138</v>
      </c>
      <c r="AC4" t="n">
        <v>599.0415740366718</v>
      </c>
      <c r="AD4" t="n">
        <v>484011.099793388</v>
      </c>
      <c r="AE4" t="n">
        <v>662245.3398000138</v>
      </c>
      <c r="AF4" t="n">
        <v>2.172153412744057e-06</v>
      </c>
      <c r="AG4" t="n">
        <v>15.77256944444444</v>
      </c>
      <c r="AH4" t="n">
        <v>599041.5740366718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5.7507</v>
      </c>
      <c r="E5" t="n">
        <v>17.39</v>
      </c>
      <c r="F5" t="n">
        <v>12.15</v>
      </c>
      <c r="G5" t="n">
        <v>10.41</v>
      </c>
      <c r="H5" t="n">
        <v>0.16</v>
      </c>
      <c r="I5" t="n">
        <v>70</v>
      </c>
      <c r="J5" t="n">
        <v>195.93</v>
      </c>
      <c r="K5" t="n">
        <v>54.38</v>
      </c>
      <c r="L5" t="n">
        <v>1.75</v>
      </c>
      <c r="M5" t="n">
        <v>68</v>
      </c>
      <c r="N5" t="n">
        <v>39.81</v>
      </c>
      <c r="O5" t="n">
        <v>24399.39</v>
      </c>
      <c r="P5" t="n">
        <v>167.48</v>
      </c>
      <c r="Q5" t="n">
        <v>624.0599999999999</v>
      </c>
      <c r="R5" t="n">
        <v>76.45999999999999</v>
      </c>
      <c r="S5" t="n">
        <v>29.8</v>
      </c>
      <c r="T5" t="n">
        <v>21940.55</v>
      </c>
      <c r="U5" t="n">
        <v>0.39</v>
      </c>
      <c r="V5" t="n">
        <v>0.77</v>
      </c>
      <c r="W5" t="n">
        <v>2.46</v>
      </c>
      <c r="X5" t="n">
        <v>1.4</v>
      </c>
      <c r="Y5" t="n">
        <v>1</v>
      </c>
      <c r="Z5" t="n">
        <v>10</v>
      </c>
      <c r="AA5" t="n">
        <v>458.2744267469904</v>
      </c>
      <c r="AB5" t="n">
        <v>627.0312883160519</v>
      </c>
      <c r="AC5" t="n">
        <v>567.1883022031076</v>
      </c>
      <c r="AD5" t="n">
        <v>458274.4267469904</v>
      </c>
      <c r="AE5" t="n">
        <v>627031.2883160519</v>
      </c>
      <c r="AF5" t="n">
        <v>2.269224958792895e-06</v>
      </c>
      <c r="AG5" t="n">
        <v>15.09548611111111</v>
      </c>
      <c r="AH5" t="n">
        <v>567188.3022031076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5.9609</v>
      </c>
      <c r="E6" t="n">
        <v>16.78</v>
      </c>
      <c r="F6" t="n">
        <v>11.93</v>
      </c>
      <c r="G6" t="n">
        <v>11.93</v>
      </c>
      <c r="H6" t="n">
        <v>0.18</v>
      </c>
      <c r="I6" t="n">
        <v>60</v>
      </c>
      <c r="J6" t="n">
        <v>196.32</v>
      </c>
      <c r="K6" t="n">
        <v>54.38</v>
      </c>
      <c r="L6" t="n">
        <v>2</v>
      </c>
      <c r="M6" t="n">
        <v>58</v>
      </c>
      <c r="N6" t="n">
        <v>39.95</v>
      </c>
      <c r="O6" t="n">
        <v>24447.22</v>
      </c>
      <c r="P6" t="n">
        <v>163.7</v>
      </c>
      <c r="Q6" t="n">
        <v>624.1799999999999</v>
      </c>
      <c r="R6" t="n">
        <v>69.23999999999999</v>
      </c>
      <c r="S6" t="n">
        <v>29.8</v>
      </c>
      <c r="T6" t="n">
        <v>18377.79</v>
      </c>
      <c r="U6" t="n">
        <v>0.43</v>
      </c>
      <c r="V6" t="n">
        <v>0.78</v>
      </c>
      <c r="W6" t="n">
        <v>2.44</v>
      </c>
      <c r="X6" t="n">
        <v>1.18</v>
      </c>
      <c r="Y6" t="n">
        <v>1</v>
      </c>
      <c r="Z6" t="n">
        <v>10</v>
      </c>
      <c r="AA6" t="n">
        <v>446.0358438524306</v>
      </c>
      <c r="AB6" t="n">
        <v>610.2859192715441</v>
      </c>
      <c r="AC6" t="n">
        <v>552.0410876779346</v>
      </c>
      <c r="AD6" t="n">
        <v>446035.8438524306</v>
      </c>
      <c r="AE6" t="n">
        <v>610285.9192715441</v>
      </c>
      <c r="AF6" t="n">
        <v>2.352169832693162e-06</v>
      </c>
      <c r="AG6" t="n">
        <v>14.56597222222222</v>
      </c>
      <c r="AH6" t="n">
        <v>552041.0876779346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6.1137</v>
      </c>
      <c r="E7" t="n">
        <v>16.36</v>
      </c>
      <c r="F7" t="n">
        <v>11.78</v>
      </c>
      <c r="G7" t="n">
        <v>13.33</v>
      </c>
      <c r="H7" t="n">
        <v>0.2</v>
      </c>
      <c r="I7" t="n">
        <v>53</v>
      </c>
      <c r="J7" t="n">
        <v>196.71</v>
      </c>
      <c r="K7" t="n">
        <v>54.38</v>
      </c>
      <c r="L7" t="n">
        <v>2.25</v>
      </c>
      <c r="M7" t="n">
        <v>51</v>
      </c>
      <c r="N7" t="n">
        <v>40.08</v>
      </c>
      <c r="O7" t="n">
        <v>24495.09</v>
      </c>
      <c r="P7" t="n">
        <v>161.19</v>
      </c>
      <c r="Q7" t="n">
        <v>624.0700000000001</v>
      </c>
      <c r="R7" t="n">
        <v>64.40000000000001</v>
      </c>
      <c r="S7" t="n">
        <v>29.8</v>
      </c>
      <c r="T7" t="n">
        <v>15994.82</v>
      </c>
      <c r="U7" t="n">
        <v>0.46</v>
      </c>
      <c r="V7" t="n">
        <v>0.79</v>
      </c>
      <c r="W7" t="n">
        <v>2.43</v>
      </c>
      <c r="X7" t="n">
        <v>1.03</v>
      </c>
      <c r="Y7" t="n">
        <v>1</v>
      </c>
      <c r="Z7" t="n">
        <v>10</v>
      </c>
      <c r="AA7" t="n">
        <v>427.6255503096457</v>
      </c>
      <c r="AB7" t="n">
        <v>585.0961434414772</v>
      </c>
      <c r="AC7" t="n">
        <v>529.2553886990167</v>
      </c>
      <c r="AD7" t="n">
        <v>427625.5503096458</v>
      </c>
      <c r="AE7" t="n">
        <v>585096.1434414772</v>
      </c>
      <c r="AF7" t="n">
        <v>2.412464679182033e-06</v>
      </c>
      <c r="AG7" t="n">
        <v>14.20138888888889</v>
      </c>
      <c r="AH7" t="n">
        <v>529255.3886990168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6.245</v>
      </c>
      <c r="E8" t="n">
        <v>16.01</v>
      </c>
      <c r="F8" t="n">
        <v>11.67</v>
      </c>
      <c r="G8" t="n">
        <v>14.9</v>
      </c>
      <c r="H8" t="n">
        <v>0.23</v>
      </c>
      <c r="I8" t="n">
        <v>47</v>
      </c>
      <c r="J8" t="n">
        <v>197.1</v>
      </c>
      <c r="K8" t="n">
        <v>54.38</v>
      </c>
      <c r="L8" t="n">
        <v>2.5</v>
      </c>
      <c r="M8" t="n">
        <v>45</v>
      </c>
      <c r="N8" t="n">
        <v>40.22</v>
      </c>
      <c r="O8" t="n">
        <v>24543.01</v>
      </c>
      <c r="P8" t="n">
        <v>159.23</v>
      </c>
      <c r="Q8" t="n">
        <v>624.13</v>
      </c>
      <c r="R8" t="n">
        <v>61</v>
      </c>
      <c r="S8" t="n">
        <v>29.8</v>
      </c>
      <c r="T8" t="n">
        <v>14325.11</v>
      </c>
      <c r="U8" t="n">
        <v>0.49</v>
      </c>
      <c r="V8" t="n">
        <v>0.8</v>
      </c>
      <c r="W8" t="n">
        <v>2.42</v>
      </c>
      <c r="X8" t="n">
        <v>0.92</v>
      </c>
      <c r="Y8" t="n">
        <v>1</v>
      </c>
      <c r="Z8" t="n">
        <v>10</v>
      </c>
      <c r="AA8" t="n">
        <v>421.1504583901848</v>
      </c>
      <c r="AB8" t="n">
        <v>576.2366370163762</v>
      </c>
      <c r="AC8" t="n">
        <v>521.2414211327321</v>
      </c>
      <c r="AD8" t="n">
        <v>421150.4583901848</v>
      </c>
      <c r="AE8" t="n">
        <v>576236.6370163762</v>
      </c>
      <c r="AF8" t="n">
        <v>2.464275630386149e-06</v>
      </c>
      <c r="AG8" t="n">
        <v>13.89756944444445</v>
      </c>
      <c r="AH8" t="n">
        <v>521241.4211327321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6.3611</v>
      </c>
      <c r="E9" t="n">
        <v>15.72</v>
      </c>
      <c r="F9" t="n">
        <v>11.57</v>
      </c>
      <c r="G9" t="n">
        <v>16.53</v>
      </c>
      <c r="H9" t="n">
        <v>0.25</v>
      </c>
      <c r="I9" t="n">
        <v>42</v>
      </c>
      <c r="J9" t="n">
        <v>197.49</v>
      </c>
      <c r="K9" t="n">
        <v>54.38</v>
      </c>
      <c r="L9" t="n">
        <v>2.75</v>
      </c>
      <c r="M9" t="n">
        <v>40</v>
      </c>
      <c r="N9" t="n">
        <v>40.36</v>
      </c>
      <c r="O9" t="n">
        <v>24590.98</v>
      </c>
      <c r="P9" t="n">
        <v>157.31</v>
      </c>
      <c r="Q9" t="n">
        <v>624.0599999999999</v>
      </c>
      <c r="R9" t="n">
        <v>57.96</v>
      </c>
      <c r="S9" t="n">
        <v>29.8</v>
      </c>
      <c r="T9" t="n">
        <v>12827.21</v>
      </c>
      <c r="U9" t="n">
        <v>0.51</v>
      </c>
      <c r="V9" t="n">
        <v>0.8100000000000001</v>
      </c>
      <c r="W9" t="n">
        <v>2.42</v>
      </c>
      <c r="X9" t="n">
        <v>0.82</v>
      </c>
      <c r="Y9" t="n">
        <v>1</v>
      </c>
      <c r="Z9" t="n">
        <v>10</v>
      </c>
      <c r="AA9" t="n">
        <v>405.3772348394105</v>
      </c>
      <c r="AB9" t="n">
        <v>554.6550166886957</v>
      </c>
      <c r="AC9" t="n">
        <v>501.7195203591308</v>
      </c>
      <c r="AD9" t="n">
        <v>405377.2348394105</v>
      </c>
      <c r="AE9" t="n">
        <v>554655.0166886956</v>
      </c>
      <c r="AF9" t="n">
        <v>2.510088664923832e-06</v>
      </c>
      <c r="AG9" t="n">
        <v>13.64583333333333</v>
      </c>
      <c r="AH9" t="n">
        <v>501719.5203591308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6.4328</v>
      </c>
      <c r="E10" t="n">
        <v>15.55</v>
      </c>
      <c r="F10" t="n">
        <v>11.51</v>
      </c>
      <c r="G10" t="n">
        <v>17.71</v>
      </c>
      <c r="H10" t="n">
        <v>0.27</v>
      </c>
      <c r="I10" t="n">
        <v>39</v>
      </c>
      <c r="J10" t="n">
        <v>197.88</v>
      </c>
      <c r="K10" t="n">
        <v>54.38</v>
      </c>
      <c r="L10" t="n">
        <v>3</v>
      </c>
      <c r="M10" t="n">
        <v>37</v>
      </c>
      <c r="N10" t="n">
        <v>40.5</v>
      </c>
      <c r="O10" t="n">
        <v>24639</v>
      </c>
      <c r="P10" t="n">
        <v>155.9</v>
      </c>
      <c r="Q10" t="n">
        <v>624.16</v>
      </c>
      <c r="R10" t="n">
        <v>55.91</v>
      </c>
      <c r="S10" t="n">
        <v>29.8</v>
      </c>
      <c r="T10" t="n">
        <v>11820.36</v>
      </c>
      <c r="U10" t="n">
        <v>0.53</v>
      </c>
      <c r="V10" t="n">
        <v>0.8100000000000001</v>
      </c>
      <c r="W10" t="n">
        <v>2.42</v>
      </c>
      <c r="X10" t="n">
        <v>0.76</v>
      </c>
      <c r="Y10" t="n">
        <v>1</v>
      </c>
      <c r="Z10" t="n">
        <v>10</v>
      </c>
      <c r="AA10" t="n">
        <v>401.7092287736563</v>
      </c>
      <c r="AB10" t="n">
        <v>549.6362889685238</v>
      </c>
      <c r="AC10" t="n">
        <v>497.1797729687436</v>
      </c>
      <c r="AD10" t="n">
        <v>401709.2287736563</v>
      </c>
      <c r="AE10" t="n">
        <v>549636.2889685237</v>
      </c>
      <c r="AF10" t="n">
        <v>2.538381469199043e-06</v>
      </c>
      <c r="AG10" t="n">
        <v>13.49826388888889</v>
      </c>
      <c r="AH10" t="n">
        <v>497179.7729687436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6.5303</v>
      </c>
      <c r="E11" t="n">
        <v>15.31</v>
      </c>
      <c r="F11" t="n">
        <v>11.44</v>
      </c>
      <c r="G11" t="n">
        <v>19.6</v>
      </c>
      <c r="H11" t="n">
        <v>0.29</v>
      </c>
      <c r="I11" t="n">
        <v>35</v>
      </c>
      <c r="J11" t="n">
        <v>198.27</v>
      </c>
      <c r="K11" t="n">
        <v>54.38</v>
      </c>
      <c r="L11" t="n">
        <v>3.25</v>
      </c>
      <c r="M11" t="n">
        <v>33</v>
      </c>
      <c r="N11" t="n">
        <v>40.64</v>
      </c>
      <c r="O11" t="n">
        <v>24687.06</v>
      </c>
      <c r="P11" t="n">
        <v>154.16</v>
      </c>
      <c r="Q11" t="n">
        <v>624.22</v>
      </c>
      <c r="R11" t="n">
        <v>53.57</v>
      </c>
      <c r="S11" t="n">
        <v>29.8</v>
      </c>
      <c r="T11" t="n">
        <v>10669.25</v>
      </c>
      <c r="U11" t="n">
        <v>0.5600000000000001</v>
      </c>
      <c r="V11" t="n">
        <v>0.82</v>
      </c>
      <c r="W11" t="n">
        <v>2.41</v>
      </c>
      <c r="X11" t="n">
        <v>0.6899999999999999</v>
      </c>
      <c r="Y11" t="n">
        <v>1</v>
      </c>
      <c r="Z11" t="n">
        <v>10</v>
      </c>
      <c r="AA11" t="n">
        <v>397.272602053717</v>
      </c>
      <c r="AB11" t="n">
        <v>543.565900560146</v>
      </c>
      <c r="AC11" t="n">
        <v>491.6887339102176</v>
      </c>
      <c r="AD11" t="n">
        <v>397272.602053717</v>
      </c>
      <c r="AE11" t="n">
        <v>543565.900560146</v>
      </c>
      <c r="AF11" t="n">
        <v>2.57685494781596e-06</v>
      </c>
      <c r="AG11" t="n">
        <v>13.28993055555556</v>
      </c>
      <c r="AH11" t="n">
        <v>491688.7339102176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6.574</v>
      </c>
      <c r="E12" t="n">
        <v>15.21</v>
      </c>
      <c r="F12" t="n">
        <v>11.41</v>
      </c>
      <c r="G12" t="n">
        <v>20.75</v>
      </c>
      <c r="H12" t="n">
        <v>0.31</v>
      </c>
      <c r="I12" t="n">
        <v>33</v>
      </c>
      <c r="J12" t="n">
        <v>198.66</v>
      </c>
      <c r="K12" t="n">
        <v>54.38</v>
      </c>
      <c r="L12" t="n">
        <v>3.5</v>
      </c>
      <c r="M12" t="n">
        <v>31</v>
      </c>
      <c r="N12" t="n">
        <v>40.78</v>
      </c>
      <c r="O12" t="n">
        <v>24735.17</v>
      </c>
      <c r="P12" t="n">
        <v>153.52</v>
      </c>
      <c r="Q12" t="n">
        <v>623.98</v>
      </c>
      <c r="R12" t="n">
        <v>52.68</v>
      </c>
      <c r="S12" t="n">
        <v>29.8</v>
      </c>
      <c r="T12" t="n">
        <v>10234.16</v>
      </c>
      <c r="U12" t="n">
        <v>0.57</v>
      </c>
      <c r="V12" t="n">
        <v>0.82</v>
      </c>
      <c r="W12" t="n">
        <v>2.42</v>
      </c>
      <c r="X12" t="n">
        <v>0.66</v>
      </c>
      <c r="Y12" t="n">
        <v>1</v>
      </c>
      <c r="Z12" t="n">
        <v>10</v>
      </c>
      <c r="AA12" t="n">
        <v>395.4482663458005</v>
      </c>
      <c r="AB12" t="n">
        <v>541.0697639605634</v>
      </c>
      <c r="AC12" t="n">
        <v>489.4308250843495</v>
      </c>
      <c r="AD12" t="n">
        <v>395448.2663458005</v>
      </c>
      <c r="AE12" t="n">
        <v>541069.7639605633</v>
      </c>
      <c r="AF12" t="n">
        <v>2.594098958231952e-06</v>
      </c>
      <c r="AG12" t="n">
        <v>13.203125</v>
      </c>
      <c r="AH12" t="n">
        <v>489430.8250843495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6.6664</v>
      </c>
      <c r="E13" t="n">
        <v>15</v>
      </c>
      <c r="F13" t="n">
        <v>11.32</v>
      </c>
      <c r="G13" t="n">
        <v>22.63</v>
      </c>
      <c r="H13" t="n">
        <v>0.33</v>
      </c>
      <c r="I13" t="n">
        <v>30</v>
      </c>
      <c r="J13" t="n">
        <v>199.05</v>
      </c>
      <c r="K13" t="n">
        <v>54.38</v>
      </c>
      <c r="L13" t="n">
        <v>3.75</v>
      </c>
      <c r="M13" t="n">
        <v>28</v>
      </c>
      <c r="N13" t="n">
        <v>40.92</v>
      </c>
      <c r="O13" t="n">
        <v>24783.33</v>
      </c>
      <c r="P13" t="n">
        <v>151.34</v>
      </c>
      <c r="Q13" t="n">
        <v>624.02</v>
      </c>
      <c r="R13" t="n">
        <v>50.23</v>
      </c>
      <c r="S13" t="n">
        <v>29.8</v>
      </c>
      <c r="T13" t="n">
        <v>9023.33</v>
      </c>
      <c r="U13" t="n">
        <v>0.59</v>
      </c>
      <c r="V13" t="n">
        <v>0.83</v>
      </c>
      <c r="W13" t="n">
        <v>2.39</v>
      </c>
      <c r="X13" t="n">
        <v>0.57</v>
      </c>
      <c r="Y13" t="n">
        <v>1</v>
      </c>
      <c r="Z13" t="n">
        <v>10</v>
      </c>
      <c r="AA13" t="n">
        <v>380.642568721289</v>
      </c>
      <c r="AB13" t="n">
        <v>520.8119552894267</v>
      </c>
      <c r="AC13" t="n">
        <v>471.1063932407732</v>
      </c>
      <c r="AD13" t="n">
        <v>380642.568721289</v>
      </c>
      <c r="AE13" t="n">
        <v>520811.9552894267</v>
      </c>
      <c r="AF13" t="n">
        <v>2.63055997796737e-06</v>
      </c>
      <c r="AG13" t="n">
        <v>13.02083333333333</v>
      </c>
      <c r="AH13" t="n">
        <v>471106.3932407732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6.7105</v>
      </c>
      <c r="E14" t="n">
        <v>14.9</v>
      </c>
      <c r="F14" t="n">
        <v>11.3</v>
      </c>
      <c r="G14" t="n">
        <v>24.21</v>
      </c>
      <c r="H14" t="n">
        <v>0.36</v>
      </c>
      <c r="I14" t="n">
        <v>28</v>
      </c>
      <c r="J14" t="n">
        <v>199.44</v>
      </c>
      <c r="K14" t="n">
        <v>54.38</v>
      </c>
      <c r="L14" t="n">
        <v>4</v>
      </c>
      <c r="M14" t="n">
        <v>26</v>
      </c>
      <c r="N14" t="n">
        <v>41.06</v>
      </c>
      <c r="O14" t="n">
        <v>24831.54</v>
      </c>
      <c r="P14" t="n">
        <v>150.71</v>
      </c>
      <c r="Q14" t="n">
        <v>624</v>
      </c>
      <c r="R14" t="n">
        <v>49.26</v>
      </c>
      <c r="S14" t="n">
        <v>29.8</v>
      </c>
      <c r="T14" t="n">
        <v>8549.030000000001</v>
      </c>
      <c r="U14" t="n">
        <v>0.6</v>
      </c>
      <c r="V14" t="n">
        <v>0.83</v>
      </c>
      <c r="W14" t="n">
        <v>2.4</v>
      </c>
      <c r="X14" t="n">
        <v>0.55</v>
      </c>
      <c r="Y14" t="n">
        <v>1</v>
      </c>
      <c r="Z14" t="n">
        <v>10</v>
      </c>
      <c r="AA14" t="n">
        <v>378.7648380470923</v>
      </c>
      <c r="AB14" t="n">
        <v>518.2427613413599</v>
      </c>
      <c r="AC14" t="n">
        <v>468.7823995572236</v>
      </c>
      <c r="AD14" t="n">
        <v>378764.8380470923</v>
      </c>
      <c r="AE14" t="n">
        <v>518242.7613413599</v>
      </c>
      <c r="AF14" t="n">
        <v>2.647961828295637e-06</v>
      </c>
      <c r="AG14" t="n">
        <v>12.93402777777778</v>
      </c>
      <c r="AH14" t="n">
        <v>468782.3995572236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6.7412</v>
      </c>
      <c r="E15" t="n">
        <v>14.83</v>
      </c>
      <c r="F15" t="n">
        <v>11.27</v>
      </c>
      <c r="G15" t="n">
        <v>25.04</v>
      </c>
      <c r="H15" t="n">
        <v>0.38</v>
      </c>
      <c r="I15" t="n">
        <v>27</v>
      </c>
      <c r="J15" t="n">
        <v>199.83</v>
      </c>
      <c r="K15" t="n">
        <v>54.38</v>
      </c>
      <c r="L15" t="n">
        <v>4.25</v>
      </c>
      <c r="M15" t="n">
        <v>25</v>
      </c>
      <c r="N15" t="n">
        <v>41.2</v>
      </c>
      <c r="O15" t="n">
        <v>24879.79</v>
      </c>
      <c r="P15" t="n">
        <v>149.68</v>
      </c>
      <c r="Q15" t="n">
        <v>624.08</v>
      </c>
      <c r="R15" t="n">
        <v>48.62</v>
      </c>
      <c r="S15" t="n">
        <v>29.8</v>
      </c>
      <c r="T15" t="n">
        <v>8232.030000000001</v>
      </c>
      <c r="U15" t="n">
        <v>0.61</v>
      </c>
      <c r="V15" t="n">
        <v>0.83</v>
      </c>
      <c r="W15" t="n">
        <v>2.39</v>
      </c>
      <c r="X15" t="n">
        <v>0.52</v>
      </c>
      <c r="Y15" t="n">
        <v>1</v>
      </c>
      <c r="Z15" t="n">
        <v>10</v>
      </c>
      <c r="AA15" t="n">
        <v>377.0473424514573</v>
      </c>
      <c r="AB15" t="n">
        <v>515.892808096854</v>
      </c>
      <c r="AC15" t="n">
        <v>466.6567225521932</v>
      </c>
      <c r="AD15" t="n">
        <v>377047.3424514573</v>
      </c>
      <c r="AE15" t="n">
        <v>515892.808096854</v>
      </c>
      <c r="AF15" t="n">
        <v>2.660076041562708e-06</v>
      </c>
      <c r="AG15" t="n">
        <v>12.87326388888889</v>
      </c>
      <c r="AH15" t="n">
        <v>466656.7225521932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6.7949</v>
      </c>
      <c r="E16" t="n">
        <v>14.72</v>
      </c>
      <c r="F16" t="n">
        <v>11.23</v>
      </c>
      <c r="G16" t="n">
        <v>26.95</v>
      </c>
      <c r="H16" t="n">
        <v>0.4</v>
      </c>
      <c r="I16" t="n">
        <v>25</v>
      </c>
      <c r="J16" t="n">
        <v>200.22</v>
      </c>
      <c r="K16" t="n">
        <v>54.38</v>
      </c>
      <c r="L16" t="n">
        <v>4.5</v>
      </c>
      <c r="M16" t="n">
        <v>23</v>
      </c>
      <c r="N16" t="n">
        <v>41.35</v>
      </c>
      <c r="O16" t="n">
        <v>24928.09</v>
      </c>
      <c r="P16" t="n">
        <v>148.6</v>
      </c>
      <c r="Q16" t="n">
        <v>624</v>
      </c>
      <c r="R16" t="n">
        <v>47.21</v>
      </c>
      <c r="S16" t="n">
        <v>29.8</v>
      </c>
      <c r="T16" t="n">
        <v>7536.25</v>
      </c>
      <c r="U16" t="n">
        <v>0.63</v>
      </c>
      <c r="V16" t="n">
        <v>0.83</v>
      </c>
      <c r="W16" t="n">
        <v>2.39</v>
      </c>
      <c r="X16" t="n">
        <v>0.48</v>
      </c>
      <c r="Y16" t="n">
        <v>1</v>
      </c>
      <c r="Z16" t="n">
        <v>10</v>
      </c>
      <c r="AA16" t="n">
        <v>374.708314894136</v>
      </c>
      <c r="AB16" t="n">
        <v>512.6924474023142</v>
      </c>
      <c r="AC16" t="n">
        <v>463.7617997906058</v>
      </c>
      <c r="AD16" t="n">
        <v>374708.314894136</v>
      </c>
      <c r="AE16" t="n">
        <v>512692.4474023142</v>
      </c>
      <c r="AF16" t="n">
        <v>2.681266049785564e-06</v>
      </c>
      <c r="AG16" t="n">
        <v>12.77777777777778</v>
      </c>
      <c r="AH16" t="n">
        <v>463761.7997906058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6.8196</v>
      </c>
      <c r="E17" t="n">
        <v>14.66</v>
      </c>
      <c r="F17" t="n">
        <v>11.21</v>
      </c>
      <c r="G17" t="n">
        <v>28.03</v>
      </c>
      <c r="H17" t="n">
        <v>0.42</v>
      </c>
      <c r="I17" t="n">
        <v>24</v>
      </c>
      <c r="J17" t="n">
        <v>200.61</v>
      </c>
      <c r="K17" t="n">
        <v>54.38</v>
      </c>
      <c r="L17" t="n">
        <v>4.75</v>
      </c>
      <c r="M17" t="n">
        <v>22</v>
      </c>
      <c r="N17" t="n">
        <v>41.49</v>
      </c>
      <c r="O17" t="n">
        <v>24976.45</v>
      </c>
      <c r="P17" t="n">
        <v>147.52</v>
      </c>
      <c r="Q17" t="n">
        <v>624.04</v>
      </c>
      <c r="R17" t="n">
        <v>46.86</v>
      </c>
      <c r="S17" t="n">
        <v>29.8</v>
      </c>
      <c r="T17" t="n">
        <v>7367.8</v>
      </c>
      <c r="U17" t="n">
        <v>0.64</v>
      </c>
      <c r="V17" t="n">
        <v>0.83</v>
      </c>
      <c r="W17" t="n">
        <v>2.39</v>
      </c>
      <c r="X17" t="n">
        <v>0.47</v>
      </c>
      <c r="Y17" t="n">
        <v>1</v>
      </c>
      <c r="Z17" t="n">
        <v>10</v>
      </c>
      <c r="AA17" t="n">
        <v>373.1730159886706</v>
      </c>
      <c r="AB17" t="n">
        <v>510.5917837072489</v>
      </c>
      <c r="AC17" t="n">
        <v>461.8616204902976</v>
      </c>
      <c r="AD17" t="n">
        <v>373173.0159886706</v>
      </c>
      <c r="AE17" t="n">
        <v>510591.7837072489</v>
      </c>
      <c r="AF17" t="n">
        <v>2.691012664368516e-06</v>
      </c>
      <c r="AG17" t="n">
        <v>12.72569444444444</v>
      </c>
      <c r="AH17" t="n">
        <v>461861.6204902976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6.8735</v>
      </c>
      <c r="E18" t="n">
        <v>14.55</v>
      </c>
      <c r="F18" t="n">
        <v>11.18</v>
      </c>
      <c r="G18" t="n">
        <v>30.48</v>
      </c>
      <c r="H18" t="n">
        <v>0.44</v>
      </c>
      <c r="I18" t="n">
        <v>22</v>
      </c>
      <c r="J18" t="n">
        <v>201.01</v>
      </c>
      <c r="K18" t="n">
        <v>54.38</v>
      </c>
      <c r="L18" t="n">
        <v>5</v>
      </c>
      <c r="M18" t="n">
        <v>20</v>
      </c>
      <c r="N18" t="n">
        <v>41.63</v>
      </c>
      <c r="O18" t="n">
        <v>25024.84</v>
      </c>
      <c r="P18" t="n">
        <v>146.78</v>
      </c>
      <c r="Q18" t="n">
        <v>624</v>
      </c>
      <c r="R18" t="n">
        <v>45.72</v>
      </c>
      <c r="S18" t="n">
        <v>29.8</v>
      </c>
      <c r="T18" t="n">
        <v>6808.3</v>
      </c>
      <c r="U18" t="n">
        <v>0.65</v>
      </c>
      <c r="V18" t="n">
        <v>0.84</v>
      </c>
      <c r="W18" t="n">
        <v>2.39</v>
      </c>
      <c r="X18" t="n">
        <v>0.43</v>
      </c>
      <c r="Y18" t="n">
        <v>1</v>
      </c>
      <c r="Z18" t="n">
        <v>10</v>
      </c>
      <c r="AA18" t="n">
        <v>371.1950121612556</v>
      </c>
      <c r="AB18" t="n">
        <v>507.8853916072096</v>
      </c>
      <c r="AC18" t="n">
        <v>459.4135226538409</v>
      </c>
      <c r="AD18" t="n">
        <v>371195.0121612556</v>
      </c>
      <c r="AE18" t="n">
        <v>507885.3916072096</v>
      </c>
      <c r="AF18" t="n">
        <v>2.71228159254751e-06</v>
      </c>
      <c r="AG18" t="n">
        <v>12.63020833333333</v>
      </c>
      <c r="AH18" t="n">
        <v>459413.5226538408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6.9069</v>
      </c>
      <c r="E19" t="n">
        <v>14.48</v>
      </c>
      <c r="F19" t="n">
        <v>11.14</v>
      </c>
      <c r="G19" t="n">
        <v>31.84</v>
      </c>
      <c r="H19" t="n">
        <v>0.46</v>
      </c>
      <c r="I19" t="n">
        <v>21</v>
      </c>
      <c r="J19" t="n">
        <v>201.4</v>
      </c>
      <c r="K19" t="n">
        <v>54.38</v>
      </c>
      <c r="L19" t="n">
        <v>5.25</v>
      </c>
      <c r="M19" t="n">
        <v>19</v>
      </c>
      <c r="N19" t="n">
        <v>41.77</v>
      </c>
      <c r="O19" t="n">
        <v>25073.29</v>
      </c>
      <c r="P19" t="n">
        <v>145.51</v>
      </c>
      <c r="Q19" t="n">
        <v>623.97</v>
      </c>
      <c r="R19" t="n">
        <v>44.59</v>
      </c>
      <c r="S19" t="n">
        <v>29.8</v>
      </c>
      <c r="T19" t="n">
        <v>6245.69</v>
      </c>
      <c r="U19" t="n">
        <v>0.67</v>
      </c>
      <c r="V19" t="n">
        <v>0.84</v>
      </c>
      <c r="W19" t="n">
        <v>2.39</v>
      </c>
      <c r="X19" t="n">
        <v>0.4</v>
      </c>
      <c r="Y19" t="n">
        <v>1</v>
      </c>
      <c r="Z19" t="n">
        <v>10</v>
      </c>
      <c r="AA19" t="n">
        <v>369.2612058207801</v>
      </c>
      <c r="AB19" t="n">
        <v>505.2394724586565</v>
      </c>
      <c r="AC19" t="n">
        <v>457.0201263152549</v>
      </c>
      <c r="AD19" t="n">
        <v>369261.2058207801</v>
      </c>
      <c r="AE19" t="n">
        <v>505239.4724586565</v>
      </c>
      <c r="AF19" t="n">
        <v>2.725461225222433e-06</v>
      </c>
      <c r="AG19" t="n">
        <v>12.56944444444444</v>
      </c>
      <c r="AH19" t="n">
        <v>457020.1263152548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6.9292</v>
      </c>
      <c r="E20" t="n">
        <v>14.43</v>
      </c>
      <c r="F20" t="n">
        <v>11.14</v>
      </c>
      <c r="G20" t="n">
        <v>33.41</v>
      </c>
      <c r="H20" t="n">
        <v>0.48</v>
      </c>
      <c r="I20" t="n">
        <v>20</v>
      </c>
      <c r="J20" t="n">
        <v>201.79</v>
      </c>
      <c r="K20" t="n">
        <v>54.38</v>
      </c>
      <c r="L20" t="n">
        <v>5.5</v>
      </c>
      <c r="M20" t="n">
        <v>18</v>
      </c>
      <c r="N20" t="n">
        <v>41.92</v>
      </c>
      <c r="O20" t="n">
        <v>25121.79</v>
      </c>
      <c r="P20" t="n">
        <v>145.05</v>
      </c>
      <c r="Q20" t="n">
        <v>623.97</v>
      </c>
      <c r="R20" t="n">
        <v>44.18</v>
      </c>
      <c r="S20" t="n">
        <v>29.8</v>
      </c>
      <c r="T20" t="n">
        <v>6046.69</v>
      </c>
      <c r="U20" t="n">
        <v>0.67</v>
      </c>
      <c r="V20" t="n">
        <v>0.84</v>
      </c>
      <c r="W20" t="n">
        <v>2.39</v>
      </c>
      <c r="X20" t="n">
        <v>0.39</v>
      </c>
      <c r="Y20" t="n">
        <v>1</v>
      </c>
      <c r="Z20" t="n">
        <v>10</v>
      </c>
      <c r="AA20" t="n">
        <v>358.1460800731478</v>
      </c>
      <c r="AB20" t="n">
        <v>490.0312670460062</v>
      </c>
      <c r="AC20" t="n">
        <v>443.2633706823374</v>
      </c>
      <c r="AD20" t="n">
        <v>358146.0800731478</v>
      </c>
      <c r="AE20" t="n">
        <v>490031.2670460062</v>
      </c>
      <c r="AF20" t="n">
        <v>2.734260800331738e-06</v>
      </c>
      <c r="AG20" t="n">
        <v>12.52604166666667</v>
      </c>
      <c r="AH20" t="n">
        <v>443263.3706823374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6.9623</v>
      </c>
      <c r="E21" t="n">
        <v>14.36</v>
      </c>
      <c r="F21" t="n">
        <v>11.11</v>
      </c>
      <c r="G21" t="n">
        <v>35.08</v>
      </c>
      <c r="H21" t="n">
        <v>0.51</v>
      </c>
      <c r="I21" t="n">
        <v>19</v>
      </c>
      <c r="J21" t="n">
        <v>202.19</v>
      </c>
      <c r="K21" t="n">
        <v>54.38</v>
      </c>
      <c r="L21" t="n">
        <v>5.75</v>
      </c>
      <c r="M21" t="n">
        <v>17</v>
      </c>
      <c r="N21" t="n">
        <v>42.06</v>
      </c>
      <c r="O21" t="n">
        <v>25170.34</v>
      </c>
      <c r="P21" t="n">
        <v>143.94</v>
      </c>
      <c r="Q21" t="n">
        <v>624.04</v>
      </c>
      <c r="R21" t="n">
        <v>43.53</v>
      </c>
      <c r="S21" t="n">
        <v>29.8</v>
      </c>
      <c r="T21" t="n">
        <v>5727.15</v>
      </c>
      <c r="U21" t="n">
        <v>0.68</v>
      </c>
      <c r="V21" t="n">
        <v>0.84</v>
      </c>
      <c r="W21" t="n">
        <v>2.38</v>
      </c>
      <c r="X21" t="n">
        <v>0.36</v>
      </c>
      <c r="Y21" t="n">
        <v>1</v>
      </c>
      <c r="Z21" t="n">
        <v>10</v>
      </c>
      <c r="AA21" t="n">
        <v>356.2414192772266</v>
      </c>
      <c r="AB21" t="n">
        <v>487.4252261173228</v>
      </c>
      <c r="AC21" t="n">
        <v>440.9060466422862</v>
      </c>
      <c r="AD21" t="n">
        <v>356241.4192772266</v>
      </c>
      <c r="AE21" t="n">
        <v>487425.2261173229</v>
      </c>
      <c r="AF21" t="n">
        <v>2.747322053072456e-06</v>
      </c>
      <c r="AG21" t="n">
        <v>12.46527777777778</v>
      </c>
      <c r="AH21" t="n">
        <v>440906.0466422862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6.9575</v>
      </c>
      <c r="E22" t="n">
        <v>14.37</v>
      </c>
      <c r="F22" t="n">
        <v>11.12</v>
      </c>
      <c r="G22" t="n">
        <v>35.11</v>
      </c>
      <c r="H22" t="n">
        <v>0.53</v>
      </c>
      <c r="I22" t="n">
        <v>19</v>
      </c>
      <c r="J22" t="n">
        <v>202.58</v>
      </c>
      <c r="K22" t="n">
        <v>54.38</v>
      </c>
      <c r="L22" t="n">
        <v>6</v>
      </c>
      <c r="M22" t="n">
        <v>17</v>
      </c>
      <c r="N22" t="n">
        <v>42.2</v>
      </c>
      <c r="O22" t="n">
        <v>25218.93</v>
      </c>
      <c r="P22" t="n">
        <v>143.35</v>
      </c>
      <c r="Q22" t="n">
        <v>624</v>
      </c>
      <c r="R22" t="n">
        <v>43.87</v>
      </c>
      <c r="S22" t="n">
        <v>29.8</v>
      </c>
      <c r="T22" t="n">
        <v>5897.95</v>
      </c>
      <c r="U22" t="n">
        <v>0.68</v>
      </c>
      <c r="V22" t="n">
        <v>0.84</v>
      </c>
      <c r="W22" t="n">
        <v>2.38</v>
      </c>
      <c r="X22" t="n">
        <v>0.37</v>
      </c>
      <c r="Y22" t="n">
        <v>1</v>
      </c>
      <c r="Z22" t="n">
        <v>10</v>
      </c>
      <c r="AA22" t="n">
        <v>355.9265490542327</v>
      </c>
      <c r="AB22" t="n">
        <v>486.9944067871286</v>
      </c>
      <c r="AC22" t="n">
        <v>440.516344104307</v>
      </c>
      <c r="AD22" t="n">
        <v>355926.5490542327</v>
      </c>
      <c r="AE22" t="n">
        <v>486994.4067871287</v>
      </c>
      <c r="AF22" t="n">
        <v>2.745427974125161e-06</v>
      </c>
      <c r="AG22" t="n">
        <v>12.47395833333333</v>
      </c>
      <c r="AH22" t="n">
        <v>440516.344104307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6.996</v>
      </c>
      <c r="E23" t="n">
        <v>14.29</v>
      </c>
      <c r="F23" t="n">
        <v>11.08</v>
      </c>
      <c r="G23" t="n">
        <v>36.92</v>
      </c>
      <c r="H23" t="n">
        <v>0.55</v>
      </c>
      <c r="I23" t="n">
        <v>18</v>
      </c>
      <c r="J23" t="n">
        <v>202.98</v>
      </c>
      <c r="K23" t="n">
        <v>54.38</v>
      </c>
      <c r="L23" t="n">
        <v>6.25</v>
      </c>
      <c r="M23" t="n">
        <v>16</v>
      </c>
      <c r="N23" t="n">
        <v>42.35</v>
      </c>
      <c r="O23" t="n">
        <v>25267.7</v>
      </c>
      <c r="P23" t="n">
        <v>141.95</v>
      </c>
      <c r="Q23" t="n">
        <v>623.97</v>
      </c>
      <c r="R23" t="n">
        <v>42.51</v>
      </c>
      <c r="S23" t="n">
        <v>29.8</v>
      </c>
      <c r="T23" t="n">
        <v>5224.33</v>
      </c>
      <c r="U23" t="n">
        <v>0.7</v>
      </c>
      <c r="V23" t="n">
        <v>0.84</v>
      </c>
      <c r="W23" t="n">
        <v>2.38</v>
      </c>
      <c r="X23" t="n">
        <v>0.33</v>
      </c>
      <c r="Y23" t="n">
        <v>1</v>
      </c>
      <c r="Z23" t="n">
        <v>10</v>
      </c>
      <c r="AA23" t="n">
        <v>353.8260160556044</v>
      </c>
      <c r="AB23" t="n">
        <v>484.1203648694299</v>
      </c>
      <c r="AC23" t="n">
        <v>437.9165967134903</v>
      </c>
      <c r="AD23" t="n">
        <v>353826.0160556044</v>
      </c>
      <c r="AE23" t="n">
        <v>484120.3648694298</v>
      </c>
      <c r="AF23" t="n">
        <v>2.760620065681586e-06</v>
      </c>
      <c r="AG23" t="n">
        <v>12.40451388888889</v>
      </c>
      <c r="AH23" t="n">
        <v>437916.5967134903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7.0162</v>
      </c>
      <c r="E24" t="n">
        <v>14.25</v>
      </c>
      <c r="F24" t="n">
        <v>11.07</v>
      </c>
      <c r="G24" t="n">
        <v>39.09</v>
      </c>
      <c r="H24" t="n">
        <v>0.57</v>
      </c>
      <c r="I24" t="n">
        <v>17</v>
      </c>
      <c r="J24" t="n">
        <v>203.37</v>
      </c>
      <c r="K24" t="n">
        <v>54.38</v>
      </c>
      <c r="L24" t="n">
        <v>6.5</v>
      </c>
      <c r="M24" t="n">
        <v>15</v>
      </c>
      <c r="N24" t="n">
        <v>42.49</v>
      </c>
      <c r="O24" t="n">
        <v>25316.39</v>
      </c>
      <c r="P24" t="n">
        <v>141.76</v>
      </c>
      <c r="Q24" t="n">
        <v>623.98</v>
      </c>
      <c r="R24" t="n">
        <v>42.36</v>
      </c>
      <c r="S24" t="n">
        <v>29.8</v>
      </c>
      <c r="T24" t="n">
        <v>5150.93</v>
      </c>
      <c r="U24" t="n">
        <v>0.7</v>
      </c>
      <c r="V24" t="n">
        <v>0.84</v>
      </c>
      <c r="W24" t="n">
        <v>2.39</v>
      </c>
      <c r="X24" t="n">
        <v>0.33</v>
      </c>
      <c r="Y24" t="n">
        <v>1</v>
      </c>
      <c r="Z24" t="n">
        <v>10</v>
      </c>
      <c r="AA24" t="n">
        <v>353.1980675878201</v>
      </c>
      <c r="AB24" t="n">
        <v>483.2611780726762</v>
      </c>
      <c r="AC24" t="n">
        <v>437.1394094987425</v>
      </c>
      <c r="AD24" t="n">
        <v>353198.0675878201</v>
      </c>
      <c r="AE24" t="n">
        <v>483261.1780726762</v>
      </c>
      <c r="AF24" t="n">
        <v>2.768590981251449e-06</v>
      </c>
      <c r="AG24" t="n">
        <v>12.36979166666667</v>
      </c>
      <c r="AH24" t="n">
        <v>437139.4094987425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7.0508</v>
      </c>
      <c r="E25" t="n">
        <v>14.18</v>
      </c>
      <c r="F25" t="n">
        <v>11.04</v>
      </c>
      <c r="G25" t="n">
        <v>41.41</v>
      </c>
      <c r="H25" t="n">
        <v>0.59</v>
      </c>
      <c r="I25" t="n">
        <v>16</v>
      </c>
      <c r="J25" t="n">
        <v>203.77</v>
      </c>
      <c r="K25" t="n">
        <v>54.38</v>
      </c>
      <c r="L25" t="n">
        <v>6.75</v>
      </c>
      <c r="M25" t="n">
        <v>14</v>
      </c>
      <c r="N25" t="n">
        <v>42.64</v>
      </c>
      <c r="O25" t="n">
        <v>25365.14</v>
      </c>
      <c r="P25" t="n">
        <v>140.68</v>
      </c>
      <c r="Q25" t="n">
        <v>623.97</v>
      </c>
      <c r="R25" t="n">
        <v>41.49</v>
      </c>
      <c r="S25" t="n">
        <v>29.8</v>
      </c>
      <c r="T25" t="n">
        <v>4724.71</v>
      </c>
      <c r="U25" t="n">
        <v>0.72</v>
      </c>
      <c r="V25" t="n">
        <v>0.85</v>
      </c>
      <c r="W25" t="n">
        <v>2.38</v>
      </c>
      <c r="X25" t="n">
        <v>0.3</v>
      </c>
      <c r="Y25" t="n">
        <v>1</v>
      </c>
      <c r="Z25" t="n">
        <v>10</v>
      </c>
      <c r="AA25" t="n">
        <v>351.4988316702971</v>
      </c>
      <c r="AB25" t="n">
        <v>480.9362085253233</v>
      </c>
      <c r="AC25" t="n">
        <v>435.0363317818737</v>
      </c>
      <c r="AD25" t="n">
        <v>351498.8316702971</v>
      </c>
      <c r="AE25" t="n">
        <v>480936.2085253233</v>
      </c>
      <c r="AF25" t="n">
        <v>2.782244133663196e-06</v>
      </c>
      <c r="AG25" t="n">
        <v>12.30902777777778</v>
      </c>
      <c r="AH25" t="n">
        <v>435036.3317818737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7.0451</v>
      </c>
      <c r="E26" t="n">
        <v>14.19</v>
      </c>
      <c r="F26" t="n">
        <v>11.06</v>
      </c>
      <c r="G26" t="n">
        <v>41.46</v>
      </c>
      <c r="H26" t="n">
        <v>0.61</v>
      </c>
      <c r="I26" t="n">
        <v>16</v>
      </c>
      <c r="J26" t="n">
        <v>204.16</v>
      </c>
      <c r="K26" t="n">
        <v>54.38</v>
      </c>
      <c r="L26" t="n">
        <v>7</v>
      </c>
      <c r="M26" t="n">
        <v>14</v>
      </c>
      <c r="N26" t="n">
        <v>42.78</v>
      </c>
      <c r="O26" t="n">
        <v>25413.94</v>
      </c>
      <c r="P26" t="n">
        <v>140.35</v>
      </c>
      <c r="Q26" t="n">
        <v>624.08</v>
      </c>
      <c r="R26" t="n">
        <v>41.9</v>
      </c>
      <c r="S26" t="n">
        <v>29.8</v>
      </c>
      <c r="T26" t="n">
        <v>4926.34</v>
      </c>
      <c r="U26" t="n">
        <v>0.71</v>
      </c>
      <c r="V26" t="n">
        <v>0.84</v>
      </c>
      <c r="W26" t="n">
        <v>2.38</v>
      </c>
      <c r="X26" t="n">
        <v>0.31</v>
      </c>
      <c r="Y26" t="n">
        <v>1</v>
      </c>
      <c r="Z26" t="n">
        <v>10</v>
      </c>
      <c r="AA26" t="n">
        <v>351.4433707829349</v>
      </c>
      <c r="AB26" t="n">
        <v>480.8603244924727</v>
      </c>
      <c r="AC26" t="n">
        <v>434.9676900146145</v>
      </c>
      <c r="AD26" t="n">
        <v>351443.3707829349</v>
      </c>
      <c r="AE26" t="n">
        <v>480860.3244924727</v>
      </c>
      <c r="AF26" t="n">
        <v>2.779994914913285e-06</v>
      </c>
      <c r="AG26" t="n">
        <v>12.31770833333333</v>
      </c>
      <c r="AH26" t="n">
        <v>434967.6900146145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7.0756</v>
      </c>
      <c r="E27" t="n">
        <v>14.13</v>
      </c>
      <c r="F27" t="n">
        <v>11.03</v>
      </c>
      <c r="G27" t="n">
        <v>44.13</v>
      </c>
      <c r="H27" t="n">
        <v>0.63</v>
      </c>
      <c r="I27" t="n">
        <v>15</v>
      </c>
      <c r="J27" t="n">
        <v>204.56</v>
      </c>
      <c r="K27" t="n">
        <v>54.38</v>
      </c>
      <c r="L27" t="n">
        <v>7.25</v>
      </c>
      <c r="M27" t="n">
        <v>13</v>
      </c>
      <c r="N27" t="n">
        <v>42.93</v>
      </c>
      <c r="O27" t="n">
        <v>25462.78</v>
      </c>
      <c r="P27" t="n">
        <v>139.3</v>
      </c>
      <c r="Q27" t="n">
        <v>623.98</v>
      </c>
      <c r="R27" t="n">
        <v>41.31</v>
      </c>
      <c r="S27" t="n">
        <v>29.8</v>
      </c>
      <c r="T27" t="n">
        <v>4638.31</v>
      </c>
      <c r="U27" t="n">
        <v>0.72</v>
      </c>
      <c r="V27" t="n">
        <v>0.85</v>
      </c>
      <c r="W27" t="n">
        <v>2.37</v>
      </c>
      <c r="X27" t="n">
        <v>0.29</v>
      </c>
      <c r="Y27" t="n">
        <v>1</v>
      </c>
      <c r="Z27" t="n">
        <v>10</v>
      </c>
      <c r="AA27" t="n">
        <v>349.8692913362599</v>
      </c>
      <c r="AB27" t="n">
        <v>478.7065995500478</v>
      </c>
      <c r="AC27" t="n">
        <v>433.0195135579227</v>
      </c>
      <c r="AD27" t="n">
        <v>349869.2913362599</v>
      </c>
      <c r="AE27" t="n">
        <v>478706.5995500478</v>
      </c>
      <c r="AF27" t="n">
        <v>2.792030208224218e-06</v>
      </c>
      <c r="AG27" t="n">
        <v>12.265625</v>
      </c>
      <c r="AH27" t="n">
        <v>433019.5135579227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7.0799</v>
      </c>
      <c r="E28" t="n">
        <v>14.12</v>
      </c>
      <c r="F28" t="n">
        <v>11.02</v>
      </c>
      <c r="G28" t="n">
        <v>44.1</v>
      </c>
      <c r="H28" t="n">
        <v>0.65</v>
      </c>
      <c r="I28" t="n">
        <v>15</v>
      </c>
      <c r="J28" t="n">
        <v>204.95</v>
      </c>
      <c r="K28" t="n">
        <v>54.38</v>
      </c>
      <c r="L28" t="n">
        <v>7.5</v>
      </c>
      <c r="M28" t="n">
        <v>13</v>
      </c>
      <c r="N28" t="n">
        <v>43.08</v>
      </c>
      <c r="O28" t="n">
        <v>25511.67</v>
      </c>
      <c r="P28" t="n">
        <v>138.51</v>
      </c>
      <c r="Q28" t="n">
        <v>623.97</v>
      </c>
      <c r="R28" t="n">
        <v>41.03</v>
      </c>
      <c r="S28" t="n">
        <v>29.8</v>
      </c>
      <c r="T28" t="n">
        <v>4496.4</v>
      </c>
      <c r="U28" t="n">
        <v>0.73</v>
      </c>
      <c r="V28" t="n">
        <v>0.85</v>
      </c>
      <c r="W28" t="n">
        <v>2.37</v>
      </c>
      <c r="X28" t="n">
        <v>0.28</v>
      </c>
      <c r="Y28" t="n">
        <v>1</v>
      </c>
      <c r="Z28" t="n">
        <v>10</v>
      </c>
      <c r="AA28" t="n">
        <v>349.1328611576158</v>
      </c>
      <c r="AB28" t="n">
        <v>477.6989832906203</v>
      </c>
      <c r="AC28" t="n">
        <v>432.1080627800966</v>
      </c>
      <c r="AD28" t="n">
        <v>349132.8611576158</v>
      </c>
      <c r="AE28" t="n">
        <v>477698.9832906203</v>
      </c>
      <c r="AF28" t="n">
        <v>2.793726987281169e-06</v>
      </c>
      <c r="AG28" t="n">
        <v>12.25694444444444</v>
      </c>
      <c r="AH28" t="n">
        <v>432108.0627800967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7.1096</v>
      </c>
      <c r="E29" t="n">
        <v>14.07</v>
      </c>
      <c r="F29" t="n">
        <v>11</v>
      </c>
      <c r="G29" t="n">
        <v>47.16</v>
      </c>
      <c r="H29" t="n">
        <v>0.67</v>
      </c>
      <c r="I29" t="n">
        <v>14</v>
      </c>
      <c r="J29" t="n">
        <v>205.35</v>
      </c>
      <c r="K29" t="n">
        <v>54.38</v>
      </c>
      <c r="L29" t="n">
        <v>7.75</v>
      </c>
      <c r="M29" t="n">
        <v>12</v>
      </c>
      <c r="N29" t="n">
        <v>43.22</v>
      </c>
      <c r="O29" t="n">
        <v>25560.62</v>
      </c>
      <c r="P29" t="n">
        <v>138.01</v>
      </c>
      <c r="Q29" t="n">
        <v>624</v>
      </c>
      <c r="R29" t="n">
        <v>40.21</v>
      </c>
      <c r="S29" t="n">
        <v>29.8</v>
      </c>
      <c r="T29" t="n">
        <v>4091.49</v>
      </c>
      <c r="U29" t="n">
        <v>0.74</v>
      </c>
      <c r="V29" t="n">
        <v>0.85</v>
      </c>
      <c r="W29" t="n">
        <v>2.38</v>
      </c>
      <c r="X29" t="n">
        <v>0.26</v>
      </c>
      <c r="Y29" t="n">
        <v>1</v>
      </c>
      <c r="Z29" t="n">
        <v>10</v>
      </c>
      <c r="AA29" t="n">
        <v>348.0521845741353</v>
      </c>
      <c r="AB29" t="n">
        <v>476.2203539130163</v>
      </c>
      <c r="AC29" t="n">
        <v>430.7705517150218</v>
      </c>
      <c r="AD29" t="n">
        <v>348052.1845741352</v>
      </c>
      <c r="AE29" t="n">
        <v>476220.3539130163</v>
      </c>
      <c r="AF29" t="n">
        <v>2.805446600767553e-06</v>
      </c>
      <c r="AG29" t="n">
        <v>12.21354166666667</v>
      </c>
      <c r="AH29" t="n">
        <v>430770.5517150218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7.1108</v>
      </c>
      <c r="E30" t="n">
        <v>14.06</v>
      </c>
      <c r="F30" t="n">
        <v>11</v>
      </c>
      <c r="G30" t="n">
        <v>47.15</v>
      </c>
      <c r="H30" t="n">
        <v>0.6899999999999999</v>
      </c>
      <c r="I30" t="n">
        <v>14</v>
      </c>
      <c r="J30" t="n">
        <v>205.75</v>
      </c>
      <c r="K30" t="n">
        <v>54.38</v>
      </c>
      <c r="L30" t="n">
        <v>8</v>
      </c>
      <c r="M30" t="n">
        <v>12</v>
      </c>
      <c r="N30" t="n">
        <v>43.37</v>
      </c>
      <c r="O30" t="n">
        <v>25609.61</v>
      </c>
      <c r="P30" t="n">
        <v>136.96</v>
      </c>
      <c r="Q30" t="n">
        <v>624.01</v>
      </c>
      <c r="R30" t="n">
        <v>40.23</v>
      </c>
      <c r="S30" t="n">
        <v>29.8</v>
      </c>
      <c r="T30" t="n">
        <v>4102.34</v>
      </c>
      <c r="U30" t="n">
        <v>0.74</v>
      </c>
      <c r="V30" t="n">
        <v>0.85</v>
      </c>
      <c r="W30" t="n">
        <v>2.37</v>
      </c>
      <c r="X30" t="n">
        <v>0.25</v>
      </c>
      <c r="Y30" t="n">
        <v>1</v>
      </c>
      <c r="Z30" t="n">
        <v>10</v>
      </c>
      <c r="AA30" t="n">
        <v>347.2236859535516</v>
      </c>
      <c r="AB30" t="n">
        <v>475.0867655495541</v>
      </c>
      <c r="AC30" t="n">
        <v>429.7451514339672</v>
      </c>
      <c r="AD30" t="n">
        <v>347223.6859535516</v>
      </c>
      <c r="AE30" t="n">
        <v>475086.7655495541</v>
      </c>
      <c r="AF30" t="n">
        <v>2.805920120504377e-06</v>
      </c>
      <c r="AG30" t="n">
        <v>12.20486111111111</v>
      </c>
      <c r="AH30" t="n">
        <v>429745.1514339672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7.1355</v>
      </c>
      <c r="E31" t="n">
        <v>14.01</v>
      </c>
      <c r="F31" t="n">
        <v>10.99</v>
      </c>
      <c r="G31" t="n">
        <v>50.73</v>
      </c>
      <c r="H31" t="n">
        <v>0.71</v>
      </c>
      <c r="I31" t="n">
        <v>13</v>
      </c>
      <c r="J31" t="n">
        <v>206.15</v>
      </c>
      <c r="K31" t="n">
        <v>54.38</v>
      </c>
      <c r="L31" t="n">
        <v>8.25</v>
      </c>
      <c r="M31" t="n">
        <v>11</v>
      </c>
      <c r="N31" t="n">
        <v>43.52</v>
      </c>
      <c r="O31" t="n">
        <v>25658.66</v>
      </c>
      <c r="P31" t="n">
        <v>136.3</v>
      </c>
      <c r="Q31" t="n">
        <v>623.99</v>
      </c>
      <c r="R31" t="n">
        <v>39.98</v>
      </c>
      <c r="S31" t="n">
        <v>29.8</v>
      </c>
      <c r="T31" t="n">
        <v>3982.51</v>
      </c>
      <c r="U31" t="n">
        <v>0.75</v>
      </c>
      <c r="V31" t="n">
        <v>0.85</v>
      </c>
      <c r="W31" t="n">
        <v>2.37</v>
      </c>
      <c r="X31" t="n">
        <v>0.24</v>
      </c>
      <c r="Y31" t="n">
        <v>1</v>
      </c>
      <c r="Z31" t="n">
        <v>10</v>
      </c>
      <c r="AA31" t="n">
        <v>346.1738568786357</v>
      </c>
      <c r="AB31" t="n">
        <v>473.6503430940642</v>
      </c>
      <c r="AC31" t="n">
        <v>428.4458191215977</v>
      </c>
      <c r="AD31" t="n">
        <v>346173.8568786357</v>
      </c>
      <c r="AE31" t="n">
        <v>473650.3430940642</v>
      </c>
      <c r="AF31" t="n">
        <v>2.815666735087329e-06</v>
      </c>
      <c r="AG31" t="n">
        <v>12.16145833333333</v>
      </c>
      <c r="AH31" t="n">
        <v>428445.8191215976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7.1345</v>
      </c>
      <c r="E32" t="n">
        <v>14.02</v>
      </c>
      <c r="F32" t="n">
        <v>10.99</v>
      </c>
      <c r="G32" t="n">
        <v>50.74</v>
      </c>
      <c r="H32" t="n">
        <v>0.73</v>
      </c>
      <c r="I32" t="n">
        <v>13</v>
      </c>
      <c r="J32" t="n">
        <v>206.54</v>
      </c>
      <c r="K32" t="n">
        <v>54.38</v>
      </c>
      <c r="L32" t="n">
        <v>8.5</v>
      </c>
      <c r="M32" t="n">
        <v>11</v>
      </c>
      <c r="N32" t="n">
        <v>43.67</v>
      </c>
      <c r="O32" t="n">
        <v>25707.76</v>
      </c>
      <c r="P32" t="n">
        <v>136.17</v>
      </c>
      <c r="Q32" t="n">
        <v>624.04</v>
      </c>
      <c r="R32" t="n">
        <v>39.94</v>
      </c>
      <c r="S32" t="n">
        <v>29.8</v>
      </c>
      <c r="T32" t="n">
        <v>3961.39</v>
      </c>
      <c r="U32" t="n">
        <v>0.75</v>
      </c>
      <c r="V32" t="n">
        <v>0.85</v>
      </c>
      <c r="W32" t="n">
        <v>2.38</v>
      </c>
      <c r="X32" t="n">
        <v>0.25</v>
      </c>
      <c r="Y32" t="n">
        <v>1</v>
      </c>
      <c r="Z32" t="n">
        <v>10</v>
      </c>
      <c r="AA32" t="n">
        <v>346.0951351703006</v>
      </c>
      <c r="AB32" t="n">
        <v>473.5426325797636</v>
      </c>
      <c r="AC32" t="n">
        <v>428.3483883476092</v>
      </c>
      <c r="AD32" t="n">
        <v>346095.1351703006</v>
      </c>
      <c r="AE32" t="n">
        <v>473542.6325797635</v>
      </c>
      <c r="AF32" t="n">
        <v>2.815272135306643e-06</v>
      </c>
      <c r="AG32" t="n">
        <v>12.17013888888889</v>
      </c>
      <c r="AH32" t="n">
        <v>428348.3883476092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7.169</v>
      </c>
      <c r="E33" t="n">
        <v>13.95</v>
      </c>
      <c r="F33" t="n">
        <v>10.97</v>
      </c>
      <c r="G33" t="n">
        <v>54.83</v>
      </c>
      <c r="H33" t="n">
        <v>0.75</v>
      </c>
      <c r="I33" t="n">
        <v>12</v>
      </c>
      <c r="J33" t="n">
        <v>206.94</v>
      </c>
      <c r="K33" t="n">
        <v>54.38</v>
      </c>
      <c r="L33" t="n">
        <v>8.75</v>
      </c>
      <c r="M33" t="n">
        <v>10</v>
      </c>
      <c r="N33" t="n">
        <v>43.81</v>
      </c>
      <c r="O33" t="n">
        <v>25756.9</v>
      </c>
      <c r="P33" t="n">
        <v>134.27</v>
      </c>
      <c r="Q33" t="n">
        <v>623.97</v>
      </c>
      <c r="R33" t="n">
        <v>38.98</v>
      </c>
      <c r="S33" t="n">
        <v>29.8</v>
      </c>
      <c r="T33" t="n">
        <v>3488.54</v>
      </c>
      <c r="U33" t="n">
        <v>0.76</v>
      </c>
      <c r="V33" t="n">
        <v>0.85</v>
      </c>
      <c r="W33" t="n">
        <v>2.38</v>
      </c>
      <c r="X33" t="n">
        <v>0.22</v>
      </c>
      <c r="Y33" t="n">
        <v>1</v>
      </c>
      <c r="Z33" t="n">
        <v>10</v>
      </c>
      <c r="AA33" t="n">
        <v>343.8756858863761</v>
      </c>
      <c r="AB33" t="n">
        <v>470.505884154306</v>
      </c>
      <c r="AC33" t="n">
        <v>425.6014629297742</v>
      </c>
      <c r="AD33" t="n">
        <v>343875.6858863761</v>
      </c>
      <c r="AE33" t="n">
        <v>470505.884154306</v>
      </c>
      <c r="AF33" t="n">
        <v>2.828885827740321e-06</v>
      </c>
      <c r="AG33" t="n">
        <v>12.109375</v>
      </c>
      <c r="AH33" t="n">
        <v>425601.4629297742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7.168</v>
      </c>
      <c r="E34" t="n">
        <v>13.95</v>
      </c>
      <c r="F34" t="n">
        <v>10.97</v>
      </c>
      <c r="G34" t="n">
        <v>54.84</v>
      </c>
      <c r="H34" t="n">
        <v>0.77</v>
      </c>
      <c r="I34" t="n">
        <v>12</v>
      </c>
      <c r="J34" t="n">
        <v>207.34</v>
      </c>
      <c r="K34" t="n">
        <v>54.38</v>
      </c>
      <c r="L34" t="n">
        <v>9</v>
      </c>
      <c r="M34" t="n">
        <v>10</v>
      </c>
      <c r="N34" t="n">
        <v>43.96</v>
      </c>
      <c r="O34" t="n">
        <v>25806.1</v>
      </c>
      <c r="P34" t="n">
        <v>133.91</v>
      </c>
      <c r="Q34" t="n">
        <v>623.98</v>
      </c>
      <c r="R34" t="n">
        <v>39.26</v>
      </c>
      <c r="S34" t="n">
        <v>29.8</v>
      </c>
      <c r="T34" t="n">
        <v>3630.36</v>
      </c>
      <c r="U34" t="n">
        <v>0.76</v>
      </c>
      <c r="V34" t="n">
        <v>0.85</v>
      </c>
      <c r="W34" t="n">
        <v>2.37</v>
      </c>
      <c r="X34" t="n">
        <v>0.22</v>
      </c>
      <c r="Y34" t="n">
        <v>1</v>
      </c>
      <c r="Z34" t="n">
        <v>10</v>
      </c>
      <c r="AA34" t="n">
        <v>343.6223950563664</v>
      </c>
      <c r="AB34" t="n">
        <v>470.159320466284</v>
      </c>
      <c r="AC34" t="n">
        <v>425.2879747937318</v>
      </c>
      <c r="AD34" t="n">
        <v>343622.3950563665</v>
      </c>
      <c r="AE34" t="n">
        <v>470159.3204662841</v>
      </c>
      <c r="AF34" t="n">
        <v>2.828491227959635e-06</v>
      </c>
      <c r="AG34" t="n">
        <v>12.109375</v>
      </c>
      <c r="AH34" t="n">
        <v>425287.9747937318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7.1626</v>
      </c>
      <c r="E35" t="n">
        <v>13.96</v>
      </c>
      <c r="F35" t="n">
        <v>10.98</v>
      </c>
      <c r="G35" t="n">
        <v>54.89</v>
      </c>
      <c r="H35" t="n">
        <v>0.79</v>
      </c>
      <c r="I35" t="n">
        <v>12</v>
      </c>
      <c r="J35" t="n">
        <v>207.74</v>
      </c>
      <c r="K35" t="n">
        <v>54.38</v>
      </c>
      <c r="L35" t="n">
        <v>9.25</v>
      </c>
      <c r="M35" t="n">
        <v>10</v>
      </c>
      <c r="N35" t="n">
        <v>44.11</v>
      </c>
      <c r="O35" t="n">
        <v>25855.35</v>
      </c>
      <c r="P35" t="n">
        <v>133.84</v>
      </c>
      <c r="Q35" t="n">
        <v>624.05</v>
      </c>
      <c r="R35" t="n">
        <v>39.45</v>
      </c>
      <c r="S35" t="n">
        <v>29.8</v>
      </c>
      <c r="T35" t="n">
        <v>3723.93</v>
      </c>
      <c r="U35" t="n">
        <v>0.76</v>
      </c>
      <c r="V35" t="n">
        <v>0.85</v>
      </c>
      <c r="W35" t="n">
        <v>2.37</v>
      </c>
      <c r="X35" t="n">
        <v>0.23</v>
      </c>
      <c r="Y35" t="n">
        <v>1</v>
      </c>
      <c r="Z35" t="n">
        <v>10</v>
      </c>
      <c r="AA35" t="n">
        <v>343.7151679930566</v>
      </c>
      <c r="AB35" t="n">
        <v>470.2862564911167</v>
      </c>
      <c r="AC35" t="n">
        <v>425.4027962225103</v>
      </c>
      <c r="AD35" t="n">
        <v>343715.1679930566</v>
      </c>
      <c r="AE35" t="n">
        <v>470286.2564911167</v>
      </c>
      <c r="AF35" t="n">
        <v>2.826360389143929e-06</v>
      </c>
      <c r="AG35" t="n">
        <v>12.11805555555556</v>
      </c>
      <c r="AH35" t="n">
        <v>425402.7962225103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7.2079</v>
      </c>
      <c r="E36" t="n">
        <v>13.87</v>
      </c>
      <c r="F36" t="n">
        <v>10.93</v>
      </c>
      <c r="G36" t="n">
        <v>59.61</v>
      </c>
      <c r="H36" t="n">
        <v>0.8100000000000001</v>
      </c>
      <c r="I36" t="n">
        <v>11</v>
      </c>
      <c r="J36" t="n">
        <v>208.14</v>
      </c>
      <c r="K36" t="n">
        <v>54.38</v>
      </c>
      <c r="L36" t="n">
        <v>9.5</v>
      </c>
      <c r="M36" t="n">
        <v>9</v>
      </c>
      <c r="N36" t="n">
        <v>44.26</v>
      </c>
      <c r="O36" t="n">
        <v>25904.65</v>
      </c>
      <c r="P36" t="n">
        <v>131.77</v>
      </c>
      <c r="Q36" t="n">
        <v>624.02</v>
      </c>
      <c r="R36" t="n">
        <v>38.13</v>
      </c>
      <c r="S36" t="n">
        <v>29.8</v>
      </c>
      <c r="T36" t="n">
        <v>3067.99</v>
      </c>
      <c r="U36" t="n">
        <v>0.78</v>
      </c>
      <c r="V36" t="n">
        <v>0.85</v>
      </c>
      <c r="W36" t="n">
        <v>2.36</v>
      </c>
      <c r="X36" t="n">
        <v>0.18</v>
      </c>
      <c r="Y36" t="n">
        <v>1</v>
      </c>
      <c r="Z36" t="n">
        <v>10</v>
      </c>
      <c r="AA36" t="n">
        <v>341.0628095124068</v>
      </c>
      <c r="AB36" t="n">
        <v>466.6571826040939</v>
      </c>
      <c r="AC36" t="n">
        <v>422.1200760538276</v>
      </c>
      <c r="AD36" t="n">
        <v>341062.8095124068</v>
      </c>
      <c r="AE36" t="n">
        <v>466657.1826040939</v>
      </c>
      <c r="AF36" t="n">
        <v>2.844235759209019e-06</v>
      </c>
      <c r="AG36" t="n">
        <v>12.03993055555556</v>
      </c>
      <c r="AH36" t="n">
        <v>422120.0760538277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7.198</v>
      </c>
      <c r="E37" t="n">
        <v>13.89</v>
      </c>
      <c r="F37" t="n">
        <v>10.95</v>
      </c>
      <c r="G37" t="n">
        <v>59.72</v>
      </c>
      <c r="H37" t="n">
        <v>0.83</v>
      </c>
      <c r="I37" t="n">
        <v>11</v>
      </c>
      <c r="J37" t="n">
        <v>208.54</v>
      </c>
      <c r="K37" t="n">
        <v>54.38</v>
      </c>
      <c r="L37" t="n">
        <v>9.75</v>
      </c>
      <c r="M37" t="n">
        <v>9</v>
      </c>
      <c r="N37" t="n">
        <v>44.41</v>
      </c>
      <c r="O37" t="n">
        <v>25954</v>
      </c>
      <c r="P37" t="n">
        <v>131.95</v>
      </c>
      <c r="Q37" t="n">
        <v>623.98</v>
      </c>
      <c r="R37" t="n">
        <v>38.54</v>
      </c>
      <c r="S37" t="n">
        <v>29.8</v>
      </c>
      <c r="T37" t="n">
        <v>3273.59</v>
      </c>
      <c r="U37" t="n">
        <v>0.77</v>
      </c>
      <c r="V37" t="n">
        <v>0.85</v>
      </c>
      <c r="W37" t="n">
        <v>2.37</v>
      </c>
      <c r="X37" t="n">
        <v>0.2</v>
      </c>
      <c r="Y37" t="n">
        <v>1</v>
      </c>
      <c r="Z37" t="n">
        <v>10</v>
      </c>
      <c r="AA37" t="n">
        <v>341.4679416193568</v>
      </c>
      <c r="AB37" t="n">
        <v>467.21150222599</v>
      </c>
      <c r="AC37" t="n">
        <v>422.6214921890025</v>
      </c>
      <c r="AD37" t="n">
        <v>341467.9416193568</v>
      </c>
      <c r="AE37" t="n">
        <v>467211.5022259901</v>
      </c>
      <c r="AF37" t="n">
        <v>2.840329221380225e-06</v>
      </c>
      <c r="AG37" t="n">
        <v>12.05729166666667</v>
      </c>
      <c r="AH37" t="n">
        <v>422621.4921890025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7.1961</v>
      </c>
      <c r="E38" t="n">
        <v>13.9</v>
      </c>
      <c r="F38" t="n">
        <v>10.95</v>
      </c>
      <c r="G38" t="n">
        <v>59.74</v>
      </c>
      <c r="H38" t="n">
        <v>0.85</v>
      </c>
      <c r="I38" t="n">
        <v>11</v>
      </c>
      <c r="J38" t="n">
        <v>208.94</v>
      </c>
      <c r="K38" t="n">
        <v>54.38</v>
      </c>
      <c r="L38" t="n">
        <v>10</v>
      </c>
      <c r="M38" t="n">
        <v>9</v>
      </c>
      <c r="N38" t="n">
        <v>44.56</v>
      </c>
      <c r="O38" t="n">
        <v>26003.41</v>
      </c>
      <c r="P38" t="n">
        <v>131.31</v>
      </c>
      <c r="Q38" t="n">
        <v>624.05</v>
      </c>
      <c r="R38" t="n">
        <v>38.76</v>
      </c>
      <c r="S38" t="n">
        <v>29.8</v>
      </c>
      <c r="T38" t="n">
        <v>3380.95</v>
      </c>
      <c r="U38" t="n">
        <v>0.77</v>
      </c>
      <c r="V38" t="n">
        <v>0.85</v>
      </c>
      <c r="W38" t="n">
        <v>2.37</v>
      </c>
      <c r="X38" t="n">
        <v>0.2</v>
      </c>
      <c r="Y38" t="n">
        <v>1</v>
      </c>
      <c r="Z38" t="n">
        <v>10</v>
      </c>
      <c r="AA38" t="n">
        <v>341.021206997933</v>
      </c>
      <c r="AB38" t="n">
        <v>466.6002602084173</v>
      </c>
      <c r="AC38" t="n">
        <v>422.0685862517034</v>
      </c>
      <c r="AD38" t="n">
        <v>341021.206997933</v>
      </c>
      <c r="AE38" t="n">
        <v>466600.2602084173</v>
      </c>
      <c r="AF38" t="n">
        <v>2.839579481796921e-06</v>
      </c>
      <c r="AG38" t="n">
        <v>12.06597222222222</v>
      </c>
      <c r="AH38" t="n">
        <v>422068.5862517034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7.1942</v>
      </c>
      <c r="E39" t="n">
        <v>13.9</v>
      </c>
      <c r="F39" t="n">
        <v>10.96</v>
      </c>
      <c r="G39" t="n">
        <v>59.76</v>
      </c>
      <c r="H39" t="n">
        <v>0.87</v>
      </c>
      <c r="I39" t="n">
        <v>11</v>
      </c>
      <c r="J39" t="n">
        <v>209.34</v>
      </c>
      <c r="K39" t="n">
        <v>54.38</v>
      </c>
      <c r="L39" t="n">
        <v>10.25</v>
      </c>
      <c r="M39" t="n">
        <v>9</v>
      </c>
      <c r="N39" t="n">
        <v>44.71</v>
      </c>
      <c r="O39" t="n">
        <v>26052.86</v>
      </c>
      <c r="P39" t="n">
        <v>129.74</v>
      </c>
      <c r="Q39" t="n">
        <v>624</v>
      </c>
      <c r="R39" t="n">
        <v>38.72</v>
      </c>
      <c r="S39" t="n">
        <v>29.8</v>
      </c>
      <c r="T39" t="n">
        <v>3360.91</v>
      </c>
      <c r="U39" t="n">
        <v>0.77</v>
      </c>
      <c r="V39" t="n">
        <v>0.85</v>
      </c>
      <c r="W39" t="n">
        <v>2.37</v>
      </c>
      <c r="X39" t="n">
        <v>0.21</v>
      </c>
      <c r="Y39" t="n">
        <v>1</v>
      </c>
      <c r="Z39" t="n">
        <v>10</v>
      </c>
      <c r="AA39" t="n">
        <v>339.9085321203103</v>
      </c>
      <c r="AB39" t="n">
        <v>465.077849353103</v>
      </c>
      <c r="AC39" t="n">
        <v>420.6914721517032</v>
      </c>
      <c r="AD39" t="n">
        <v>339908.5321203104</v>
      </c>
      <c r="AE39" t="n">
        <v>465077.849353103</v>
      </c>
      <c r="AF39" t="n">
        <v>2.838829742213617e-06</v>
      </c>
      <c r="AG39" t="n">
        <v>12.06597222222222</v>
      </c>
      <c r="AH39" t="n">
        <v>420691.4721517032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7.2301</v>
      </c>
      <c r="E40" t="n">
        <v>13.83</v>
      </c>
      <c r="F40" t="n">
        <v>10.93</v>
      </c>
      <c r="G40" t="n">
        <v>65.55</v>
      </c>
      <c r="H40" t="n">
        <v>0.89</v>
      </c>
      <c r="I40" t="n">
        <v>10</v>
      </c>
      <c r="J40" t="n">
        <v>209.74</v>
      </c>
      <c r="K40" t="n">
        <v>54.38</v>
      </c>
      <c r="L40" t="n">
        <v>10.5</v>
      </c>
      <c r="M40" t="n">
        <v>8</v>
      </c>
      <c r="N40" t="n">
        <v>44.87</v>
      </c>
      <c r="O40" t="n">
        <v>26102.37</v>
      </c>
      <c r="P40" t="n">
        <v>129.09</v>
      </c>
      <c r="Q40" t="n">
        <v>623.98</v>
      </c>
      <c r="R40" t="n">
        <v>37.85</v>
      </c>
      <c r="S40" t="n">
        <v>29.8</v>
      </c>
      <c r="T40" t="n">
        <v>2932.24</v>
      </c>
      <c r="U40" t="n">
        <v>0.79</v>
      </c>
      <c r="V40" t="n">
        <v>0.85</v>
      </c>
      <c r="W40" t="n">
        <v>2.37</v>
      </c>
      <c r="X40" t="n">
        <v>0.18</v>
      </c>
      <c r="Y40" t="n">
        <v>1</v>
      </c>
      <c r="Z40" t="n">
        <v>10</v>
      </c>
      <c r="AA40" t="n">
        <v>338.6135947701517</v>
      </c>
      <c r="AB40" t="n">
        <v>463.3060589420119</v>
      </c>
      <c r="AC40" t="n">
        <v>419.0887789307232</v>
      </c>
      <c r="AD40" t="n">
        <v>338613.5947701517</v>
      </c>
      <c r="AE40" t="n">
        <v>463306.0589420119</v>
      </c>
      <c r="AF40" t="n">
        <v>2.852995874340256e-06</v>
      </c>
      <c r="AG40" t="n">
        <v>12.00520833333333</v>
      </c>
      <c r="AH40" t="n">
        <v>419088.7789307232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7.2304</v>
      </c>
      <c r="E41" t="n">
        <v>13.83</v>
      </c>
      <c r="F41" t="n">
        <v>10.93</v>
      </c>
      <c r="G41" t="n">
        <v>65.55</v>
      </c>
      <c r="H41" t="n">
        <v>0.91</v>
      </c>
      <c r="I41" t="n">
        <v>10</v>
      </c>
      <c r="J41" t="n">
        <v>210.14</v>
      </c>
      <c r="K41" t="n">
        <v>54.38</v>
      </c>
      <c r="L41" t="n">
        <v>10.75</v>
      </c>
      <c r="M41" t="n">
        <v>8</v>
      </c>
      <c r="N41" t="n">
        <v>45.02</v>
      </c>
      <c r="O41" t="n">
        <v>26151.93</v>
      </c>
      <c r="P41" t="n">
        <v>129.11</v>
      </c>
      <c r="Q41" t="n">
        <v>623.97</v>
      </c>
      <c r="R41" t="n">
        <v>37.81</v>
      </c>
      <c r="S41" t="n">
        <v>29.8</v>
      </c>
      <c r="T41" t="n">
        <v>2913.91</v>
      </c>
      <c r="U41" t="n">
        <v>0.79</v>
      </c>
      <c r="V41" t="n">
        <v>0.85</v>
      </c>
      <c r="W41" t="n">
        <v>2.37</v>
      </c>
      <c r="X41" t="n">
        <v>0.18</v>
      </c>
      <c r="Y41" t="n">
        <v>1</v>
      </c>
      <c r="Z41" t="n">
        <v>10</v>
      </c>
      <c r="AA41" t="n">
        <v>338.6229113880836</v>
      </c>
      <c r="AB41" t="n">
        <v>463.3188063496865</v>
      </c>
      <c r="AC41" t="n">
        <v>419.1003097437005</v>
      </c>
      <c r="AD41" t="n">
        <v>338622.9113880836</v>
      </c>
      <c r="AE41" t="n">
        <v>463318.8063496865</v>
      </c>
      <c r="AF41" t="n">
        <v>2.853114254274462e-06</v>
      </c>
      <c r="AG41" t="n">
        <v>12.00520833333333</v>
      </c>
      <c r="AH41" t="n">
        <v>419100.3097437005</v>
      </c>
    </row>
    <row r="42">
      <c r="A42" t="n">
        <v>40</v>
      </c>
      <c r="B42" t="n">
        <v>100</v>
      </c>
      <c r="C42" t="inlineStr">
        <is>
          <t xml:space="preserve">CONCLUIDO	</t>
        </is>
      </c>
      <c r="D42" t="n">
        <v>7.2308</v>
      </c>
      <c r="E42" t="n">
        <v>13.83</v>
      </c>
      <c r="F42" t="n">
        <v>10.92</v>
      </c>
      <c r="G42" t="n">
        <v>65.55</v>
      </c>
      <c r="H42" t="n">
        <v>0.93</v>
      </c>
      <c r="I42" t="n">
        <v>10</v>
      </c>
      <c r="J42" t="n">
        <v>210.55</v>
      </c>
      <c r="K42" t="n">
        <v>54.38</v>
      </c>
      <c r="L42" t="n">
        <v>11</v>
      </c>
      <c r="M42" t="n">
        <v>8</v>
      </c>
      <c r="N42" t="n">
        <v>45.17</v>
      </c>
      <c r="O42" t="n">
        <v>26201.54</v>
      </c>
      <c r="P42" t="n">
        <v>127.95</v>
      </c>
      <c r="Q42" t="n">
        <v>623.99</v>
      </c>
      <c r="R42" t="n">
        <v>37.8</v>
      </c>
      <c r="S42" t="n">
        <v>29.8</v>
      </c>
      <c r="T42" t="n">
        <v>2905.86</v>
      </c>
      <c r="U42" t="n">
        <v>0.79</v>
      </c>
      <c r="V42" t="n">
        <v>0.86</v>
      </c>
      <c r="W42" t="n">
        <v>2.37</v>
      </c>
      <c r="X42" t="n">
        <v>0.18</v>
      </c>
      <c r="Y42" t="n">
        <v>1</v>
      </c>
      <c r="Z42" t="n">
        <v>10</v>
      </c>
      <c r="AA42" t="n">
        <v>337.7046465956126</v>
      </c>
      <c r="AB42" t="n">
        <v>462.0623959496443</v>
      </c>
      <c r="AC42" t="n">
        <v>417.9638093888551</v>
      </c>
      <c r="AD42" t="n">
        <v>337704.6465956126</v>
      </c>
      <c r="AE42" t="n">
        <v>462062.3959496443</v>
      </c>
      <c r="AF42" t="n">
        <v>2.853272094186737e-06</v>
      </c>
      <c r="AG42" t="n">
        <v>12.00520833333333</v>
      </c>
      <c r="AH42" t="n">
        <v>417963.8093888551</v>
      </c>
    </row>
    <row r="43">
      <c r="A43" t="n">
        <v>41</v>
      </c>
      <c r="B43" t="n">
        <v>100</v>
      </c>
      <c r="C43" t="inlineStr">
        <is>
          <t xml:space="preserve">CONCLUIDO	</t>
        </is>
      </c>
      <c r="D43" t="n">
        <v>7.2597</v>
      </c>
      <c r="E43" t="n">
        <v>13.77</v>
      </c>
      <c r="F43" t="n">
        <v>10.91</v>
      </c>
      <c r="G43" t="n">
        <v>72.72</v>
      </c>
      <c r="H43" t="n">
        <v>0.95</v>
      </c>
      <c r="I43" t="n">
        <v>9</v>
      </c>
      <c r="J43" t="n">
        <v>210.95</v>
      </c>
      <c r="K43" t="n">
        <v>54.38</v>
      </c>
      <c r="L43" t="n">
        <v>11.25</v>
      </c>
      <c r="M43" t="n">
        <v>7</v>
      </c>
      <c r="N43" t="n">
        <v>45.32</v>
      </c>
      <c r="O43" t="n">
        <v>26251.2</v>
      </c>
      <c r="P43" t="n">
        <v>125.86</v>
      </c>
      <c r="Q43" t="n">
        <v>623.99</v>
      </c>
      <c r="R43" t="n">
        <v>37.22</v>
      </c>
      <c r="S43" t="n">
        <v>29.8</v>
      </c>
      <c r="T43" t="n">
        <v>2623.43</v>
      </c>
      <c r="U43" t="n">
        <v>0.8</v>
      </c>
      <c r="V43" t="n">
        <v>0.86</v>
      </c>
      <c r="W43" t="n">
        <v>2.37</v>
      </c>
      <c r="X43" t="n">
        <v>0.16</v>
      </c>
      <c r="Y43" t="n">
        <v>1</v>
      </c>
      <c r="Z43" t="n">
        <v>10</v>
      </c>
      <c r="AA43" t="n">
        <v>335.3831684880335</v>
      </c>
      <c r="AB43" t="n">
        <v>458.8860471864685</v>
      </c>
      <c r="AC43" t="n">
        <v>415.0906068936035</v>
      </c>
      <c r="AD43" t="n">
        <v>335383.1684880335</v>
      </c>
      <c r="AE43" t="n">
        <v>458886.0471864686</v>
      </c>
      <c r="AF43" t="n">
        <v>2.864676027848571e-06</v>
      </c>
      <c r="AG43" t="n">
        <v>11.953125</v>
      </c>
      <c r="AH43" t="n">
        <v>415090.6068936035</v>
      </c>
    </row>
    <row r="44">
      <c r="A44" t="n">
        <v>42</v>
      </c>
      <c r="B44" t="n">
        <v>100</v>
      </c>
      <c r="C44" t="inlineStr">
        <is>
          <t xml:space="preserve">CONCLUIDO	</t>
        </is>
      </c>
      <c r="D44" t="n">
        <v>7.255</v>
      </c>
      <c r="E44" t="n">
        <v>13.78</v>
      </c>
      <c r="F44" t="n">
        <v>10.92</v>
      </c>
      <c r="G44" t="n">
        <v>72.78</v>
      </c>
      <c r="H44" t="n">
        <v>0.97</v>
      </c>
      <c r="I44" t="n">
        <v>9</v>
      </c>
      <c r="J44" t="n">
        <v>211.35</v>
      </c>
      <c r="K44" t="n">
        <v>54.38</v>
      </c>
      <c r="L44" t="n">
        <v>11.5</v>
      </c>
      <c r="M44" t="n">
        <v>7</v>
      </c>
      <c r="N44" t="n">
        <v>45.48</v>
      </c>
      <c r="O44" t="n">
        <v>26300.92</v>
      </c>
      <c r="P44" t="n">
        <v>126.11</v>
      </c>
      <c r="Q44" t="n">
        <v>623.99</v>
      </c>
      <c r="R44" t="n">
        <v>37.53</v>
      </c>
      <c r="S44" t="n">
        <v>29.8</v>
      </c>
      <c r="T44" t="n">
        <v>2776.75</v>
      </c>
      <c r="U44" t="n">
        <v>0.79</v>
      </c>
      <c r="V44" t="n">
        <v>0.86</v>
      </c>
      <c r="W44" t="n">
        <v>2.37</v>
      </c>
      <c r="X44" t="n">
        <v>0.17</v>
      </c>
      <c r="Y44" t="n">
        <v>1</v>
      </c>
      <c r="Z44" t="n">
        <v>10</v>
      </c>
      <c r="AA44" t="n">
        <v>335.6957412529679</v>
      </c>
      <c r="AB44" t="n">
        <v>459.313723033189</v>
      </c>
      <c r="AC44" t="n">
        <v>415.4774659577597</v>
      </c>
      <c r="AD44" t="n">
        <v>335695.7412529679</v>
      </c>
      <c r="AE44" t="n">
        <v>459313.723033189</v>
      </c>
      <c r="AF44" t="n">
        <v>2.862821408879346e-06</v>
      </c>
      <c r="AG44" t="n">
        <v>11.96180555555556</v>
      </c>
      <c r="AH44" t="n">
        <v>415477.4659577597</v>
      </c>
    </row>
    <row r="45">
      <c r="A45" t="n">
        <v>43</v>
      </c>
      <c r="B45" t="n">
        <v>100</v>
      </c>
      <c r="C45" t="inlineStr">
        <is>
          <t xml:space="preserve">CONCLUIDO	</t>
        </is>
      </c>
      <c r="D45" t="n">
        <v>7.2566</v>
      </c>
      <c r="E45" t="n">
        <v>13.78</v>
      </c>
      <c r="F45" t="n">
        <v>10.91</v>
      </c>
      <c r="G45" t="n">
        <v>72.76000000000001</v>
      </c>
      <c r="H45" t="n">
        <v>0.99</v>
      </c>
      <c r="I45" t="n">
        <v>9</v>
      </c>
      <c r="J45" t="n">
        <v>211.76</v>
      </c>
      <c r="K45" t="n">
        <v>54.38</v>
      </c>
      <c r="L45" t="n">
        <v>11.75</v>
      </c>
      <c r="M45" t="n">
        <v>7</v>
      </c>
      <c r="N45" t="n">
        <v>45.63</v>
      </c>
      <c r="O45" t="n">
        <v>26350.68</v>
      </c>
      <c r="P45" t="n">
        <v>126.17</v>
      </c>
      <c r="Q45" t="n">
        <v>623.97</v>
      </c>
      <c r="R45" t="n">
        <v>37.62</v>
      </c>
      <c r="S45" t="n">
        <v>29.8</v>
      </c>
      <c r="T45" t="n">
        <v>2822.98</v>
      </c>
      <c r="U45" t="n">
        <v>0.79</v>
      </c>
      <c r="V45" t="n">
        <v>0.86</v>
      </c>
      <c r="W45" t="n">
        <v>2.37</v>
      </c>
      <c r="X45" t="n">
        <v>0.17</v>
      </c>
      <c r="Y45" t="n">
        <v>1</v>
      </c>
      <c r="Z45" t="n">
        <v>10</v>
      </c>
      <c r="AA45" t="n">
        <v>335.6734022163487</v>
      </c>
      <c r="AB45" t="n">
        <v>459.2831577777577</v>
      </c>
      <c r="AC45" t="n">
        <v>415.4498178074082</v>
      </c>
      <c r="AD45" t="n">
        <v>335673.4022163487</v>
      </c>
      <c r="AE45" t="n">
        <v>459283.1577777577</v>
      </c>
      <c r="AF45" t="n">
        <v>2.863452768528443e-06</v>
      </c>
      <c r="AG45" t="n">
        <v>11.96180555555556</v>
      </c>
      <c r="AH45" t="n">
        <v>415449.8178074082</v>
      </c>
    </row>
    <row r="46">
      <c r="A46" t="n">
        <v>44</v>
      </c>
      <c r="B46" t="n">
        <v>100</v>
      </c>
      <c r="C46" t="inlineStr">
        <is>
          <t xml:space="preserve">CONCLUIDO	</t>
        </is>
      </c>
      <c r="D46" t="n">
        <v>7.2625</v>
      </c>
      <c r="E46" t="n">
        <v>13.77</v>
      </c>
      <c r="F46" t="n">
        <v>10.9</v>
      </c>
      <c r="G46" t="n">
        <v>72.69</v>
      </c>
      <c r="H46" t="n">
        <v>1</v>
      </c>
      <c r="I46" t="n">
        <v>9</v>
      </c>
      <c r="J46" t="n">
        <v>212.16</v>
      </c>
      <c r="K46" t="n">
        <v>54.38</v>
      </c>
      <c r="L46" t="n">
        <v>12</v>
      </c>
      <c r="M46" t="n">
        <v>7</v>
      </c>
      <c r="N46" t="n">
        <v>45.78</v>
      </c>
      <c r="O46" t="n">
        <v>26400.51</v>
      </c>
      <c r="P46" t="n">
        <v>125.51</v>
      </c>
      <c r="Q46" t="n">
        <v>623.98</v>
      </c>
      <c r="R46" t="n">
        <v>37.2</v>
      </c>
      <c r="S46" t="n">
        <v>29.8</v>
      </c>
      <c r="T46" t="n">
        <v>2611.26</v>
      </c>
      <c r="U46" t="n">
        <v>0.8</v>
      </c>
      <c r="V46" t="n">
        <v>0.86</v>
      </c>
      <c r="W46" t="n">
        <v>2.36</v>
      </c>
      <c r="X46" t="n">
        <v>0.16</v>
      </c>
      <c r="Y46" t="n">
        <v>1</v>
      </c>
      <c r="Z46" t="n">
        <v>10</v>
      </c>
      <c r="AA46" t="n">
        <v>335.031355512276</v>
      </c>
      <c r="AB46" t="n">
        <v>458.4046811521441</v>
      </c>
      <c r="AC46" t="n">
        <v>414.6551817579934</v>
      </c>
      <c r="AD46" t="n">
        <v>335031.3555122761</v>
      </c>
      <c r="AE46" t="n">
        <v>458404.681152144</v>
      </c>
      <c r="AF46" t="n">
        <v>2.865780907234493e-06</v>
      </c>
      <c r="AG46" t="n">
        <v>11.953125</v>
      </c>
      <c r="AH46" t="n">
        <v>414655.1817579934</v>
      </c>
    </row>
    <row r="47">
      <c r="A47" t="n">
        <v>45</v>
      </c>
      <c r="B47" t="n">
        <v>100</v>
      </c>
      <c r="C47" t="inlineStr">
        <is>
          <t xml:space="preserve">CONCLUIDO	</t>
        </is>
      </c>
      <c r="D47" t="n">
        <v>7.2603</v>
      </c>
      <c r="E47" t="n">
        <v>13.77</v>
      </c>
      <c r="F47" t="n">
        <v>10.91</v>
      </c>
      <c r="G47" t="n">
        <v>72.70999999999999</v>
      </c>
      <c r="H47" t="n">
        <v>1.02</v>
      </c>
      <c r="I47" t="n">
        <v>9</v>
      </c>
      <c r="J47" t="n">
        <v>212.56</v>
      </c>
      <c r="K47" t="n">
        <v>54.38</v>
      </c>
      <c r="L47" t="n">
        <v>12.25</v>
      </c>
      <c r="M47" t="n">
        <v>7</v>
      </c>
      <c r="N47" t="n">
        <v>45.94</v>
      </c>
      <c r="O47" t="n">
        <v>26450.38</v>
      </c>
      <c r="P47" t="n">
        <v>123.84</v>
      </c>
      <c r="Q47" t="n">
        <v>623.99</v>
      </c>
      <c r="R47" t="n">
        <v>37.2</v>
      </c>
      <c r="S47" t="n">
        <v>29.8</v>
      </c>
      <c r="T47" t="n">
        <v>2613.91</v>
      </c>
      <c r="U47" t="n">
        <v>0.8</v>
      </c>
      <c r="V47" t="n">
        <v>0.86</v>
      </c>
      <c r="W47" t="n">
        <v>2.37</v>
      </c>
      <c r="X47" t="n">
        <v>0.16</v>
      </c>
      <c r="Y47" t="n">
        <v>1</v>
      </c>
      <c r="Z47" t="n">
        <v>10</v>
      </c>
      <c r="AA47" t="n">
        <v>333.8579046561127</v>
      </c>
      <c r="AB47" t="n">
        <v>456.7991139217432</v>
      </c>
      <c r="AC47" t="n">
        <v>413.2028476106343</v>
      </c>
      <c r="AD47" t="n">
        <v>333857.9046561127</v>
      </c>
      <c r="AE47" t="n">
        <v>456799.1139217432</v>
      </c>
      <c r="AF47" t="n">
        <v>2.864912787716983e-06</v>
      </c>
      <c r="AG47" t="n">
        <v>11.953125</v>
      </c>
      <c r="AH47" t="n">
        <v>413202.8476106343</v>
      </c>
    </row>
    <row r="48">
      <c r="A48" t="n">
        <v>46</v>
      </c>
      <c r="B48" t="n">
        <v>100</v>
      </c>
      <c r="C48" t="inlineStr">
        <is>
          <t xml:space="preserve">CONCLUIDO	</t>
        </is>
      </c>
      <c r="D48" t="n">
        <v>7.2534</v>
      </c>
      <c r="E48" t="n">
        <v>13.79</v>
      </c>
      <c r="F48" t="n">
        <v>10.92</v>
      </c>
      <c r="G48" t="n">
        <v>72.8</v>
      </c>
      <c r="H48" t="n">
        <v>1.04</v>
      </c>
      <c r="I48" t="n">
        <v>9</v>
      </c>
      <c r="J48" t="n">
        <v>212.97</v>
      </c>
      <c r="K48" t="n">
        <v>54.38</v>
      </c>
      <c r="L48" t="n">
        <v>12.5</v>
      </c>
      <c r="M48" t="n">
        <v>7</v>
      </c>
      <c r="N48" t="n">
        <v>46.09</v>
      </c>
      <c r="O48" t="n">
        <v>26500.31</v>
      </c>
      <c r="P48" t="n">
        <v>122.93</v>
      </c>
      <c r="Q48" t="n">
        <v>623.97</v>
      </c>
      <c r="R48" t="n">
        <v>37.82</v>
      </c>
      <c r="S48" t="n">
        <v>29.8</v>
      </c>
      <c r="T48" t="n">
        <v>2923.9</v>
      </c>
      <c r="U48" t="n">
        <v>0.79</v>
      </c>
      <c r="V48" t="n">
        <v>0.86</v>
      </c>
      <c r="W48" t="n">
        <v>2.37</v>
      </c>
      <c r="X48" t="n">
        <v>0.17</v>
      </c>
      <c r="Y48" t="n">
        <v>1</v>
      </c>
      <c r="Z48" t="n">
        <v>10</v>
      </c>
      <c r="AA48" t="n">
        <v>333.3397954973958</v>
      </c>
      <c r="AB48" t="n">
        <v>456.0902141134239</v>
      </c>
      <c r="AC48" t="n">
        <v>412.5616042050738</v>
      </c>
      <c r="AD48" t="n">
        <v>333339.7954973958</v>
      </c>
      <c r="AE48" t="n">
        <v>456090.214113424</v>
      </c>
      <c r="AF48" t="n">
        <v>2.862190049230247e-06</v>
      </c>
      <c r="AG48" t="n">
        <v>11.97048611111111</v>
      </c>
      <c r="AH48" t="n">
        <v>412561.6042050738</v>
      </c>
    </row>
    <row r="49">
      <c r="A49" t="n">
        <v>47</v>
      </c>
      <c r="B49" t="n">
        <v>100</v>
      </c>
      <c r="C49" t="inlineStr">
        <is>
          <t xml:space="preserve">CONCLUIDO	</t>
        </is>
      </c>
      <c r="D49" t="n">
        <v>7.2869</v>
      </c>
      <c r="E49" t="n">
        <v>13.72</v>
      </c>
      <c r="F49" t="n">
        <v>10.9</v>
      </c>
      <c r="G49" t="n">
        <v>81.72</v>
      </c>
      <c r="H49" t="n">
        <v>1.06</v>
      </c>
      <c r="I49" t="n">
        <v>8</v>
      </c>
      <c r="J49" t="n">
        <v>213.37</v>
      </c>
      <c r="K49" t="n">
        <v>54.38</v>
      </c>
      <c r="L49" t="n">
        <v>12.75</v>
      </c>
      <c r="M49" t="n">
        <v>5</v>
      </c>
      <c r="N49" t="n">
        <v>46.25</v>
      </c>
      <c r="O49" t="n">
        <v>26550.29</v>
      </c>
      <c r="P49" t="n">
        <v>122.36</v>
      </c>
      <c r="Q49" t="n">
        <v>623.97</v>
      </c>
      <c r="R49" t="n">
        <v>36.93</v>
      </c>
      <c r="S49" t="n">
        <v>29.8</v>
      </c>
      <c r="T49" t="n">
        <v>2484.92</v>
      </c>
      <c r="U49" t="n">
        <v>0.8100000000000001</v>
      </c>
      <c r="V49" t="n">
        <v>0.86</v>
      </c>
      <c r="W49" t="n">
        <v>2.37</v>
      </c>
      <c r="X49" t="n">
        <v>0.15</v>
      </c>
      <c r="Y49" t="n">
        <v>1</v>
      </c>
      <c r="Z49" t="n">
        <v>10</v>
      </c>
      <c r="AA49" t="n">
        <v>332.2273742869774</v>
      </c>
      <c r="AB49" t="n">
        <v>454.5681503367693</v>
      </c>
      <c r="AC49" t="n">
        <v>411.1848040590332</v>
      </c>
      <c r="AD49" t="n">
        <v>332227.3742869773</v>
      </c>
      <c r="AE49" t="n">
        <v>454568.1503367693</v>
      </c>
      <c r="AF49" t="n">
        <v>2.875409141883239e-06</v>
      </c>
      <c r="AG49" t="n">
        <v>11.90972222222222</v>
      </c>
      <c r="AH49" t="n">
        <v>411184.8040590332</v>
      </c>
    </row>
    <row r="50">
      <c r="A50" t="n">
        <v>48</v>
      </c>
      <c r="B50" t="n">
        <v>100</v>
      </c>
      <c r="C50" t="inlineStr">
        <is>
          <t xml:space="preserve">CONCLUIDO	</t>
        </is>
      </c>
      <c r="D50" t="n">
        <v>7.288</v>
      </c>
      <c r="E50" t="n">
        <v>13.72</v>
      </c>
      <c r="F50" t="n">
        <v>10.89</v>
      </c>
      <c r="G50" t="n">
        <v>81.7</v>
      </c>
      <c r="H50" t="n">
        <v>1.08</v>
      </c>
      <c r="I50" t="n">
        <v>8</v>
      </c>
      <c r="J50" t="n">
        <v>213.78</v>
      </c>
      <c r="K50" t="n">
        <v>54.38</v>
      </c>
      <c r="L50" t="n">
        <v>13</v>
      </c>
      <c r="M50" t="n">
        <v>5</v>
      </c>
      <c r="N50" t="n">
        <v>46.4</v>
      </c>
      <c r="O50" t="n">
        <v>26600.32</v>
      </c>
      <c r="P50" t="n">
        <v>122.07</v>
      </c>
      <c r="Q50" t="n">
        <v>623.99</v>
      </c>
      <c r="R50" t="n">
        <v>36.97</v>
      </c>
      <c r="S50" t="n">
        <v>29.8</v>
      </c>
      <c r="T50" t="n">
        <v>2501.94</v>
      </c>
      <c r="U50" t="n">
        <v>0.8100000000000001</v>
      </c>
      <c r="V50" t="n">
        <v>0.86</v>
      </c>
      <c r="W50" t="n">
        <v>2.36</v>
      </c>
      <c r="X50" t="n">
        <v>0.15</v>
      </c>
      <c r="Y50" t="n">
        <v>1</v>
      </c>
      <c r="Z50" t="n">
        <v>10</v>
      </c>
      <c r="AA50" t="n">
        <v>331.9536061452618</v>
      </c>
      <c r="AB50" t="n">
        <v>454.1935686874761</v>
      </c>
      <c r="AC50" t="n">
        <v>410.8459719566198</v>
      </c>
      <c r="AD50" t="n">
        <v>331953.6061452618</v>
      </c>
      <c r="AE50" t="n">
        <v>454193.5686874761</v>
      </c>
      <c r="AF50" t="n">
        <v>2.875843201641995e-06</v>
      </c>
      <c r="AG50" t="n">
        <v>11.90972222222222</v>
      </c>
      <c r="AH50" t="n">
        <v>410845.9719566199</v>
      </c>
    </row>
    <row r="51">
      <c r="A51" t="n">
        <v>49</v>
      </c>
      <c r="B51" t="n">
        <v>100</v>
      </c>
      <c r="C51" t="inlineStr">
        <is>
          <t xml:space="preserve">CONCLUIDO	</t>
        </is>
      </c>
      <c r="D51" t="n">
        <v>7.2916</v>
      </c>
      <c r="E51" t="n">
        <v>13.71</v>
      </c>
      <c r="F51" t="n">
        <v>10.89</v>
      </c>
      <c r="G51" t="n">
        <v>81.65000000000001</v>
      </c>
      <c r="H51" t="n">
        <v>1.1</v>
      </c>
      <c r="I51" t="n">
        <v>8</v>
      </c>
      <c r="J51" t="n">
        <v>214.19</v>
      </c>
      <c r="K51" t="n">
        <v>54.38</v>
      </c>
      <c r="L51" t="n">
        <v>13.25</v>
      </c>
      <c r="M51" t="n">
        <v>3</v>
      </c>
      <c r="N51" t="n">
        <v>46.56</v>
      </c>
      <c r="O51" t="n">
        <v>26650.41</v>
      </c>
      <c r="P51" t="n">
        <v>121.34</v>
      </c>
      <c r="Q51" t="n">
        <v>623.97</v>
      </c>
      <c r="R51" t="n">
        <v>36.57</v>
      </c>
      <c r="S51" t="n">
        <v>29.8</v>
      </c>
      <c r="T51" t="n">
        <v>2304.84</v>
      </c>
      <c r="U51" t="n">
        <v>0.8100000000000001</v>
      </c>
      <c r="V51" t="n">
        <v>0.86</v>
      </c>
      <c r="W51" t="n">
        <v>2.37</v>
      </c>
      <c r="X51" t="n">
        <v>0.14</v>
      </c>
      <c r="Y51" t="n">
        <v>1</v>
      </c>
      <c r="Z51" t="n">
        <v>10</v>
      </c>
      <c r="AA51" t="n">
        <v>331.3437285475768</v>
      </c>
      <c r="AB51" t="n">
        <v>453.3591072524229</v>
      </c>
      <c r="AC51" t="n">
        <v>410.0911503497541</v>
      </c>
      <c r="AD51" t="n">
        <v>331343.7285475768</v>
      </c>
      <c r="AE51" t="n">
        <v>453359.1072524228</v>
      </c>
      <c r="AF51" t="n">
        <v>2.877263760852465e-06</v>
      </c>
      <c r="AG51" t="n">
        <v>11.90104166666667</v>
      </c>
      <c r="AH51" t="n">
        <v>410091.1503497541</v>
      </c>
    </row>
    <row r="52">
      <c r="A52" t="n">
        <v>50</v>
      </c>
      <c r="B52" t="n">
        <v>100</v>
      </c>
      <c r="C52" t="inlineStr">
        <is>
          <t xml:space="preserve">CONCLUIDO	</t>
        </is>
      </c>
      <c r="D52" t="n">
        <v>7.2876</v>
      </c>
      <c r="E52" t="n">
        <v>13.72</v>
      </c>
      <c r="F52" t="n">
        <v>10.89</v>
      </c>
      <c r="G52" t="n">
        <v>81.70999999999999</v>
      </c>
      <c r="H52" t="n">
        <v>1.12</v>
      </c>
      <c r="I52" t="n">
        <v>8</v>
      </c>
      <c r="J52" t="n">
        <v>214.59</v>
      </c>
      <c r="K52" t="n">
        <v>54.38</v>
      </c>
      <c r="L52" t="n">
        <v>13.5</v>
      </c>
      <c r="M52" t="n">
        <v>3</v>
      </c>
      <c r="N52" t="n">
        <v>46.72</v>
      </c>
      <c r="O52" t="n">
        <v>26700.55</v>
      </c>
      <c r="P52" t="n">
        <v>120.87</v>
      </c>
      <c r="Q52" t="n">
        <v>623.97</v>
      </c>
      <c r="R52" t="n">
        <v>36.69</v>
      </c>
      <c r="S52" t="n">
        <v>29.8</v>
      </c>
      <c r="T52" t="n">
        <v>2362.83</v>
      </c>
      <c r="U52" t="n">
        <v>0.8100000000000001</v>
      </c>
      <c r="V52" t="n">
        <v>0.86</v>
      </c>
      <c r="W52" t="n">
        <v>2.37</v>
      </c>
      <c r="X52" t="n">
        <v>0.15</v>
      </c>
      <c r="Y52" t="n">
        <v>1</v>
      </c>
      <c r="Z52" t="n">
        <v>10</v>
      </c>
      <c r="AA52" t="n">
        <v>331.064747768083</v>
      </c>
      <c r="AB52" t="n">
        <v>452.977393442156</v>
      </c>
      <c r="AC52" t="n">
        <v>409.7458667698004</v>
      </c>
      <c r="AD52" t="n">
        <v>331064.747768083</v>
      </c>
      <c r="AE52" t="n">
        <v>452977.393442156</v>
      </c>
      <c r="AF52" t="n">
        <v>2.875685361729721e-06</v>
      </c>
      <c r="AG52" t="n">
        <v>11.90972222222222</v>
      </c>
      <c r="AH52" t="n">
        <v>409745.8667698004</v>
      </c>
    </row>
    <row r="53">
      <c r="A53" t="n">
        <v>51</v>
      </c>
      <c r="B53" t="n">
        <v>100</v>
      </c>
      <c r="C53" t="inlineStr">
        <is>
          <t xml:space="preserve">CONCLUIDO	</t>
        </is>
      </c>
      <c r="D53" t="n">
        <v>7.2935</v>
      </c>
      <c r="E53" t="n">
        <v>13.71</v>
      </c>
      <c r="F53" t="n">
        <v>10.88</v>
      </c>
      <c r="G53" t="n">
        <v>81.62</v>
      </c>
      <c r="H53" t="n">
        <v>1.14</v>
      </c>
      <c r="I53" t="n">
        <v>8</v>
      </c>
      <c r="J53" t="n">
        <v>215</v>
      </c>
      <c r="K53" t="n">
        <v>54.38</v>
      </c>
      <c r="L53" t="n">
        <v>13.75</v>
      </c>
      <c r="M53" t="n">
        <v>2</v>
      </c>
      <c r="N53" t="n">
        <v>46.87</v>
      </c>
      <c r="O53" t="n">
        <v>26750.75</v>
      </c>
      <c r="P53" t="n">
        <v>120.64</v>
      </c>
      <c r="Q53" t="n">
        <v>623.97</v>
      </c>
      <c r="R53" t="n">
        <v>36.35</v>
      </c>
      <c r="S53" t="n">
        <v>29.8</v>
      </c>
      <c r="T53" t="n">
        <v>2191.35</v>
      </c>
      <c r="U53" t="n">
        <v>0.82</v>
      </c>
      <c r="V53" t="n">
        <v>0.86</v>
      </c>
      <c r="W53" t="n">
        <v>2.37</v>
      </c>
      <c r="X53" t="n">
        <v>0.14</v>
      </c>
      <c r="Y53" t="n">
        <v>1</v>
      </c>
      <c r="Z53" t="n">
        <v>10</v>
      </c>
      <c r="AA53" t="n">
        <v>330.7499975187802</v>
      </c>
      <c r="AB53" t="n">
        <v>452.546738265259</v>
      </c>
      <c r="AC53" t="n">
        <v>409.3563127185581</v>
      </c>
      <c r="AD53" t="n">
        <v>330749.9975187802</v>
      </c>
      <c r="AE53" t="n">
        <v>452546.738265259</v>
      </c>
      <c r="AF53" t="n">
        <v>2.878013500435769e-06</v>
      </c>
      <c r="AG53" t="n">
        <v>11.90104166666667</v>
      </c>
      <c r="AH53" t="n">
        <v>409356.3127185581</v>
      </c>
    </row>
    <row r="54">
      <c r="A54" t="n">
        <v>52</v>
      </c>
      <c r="B54" t="n">
        <v>100</v>
      </c>
      <c r="C54" t="inlineStr">
        <is>
          <t xml:space="preserve">CONCLUIDO	</t>
        </is>
      </c>
      <c r="D54" t="n">
        <v>7.2919</v>
      </c>
      <c r="E54" t="n">
        <v>13.71</v>
      </c>
      <c r="F54" t="n">
        <v>10.89</v>
      </c>
      <c r="G54" t="n">
        <v>81.65000000000001</v>
      </c>
      <c r="H54" t="n">
        <v>1.15</v>
      </c>
      <c r="I54" t="n">
        <v>8</v>
      </c>
      <c r="J54" t="n">
        <v>215.41</v>
      </c>
      <c r="K54" t="n">
        <v>54.38</v>
      </c>
      <c r="L54" t="n">
        <v>14</v>
      </c>
      <c r="M54" t="n">
        <v>1</v>
      </c>
      <c r="N54" t="n">
        <v>47.03</v>
      </c>
      <c r="O54" t="n">
        <v>26801</v>
      </c>
      <c r="P54" t="n">
        <v>120.54</v>
      </c>
      <c r="Q54" t="n">
        <v>623.97</v>
      </c>
      <c r="R54" t="n">
        <v>36.38</v>
      </c>
      <c r="S54" t="n">
        <v>29.8</v>
      </c>
      <c r="T54" t="n">
        <v>2208.91</v>
      </c>
      <c r="U54" t="n">
        <v>0.82</v>
      </c>
      <c r="V54" t="n">
        <v>0.86</v>
      </c>
      <c r="W54" t="n">
        <v>2.37</v>
      </c>
      <c r="X54" t="n">
        <v>0.14</v>
      </c>
      <c r="Y54" t="n">
        <v>1</v>
      </c>
      <c r="Z54" t="n">
        <v>10</v>
      </c>
      <c r="AA54" t="n">
        <v>330.74129113505</v>
      </c>
      <c r="AB54" t="n">
        <v>452.5348258069408</v>
      </c>
      <c r="AC54" t="n">
        <v>409.3455371685426</v>
      </c>
      <c r="AD54" t="n">
        <v>330741.29113505</v>
      </c>
      <c r="AE54" t="n">
        <v>452534.8258069408</v>
      </c>
      <c r="AF54" t="n">
        <v>2.877382140786671e-06</v>
      </c>
      <c r="AG54" t="n">
        <v>11.90104166666667</v>
      </c>
      <c r="AH54" t="n">
        <v>409345.5371685426</v>
      </c>
    </row>
    <row r="55">
      <c r="A55" t="n">
        <v>53</v>
      </c>
      <c r="B55" t="n">
        <v>100</v>
      </c>
      <c r="C55" t="inlineStr">
        <is>
          <t xml:space="preserve">CONCLUIDO	</t>
        </is>
      </c>
      <c r="D55" t="n">
        <v>7.2905</v>
      </c>
      <c r="E55" t="n">
        <v>13.72</v>
      </c>
      <c r="F55" t="n">
        <v>10.89</v>
      </c>
      <c r="G55" t="n">
        <v>81.66</v>
      </c>
      <c r="H55" t="n">
        <v>1.17</v>
      </c>
      <c r="I55" t="n">
        <v>8</v>
      </c>
      <c r="J55" t="n">
        <v>215.82</v>
      </c>
      <c r="K55" t="n">
        <v>54.38</v>
      </c>
      <c r="L55" t="n">
        <v>14.25</v>
      </c>
      <c r="M55" t="n">
        <v>1</v>
      </c>
      <c r="N55" t="n">
        <v>47.19</v>
      </c>
      <c r="O55" t="n">
        <v>26851.31</v>
      </c>
      <c r="P55" t="n">
        <v>120.56</v>
      </c>
      <c r="Q55" t="n">
        <v>623.97</v>
      </c>
      <c r="R55" t="n">
        <v>36.41</v>
      </c>
      <c r="S55" t="n">
        <v>29.8</v>
      </c>
      <c r="T55" t="n">
        <v>2222.52</v>
      </c>
      <c r="U55" t="n">
        <v>0.82</v>
      </c>
      <c r="V55" t="n">
        <v>0.86</v>
      </c>
      <c r="W55" t="n">
        <v>2.37</v>
      </c>
      <c r="X55" t="n">
        <v>0.14</v>
      </c>
      <c r="Y55" t="n">
        <v>1</v>
      </c>
      <c r="Z55" t="n">
        <v>10</v>
      </c>
      <c r="AA55" t="n">
        <v>330.7812901513319</v>
      </c>
      <c r="AB55" t="n">
        <v>452.5895542256497</v>
      </c>
      <c r="AC55" t="n">
        <v>409.3950423837817</v>
      </c>
      <c r="AD55" t="n">
        <v>330781.2901513319</v>
      </c>
      <c r="AE55" t="n">
        <v>452589.5542256497</v>
      </c>
      <c r="AF55" t="n">
        <v>2.87682970109371e-06</v>
      </c>
      <c r="AG55" t="n">
        <v>11.90972222222222</v>
      </c>
      <c r="AH55" t="n">
        <v>409395.0423837818</v>
      </c>
    </row>
    <row r="56">
      <c r="A56" t="n">
        <v>54</v>
      </c>
      <c r="B56" t="n">
        <v>100</v>
      </c>
      <c r="C56" t="inlineStr">
        <is>
          <t xml:space="preserve">CONCLUIDO	</t>
        </is>
      </c>
      <c r="D56" t="n">
        <v>7.2917</v>
      </c>
      <c r="E56" t="n">
        <v>13.71</v>
      </c>
      <c r="F56" t="n">
        <v>10.89</v>
      </c>
      <c r="G56" t="n">
        <v>81.65000000000001</v>
      </c>
      <c r="H56" t="n">
        <v>1.19</v>
      </c>
      <c r="I56" t="n">
        <v>8</v>
      </c>
      <c r="J56" t="n">
        <v>216.22</v>
      </c>
      <c r="K56" t="n">
        <v>54.38</v>
      </c>
      <c r="L56" t="n">
        <v>14.5</v>
      </c>
      <c r="M56" t="n">
        <v>1</v>
      </c>
      <c r="N56" t="n">
        <v>47.35</v>
      </c>
      <c r="O56" t="n">
        <v>26901.66</v>
      </c>
      <c r="P56" t="n">
        <v>120.49</v>
      </c>
      <c r="Q56" t="n">
        <v>623.97</v>
      </c>
      <c r="R56" t="n">
        <v>36.38</v>
      </c>
      <c r="S56" t="n">
        <v>29.8</v>
      </c>
      <c r="T56" t="n">
        <v>2209.76</v>
      </c>
      <c r="U56" t="n">
        <v>0.82</v>
      </c>
      <c r="V56" t="n">
        <v>0.86</v>
      </c>
      <c r="W56" t="n">
        <v>2.37</v>
      </c>
      <c r="X56" t="n">
        <v>0.14</v>
      </c>
      <c r="Y56" t="n">
        <v>1</v>
      </c>
      <c r="Z56" t="n">
        <v>10</v>
      </c>
      <c r="AA56" t="n">
        <v>330.7075558735968</v>
      </c>
      <c r="AB56" t="n">
        <v>452.4886677339258</v>
      </c>
      <c r="AC56" t="n">
        <v>409.3037843572329</v>
      </c>
      <c r="AD56" t="n">
        <v>330707.5558735968</v>
      </c>
      <c r="AE56" t="n">
        <v>452488.6677339257</v>
      </c>
      <c r="AF56" t="n">
        <v>2.877303220830533e-06</v>
      </c>
      <c r="AG56" t="n">
        <v>11.90104166666667</v>
      </c>
      <c r="AH56" t="n">
        <v>409303.7843572329</v>
      </c>
    </row>
    <row r="57">
      <c r="A57" t="n">
        <v>55</v>
      </c>
      <c r="B57" t="n">
        <v>100</v>
      </c>
      <c r="C57" t="inlineStr">
        <is>
          <t xml:space="preserve">CONCLUIDO	</t>
        </is>
      </c>
      <c r="D57" t="n">
        <v>7.2913</v>
      </c>
      <c r="E57" t="n">
        <v>13.72</v>
      </c>
      <c r="F57" t="n">
        <v>10.89</v>
      </c>
      <c r="G57" t="n">
        <v>81.65000000000001</v>
      </c>
      <c r="H57" t="n">
        <v>1.21</v>
      </c>
      <c r="I57" t="n">
        <v>8</v>
      </c>
      <c r="J57" t="n">
        <v>216.63</v>
      </c>
      <c r="K57" t="n">
        <v>54.38</v>
      </c>
      <c r="L57" t="n">
        <v>14.75</v>
      </c>
      <c r="M57" t="n">
        <v>0</v>
      </c>
      <c r="N57" t="n">
        <v>47.51</v>
      </c>
      <c r="O57" t="n">
        <v>26952.08</v>
      </c>
      <c r="P57" t="n">
        <v>120.71</v>
      </c>
      <c r="Q57" t="n">
        <v>623.97</v>
      </c>
      <c r="R57" t="n">
        <v>36.38</v>
      </c>
      <c r="S57" t="n">
        <v>29.8</v>
      </c>
      <c r="T57" t="n">
        <v>2206.74</v>
      </c>
      <c r="U57" t="n">
        <v>0.82</v>
      </c>
      <c r="V57" t="n">
        <v>0.86</v>
      </c>
      <c r="W57" t="n">
        <v>2.37</v>
      </c>
      <c r="X57" t="n">
        <v>0.14</v>
      </c>
      <c r="Y57" t="n">
        <v>1</v>
      </c>
      <c r="Z57" t="n">
        <v>10</v>
      </c>
      <c r="AA57" t="n">
        <v>330.8789160474265</v>
      </c>
      <c r="AB57" t="n">
        <v>452.7231302836369</v>
      </c>
      <c r="AC57" t="n">
        <v>409.5158701302698</v>
      </c>
      <c r="AD57" t="n">
        <v>330878.9160474265</v>
      </c>
      <c r="AE57" t="n">
        <v>452723.1302836369</v>
      </c>
      <c r="AF57" t="n">
        <v>2.877145380918259e-06</v>
      </c>
      <c r="AG57" t="n">
        <v>11.90972222222222</v>
      </c>
      <c r="AH57" t="n">
        <v>409515.8701302698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3.505</v>
      </c>
      <c r="E2" t="n">
        <v>28.53</v>
      </c>
      <c r="F2" t="n">
        <v>14.76</v>
      </c>
      <c r="G2" t="n">
        <v>4.56</v>
      </c>
      <c r="H2" t="n">
        <v>0.06</v>
      </c>
      <c r="I2" t="n">
        <v>194</v>
      </c>
      <c r="J2" t="n">
        <v>296.65</v>
      </c>
      <c r="K2" t="n">
        <v>61.82</v>
      </c>
      <c r="L2" t="n">
        <v>1</v>
      </c>
      <c r="M2" t="n">
        <v>192</v>
      </c>
      <c r="N2" t="n">
        <v>83.83</v>
      </c>
      <c r="O2" t="n">
        <v>36821.52</v>
      </c>
      <c r="P2" t="n">
        <v>268.9</v>
      </c>
      <c r="Q2" t="n">
        <v>624.49</v>
      </c>
      <c r="R2" t="n">
        <v>157.38</v>
      </c>
      <c r="S2" t="n">
        <v>29.8</v>
      </c>
      <c r="T2" t="n">
        <v>61779.17</v>
      </c>
      <c r="U2" t="n">
        <v>0.19</v>
      </c>
      <c r="V2" t="n">
        <v>0.63</v>
      </c>
      <c r="W2" t="n">
        <v>2.67</v>
      </c>
      <c r="X2" t="n">
        <v>4</v>
      </c>
      <c r="Y2" t="n">
        <v>1</v>
      </c>
      <c r="Z2" t="n">
        <v>10</v>
      </c>
      <c r="AA2" t="n">
        <v>976.9684247797788</v>
      </c>
      <c r="AB2" t="n">
        <v>1336.731299588693</v>
      </c>
      <c r="AC2" t="n">
        <v>1209.15554047011</v>
      </c>
      <c r="AD2" t="n">
        <v>976968.4247797788</v>
      </c>
      <c r="AE2" t="n">
        <v>1336731.299588693</v>
      </c>
      <c r="AF2" t="n">
        <v>1.238939440728885e-06</v>
      </c>
      <c r="AG2" t="n">
        <v>24.765625</v>
      </c>
      <c r="AH2" t="n">
        <v>1209155.54047011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4.0494</v>
      </c>
      <c r="E3" t="n">
        <v>24.7</v>
      </c>
      <c r="F3" t="n">
        <v>13.7</v>
      </c>
      <c r="G3" t="n">
        <v>5.71</v>
      </c>
      <c r="H3" t="n">
        <v>0.07000000000000001</v>
      </c>
      <c r="I3" t="n">
        <v>144</v>
      </c>
      <c r="J3" t="n">
        <v>297.17</v>
      </c>
      <c r="K3" t="n">
        <v>61.82</v>
      </c>
      <c r="L3" t="n">
        <v>1.25</v>
      </c>
      <c r="M3" t="n">
        <v>142</v>
      </c>
      <c r="N3" t="n">
        <v>84.09999999999999</v>
      </c>
      <c r="O3" t="n">
        <v>36885.7</v>
      </c>
      <c r="P3" t="n">
        <v>249.29</v>
      </c>
      <c r="Q3" t="n">
        <v>624.14</v>
      </c>
      <c r="R3" t="n">
        <v>124.14</v>
      </c>
      <c r="S3" t="n">
        <v>29.8</v>
      </c>
      <c r="T3" t="n">
        <v>45405.89</v>
      </c>
      <c r="U3" t="n">
        <v>0.24</v>
      </c>
      <c r="V3" t="n">
        <v>0.68</v>
      </c>
      <c r="W3" t="n">
        <v>2.59</v>
      </c>
      <c r="X3" t="n">
        <v>2.95</v>
      </c>
      <c r="Y3" t="n">
        <v>1</v>
      </c>
      <c r="Z3" t="n">
        <v>10</v>
      </c>
      <c r="AA3" t="n">
        <v>812.2273978479616</v>
      </c>
      <c r="AB3" t="n">
        <v>1111.325358679413</v>
      </c>
      <c r="AC3" t="n">
        <v>1005.262026201986</v>
      </c>
      <c r="AD3" t="n">
        <v>812227.3978479616</v>
      </c>
      <c r="AE3" t="n">
        <v>1111325.358679413</v>
      </c>
      <c r="AF3" t="n">
        <v>1.431372716487175e-06</v>
      </c>
      <c r="AG3" t="n">
        <v>21.44097222222222</v>
      </c>
      <c r="AH3" t="n">
        <v>1005262.026201986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4.4497</v>
      </c>
      <c r="E4" t="n">
        <v>22.47</v>
      </c>
      <c r="F4" t="n">
        <v>13.09</v>
      </c>
      <c r="G4" t="n">
        <v>6.83</v>
      </c>
      <c r="H4" t="n">
        <v>0.09</v>
      </c>
      <c r="I4" t="n">
        <v>115</v>
      </c>
      <c r="J4" t="n">
        <v>297.7</v>
      </c>
      <c r="K4" t="n">
        <v>61.82</v>
      </c>
      <c r="L4" t="n">
        <v>1.5</v>
      </c>
      <c r="M4" t="n">
        <v>113</v>
      </c>
      <c r="N4" t="n">
        <v>84.37</v>
      </c>
      <c r="O4" t="n">
        <v>36949.99</v>
      </c>
      <c r="P4" t="n">
        <v>237.87</v>
      </c>
      <c r="Q4" t="n">
        <v>624.37</v>
      </c>
      <c r="R4" t="n">
        <v>105.24</v>
      </c>
      <c r="S4" t="n">
        <v>29.8</v>
      </c>
      <c r="T4" t="n">
        <v>36103.19</v>
      </c>
      <c r="U4" t="n">
        <v>0.28</v>
      </c>
      <c r="V4" t="n">
        <v>0.71</v>
      </c>
      <c r="W4" t="n">
        <v>2.54</v>
      </c>
      <c r="X4" t="n">
        <v>2.34</v>
      </c>
      <c r="Y4" t="n">
        <v>1</v>
      </c>
      <c r="Z4" t="n">
        <v>10</v>
      </c>
      <c r="AA4" t="n">
        <v>720.7419073762619</v>
      </c>
      <c r="AB4" t="n">
        <v>986.1508745610439</v>
      </c>
      <c r="AC4" t="n">
        <v>892.0340191643825</v>
      </c>
      <c r="AD4" t="n">
        <v>720741.9073762619</v>
      </c>
      <c r="AE4" t="n">
        <v>986150.8745610439</v>
      </c>
      <c r="AF4" t="n">
        <v>1.57286985147256e-06</v>
      </c>
      <c r="AG4" t="n">
        <v>19.50520833333333</v>
      </c>
      <c r="AH4" t="n">
        <v>892034.0191643825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4.7768</v>
      </c>
      <c r="E5" t="n">
        <v>20.93</v>
      </c>
      <c r="F5" t="n">
        <v>12.66</v>
      </c>
      <c r="G5" t="n">
        <v>8</v>
      </c>
      <c r="H5" t="n">
        <v>0.1</v>
      </c>
      <c r="I5" t="n">
        <v>95</v>
      </c>
      <c r="J5" t="n">
        <v>298.22</v>
      </c>
      <c r="K5" t="n">
        <v>61.82</v>
      </c>
      <c r="L5" t="n">
        <v>1.75</v>
      </c>
      <c r="M5" t="n">
        <v>93</v>
      </c>
      <c r="N5" t="n">
        <v>84.65000000000001</v>
      </c>
      <c r="O5" t="n">
        <v>37014.39</v>
      </c>
      <c r="P5" t="n">
        <v>229.74</v>
      </c>
      <c r="Q5" t="n">
        <v>624.25</v>
      </c>
      <c r="R5" t="n">
        <v>91.67</v>
      </c>
      <c r="S5" t="n">
        <v>29.8</v>
      </c>
      <c r="T5" t="n">
        <v>29418.97</v>
      </c>
      <c r="U5" t="n">
        <v>0.33</v>
      </c>
      <c r="V5" t="n">
        <v>0.74</v>
      </c>
      <c r="W5" t="n">
        <v>2.51</v>
      </c>
      <c r="X5" t="n">
        <v>1.91</v>
      </c>
      <c r="Y5" t="n">
        <v>1</v>
      </c>
      <c r="Z5" t="n">
        <v>10</v>
      </c>
      <c r="AA5" t="n">
        <v>659.8923584345763</v>
      </c>
      <c r="AB5" t="n">
        <v>902.8938372063923</v>
      </c>
      <c r="AC5" t="n">
        <v>816.7229166028731</v>
      </c>
      <c r="AD5" t="n">
        <v>659892.3584345763</v>
      </c>
      <c r="AE5" t="n">
        <v>902893.8372063923</v>
      </c>
      <c r="AF5" t="n">
        <v>1.68849241668295e-06</v>
      </c>
      <c r="AG5" t="n">
        <v>18.16840277777778</v>
      </c>
      <c r="AH5" t="n">
        <v>816722.916602873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5.0102</v>
      </c>
      <c r="E6" t="n">
        <v>19.96</v>
      </c>
      <c r="F6" t="n">
        <v>12.41</v>
      </c>
      <c r="G6" t="n">
        <v>9.08</v>
      </c>
      <c r="H6" t="n">
        <v>0.12</v>
      </c>
      <c r="I6" t="n">
        <v>82</v>
      </c>
      <c r="J6" t="n">
        <v>298.74</v>
      </c>
      <c r="K6" t="n">
        <v>61.82</v>
      </c>
      <c r="L6" t="n">
        <v>2</v>
      </c>
      <c r="M6" t="n">
        <v>80</v>
      </c>
      <c r="N6" t="n">
        <v>84.92</v>
      </c>
      <c r="O6" t="n">
        <v>37078.91</v>
      </c>
      <c r="P6" t="n">
        <v>224.88</v>
      </c>
      <c r="Q6" t="n">
        <v>624.25</v>
      </c>
      <c r="R6" t="n">
        <v>83.83</v>
      </c>
      <c r="S6" t="n">
        <v>29.8</v>
      </c>
      <c r="T6" t="n">
        <v>25564.55</v>
      </c>
      <c r="U6" t="n">
        <v>0.36</v>
      </c>
      <c r="V6" t="n">
        <v>0.75</v>
      </c>
      <c r="W6" t="n">
        <v>2.49</v>
      </c>
      <c r="X6" t="n">
        <v>1.66</v>
      </c>
      <c r="Y6" t="n">
        <v>1</v>
      </c>
      <c r="Z6" t="n">
        <v>10</v>
      </c>
      <c r="AA6" t="n">
        <v>625.6176897451232</v>
      </c>
      <c r="AB6" t="n">
        <v>855.9977234138183</v>
      </c>
      <c r="AC6" t="n">
        <v>774.302502091553</v>
      </c>
      <c r="AD6" t="n">
        <v>625617.6897451233</v>
      </c>
      <c r="AE6" t="n">
        <v>855997.7234138183</v>
      </c>
      <c r="AF6" t="n">
        <v>1.770994118670431e-06</v>
      </c>
      <c r="AG6" t="n">
        <v>17.32638888888889</v>
      </c>
      <c r="AH6" t="n">
        <v>774302.5020915531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5.2089</v>
      </c>
      <c r="E7" t="n">
        <v>19.2</v>
      </c>
      <c r="F7" t="n">
        <v>12.2</v>
      </c>
      <c r="G7" t="n">
        <v>10.17</v>
      </c>
      <c r="H7" t="n">
        <v>0.13</v>
      </c>
      <c r="I7" t="n">
        <v>72</v>
      </c>
      <c r="J7" t="n">
        <v>299.26</v>
      </c>
      <c r="K7" t="n">
        <v>61.82</v>
      </c>
      <c r="L7" t="n">
        <v>2.25</v>
      </c>
      <c r="M7" t="n">
        <v>70</v>
      </c>
      <c r="N7" t="n">
        <v>85.19</v>
      </c>
      <c r="O7" t="n">
        <v>37143.54</v>
      </c>
      <c r="P7" t="n">
        <v>220.86</v>
      </c>
      <c r="Q7" t="n">
        <v>624.21</v>
      </c>
      <c r="R7" t="n">
        <v>77.41</v>
      </c>
      <c r="S7" t="n">
        <v>29.8</v>
      </c>
      <c r="T7" t="n">
        <v>22402.01</v>
      </c>
      <c r="U7" t="n">
        <v>0.38</v>
      </c>
      <c r="V7" t="n">
        <v>0.77</v>
      </c>
      <c r="W7" t="n">
        <v>2.47</v>
      </c>
      <c r="X7" t="n">
        <v>1.45</v>
      </c>
      <c r="Y7" t="n">
        <v>1</v>
      </c>
      <c r="Z7" t="n">
        <v>10</v>
      </c>
      <c r="AA7" t="n">
        <v>596.7020793829479</v>
      </c>
      <c r="AB7" t="n">
        <v>816.434109649593</v>
      </c>
      <c r="AC7" t="n">
        <v>738.5147840971047</v>
      </c>
      <c r="AD7" t="n">
        <v>596702.0793829479</v>
      </c>
      <c r="AE7" t="n">
        <v>816434.109649593</v>
      </c>
      <c r="AF7" t="n">
        <v>1.841230143455832e-06</v>
      </c>
      <c r="AG7" t="n">
        <v>16.66666666666667</v>
      </c>
      <c r="AH7" t="n">
        <v>738514.7840971047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5.3846</v>
      </c>
      <c r="E8" t="n">
        <v>18.57</v>
      </c>
      <c r="F8" t="n">
        <v>12.02</v>
      </c>
      <c r="G8" t="n">
        <v>11.27</v>
      </c>
      <c r="H8" t="n">
        <v>0.15</v>
      </c>
      <c r="I8" t="n">
        <v>64</v>
      </c>
      <c r="J8" t="n">
        <v>299.79</v>
      </c>
      <c r="K8" t="n">
        <v>61.82</v>
      </c>
      <c r="L8" t="n">
        <v>2.5</v>
      </c>
      <c r="M8" t="n">
        <v>62</v>
      </c>
      <c r="N8" t="n">
        <v>85.47</v>
      </c>
      <c r="O8" t="n">
        <v>37208.42</v>
      </c>
      <c r="P8" t="n">
        <v>217.25</v>
      </c>
      <c r="Q8" t="n">
        <v>624.08</v>
      </c>
      <c r="R8" t="n">
        <v>71.68000000000001</v>
      </c>
      <c r="S8" t="n">
        <v>29.8</v>
      </c>
      <c r="T8" t="n">
        <v>19580.33</v>
      </c>
      <c r="U8" t="n">
        <v>0.42</v>
      </c>
      <c r="V8" t="n">
        <v>0.78</v>
      </c>
      <c r="W8" t="n">
        <v>2.46</v>
      </c>
      <c r="X8" t="n">
        <v>1.27</v>
      </c>
      <c r="Y8" t="n">
        <v>1</v>
      </c>
      <c r="Z8" t="n">
        <v>10</v>
      </c>
      <c r="AA8" t="n">
        <v>570.9249581319107</v>
      </c>
      <c r="AB8" t="n">
        <v>781.1647151475941</v>
      </c>
      <c r="AC8" t="n">
        <v>706.6114511054706</v>
      </c>
      <c r="AD8" t="n">
        <v>570924.9581319107</v>
      </c>
      <c r="AE8" t="n">
        <v>781164.7151475941</v>
      </c>
      <c r="AF8" t="n">
        <v>1.903336180470401e-06</v>
      </c>
      <c r="AG8" t="n">
        <v>16.11979166666667</v>
      </c>
      <c r="AH8" t="n">
        <v>706611.4511054705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5.542</v>
      </c>
      <c r="E9" t="n">
        <v>18.04</v>
      </c>
      <c r="F9" t="n">
        <v>11.88</v>
      </c>
      <c r="G9" t="n">
        <v>12.51</v>
      </c>
      <c r="H9" t="n">
        <v>0.16</v>
      </c>
      <c r="I9" t="n">
        <v>57</v>
      </c>
      <c r="J9" t="n">
        <v>300.32</v>
      </c>
      <c r="K9" t="n">
        <v>61.82</v>
      </c>
      <c r="L9" t="n">
        <v>2.75</v>
      </c>
      <c r="M9" t="n">
        <v>55</v>
      </c>
      <c r="N9" t="n">
        <v>85.73999999999999</v>
      </c>
      <c r="O9" t="n">
        <v>37273.29</v>
      </c>
      <c r="P9" t="n">
        <v>214.44</v>
      </c>
      <c r="Q9" t="n">
        <v>624.15</v>
      </c>
      <c r="R9" t="n">
        <v>67.45999999999999</v>
      </c>
      <c r="S9" t="n">
        <v>29.8</v>
      </c>
      <c r="T9" t="n">
        <v>17503.84</v>
      </c>
      <c r="U9" t="n">
        <v>0.44</v>
      </c>
      <c r="V9" t="n">
        <v>0.79</v>
      </c>
      <c r="W9" t="n">
        <v>2.45</v>
      </c>
      <c r="X9" t="n">
        <v>1.13</v>
      </c>
      <c r="Y9" t="n">
        <v>1</v>
      </c>
      <c r="Z9" t="n">
        <v>10</v>
      </c>
      <c r="AA9" t="n">
        <v>548.0085909402121</v>
      </c>
      <c r="AB9" t="n">
        <v>749.8095305571444</v>
      </c>
      <c r="AC9" t="n">
        <v>678.2487613250554</v>
      </c>
      <c r="AD9" t="n">
        <v>548008.5909402121</v>
      </c>
      <c r="AE9" t="n">
        <v>749809.5305571444</v>
      </c>
      <c r="AF9" t="n">
        <v>1.958973575041222e-06</v>
      </c>
      <c r="AG9" t="n">
        <v>15.65972222222222</v>
      </c>
      <c r="AH9" t="n">
        <v>678248.7613250554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5.6598</v>
      </c>
      <c r="E10" t="n">
        <v>17.67</v>
      </c>
      <c r="F10" t="n">
        <v>11.78</v>
      </c>
      <c r="G10" t="n">
        <v>13.59</v>
      </c>
      <c r="H10" t="n">
        <v>0.18</v>
      </c>
      <c r="I10" t="n">
        <v>52</v>
      </c>
      <c r="J10" t="n">
        <v>300.84</v>
      </c>
      <c r="K10" t="n">
        <v>61.82</v>
      </c>
      <c r="L10" t="n">
        <v>3</v>
      </c>
      <c r="M10" t="n">
        <v>50</v>
      </c>
      <c r="N10" t="n">
        <v>86.02</v>
      </c>
      <c r="O10" t="n">
        <v>37338.27</v>
      </c>
      <c r="P10" t="n">
        <v>212.44</v>
      </c>
      <c r="Q10" t="n">
        <v>624.12</v>
      </c>
      <c r="R10" t="n">
        <v>64.33</v>
      </c>
      <c r="S10" t="n">
        <v>29.8</v>
      </c>
      <c r="T10" t="n">
        <v>15960.78</v>
      </c>
      <c r="U10" t="n">
        <v>0.46</v>
      </c>
      <c r="V10" t="n">
        <v>0.79</v>
      </c>
      <c r="W10" t="n">
        <v>2.44</v>
      </c>
      <c r="X10" t="n">
        <v>1.03</v>
      </c>
      <c r="Y10" t="n">
        <v>1</v>
      </c>
      <c r="Z10" t="n">
        <v>10</v>
      </c>
      <c r="AA10" t="n">
        <v>539.5385153760994</v>
      </c>
      <c r="AB10" t="n">
        <v>738.2203994969642</v>
      </c>
      <c r="AC10" t="n">
        <v>667.7656806678111</v>
      </c>
      <c r="AD10" t="n">
        <v>539538.5153760994</v>
      </c>
      <c r="AE10" t="n">
        <v>738220.3994969642</v>
      </c>
      <c r="AF10" t="n">
        <v>2.000613251537046e-06</v>
      </c>
      <c r="AG10" t="n">
        <v>15.33854166666667</v>
      </c>
      <c r="AH10" t="n">
        <v>667765.6806678111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5.7502</v>
      </c>
      <c r="E11" t="n">
        <v>17.39</v>
      </c>
      <c r="F11" t="n">
        <v>11.73</v>
      </c>
      <c r="G11" t="n">
        <v>14.66</v>
      </c>
      <c r="H11" t="n">
        <v>0.19</v>
      </c>
      <c r="I11" t="n">
        <v>48</v>
      </c>
      <c r="J11" t="n">
        <v>301.37</v>
      </c>
      <c r="K11" t="n">
        <v>61.82</v>
      </c>
      <c r="L11" t="n">
        <v>3.25</v>
      </c>
      <c r="M11" t="n">
        <v>46</v>
      </c>
      <c r="N11" t="n">
        <v>86.3</v>
      </c>
      <c r="O11" t="n">
        <v>37403.38</v>
      </c>
      <c r="P11" t="n">
        <v>211.12</v>
      </c>
      <c r="Q11" t="n">
        <v>624.03</v>
      </c>
      <c r="R11" t="n">
        <v>62.8</v>
      </c>
      <c r="S11" t="n">
        <v>29.8</v>
      </c>
      <c r="T11" t="n">
        <v>15217.31</v>
      </c>
      <c r="U11" t="n">
        <v>0.47</v>
      </c>
      <c r="V11" t="n">
        <v>0.8</v>
      </c>
      <c r="W11" t="n">
        <v>2.43</v>
      </c>
      <c r="X11" t="n">
        <v>0.98</v>
      </c>
      <c r="Y11" t="n">
        <v>1</v>
      </c>
      <c r="Z11" t="n">
        <v>10</v>
      </c>
      <c r="AA11" t="n">
        <v>522.8397763075355</v>
      </c>
      <c r="AB11" t="n">
        <v>715.3724480069808</v>
      </c>
      <c r="AC11" t="n">
        <v>647.0983056007304</v>
      </c>
      <c r="AD11" t="n">
        <v>522839.7763075356</v>
      </c>
      <c r="AE11" t="n">
        <v>715372.4480069808</v>
      </c>
      <c r="AF11" t="n">
        <v>2.032567638253706e-06</v>
      </c>
      <c r="AG11" t="n">
        <v>15.09548611111111</v>
      </c>
      <c r="AH11" t="n">
        <v>647098.3056007305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5.8615</v>
      </c>
      <c r="E12" t="n">
        <v>17.06</v>
      </c>
      <c r="F12" t="n">
        <v>11.62</v>
      </c>
      <c r="G12" t="n">
        <v>15.84</v>
      </c>
      <c r="H12" t="n">
        <v>0.21</v>
      </c>
      <c r="I12" t="n">
        <v>44</v>
      </c>
      <c r="J12" t="n">
        <v>301.9</v>
      </c>
      <c r="K12" t="n">
        <v>61.82</v>
      </c>
      <c r="L12" t="n">
        <v>3.5</v>
      </c>
      <c r="M12" t="n">
        <v>42</v>
      </c>
      <c r="N12" t="n">
        <v>86.58</v>
      </c>
      <c r="O12" t="n">
        <v>37468.6</v>
      </c>
      <c r="P12" t="n">
        <v>208.88</v>
      </c>
      <c r="Q12" t="n">
        <v>624.02</v>
      </c>
      <c r="R12" t="n">
        <v>59.18</v>
      </c>
      <c r="S12" t="n">
        <v>29.8</v>
      </c>
      <c r="T12" t="n">
        <v>13426.52</v>
      </c>
      <c r="U12" t="n">
        <v>0.5</v>
      </c>
      <c r="V12" t="n">
        <v>0.8</v>
      </c>
      <c r="W12" t="n">
        <v>2.43</v>
      </c>
      <c r="X12" t="n">
        <v>0.87</v>
      </c>
      <c r="Y12" t="n">
        <v>1</v>
      </c>
      <c r="Z12" t="n">
        <v>10</v>
      </c>
      <c r="AA12" t="n">
        <v>514.9549261169068</v>
      </c>
      <c r="AB12" t="n">
        <v>704.5840481211225</v>
      </c>
      <c r="AC12" t="n">
        <v>637.339535458364</v>
      </c>
      <c r="AD12" t="n">
        <v>514954.9261169067</v>
      </c>
      <c r="AE12" t="n">
        <v>704584.0481211224</v>
      </c>
      <c r="AF12" t="n">
        <v>2.071909709509947e-06</v>
      </c>
      <c r="AG12" t="n">
        <v>14.80902777777778</v>
      </c>
      <c r="AH12" t="n">
        <v>637339.5354583641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5.9432</v>
      </c>
      <c r="E13" t="n">
        <v>16.83</v>
      </c>
      <c r="F13" t="n">
        <v>11.55</v>
      </c>
      <c r="G13" t="n">
        <v>16.9</v>
      </c>
      <c r="H13" t="n">
        <v>0.22</v>
      </c>
      <c r="I13" t="n">
        <v>41</v>
      </c>
      <c r="J13" t="n">
        <v>302.43</v>
      </c>
      <c r="K13" t="n">
        <v>61.82</v>
      </c>
      <c r="L13" t="n">
        <v>3.75</v>
      </c>
      <c r="M13" t="n">
        <v>39</v>
      </c>
      <c r="N13" t="n">
        <v>86.86</v>
      </c>
      <c r="O13" t="n">
        <v>37533.94</v>
      </c>
      <c r="P13" t="n">
        <v>207.3</v>
      </c>
      <c r="Q13" t="n">
        <v>624.0599999999999</v>
      </c>
      <c r="R13" t="n">
        <v>57.23</v>
      </c>
      <c r="S13" t="n">
        <v>29.8</v>
      </c>
      <c r="T13" t="n">
        <v>12467.04</v>
      </c>
      <c r="U13" t="n">
        <v>0.52</v>
      </c>
      <c r="V13" t="n">
        <v>0.8100000000000001</v>
      </c>
      <c r="W13" t="n">
        <v>2.42</v>
      </c>
      <c r="X13" t="n">
        <v>0.8</v>
      </c>
      <c r="Y13" t="n">
        <v>1</v>
      </c>
      <c r="Z13" t="n">
        <v>10</v>
      </c>
      <c r="AA13" t="n">
        <v>509.5928824046027</v>
      </c>
      <c r="AB13" t="n">
        <v>697.2474633572747</v>
      </c>
      <c r="AC13" t="n">
        <v>630.7031440474168</v>
      </c>
      <c r="AD13" t="n">
        <v>509592.8824046027</v>
      </c>
      <c r="AE13" t="n">
        <v>697247.4633572747</v>
      </c>
      <c r="AF13" t="n">
        <v>2.100788839982857e-06</v>
      </c>
      <c r="AG13" t="n">
        <v>14.609375</v>
      </c>
      <c r="AH13" t="n">
        <v>630703.1440474167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6.0223</v>
      </c>
      <c r="E14" t="n">
        <v>16.6</v>
      </c>
      <c r="F14" t="n">
        <v>11.5</v>
      </c>
      <c r="G14" t="n">
        <v>18.15</v>
      </c>
      <c r="H14" t="n">
        <v>0.24</v>
      </c>
      <c r="I14" t="n">
        <v>38</v>
      </c>
      <c r="J14" t="n">
        <v>302.96</v>
      </c>
      <c r="K14" t="n">
        <v>61.82</v>
      </c>
      <c r="L14" t="n">
        <v>4</v>
      </c>
      <c r="M14" t="n">
        <v>36</v>
      </c>
      <c r="N14" t="n">
        <v>87.14</v>
      </c>
      <c r="O14" t="n">
        <v>37599.4</v>
      </c>
      <c r="P14" t="n">
        <v>206.19</v>
      </c>
      <c r="Q14" t="n">
        <v>624.01</v>
      </c>
      <c r="R14" t="n">
        <v>55.4</v>
      </c>
      <c r="S14" t="n">
        <v>29.8</v>
      </c>
      <c r="T14" t="n">
        <v>11565.78</v>
      </c>
      <c r="U14" t="n">
        <v>0.54</v>
      </c>
      <c r="V14" t="n">
        <v>0.8100000000000001</v>
      </c>
      <c r="W14" t="n">
        <v>2.42</v>
      </c>
      <c r="X14" t="n">
        <v>0.75</v>
      </c>
      <c r="Y14" t="n">
        <v>1</v>
      </c>
      <c r="Z14" t="n">
        <v>10</v>
      </c>
      <c r="AA14" t="n">
        <v>493.930787025886</v>
      </c>
      <c r="AB14" t="n">
        <v>675.8178934972323</v>
      </c>
      <c r="AC14" t="n">
        <v>611.3187822582264</v>
      </c>
      <c r="AD14" t="n">
        <v>493930.7870258861</v>
      </c>
      <c r="AE14" t="n">
        <v>675817.8934972322</v>
      </c>
      <c r="AF14" t="n">
        <v>2.128748928359934e-06</v>
      </c>
      <c r="AG14" t="n">
        <v>14.40972222222222</v>
      </c>
      <c r="AH14" t="n">
        <v>611318.7822582264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6.0829</v>
      </c>
      <c r="E15" t="n">
        <v>16.44</v>
      </c>
      <c r="F15" t="n">
        <v>11.44</v>
      </c>
      <c r="G15" t="n">
        <v>19.07</v>
      </c>
      <c r="H15" t="n">
        <v>0.25</v>
      </c>
      <c r="I15" t="n">
        <v>36</v>
      </c>
      <c r="J15" t="n">
        <v>303.49</v>
      </c>
      <c r="K15" t="n">
        <v>61.82</v>
      </c>
      <c r="L15" t="n">
        <v>4.25</v>
      </c>
      <c r="M15" t="n">
        <v>34</v>
      </c>
      <c r="N15" t="n">
        <v>87.42</v>
      </c>
      <c r="O15" t="n">
        <v>37664.98</v>
      </c>
      <c r="P15" t="n">
        <v>204.93</v>
      </c>
      <c r="Q15" t="n">
        <v>623.99</v>
      </c>
      <c r="R15" t="n">
        <v>54.05</v>
      </c>
      <c r="S15" t="n">
        <v>29.8</v>
      </c>
      <c r="T15" t="n">
        <v>10900.78</v>
      </c>
      <c r="U15" t="n">
        <v>0.55</v>
      </c>
      <c r="V15" t="n">
        <v>0.82</v>
      </c>
      <c r="W15" t="n">
        <v>2.41</v>
      </c>
      <c r="X15" t="n">
        <v>0.6899999999999999</v>
      </c>
      <c r="Y15" t="n">
        <v>1</v>
      </c>
      <c r="Z15" t="n">
        <v>10</v>
      </c>
      <c r="AA15" t="n">
        <v>490.0226454076163</v>
      </c>
      <c r="AB15" t="n">
        <v>670.4706017200758</v>
      </c>
      <c r="AC15" t="n">
        <v>606.4818285033107</v>
      </c>
      <c r="AD15" t="n">
        <v>490022.6454076163</v>
      </c>
      <c r="AE15" t="n">
        <v>670470.6017200758</v>
      </c>
      <c r="AF15" t="n">
        <v>2.150169678747429e-06</v>
      </c>
      <c r="AG15" t="n">
        <v>14.27083333333333</v>
      </c>
      <c r="AH15" t="n">
        <v>606481.8285033107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6.1365</v>
      </c>
      <c r="E16" t="n">
        <v>16.3</v>
      </c>
      <c r="F16" t="n">
        <v>11.41</v>
      </c>
      <c r="G16" t="n">
        <v>20.13</v>
      </c>
      <c r="H16" t="n">
        <v>0.26</v>
      </c>
      <c r="I16" t="n">
        <v>34</v>
      </c>
      <c r="J16" t="n">
        <v>304.03</v>
      </c>
      <c r="K16" t="n">
        <v>61.82</v>
      </c>
      <c r="L16" t="n">
        <v>4.5</v>
      </c>
      <c r="M16" t="n">
        <v>32</v>
      </c>
      <c r="N16" t="n">
        <v>87.7</v>
      </c>
      <c r="O16" t="n">
        <v>37730.68</v>
      </c>
      <c r="P16" t="n">
        <v>203.8</v>
      </c>
      <c r="Q16" t="n">
        <v>624.05</v>
      </c>
      <c r="R16" t="n">
        <v>52.99</v>
      </c>
      <c r="S16" t="n">
        <v>29.8</v>
      </c>
      <c r="T16" t="n">
        <v>10381.63</v>
      </c>
      <c r="U16" t="n">
        <v>0.5600000000000001</v>
      </c>
      <c r="V16" t="n">
        <v>0.82</v>
      </c>
      <c r="W16" t="n">
        <v>2.41</v>
      </c>
      <c r="X16" t="n">
        <v>0.66</v>
      </c>
      <c r="Y16" t="n">
        <v>1</v>
      </c>
      <c r="Z16" t="n">
        <v>10</v>
      </c>
      <c r="AA16" t="n">
        <v>486.7368236603322</v>
      </c>
      <c r="AB16" t="n">
        <v>665.9747954452171</v>
      </c>
      <c r="AC16" t="n">
        <v>602.4150956694207</v>
      </c>
      <c r="AD16" t="n">
        <v>486736.8236603322</v>
      </c>
      <c r="AE16" t="n">
        <v>665974.7954452171</v>
      </c>
      <c r="AF16" t="n">
        <v>2.169116085030758e-06</v>
      </c>
      <c r="AG16" t="n">
        <v>14.14930555555556</v>
      </c>
      <c r="AH16" t="n">
        <v>602415.0956694207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6.1838</v>
      </c>
      <c r="E17" t="n">
        <v>16.17</v>
      </c>
      <c r="F17" t="n">
        <v>11.4</v>
      </c>
      <c r="G17" t="n">
        <v>21.37</v>
      </c>
      <c r="H17" t="n">
        <v>0.28</v>
      </c>
      <c r="I17" t="n">
        <v>32</v>
      </c>
      <c r="J17" t="n">
        <v>304.56</v>
      </c>
      <c r="K17" t="n">
        <v>61.82</v>
      </c>
      <c r="L17" t="n">
        <v>4.75</v>
      </c>
      <c r="M17" t="n">
        <v>30</v>
      </c>
      <c r="N17" t="n">
        <v>87.98999999999999</v>
      </c>
      <c r="O17" t="n">
        <v>37796.51</v>
      </c>
      <c r="P17" t="n">
        <v>203.58</v>
      </c>
      <c r="Q17" t="n">
        <v>624.03</v>
      </c>
      <c r="R17" t="n">
        <v>52.21</v>
      </c>
      <c r="S17" t="n">
        <v>29.8</v>
      </c>
      <c r="T17" t="n">
        <v>10003.67</v>
      </c>
      <c r="U17" t="n">
        <v>0.57</v>
      </c>
      <c r="V17" t="n">
        <v>0.82</v>
      </c>
      <c r="W17" t="n">
        <v>2.42</v>
      </c>
      <c r="X17" t="n">
        <v>0.65</v>
      </c>
      <c r="Y17" t="n">
        <v>1</v>
      </c>
      <c r="Z17" t="n">
        <v>10</v>
      </c>
      <c r="AA17" t="n">
        <v>484.653747181737</v>
      </c>
      <c r="AB17" t="n">
        <v>663.1246383083546</v>
      </c>
      <c r="AC17" t="n">
        <v>599.8369535294797</v>
      </c>
      <c r="AD17" t="n">
        <v>484653.747181737</v>
      </c>
      <c r="AE17" t="n">
        <v>663124.6383083547</v>
      </c>
      <c r="AF17" t="n">
        <v>2.185835581620337e-06</v>
      </c>
      <c r="AG17" t="n">
        <v>14.03645833333334</v>
      </c>
      <c r="AH17" t="n">
        <v>599836.9535294797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6.2559</v>
      </c>
      <c r="E18" t="n">
        <v>15.98</v>
      </c>
      <c r="F18" t="n">
        <v>11.32</v>
      </c>
      <c r="G18" t="n">
        <v>22.64</v>
      </c>
      <c r="H18" t="n">
        <v>0.29</v>
      </c>
      <c r="I18" t="n">
        <v>30</v>
      </c>
      <c r="J18" t="n">
        <v>305.09</v>
      </c>
      <c r="K18" t="n">
        <v>61.82</v>
      </c>
      <c r="L18" t="n">
        <v>5</v>
      </c>
      <c r="M18" t="n">
        <v>28</v>
      </c>
      <c r="N18" t="n">
        <v>88.27</v>
      </c>
      <c r="O18" t="n">
        <v>37862.45</v>
      </c>
      <c r="P18" t="n">
        <v>201.7</v>
      </c>
      <c r="Q18" t="n">
        <v>624.01</v>
      </c>
      <c r="R18" t="n">
        <v>50.25</v>
      </c>
      <c r="S18" t="n">
        <v>29.8</v>
      </c>
      <c r="T18" t="n">
        <v>9031.49</v>
      </c>
      <c r="U18" t="n">
        <v>0.59</v>
      </c>
      <c r="V18" t="n">
        <v>0.83</v>
      </c>
      <c r="W18" t="n">
        <v>2.4</v>
      </c>
      <c r="X18" t="n">
        <v>0.57</v>
      </c>
      <c r="Y18" t="n">
        <v>1</v>
      </c>
      <c r="Z18" t="n">
        <v>10</v>
      </c>
      <c r="AA18" t="n">
        <v>479.6934624613069</v>
      </c>
      <c r="AB18" t="n">
        <v>656.3377579215447</v>
      </c>
      <c r="AC18" t="n">
        <v>593.6978034813404</v>
      </c>
      <c r="AD18" t="n">
        <v>479693.4624613069</v>
      </c>
      <c r="AE18" t="n">
        <v>656337.7579215447</v>
      </c>
      <c r="AF18" t="n">
        <v>2.211321325893248e-06</v>
      </c>
      <c r="AG18" t="n">
        <v>13.87152777777778</v>
      </c>
      <c r="AH18" t="n">
        <v>593697.8034813404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6.2803</v>
      </c>
      <c r="E19" t="n">
        <v>15.92</v>
      </c>
      <c r="F19" t="n">
        <v>11.31</v>
      </c>
      <c r="G19" t="n">
        <v>23.41</v>
      </c>
      <c r="H19" t="n">
        <v>0.31</v>
      </c>
      <c r="I19" t="n">
        <v>29</v>
      </c>
      <c r="J19" t="n">
        <v>305.63</v>
      </c>
      <c r="K19" t="n">
        <v>61.82</v>
      </c>
      <c r="L19" t="n">
        <v>5.25</v>
      </c>
      <c r="M19" t="n">
        <v>27</v>
      </c>
      <c r="N19" t="n">
        <v>88.56</v>
      </c>
      <c r="O19" t="n">
        <v>37928.52</v>
      </c>
      <c r="P19" t="n">
        <v>201.39</v>
      </c>
      <c r="Q19" t="n">
        <v>624.04</v>
      </c>
      <c r="R19" t="n">
        <v>50.07</v>
      </c>
      <c r="S19" t="n">
        <v>29.8</v>
      </c>
      <c r="T19" t="n">
        <v>8950.219999999999</v>
      </c>
      <c r="U19" t="n">
        <v>0.6</v>
      </c>
      <c r="V19" t="n">
        <v>0.83</v>
      </c>
      <c r="W19" t="n">
        <v>2.4</v>
      </c>
      <c r="X19" t="n">
        <v>0.57</v>
      </c>
      <c r="Y19" t="n">
        <v>1</v>
      </c>
      <c r="Z19" t="n">
        <v>10</v>
      </c>
      <c r="AA19" t="n">
        <v>467.5546975624214</v>
      </c>
      <c r="AB19" t="n">
        <v>639.7289642623778</v>
      </c>
      <c r="AC19" t="n">
        <v>578.6741297784162</v>
      </c>
      <c r="AD19" t="n">
        <v>467554.6975624214</v>
      </c>
      <c r="AE19" t="n">
        <v>639728.9642623777</v>
      </c>
      <c r="AF19" t="n">
        <v>2.219946182484913e-06</v>
      </c>
      <c r="AG19" t="n">
        <v>13.81944444444444</v>
      </c>
      <c r="AH19" t="n">
        <v>578674.1297784161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6.3105</v>
      </c>
      <c r="E20" t="n">
        <v>15.85</v>
      </c>
      <c r="F20" t="n">
        <v>11.29</v>
      </c>
      <c r="G20" t="n">
        <v>24.2</v>
      </c>
      <c r="H20" t="n">
        <v>0.32</v>
      </c>
      <c r="I20" t="n">
        <v>28</v>
      </c>
      <c r="J20" t="n">
        <v>306.17</v>
      </c>
      <c r="K20" t="n">
        <v>61.82</v>
      </c>
      <c r="L20" t="n">
        <v>5.5</v>
      </c>
      <c r="M20" t="n">
        <v>26</v>
      </c>
      <c r="N20" t="n">
        <v>88.84</v>
      </c>
      <c r="O20" t="n">
        <v>37994.72</v>
      </c>
      <c r="P20" t="n">
        <v>200.75</v>
      </c>
      <c r="Q20" t="n">
        <v>624.05</v>
      </c>
      <c r="R20" t="n">
        <v>49.38</v>
      </c>
      <c r="S20" t="n">
        <v>29.8</v>
      </c>
      <c r="T20" t="n">
        <v>8606.360000000001</v>
      </c>
      <c r="U20" t="n">
        <v>0.6</v>
      </c>
      <c r="V20" t="n">
        <v>0.83</v>
      </c>
      <c r="W20" t="n">
        <v>2.4</v>
      </c>
      <c r="X20" t="n">
        <v>0.55</v>
      </c>
      <c r="Y20" t="n">
        <v>1</v>
      </c>
      <c r="Z20" t="n">
        <v>10</v>
      </c>
      <c r="AA20" t="n">
        <v>465.790315438338</v>
      </c>
      <c r="AB20" t="n">
        <v>637.3148588011611</v>
      </c>
      <c r="AC20" t="n">
        <v>576.4904231541996</v>
      </c>
      <c r="AD20" t="n">
        <v>465790.315438338</v>
      </c>
      <c r="AE20" t="n">
        <v>637314.8588011611</v>
      </c>
      <c r="AF20" t="n">
        <v>2.230621209905744e-06</v>
      </c>
      <c r="AG20" t="n">
        <v>13.75868055555556</v>
      </c>
      <c r="AH20" t="n">
        <v>576490.4231541996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6.3753</v>
      </c>
      <c r="E21" t="n">
        <v>15.69</v>
      </c>
      <c r="F21" t="n">
        <v>11.24</v>
      </c>
      <c r="G21" t="n">
        <v>25.95</v>
      </c>
      <c r="H21" t="n">
        <v>0.33</v>
      </c>
      <c r="I21" t="n">
        <v>26</v>
      </c>
      <c r="J21" t="n">
        <v>306.7</v>
      </c>
      <c r="K21" t="n">
        <v>61.82</v>
      </c>
      <c r="L21" t="n">
        <v>5.75</v>
      </c>
      <c r="M21" t="n">
        <v>24</v>
      </c>
      <c r="N21" t="n">
        <v>89.13</v>
      </c>
      <c r="O21" t="n">
        <v>38061.04</v>
      </c>
      <c r="P21" t="n">
        <v>199.45</v>
      </c>
      <c r="Q21" t="n">
        <v>623.97</v>
      </c>
      <c r="R21" t="n">
        <v>47.73</v>
      </c>
      <c r="S21" t="n">
        <v>29.8</v>
      </c>
      <c r="T21" t="n">
        <v>7794.41</v>
      </c>
      <c r="U21" t="n">
        <v>0.62</v>
      </c>
      <c r="V21" t="n">
        <v>0.83</v>
      </c>
      <c r="W21" t="n">
        <v>2.39</v>
      </c>
      <c r="X21" t="n">
        <v>0.5</v>
      </c>
      <c r="Y21" t="n">
        <v>1</v>
      </c>
      <c r="Z21" t="n">
        <v>10</v>
      </c>
      <c r="AA21" t="n">
        <v>462.0878446357715</v>
      </c>
      <c r="AB21" t="n">
        <v>632.2489749076059</v>
      </c>
      <c r="AC21" t="n">
        <v>571.9080201094328</v>
      </c>
      <c r="AD21" t="n">
        <v>462087.8446357715</v>
      </c>
      <c r="AE21" t="n">
        <v>632248.9749076059</v>
      </c>
      <c r="AF21" t="n">
        <v>2.253526566755739e-06</v>
      </c>
      <c r="AG21" t="n">
        <v>13.61979166666667</v>
      </c>
      <c r="AH21" t="n">
        <v>571908.0201094327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6.4064</v>
      </c>
      <c r="E22" t="n">
        <v>15.61</v>
      </c>
      <c r="F22" t="n">
        <v>11.22</v>
      </c>
      <c r="G22" t="n">
        <v>26.94</v>
      </c>
      <c r="H22" t="n">
        <v>0.35</v>
      </c>
      <c r="I22" t="n">
        <v>25</v>
      </c>
      <c r="J22" t="n">
        <v>307.24</v>
      </c>
      <c r="K22" t="n">
        <v>61.82</v>
      </c>
      <c r="L22" t="n">
        <v>6</v>
      </c>
      <c r="M22" t="n">
        <v>23</v>
      </c>
      <c r="N22" t="n">
        <v>89.42</v>
      </c>
      <c r="O22" t="n">
        <v>38127.48</v>
      </c>
      <c r="P22" t="n">
        <v>199.09</v>
      </c>
      <c r="Q22" t="n">
        <v>623.97</v>
      </c>
      <c r="R22" t="n">
        <v>47</v>
      </c>
      <c r="S22" t="n">
        <v>29.8</v>
      </c>
      <c r="T22" t="n">
        <v>7432.79</v>
      </c>
      <c r="U22" t="n">
        <v>0.63</v>
      </c>
      <c r="V22" t="n">
        <v>0.83</v>
      </c>
      <c r="W22" t="n">
        <v>2.4</v>
      </c>
      <c r="X22" t="n">
        <v>0.48</v>
      </c>
      <c r="Y22" t="n">
        <v>1</v>
      </c>
      <c r="Z22" t="n">
        <v>10</v>
      </c>
      <c r="AA22" t="n">
        <v>460.5816469569569</v>
      </c>
      <c r="AB22" t="n">
        <v>630.1881287946999</v>
      </c>
      <c r="AC22" t="n">
        <v>570.0438582571269</v>
      </c>
      <c r="AD22" t="n">
        <v>460581.6469569569</v>
      </c>
      <c r="AE22" t="n">
        <v>630188.1287946999</v>
      </c>
      <c r="AF22" t="n">
        <v>2.264519724132819e-06</v>
      </c>
      <c r="AG22" t="n">
        <v>13.55034722222222</v>
      </c>
      <c r="AH22" t="n">
        <v>570043.8582571269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6.4378</v>
      </c>
      <c r="E23" t="n">
        <v>15.53</v>
      </c>
      <c r="F23" t="n">
        <v>11.2</v>
      </c>
      <c r="G23" t="n">
        <v>28.01</v>
      </c>
      <c r="H23" t="n">
        <v>0.36</v>
      </c>
      <c r="I23" t="n">
        <v>24</v>
      </c>
      <c r="J23" t="n">
        <v>307.78</v>
      </c>
      <c r="K23" t="n">
        <v>61.82</v>
      </c>
      <c r="L23" t="n">
        <v>6.25</v>
      </c>
      <c r="M23" t="n">
        <v>22</v>
      </c>
      <c r="N23" t="n">
        <v>89.70999999999999</v>
      </c>
      <c r="O23" t="n">
        <v>38194.05</v>
      </c>
      <c r="P23" t="n">
        <v>198.36</v>
      </c>
      <c r="Q23" t="n">
        <v>624.03</v>
      </c>
      <c r="R23" t="n">
        <v>46.61</v>
      </c>
      <c r="S23" t="n">
        <v>29.8</v>
      </c>
      <c r="T23" t="n">
        <v>7242.67</v>
      </c>
      <c r="U23" t="n">
        <v>0.64</v>
      </c>
      <c r="V23" t="n">
        <v>0.83</v>
      </c>
      <c r="W23" t="n">
        <v>2.39</v>
      </c>
      <c r="X23" t="n">
        <v>0.46</v>
      </c>
      <c r="Y23" t="n">
        <v>1</v>
      </c>
      <c r="Z23" t="n">
        <v>10</v>
      </c>
      <c r="AA23" t="n">
        <v>458.5962203207233</v>
      </c>
      <c r="AB23" t="n">
        <v>627.4715804801637</v>
      </c>
      <c r="AC23" t="n">
        <v>567.5865735010304</v>
      </c>
      <c r="AD23" t="n">
        <v>458596.2203207233</v>
      </c>
      <c r="AE23" t="n">
        <v>627471.5804801637</v>
      </c>
      <c r="AF23" t="n">
        <v>2.275618924828651e-06</v>
      </c>
      <c r="AG23" t="n">
        <v>13.48090277777778</v>
      </c>
      <c r="AH23" t="n">
        <v>567586.5735010304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6.4678</v>
      </c>
      <c r="E24" t="n">
        <v>15.46</v>
      </c>
      <c r="F24" t="n">
        <v>11.19</v>
      </c>
      <c r="G24" t="n">
        <v>29.18</v>
      </c>
      <c r="H24" t="n">
        <v>0.38</v>
      </c>
      <c r="I24" t="n">
        <v>23</v>
      </c>
      <c r="J24" t="n">
        <v>308.32</v>
      </c>
      <c r="K24" t="n">
        <v>61.82</v>
      </c>
      <c r="L24" t="n">
        <v>6.5</v>
      </c>
      <c r="M24" t="n">
        <v>21</v>
      </c>
      <c r="N24" t="n">
        <v>90</v>
      </c>
      <c r="O24" t="n">
        <v>38260.74</v>
      </c>
      <c r="P24" t="n">
        <v>197.7</v>
      </c>
      <c r="Q24" t="n">
        <v>623.97</v>
      </c>
      <c r="R24" t="n">
        <v>45.95</v>
      </c>
      <c r="S24" t="n">
        <v>29.8</v>
      </c>
      <c r="T24" t="n">
        <v>6919.92</v>
      </c>
      <c r="U24" t="n">
        <v>0.65</v>
      </c>
      <c r="V24" t="n">
        <v>0.83</v>
      </c>
      <c r="W24" t="n">
        <v>2.39</v>
      </c>
      <c r="X24" t="n">
        <v>0.44</v>
      </c>
      <c r="Y24" t="n">
        <v>1</v>
      </c>
      <c r="Z24" t="n">
        <v>10</v>
      </c>
      <c r="AA24" t="n">
        <v>456.9553538294376</v>
      </c>
      <c r="AB24" t="n">
        <v>625.2264745568662</v>
      </c>
      <c r="AC24" t="n">
        <v>565.5557373360263</v>
      </c>
      <c r="AD24" t="n">
        <v>456955.3538294376</v>
      </c>
      <c r="AE24" t="n">
        <v>625226.4745568661</v>
      </c>
      <c r="AF24" t="n">
        <v>2.286223256703648e-06</v>
      </c>
      <c r="AG24" t="n">
        <v>13.42013888888889</v>
      </c>
      <c r="AH24" t="n">
        <v>565555.7373360263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6.4912</v>
      </c>
      <c r="E25" t="n">
        <v>15.41</v>
      </c>
      <c r="F25" t="n">
        <v>11.19</v>
      </c>
      <c r="G25" t="n">
        <v>30.51</v>
      </c>
      <c r="H25" t="n">
        <v>0.39</v>
      </c>
      <c r="I25" t="n">
        <v>22</v>
      </c>
      <c r="J25" t="n">
        <v>308.86</v>
      </c>
      <c r="K25" t="n">
        <v>61.82</v>
      </c>
      <c r="L25" t="n">
        <v>6.75</v>
      </c>
      <c r="M25" t="n">
        <v>20</v>
      </c>
      <c r="N25" t="n">
        <v>90.29000000000001</v>
      </c>
      <c r="O25" t="n">
        <v>38327.57</v>
      </c>
      <c r="P25" t="n">
        <v>197.47</v>
      </c>
      <c r="Q25" t="n">
        <v>623.99</v>
      </c>
      <c r="R25" t="n">
        <v>45.77</v>
      </c>
      <c r="S25" t="n">
        <v>29.8</v>
      </c>
      <c r="T25" t="n">
        <v>6832.21</v>
      </c>
      <c r="U25" t="n">
        <v>0.65</v>
      </c>
      <c r="V25" t="n">
        <v>0.84</v>
      </c>
      <c r="W25" t="n">
        <v>2.4</v>
      </c>
      <c r="X25" t="n">
        <v>0.44</v>
      </c>
      <c r="Y25" t="n">
        <v>1</v>
      </c>
      <c r="Z25" t="n">
        <v>10</v>
      </c>
      <c r="AA25" t="n">
        <v>455.9632367890998</v>
      </c>
      <c r="AB25" t="n">
        <v>623.869016253161</v>
      </c>
      <c r="AC25" t="n">
        <v>564.3278329476223</v>
      </c>
      <c r="AD25" t="n">
        <v>455963.2367890998</v>
      </c>
      <c r="AE25" t="n">
        <v>623869.016253161</v>
      </c>
      <c r="AF25" t="n">
        <v>2.294494635566146e-06</v>
      </c>
      <c r="AG25" t="n">
        <v>13.37673611111111</v>
      </c>
      <c r="AH25" t="n">
        <v>564327.8329476223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6.4978</v>
      </c>
      <c r="E26" t="n">
        <v>15.39</v>
      </c>
      <c r="F26" t="n">
        <v>11.17</v>
      </c>
      <c r="G26" t="n">
        <v>30.46</v>
      </c>
      <c r="H26" t="n">
        <v>0.4</v>
      </c>
      <c r="I26" t="n">
        <v>22</v>
      </c>
      <c r="J26" t="n">
        <v>309.41</v>
      </c>
      <c r="K26" t="n">
        <v>61.82</v>
      </c>
      <c r="L26" t="n">
        <v>7</v>
      </c>
      <c r="M26" t="n">
        <v>20</v>
      </c>
      <c r="N26" t="n">
        <v>90.59</v>
      </c>
      <c r="O26" t="n">
        <v>38394.52</v>
      </c>
      <c r="P26" t="n">
        <v>196.68</v>
      </c>
      <c r="Q26" t="n">
        <v>624</v>
      </c>
      <c r="R26" t="n">
        <v>45.87</v>
      </c>
      <c r="S26" t="n">
        <v>29.8</v>
      </c>
      <c r="T26" t="n">
        <v>6884.36</v>
      </c>
      <c r="U26" t="n">
        <v>0.65</v>
      </c>
      <c r="V26" t="n">
        <v>0.84</v>
      </c>
      <c r="W26" t="n">
        <v>2.38</v>
      </c>
      <c r="X26" t="n">
        <v>0.42</v>
      </c>
      <c r="Y26" t="n">
        <v>1</v>
      </c>
      <c r="Z26" t="n">
        <v>10</v>
      </c>
      <c r="AA26" t="n">
        <v>454.9788719081903</v>
      </c>
      <c r="AB26" t="n">
        <v>622.5221647959872</v>
      </c>
      <c r="AC26" t="n">
        <v>563.1095231032032</v>
      </c>
      <c r="AD26" t="n">
        <v>454978.8719081903</v>
      </c>
      <c r="AE26" t="n">
        <v>622522.1647959872</v>
      </c>
      <c r="AF26" t="n">
        <v>2.296827588578645e-06</v>
      </c>
      <c r="AG26" t="n">
        <v>13.359375</v>
      </c>
      <c r="AH26" t="n">
        <v>563109.5231032032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6.5267</v>
      </c>
      <c r="E27" t="n">
        <v>15.32</v>
      </c>
      <c r="F27" t="n">
        <v>11.16</v>
      </c>
      <c r="G27" t="n">
        <v>31.88</v>
      </c>
      <c r="H27" t="n">
        <v>0.42</v>
      </c>
      <c r="I27" t="n">
        <v>21</v>
      </c>
      <c r="J27" t="n">
        <v>309.95</v>
      </c>
      <c r="K27" t="n">
        <v>61.82</v>
      </c>
      <c r="L27" t="n">
        <v>7.25</v>
      </c>
      <c r="M27" t="n">
        <v>19</v>
      </c>
      <c r="N27" t="n">
        <v>90.88</v>
      </c>
      <c r="O27" t="n">
        <v>38461.6</v>
      </c>
      <c r="P27" t="n">
        <v>196.23</v>
      </c>
      <c r="Q27" t="n">
        <v>624.03</v>
      </c>
      <c r="R27" t="n">
        <v>44.97</v>
      </c>
      <c r="S27" t="n">
        <v>29.8</v>
      </c>
      <c r="T27" t="n">
        <v>6439.53</v>
      </c>
      <c r="U27" t="n">
        <v>0.66</v>
      </c>
      <c r="V27" t="n">
        <v>0.84</v>
      </c>
      <c r="W27" t="n">
        <v>2.39</v>
      </c>
      <c r="X27" t="n">
        <v>0.41</v>
      </c>
      <c r="Y27" t="n">
        <v>1</v>
      </c>
      <c r="Z27" t="n">
        <v>10</v>
      </c>
      <c r="AA27" t="n">
        <v>453.5815745784858</v>
      </c>
      <c r="AB27" t="n">
        <v>620.6103209450778</v>
      </c>
      <c r="AC27" t="n">
        <v>561.3801429461349</v>
      </c>
      <c r="AD27" t="n">
        <v>453581.5745784858</v>
      </c>
      <c r="AE27" t="n">
        <v>620610.3209450778</v>
      </c>
      <c r="AF27" t="n">
        <v>2.30704309495156e-06</v>
      </c>
      <c r="AG27" t="n">
        <v>13.29861111111111</v>
      </c>
      <c r="AH27" t="n">
        <v>561380.1429461349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6.5629</v>
      </c>
      <c r="E28" t="n">
        <v>15.24</v>
      </c>
      <c r="F28" t="n">
        <v>11.13</v>
      </c>
      <c r="G28" t="n">
        <v>33.39</v>
      </c>
      <c r="H28" t="n">
        <v>0.43</v>
      </c>
      <c r="I28" t="n">
        <v>20</v>
      </c>
      <c r="J28" t="n">
        <v>310.5</v>
      </c>
      <c r="K28" t="n">
        <v>61.82</v>
      </c>
      <c r="L28" t="n">
        <v>7.5</v>
      </c>
      <c r="M28" t="n">
        <v>18</v>
      </c>
      <c r="N28" t="n">
        <v>91.18000000000001</v>
      </c>
      <c r="O28" t="n">
        <v>38528.81</v>
      </c>
      <c r="P28" t="n">
        <v>195.8</v>
      </c>
      <c r="Q28" t="n">
        <v>624.01</v>
      </c>
      <c r="R28" t="n">
        <v>44.21</v>
      </c>
      <c r="S28" t="n">
        <v>29.8</v>
      </c>
      <c r="T28" t="n">
        <v>6063.92</v>
      </c>
      <c r="U28" t="n">
        <v>0.67</v>
      </c>
      <c r="V28" t="n">
        <v>0.84</v>
      </c>
      <c r="W28" t="n">
        <v>2.38</v>
      </c>
      <c r="X28" t="n">
        <v>0.38</v>
      </c>
      <c r="Y28" t="n">
        <v>1</v>
      </c>
      <c r="Z28" t="n">
        <v>10</v>
      </c>
      <c r="AA28" t="n">
        <v>451.8742949314659</v>
      </c>
      <c r="AB28" t="n">
        <v>618.274345612163</v>
      </c>
      <c r="AC28" t="n">
        <v>559.2671098204315</v>
      </c>
      <c r="AD28" t="n">
        <v>451874.2949314659</v>
      </c>
      <c r="AE28" t="n">
        <v>618274.345612163</v>
      </c>
      <c r="AF28" t="n">
        <v>2.319838988747391e-06</v>
      </c>
      <c r="AG28" t="n">
        <v>13.22916666666667</v>
      </c>
      <c r="AH28" t="n">
        <v>559267.1098204316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6.5995</v>
      </c>
      <c r="E29" t="n">
        <v>15.15</v>
      </c>
      <c r="F29" t="n">
        <v>11.1</v>
      </c>
      <c r="G29" t="n">
        <v>35.05</v>
      </c>
      <c r="H29" t="n">
        <v>0.44</v>
      </c>
      <c r="I29" t="n">
        <v>19</v>
      </c>
      <c r="J29" t="n">
        <v>311.04</v>
      </c>
      <c r="K29" t="n">
        <v>61.82</v>
      </c>
      <c r="L29" t="n">
        <v>7.75</v>
      </c>
      <c r="M29" t="n">
        <v>17</v>
      </c>
      <c r="N29" t="n">
        <v>91.47</v>
      </c>
      <c r="O29" t="n">
        <v>38596.15</v>
      </c>
      <c r="P29" t="n">
        <v>194.7</v>
      </c>
      <c r="Q29" t="n">
        <v>624.01</v>
      </c>
      <c r="R29" t="n">
        <v>43.29</v>
      </c>
      <c r="S29" t="n">
        <v>29.8</v>
      </c>
      <c r="T29" t="n">
        <v>5605.87</v>
      </c>
      <c r="U29" t="n">
        <v>0.6899999999999999</v>
      </c>
      <c r="V29" t="n">
        <v>0.84</v>
      </c>
      <c r="W29" t="n">
        <v>2.38</v>
      </c>
      <c r="X29" t="n">
        <v>0.35</v>
      </c>
      <c r="Y29" t="n">
        <v>1</v>
      </c>
      <c r="Z29" t="n">
        <v>10</v>
      </c>
      <c r="AA29" t="n">
        <v>438.707781166646</v>
      </c>
      <c r="AB29" t="n">
        <v>600.2593406135447</v>
      </c>
      <c r="AC29" t="n">
        <v>542.9714316146629</v>
      </c>
      <c r="AD29" t="n">
        <v>438707.781166646</v>
      </c>
      <c r="AE29" t="n">
        <v>600259.3406135447</v>
      </c>
      <c r="AF29" t="n">
        <v>2.332776273634887e-06</v>
      </c>
      <c r="AG29" t="n">
        <v>13.15104166666667</v>
      </c>
      <c r="AH29" t="n">
        <v>542971.431614663</v>
      </c>
    </row>
    <row r="30">
      <c r="A30" t="n">
        <v>28</v>
      </c>
      <c r="B30" t="n">
        <v>150</v>
      </c>
      <c r="C30" t="inlineStr">
        <is>
          <t xml:space="preserve">CONCLUIDO	</t>
        </is>
      </c>
      <c r="D30" t="n">
        <v>6.5969</v>
      </c>
      <c r="E30" t="n">
        <v>15.16</v>
      </c>
      <c r="F30" t="n">
        <v>11.11</v>
      </c>
      <c r="G30" t="n">
        <v>35.07</v>
      </c>
      <c r="H30" t="n">
        <v>0.46</v>
      </c>
      <c r="I30" t="n">
        <v>19</v>
      </c>
      <c r="J30" t="n">
        <v>311.59</v>
      </c>
      <c r="K30" t="n">
        <v>61.82</v>
      </c>
      <c r="L30" t="n">
        <v>8</v>
      </c>
      <c r="M30" t="n">
        <v>17</v>
      </c>
      <c r="N30" t="n">
        <v>91.77</v>
      </c>
      <c r="O30" t="n">
        <v>38663.62</v>
      </c>
      <c r="P30" t="n">
        <v>194.59</v>
      </c>
      <c r="Q30" t="n">
        <v>623.97</v>
      </c>
      <c r="R30" t="n">
        <v>43.61</v>
      </c>
      <c r="S30" t="n">
        <v>29.8</v>
      </c>
      <c r="T30" t="n">
        <v>5767.53</v>
      </c>
      <c r="U30" t="n">
        <v>0.68</v>
      </c>
      <c r="V30" t="n">
        <v>0.84</v>
      </c>
      <c r="W30" t="n">
        <v>2.38</v>
      </c>
      <c r="X30" t="n">
        <v>0.36</v>
      </c>
      <c r="Y30" t="n">
        <v>1</v>
      </c>
      <c r="Z30" t="n">
        <v>10</v>
      </c>
      <c r="AA30" t="n">
        <v>438.750059922201</v>
      </c>
      <c r="AB30" t="n">
        <v>600.3171882721019</v>
      </c>
      <c r="AC30" t="n">
        <v>543.0237583738772</v>
      </c>
      <c r="AD30" t="n">
        <v>438750.059922201</v>
      </c>
      <c r="AE30" t="n">
        <v>600317.1882721019</v>
      </c>
      <c r="AF30" t="n">
        <v>2.331857231539054e-06</v>
      </c>
      <c r="AG30" t="n">
        <v>13.15972222222222</v>
      </c>
      <c r="AH30" t="n">
        <v>543023.7583738772</v>
      </c>
    </row>
    <row r="31">
      <c r="A31" t="n">
        <v>29</v>
      </c>
      <c r="B31" t="n">
        <v>150</v>
      </c>
      <c r="C31" t="inlineStr">
        <is>
          <t xml:space="preserve">CONCLUIDO	</t>
        </is>
      </c>
      <c r="D31" t="n">
        <v>6.6286</v>
      </c>
      <c r="E31" t="n">
        <v>15.09</v>
      </c>
      <c r="F31" t="n">
        <v>11.09</v>
      </c>
      <c r="G31" t="n">
        <v>36.96</v>
      </c>
      <c r="H31" t="n">
        <v>0.47</v>
      </c>
      <c r="I31" t="n">
        <v>18</v>
      </c>
      <c r="J31" t="n">
        <v>312.14</v>
      </c>
      <c r="K31" t="n">
        <v>61.82</v>
      </c>
      <c r="L31" t="n">
        <v>8.25</v>
      </c>
      <c r="M31" t="n">
        <v>16</v>
      </c>
      <c r="N31" t="n">
        <v>92.06999999999999</v>
      </c>
      <c r="O31" t="n">
        <v>38731.35</v>
      </c>
      <c r="P31" t="n">
        <v>194.02</v>
      </c>
      <c r="Q31" t="n">
        <v>624</v>
      </c>
      <c r="R31" t="n">
        <v>43.03</v>
      </c>
      <c r="S31" t="n">
        <v>29.8</v>
      </c>
      <c r="T31" t="n">
        <v>5482.56</v>
      </c>
      <c r="U31" t="n">
        <v>0.6899999999999999</v>
      </c>
      <c r="V31" t="n">
        <v>0.84</v>
      </c>
      <c r="W31" t="n">
        <v>2.38</v>
      </c>
      <c r="X31" t="n">
        <v>0.34</v>
      </c>
      <c r="Y31" t="n">
        <v>1</v>
      </c>
      <c r="Z31" t="n">
        <v>10</v>
      </c>
      <c r="AA31" t="n">
        <v>437.1600328591427</v>
      </c>
      <c r="AB31" t="n">
        <v>598.1416430973823</v>
      </c>
      <c r="AC31" t="n">
        <v>541.0558441772359</v>
      </c>
      <c r="AD31" t="n">
        <v>437160.0328591428</v>
      </c>
      <c r="AE31" t="n">
        <v>598141.6430973823</v>
      </c>
      <c r="AF31" t="n">
        <v>2.343062475553635e-06</v>
      </c>
      <c r="AG31" t="n">
        <v>13.09895833333333</v>
      </c>
      <c r="AH31" t="n">
        <v>541055.844177236</v>
      </c>
    </row>
    <row r="32">
      <c r="A32" t="n">
        <v>30</v>
      </c>
      <c r="B32" t="n">
        <v>150</v>
      </c>
      <c r="C32" t="inlineStr">
        <is>
          <t xml:space="preserve">CONCLUIDO	</t>
        </is>
      </c>
      <c r="D32" t="n">
        <v>6.6341</v>
      </c>
      <c r="E32" t="n">
        <v>15.07</v>
      </c>
      <c r="F32" t="n">
        <v>11.08</v>
      </c>
      <c r="G32" t="n">
        <v>36.92</v>
      </c>
      <c r="H32" t="n">
        <v>0.48</v>
      </c>
      <c r="I32" t="n">
        <v>18</v>
      </c>
      <c r="J32" t="n">
        <v>312.69</v>
      </c>
      <c r="K32" t="n">
        <v>61.82</v>
      </c>
      <c r="L32" t="n">
        <v>8.5</v>
      </c>
      <c r="M32" t="n">
        <v>16</v>
      </c>
      <c r="N32" t="n">
        <v>92.37</v>
      </c>
      <c r="O32" t="n">
        <v>38799.09</v>
      </c>
      <c r="P32" t="n">
        <v>193.31</v>
      </c>
      <c r="Q32" t="n">
        <v>623.99</v>
      </c>
      <c r="R32" t="n">
        <v>42.59</v>
      </c>
      <c r="S32" t="n">
        <v>29.8</v>
      </c>
      <c r="T32" t="n">
        <v>5265.41</v>
      </c>
      <c r="U32" t="n">
        <v>0.7</v>
      </c>
      <c r="V32" t="n">
        <v>0.84</v>
      </c>
      <c r="W32" t="n">
        <v>2.38</v>
      </c>
      <c r="X32" t="n">
        <v>0.33</v>
      </c>
      <c r="Y32" t="n">
        <v>1</v>
      </c>
      <c r="Z32" t="n">
        <v>10</v>
      </c>
      <c r="AA32" t="n">
        <v>436.3529098729646</v>
      </c>
      <c r="AB32" t="n">
        <v>597.0373018199404</v>
      </c>
      <c r="AC32" t="n">
        <v>540.0568996813604</v>
      </c>
      <c r="AD32" t="n">
        <v>436352.9098729646</v>
      </c>
      <c r="AE32" t="n">
        <v>597037.3018199403</v>
      </c>
      <c r="AF32" t="n">
        <v>2.345006603064051e-06</v>
      </c>
      <c r="AG32" t="n">
        <v>13.08159722222222</v>
      </c>
      <c r="AH32" t="n">
        <v>540056.8996813603</v>
      </c>
    </row>
    <row r="33">
      <c r="A33" t="n">
        <v>31</v>
      </c>
      <c r="B33" t="n">
        <v>150</v>
      </c>
      <c r="C33" t="inlineStr">
        <is>
          <t xml:space="preserve">CONCLUIDO	</t>
        </is>
      </c>
      <c r="D33" t="n">
        <v>6.6619</v>
      </c>
      <c r="E33" t="n">
        <v>15.01</v>
      </c>
      <c r="F33" t="n">
        <v>11.07</v>
      </c>
      <c r="G33" t="n">
        <v>39.07</v>
      </c>
      <c r="H33" t="n">
        <v>0.5</v>
      </c>
      <c r="I33" t="n">
        <v>17</v>
      </c>
      <c r="J33" t="n">
        <v>313.24</v>
      </c>
      <c r="K33" t="n">
        <v>61.82</v>
      </c>
      <c r="L33" t="n">
        <v>8.75</v>
      </c>
      <c r="M33" t="n">
        <v>15</v>
      </c>
      <c r="N33" t="n">
        <v>92.67</v>
      </c>
      <c r="O33" t="n">
        <v>38866.96</v>
      </c>
      <c r="P33" t="n">
        <v>192.82</v>
      </c>
      <c r="Q33" t="n">
        <v>624.04</v>
      </c>
      <c r="R33" t="n">
        <v>42.37</v>
      </c>
      <c r="S33" t="n">
        <v>29.8</v>
      </c>
      <c r="T33" t="n">
        <v>5160.12</v>
      </c>
      <c r="U33" t="n">
        <v>0.7</v>
      </c>
      <c r="V33" t="n">
        <v>0.84</v>
      </c>
      <c r="W33" t="n">
        <v>2.38</v>
      </c>
      <c r="X33" t="n">
        <v>0.32</v>
      </c>
      <c r="Y33" t="n">
        <v>1</v>
      </c>
      <c r="Z33" t="n">
        <v>10</v>
      </c>
      <c r="AA33" t="n">
        <v>435.0197677930662</v>
      </c>
      <c r="AB33" t="n">
        <v>595.2132380121458</v>
      </c>
      <c r="AC33" t="n">
        <v>538.406921963292</v>
      </c>
      <c r="AD33" t="n">
        <v>435019.7677930662</v>
      </c>
      <c r="AE33" t="n">
        <v>595213.2380121457</v>
      </c>
      <c r="AF33" t="n">
        <v>2.354833283934882e-06</v>
      </c>
      <c r="AG33" t="n">
        <v>13.02951388888889</v>
      </c>
      <c r="AH33" t="n">
        <v>538406.9219632921</v>
      </c>
    </row>
    <row r="34">
      <c r="A34" t="n">
        <v>32</v>
      </c>
      <c r="B34" t="n">
        <v>150</v>
      </c>
      <c r="C34" t="inlineStr">
        <is>
          <t xml:space="preserve">CONCLUIDO	</t>
        </is>
      </c>
      <c r="D34" t="n">
        <v>6.6577</v>
      </c>
      <c r="E34" t="n">
        <v>15.02</v>
      </c>
      <c r="F34" t="n">
        <v>11.08</v>
      </c>
      <c r="G34" t="n">
        <v>39.1</v>
      </c>
      <c r="H34" t="n">
        <v>0.51</v>
      </c>
      <c r="I34" t="n">
        <v>17</v>
      </c>
      <c r="J34" t="n">
        <v>313.79</v>
      </c>
      <c r="K34" t="n">
        <v>61.82</v>
      </c>
      <c r="L34" t="n">
        <v>9</v>
      </c>
      <c r="M34" t="n">
        <v>15</v>
      </c>
      <c r="N34" t="n">
        <v>92.97</v>
      </c>
      <c r="O34" t="n">
        <v>38934.97</v>
      </c>
      <c r="P34" t="n">
        <v>193.11</v>
      </c>
      <c r="Q34" t="n">
        <v>624.05</v>
      </c>
      <c r="R34" t="n">
        <v>42.83</v>
      </c>
      <c r="S34" t="n">
        <v>29.8</v>
      </c>
      <c r="T34" t="n">
        <v>5389.6</v>
      </c>
      <c r="U34" t="n">
        <v>0.7</v>
      </c>
      <c r="V34" t="n">
        <v>0.84</v>
      </c>
      <c r="W34" t="n">
        <v>2.37</v>
      </c>
      <c r="X34" t="n">
        <v>0.33</v>
      </c>
      <c r="Y34" t="n">
        <v>1</v>
      </c>
      <c r="Z34" t="n">
        <v>10</v>
      </c>
      <c r="AA34" t="n">
        <v>435.4378141611285</v>
      </c>
      <c r="AB34" t="n">
        <v>595.7852274958326</v>
      </c>
      <c r="AC34" t="n">
        <v>538.9243215734482</v>
      </c>
      <c r="AD34" t="n">
        <v>435437.8141611285</v>
      </c>
      <c r="AE34" t="n">
        <v>595785.2274958326</v>
      </c>
      <c r="AF34" t="n">
        <v>2.353348677472382e-06</v>
      </c>
      <c r="AG34" t="n">
        <v>13.03819444444444</v>
      </c>
      <c r="AH34" t="n">
        <v>538924.3215734483</v>
      </c>
    </row>
    <row r="35">
      <c r="A35" t="n">
        <v>33</v>
      </c>
      <c r="B35" t="n">
        <v>150</v>
      </c>
      <c r="C35" t="inlineStr">
        <is>
          <t xml:space="preserve">CONCLUIDO	</t>
        </is>
      </c>
      <c r="D35" t="n">
        <v>6.6988</v>
      </c>
      <c r="E35" t="n">
        <v>14.93</v>
      </c>
      <c r="F35" t="n">
        <v>11.04</v>
      </c>
      <c r="G35" t="n">
        <v>41.41</v>
      </c>
      <c r="H35" t="n">
        <v>0.52</v>
      </c>
      <c r="I35" t="n">
        <v>16</v>
      </c>
      <c r="J35" t="n">
        <v>314.34</v>
      </c>
      <c r="K35" t="n">
        <v>61.82</v>
      </c>
      <c r="L35" t="n">
        <v>9.25</v>
      </c>
      <c r="M35" t="n">
        <v>14</v>
      </c>
      <c r="N35" t="n">
        <v>93.27</v>
      </c>
      <c r="O35" t="n">
        <v>39003.11</v>
      </c>
      <c r="P35" t="n">
        <v>192.2</v>
      </c>
      <c r="Q35" t="n">
        <v>624.04</v>
      </c>
      <c r="R35" t="n">
        <v>41.39</v>
      </c>
      <c r="S35" t="n">
        <v>29.8</v>
      </c>
      <c r="T35" t="n">
        <v>4673.24</v>
      </c>
      <c r="U35" t="n">
        <v>0.72</v>
      </c>
      <c r="V35" t="n">
        <v>0.85</v>
      </c>
      <c r="W35" t="n">
        <v>2.38</v>
      </c>
      <c r="X35" t="n">
        <v>0.29</v>
      </c>
      <c r="Y35" t="n">
        <v>1</v>
      </c>
      <c r="Z35" t="n">
        <v>10</v>
      </c>
      <c r="AA35" t="n">
        <v>433.0414991620543</v>
      </c>
      <c r="AB35" t="n">
        <v>592.5064835961429</v>
      </c>
      <c r="AC35" t="n">
        <v>535.9584963897987</v>
      </c>
      <c r="AD35" t="n">
        <v>433041.4991620543</v>
      </c>
      <c r="AE35" t="n">
        <v>592506.4835961428</v>
      </c>
      <c r="AF35" t="n">
        <v>2.36787661214113e-06</v>
      </c>
      <c r="AG35" t="n">
        <v>12.96006944444444</v>
      </c>
      <c r="AH35" t="n">
        <v>535958.4963897987</v>
      </c>
    </row>
    <row r="36">
      <c r="A36" t="n">
        <v>34</v>
      </c>
      <c r="B36" t="n">
        <v>150</v>
      </c>
      <c r="C36" t="inlineStr">
        <is>
          <t xml:space="preserve">CONCLUIDO	</t>
        </is>
      </c>
      <c r="D36" t="n">
        <v>6.6964</v>
      </c>
      <c r="E36" t="n">
        <v>14.93</v>
      </c>
      <c r="F36" t="n">
        <v>11.05</v>
      </c>
      <c r="G36" t="n">
        <v>41.43</v>
      </c>
      <c r="H36" t="n">
        <v>0.54</v>
      </c>
      <c r="I36" t="n">
        <v>16</v>
      </c>
      <c r="J36" t="n">
        <v>314.9</v>
      </c>
      <c r="K36" t="n">
        <v>61.82</v>
      </c>
      <c r="L36" t="n">
        <v>9.5</v>
      </c>
      <c r="M36" t="n">
        <v>14</v>
      </c>
      <c r="N36" t="n">
        <v>93.56999999999999</v>
      </c>
      <c r="O36" t="n">
        <v>39071.38</v>
      </c>
      <c r="P36" t="n">
        <v>191.85</v>
      </c>
      <c r="Q36" t="n">
        <v>623.97</v>
      </c>
      <c r="R36" t="n">
        <v>41.66</v>
      </c>
      <c r="S36" t="n">
        <v>29.8</v>
      </c>
      <c r="T36" t="n">
        <v>4809.14</v>
      </c>
      <c r="U36" t="n">
        <v>0.72</v>
      </c>
      <c r="V36" t="n">
        <v>0.85</v>
      </c>
      <c r="W36" t="n">
        <v>2.38</v>
      </c>
      <c r="X36" t="n">
        <v>0.3</v>
      </c>
      <c r="Y36" t="n">
        <v>1</v>
      </c>
      <c r="Z36" t="n">
        <v>10</v>
      </c>
      <c r="AA36" t="n">
        <v>432.8797362610152</v>
      </c>
      <c r="AB36" t="n">
        <v>592.2851524584655</v>
      </c>
      <c r="AC36" t="n">
        <v>535.7582887852612</v>
      </c>
      <c r="AD36" t="n">
        <v>432879.7362610152</v>
      </c>
      <c r="AE36" t="n">
        <v>592285.1524584655</v>
      </c>
      <c r="AF36" t="n">
        <v>2.367028265591129e-06</v>
      </c>
      <c r="AG36" t="n">
        <v>12.96006944444444</v>
      </c>
      <c r="AH36" t="n">
        <v>535758.2887852612</v>
      </c>
    </row>
    <row r="37">
      <c r="A37" t="n">
        <v>35</v>
      </c>
      <c r="B37" t="n">
        <v>150</v>
      </c>
      <c r="C37" t="inlineStr">
        <is>
          <t xml:space="preserve">CONCLUIDO	</t>
        </is>
      </c>
      <c r="D37" t="n">
        <v>6.6911</v>
      </c>
      <c r="E37" t="n">
        <v>14.95</v>
      </c>
      <c r="F37" t="n">
        <v>11.06</v>
      </c>
      <c r="G37" t="n">
        <v>41.47</v>
      </c>
      <c r="H37" t="n">
        <v>0.55</v>
      </c>
      <c r="I37" t="n">
        <v>16</v>
      </c>
      <c r="J37" t="n">
        <v>315.45</v>
      </c>
      <c r="K37" t="n">
        <v>61.82</v>
      </c>
      <c r="L37" t="n">
        <v>9.75</v>
      </c>
      <c r="M37" t="n">
        <v>14</v>
      </c>
      <c r="N37" t="n">
        <v>93.88</v>
      </c>
      <c r="O37" t="n">
        <v>39139.8</v>
      </c>
      <c r="P37" t="n">
        <v>191.54</v>
      </c>
      <c r="Q37" t="n">
        <v>624.0599999999999</v>
      </c>
      <c r="R37" t="n">
        <v>42.16</v>
      </c>
      <c r="S37" t="n">
        <v>29.8</v>
      </c>
      <c r="T37" t="n">
        <v>5060.17</v>
      </c>
      <c r="U37" t="n">
        <v>0.71</v>
      </c>
      <c r="V37" t="n">
        <v>0.84</v>
      </c>
      <c r="W37" t="n">
        <v>2.38</v>
      </c>
      <c r="X37" t="n">
        <v>0.31</v>
      </c>
      <c r="Y37" t="n">
        <v>1</v>
      </c>
      <c r="Z37" t="n">
        <v>10</v>
      </c>
      <c r="AA37" t="n">
        <v>432.8407870417868</v>
      </c>
      <c r="AB37" t="n">
        <v>592.2318604183992</v>
      </c>
      <c r="AC37" t="n">
        <v>535.7100828627027</v>
      </c>
      <c r="AD37" t="n">
        <v>432840.7870417868</v>
      </c>
      <c r="AE37" t="n">
        <v>592231.8604183991</v>
      </c>
      <c r="AF37" t="n">
        <v>2.365154833626547e-06</v>
      </c>
      <c r="AG37" t="n">
        <v>12.97743055555556</v>
      </c>
      <c r="AH37" t="n">
        <v>535710.0828627028</v>
      </c>
    </row>
    <row r="38">
      <c r="A38" t="n">
        <v>36</v>
      </c>
      <c r="B38" t="n">
        <v>150</v>
      </c>
      <c r="C38" t="inlineStr">
        <is>
          <t xml:space="preserve">CONCLUIDO	</t>
        </is>
      </c>
      <c r="D38" t="n">
        <v>6.7263</v>
      </c>
      <c r="E38" t="n">
        <v>14.87</v>
      </c>
      <c r="F38" t="n">
        <v>11.04</v>
      </c>
      <c r="G38" t="n">
        <v>44.15</v>
      </c>
      <c r="H38" t="n">
        <v>0.5600000000000001</v>
      </c>
      <c r="I38" t="n">
        <v>15</v>
      </c>
      <c r="J38" t="n">
        <v>316.01</v>
      </c>
      <c r="K38" t="n">
        <v>61.82</v>
      </c>
      <c r="L38" t="n">
        <v>10</v>
      </c>
      <c r="M38" t="n">
        <v>13</v>
      </c>
      <c r="N38" t="n">
        <v>94.18000000000001</v>
      </c>
      <c r="O38" t="n">
        <v>39208.35</v>
      </c>
      <c r="P38" t="n">
        <v>191.16</v>
      </c>
      <c r="Q38" t="n">
        <v>623.98</v>
      </c>
      <c r="R38" t="n">
        <v>41.48</v>
      </c>
      <c r="S38" t="n">
        <v>29.8</v>
      </c>
      <c r="T38" t="n">
        <v>4721.13</v>
      </c>
      <c r="U38" t="n">
        <v>0.72</v>
      </c>
      <c r="V38" t="n">
        <v>0.85</v>
      </c>
      <c r="W38" t="n">
        <v>2.37</v>
      </c>
      <c r="X38" t="n">
        <v>0.29</v>
      </c>
      <c r="Y38" t="n">
        <v>1</v>
      </c>
      <c r="Z38" t="n">
        <v>10</v>
      </c>
      <c r="AA38" t="n">
        <v>431.3460284890361</v>
      </c>
      <c r="AB38" t="n">
        <v>590.1866658224321</v>
      </c>
      <c r="AC38" t="n">
        <v>533.8600787685265</v>
      </c>
      <c r="AD38" t="n">
        <v>431346.0284890361</v>
      </c>
      <c r="AE38" t="n">
        <v>590186.6658224321</v>
      </c>
      <c r="AF38" t="n">
        <v>2.37759724969321e-06</v>
      </c>
      <c r="AG38" t="n">
        <v>12.90798611111111</v>
      </c>
      <c r="AH38" t="n">
        <v>533860.0787685264</v>
      </c>
    </row>
    <row r="39">
      <c r="A39" t="n">
        <v>37</v>
      </c>
      <c r="B39" t="n">
        <v>150</v>
      </c>
      <c r="C39" t="inlineStr">
        <is>
          <t xml:space="preserve">CONCLUIDO	</t>
        </is>
      </c>
      <c r="D39" t="n">
        <v>6.7272</v>
      </c>
      <c r="E39" t="n">
        <v>14.86</v>
      </c>
      <c r="F39" t="n">
        <v>11.03</v>
      </c>
      <c r="G39" t="n">
        <v>44.14</v>
      </c>
      <c r="H39" t="n">
        <v>0.58</v>
      </c>
      <c r="I39" t="n">
        <v>15</v>
      </c>
      <c r="J39" t="n">
        <v>316.56</v>
      </c>
      <c r="K39" t="n">
        <v>61.82</v>
      </c>
      <c r="L39" t="n">
        <v>10.25</v>
      </c>
      <c r="M39" t="n">
        <v>13</v>
      </c>
      <c r="N39" t="n">
        <v>94.48999999999999</v>
      </c>
      <c r="O39" t="n">
        <v>39277.04</v>
      </c>
      <c r="P39" t="n">
        <v>191.02</v>
      </c>
      <c r="Q39" t="n">
        <v>623.97</v>
      </c>
      <c r="R39" t="n">
        <v>41.09</v>
      </c>
      <c r="S39" t="n">
        <v>29.8</v>
      </c>
      <c r="T39" t="n">
        <v>4530.23</v>
      </c>
      <c r="U39" t="n">
        <v>0.73</v>
      </c>
      <c r="V39" t="n">
        <v>0.85</v>
      </c>
      <c r="W39" t="n">
        <v>2.38</v>
      </c>
      <c r="X39" t="n">
        <v>0.29</v>
      </c>
      <c r="Y39" t="n">
        <v>1</v>
      </c>
      <c r="Z39" t="n">
        <v>10</v>
      </c>
      <c r="AA39" t="n">
        <v>431.1574712203958</v>
      </c>
      <c r="AB39" t="n">
        <v>589.9286734489191</v>
      </c>
      <c r="AC39" t="n">
        <v>533.6267088250468</v>
      </c>
      <c r="AD39" t="n">
        <v>431157.4712203958</v>
      </c>
      <c r="AE39" t="n">
        <v>589928.6734489191</v>
      </c>
      <c r="AF39" t="n">
        <v>2.37791537964946e-06</v>
      </c>
      <c r="AG39" t="n">
        <v>12.89930555555556</v>
      </c>
      <c r="AH39" t="n">
        <v>533626.7088250468</v>
      </c>
    </row>
    <row r="40">
      <c r="A40" t="n">
        <v>38</v>
      </c>
      <c r="B40" t="n">
        <v>150</v>
      </c>
      <c r="C40" t="inlineStr">
        <is>
          <t xml:space="preserve">CONCLUIDO	</t>
        </is>
      </c>
      <c r="D40" t="n">
        <v>6.7663</v>
      </c>
      <c r="E40" t="n">
        <v>14.78</v>
      </c>
      <c r="F40" t="n">
        <v>11</v>
      </c>
      <c r="G40" t="n">
        <v>47.16</v>
      </c>
      <c r="H40" t="n">
        <v>0.59</v>
      </c>
      <c r="I40" t="n">
        <v>14</v>
      </c>
      <c r="J40" t="n">
        <v>317.12</v>
      </c>
      <c r="K40" t="n">
        <v>61.82</v>
      </c>
      <c r="L40" t="n">
        <v>10.5</v>
      </c>
      <c r="M40" t="n">
        <v>12</v>
      </c>
      <c r="N40" t="n">
        <v>94.8</v>
      </c>
      <c r="O40" t="n">
        <v>39345.87</v>
      </c>
      <c r="P40" t="n">
        <v>189.8</v>
      </c>
      <c r="Q40" t="n">
        <v>623.97</v>
      </c>
      <c r="R40" t="n">
        <v>40.31</v>
      </c>
      <c r="S40" t="n">
        <v>29.8</v>
      </c>
      <c r="T40" t="n">
        <v>4144.6</v>
      </c>
      <c r="U40" t="n">
        <v>0.74</v>
      </c>
      <c r="V40" t="n">
        <v>0.85</v>
      </c>
      <c r="W40" t="n">
        <v>2.38</v>
      </c>
      <c r="X40" t="n">
        <v>0.26</v>
      </c>
      <c r="Y40" t="n">
        <v>1</v>
      </c>
      <c r="Z40" t="n">
        <v>10</v>
      </c>
      <c r="AA40" t="n">
        <v>428.8380887133044</v>
      </c>
      <c r="AB40" t="n">
        <v>586.755191978782</v>
      </c>
      <c r="AC40" t="n">
        <v>530.7560999724103</v>
      </c>
      <c r="AD40" t="n">
        <v>428838.0887133044</v>
      </c>
      <c r="AE40" t="n">
        <v>586755.1919787821</v>
      </c>
      <c r="AF40" t="n">
        <v>2.391736358859874e-06</v>
      </c>
      <c r="AG40" t="n">
        <v>12.82986111111111</v>
      </c>
      <c r="AH40" t="n">
        <v>530756.0999724104</v>
      </c>
    </row>
    <row r="41">
      <c r="A41" t="n">
        <v>39</v>
      </c>
      <c r="B41" t="n">
        <v>150</v>
      </c>
      <c r="C41" t="inlineStr">
        <is>
          <t xml:space="preserve">CONCLUIDO	</t>
        </is>
      </c>
      <c r="D41" t="n">
        <v>6.7691</v>
      </c>
      <c r="E41" t="n">
        <v>14.77</v>
      </c>
      <c r="F41" t="n">
        <v>11</v>
      </c>
      <c r="G41" t="n">
        <v>47.13</v>
      </c>
      <c r="H41" t="n">
        <v>0.6</v>
      </c>
      <c r="I41" t="n">
        <v>14</v>
      </c>
      <c r="J41" t="n">
        <v>317.68</v>
      </c>
      <c r="K41" t="n">
        <v>61.82</v>
      </c>
      <c r="L41" t="n">
        <v>10.75</v>
      </c>
      <c r="M41" t="n">
        <v>12</v>
      </c>
      <c r="N41" t="n">
        <v>95.11</v>
      </c>
      <c r="O41" t="n">
        <v>39414.84</v>
      </c>
      <c r="P41" t="n">
        <v>189.98</v>
      </c>
      <c r="Q41" t="n">
        <v>623.99</v>
      </c>
      <c r="R41" t="n">
        <v>40.12</v>
      </c>
      <c r="S41" t="n">
        <v>29.8</v>
      </c>
      <c r="T41" t="n">
        <v>4049.93</v>
      </c>
      <c r="U41" t="n">
        <v>0.74</v>
      </c>
      <c r="V41" t="n">
        <v>0.85</v>
      </c>
      <c r="W41" t="n">
        <v>2.37</v>
      </c>
      <c r="X41" t="n">
        <v>0.25</v>
      </c>
      <c r="Y41" t="n">
        <v>1</v>
      </c>
      <c r="Z41" t="n">
        <v>10</v>
      </c>
      <c r="AA41" t="n">
        <v>428.8981286894625</v>
      </c>
      <c r="AB41" t="n">
        <v>586.8373413229382</v>
      </c>
      <c r="AC41" t="n">
        <v>530.8304090984576</v>
      </c>
      <c r="AD41" t="n">
        <v>428898.1286894624</v>
      </c>
      <c r="AE41" t="n">
        <v>586837.3413229382</v>
      </c>
      <c r="AF41" t="n">
        <v>2.39272609650154e-06</v>
      </c>
      <c r="AG41" t="n">
        <v>12.82118055555556</v>
      </c>
      <c r="AH41" t="n">
        <v>530830.4090984577</v>
      </c>
    </row>
    <row r="42">
      <c r="A42" t="n">
        <v>40</v>
      </c>
      <c r="B42" t="n">
        <v>150</v>
      </c>
      <c r="C42" t="inlineStr">
        <is>
          <t xml:space="preserve">CONCLUIDO	</t>
        </is>
      </c>
      <c r="D42" t="n">
        <v>6.7693</v>
      </c>
      <c r="E42" t="n">
        <v>14.77</v>
      </c>
      <c r="F42" t="n">
        <v>11</v>
      </c>
      <c r="G42" t="n">
        <v>47.13</v>
      </c>
      <c r="H42" t="n">
        <v>0.62</v>
      </c>
      <c r="I42" t="n">
        <v>14</v>
      </c>
      <c r="J42" t="n">
        <v>318.24</v>
      </c>
      <c r="K42" t="n">
        <v>61.82</v>
      </c>
      <c r="L42" t="n">
        <v>11</v>
      </c>
      <c r="M42" t="n">
        <v>12</v>
      </c>
      <c r="N42" t="n">
        <v>95.42</v>
      </c>
      <c r="O42" t="n">
        <v>39483.95</v>
      </c>
      <c r="P42" t="n">
        <v>189.21</v>
      </c>
      <c r="Q42" t="n">
        <v>623.97</v>
      </c>
      <c r="R42" t="n">
        <v>40.05</v>
      </c>
      <c r="S42" t="n">
        <v>29.8</v>
      </c>
      <c r="T42" t="n">
        <v>4014.24</v>
      </c>
      <c r="U42" t="n">
        <v>0.74</v>
      </c>
      <c r="V42" t="n">
        <v>0.85</v>
      </c>
      <c r="W42" t="n">
        <v>2.38</v>
      </c>
      <c r="X42" t="n">
        <v>0.25</v>
      </c>
      <c r="Y42" t="n">
        <v>1</v>
      </c>
      <c r="Z42" t="n">
        <v>10</v>
      </c>
      <c r="AA42" t="n">
        <v>428.2730628206219</v>
      </c>
      <c r="AB42" t="n">
        <v>585.9820986252307</v>
      </c>
      <c r="AC42" t="n">
        <v>530.0567895634787</v>
      </c>
      <c r="AD42" t="n">
        <v>428273.0628206219</v>
      </c>
      <c r="AE42" t="n">
        <v>585982.0986252307</v>
      </c>
      <c r="AF42" t="n">
        <v>2.392796792047374e-06</v>
      </c>
      <c r="AG42" t="n">
        <v>12.82118055555556</v>
      </c>
      <c r="AH42" t="n">
        <v>530056.7895634787</v>
      </c>
    </row>
    <row r="43">
      <c r="A43" t="n">
        <v>41</v>
      </c>
      <c r="B43" t="n">
        <v>150</v>
      </c>
      <c r="C43" t="inlineStr">
        <is>
          <t xml:space="preserve">CONCLUIDO	</t>
        </is>
      </c>
      <c r="D43" t="n">
        <v>6.7998</v>
      </c>
      <c r="E43" t="n">
        <v>14.71</v>
      </c>
      <c r="F43" t="n">
        <v>10.99</v>
      </c>
      <c r="G43" t="n">
        <v>50.71</v>
      </c>
      <c r="H43" t="n">
        <v>0.63</v>
      </c>
      <c r="I43" t="n">
        <v>13</v>
      </c>
      <c r="J43" t="n">
        <v>318.8</v>
      </c>
      <c r="K43" t="n">
        <v>61.82</v>
      </c>
      <c r="L43" t="n">
        <v>11.25</v>
      </c>
      <c r="M43" t="n">
        <v>11</v>
      </c>
      <c r="N43" t="n">
        <v>95.73</v>
      </c>
      <c r="O43" t="n">
        <v>39553.2</v>
      </c>
      <c r="P43" t="n">
        <v>188.51</v>
      </c>
      <c r="Q43" t="n">
        <v>623.99</v>
      </c>
      <c r="R43" t="n">
        <v>39.75</v>
      </c>
      <c r="S43" t="n">
        <v>29.8</v>
      </c>
      <c r="T43" t="n">
        <v>3870.31</v>
      </c>
      <c r="U43" t="n">
        <v>0.75</v>
      </c>
      <c r="V43" t="n">
        <v>0.85</v>
      </c>
      <c r="W43" t="n">
        <v>2.37</v>
      </c>
      <c r="X43" t="n">
        <v>0.24</v>
      </c>
      <c r="Y43" t="n">
        <v>1</v>
      </c>
      <c r="Z43" t="n">
        <v>10</v>
      </c>
      <c r="AA43" t="n">
        <v>426.7501747261051</v>
      </c>
      <c r="AB43" t="n">
        <v>583.8984159492317</v>
      </c>
      <c r="AC43" t="n">
        <v>528.1719706376101</v>
      </c>
      <c r="AD43" t="n">
        <v>426750.1747261051</v>
      </c>
      <c r="AE43" t="n">
        <v>583898.4159492317</v>
      </c>
      <c r="AF43" t="n">
        <v>2.403577862786955e-06</v>
      </c>
      <c r="AG43" t="n">
        <v>12.76909722222222</v>
      </c>
      <c r="AH43" t="n">
        <v>528171.9706376101</v>
      </c>
    </row>
    <row r="44">
      <c r="A44" t="n">
        <v>42</v>
      </c>
      <c r="B44" t="n">
        <v>150</v>
      </c>
      <c r="C44" t="inlineStr">
        <is>
          <t xml:space="preserve">CONCLUIDO	</t>
        </is>
      </c>
      <c r="D44" t="n">
        <v>6.7986</v>
      </c>
      <c r="E44" t="n">
        <v>14.71</v>
      </c>
      <c r="F44" t="n">
        <v>10.99</v>
      </c>
      <c r="G44" t="n">
        <v>50.72</v>
      </c>
      <c r="H44" t="n">
        <v>0.64</v>
      </c>
      <c r="I44" t="n">
        <v>13</v>
      </c>
      <c r="J44" t="n">
        <v>319.36</v>
      </c>
      <c r="K44" t="n">
        <v>61.82</v>
      </c>
      <c r="L44" t="n">
        <v>11.5</v>
      </c>
      <c r="M44" t="n">
        <v>11</v>
      </c>
      <c r="N44" t="n">
        <v>96.04000000000001</v>
      </c>
      <c r="O44" t="n">
        <v>39622.59</v>
      </c>
      <c r="P44" t="n">
        <v>188.82</v>
      </c>
      <c r="Q44" t="n">
        <v>623.97</v>
      </c>
      <c r="R44" t="n">
        <v>39.88</v>
      </c>
      <c r="S44" t="n">
        <v>29.8</v>
      </c>
      <c r="T44" t="n">
        <v>3931.38</v>
      </c>
      <c r="U44" t="n">
        <v>0.75</v>
      </c>
      <c r="V44" t="n">
        <v>0.85</v>
      </c>
      <c r="W44" t="n">
        <v>2.37</v>
      </c>
      <c r="X44" t="n">
        <v>0.24</v>
      </c>
      <c r="Y44" t="n">
        <v>1</v>
      </c>
      <c r="Z44" t="n">
        <v>10</v>
      </c>
      <c r="AA44" t="n">
        <v>427.0340760215637</v>
      </c>
      <c r="AB44" t="n">
        <v>584.2868622265194</v>
      </c>
      <c r="AC44" t="n">
        <v>528.5233441473812</v>
      </c>
      <c r="AD44" t="n">
        <v>427034.0760215637</v>
      </c>
      <c r="AE44" t="n">
        <v>584286.8622265194</v>
      </c>
      <c r="AF44" t="n">
        <v>2.403153689511955e-06</v>
      </c>
      <c r="AG44" t="n">
        <v>12.76909722222222</v>
      </c>
      <c r="AH44" t="n">
        <v>528523.3441473811</v>
      </c>
    </row>
    <row r="45">
      <c r="A45" t="n">
        <v>43</v>
      </c>
      <c r="B45" t="n">
        <v>150</v>
      </c>
      <c r="C45" t="inlineStr">
        <is>
          <t xml:space="preserve">CONCLUIDO	</t>
        </is>
      </c>
      <c r="D45" t="n">
        <v>6.7963</v>
      </c>
      <c r="E45" t="n">
        <v>14.71</v>
      </c>
      <c r="F45" t="n">
        <v>10.99</v>
      </c>
      <c r="G45" t="n">
        <v>50.74</v>
      </c>
      <c r="H45" t="n">
        <v>0.65</v>
      </c>
      <c r="I45" t="n">
        <v>13</v>
      </c>
      <c r="J45" t="n">
        <v>319.93</v>
      </c>
      <c r="K45" t="n">
        <v>61.82</v>
      </c>
      <c r="L45" t="n">
        <v>11.75</v>
      </c>
      <c r="M45" t="n">
        <v>11</v>
      </c>
      <c r="N45" t="n">
        <v>96.36</v>
      </c>
      <c r="O45" t="n">
        <v>39692.13</v>
      </c>
      <c r="P45" t="n">
        <v>188.92</v>
      </c>
      <c r="Q45" t="n">
        <v>623.99</v>
      </c>
      <c r="R45" t="n">
        <v>40.13</v>
      </c>
      <c r="S45" t="n">
        <v>29.8</v>
      </c>
      <c r="T45" t="n">
        <v>4058.28</v>
      </c>
      <c r="U45" t="n">
        <v>0.74</v>
      </c>
      <c r="V45" t="n">
        <v>0.85</v>
      </c>
      <c r="W45" t="n">
        <v>2.37</v>
      </c>
      <c r="X45" t="n">
        <v>0.25</v>
      </c>
      <c r="Y45" t="n">
        <v>1</v>
      </c>
      <c r="Z45" t="n">
        <v>10</v>
      </c>
      <c r="AA45" t="n">
        <v>427.1828094299587</v>
      </c>
      <c r="AB45" t="n">
        <v>584.4903658375404</v>
      </c>
      <c r="AC45" t="n">
        <v>528.7074256593853</v>
      </c>
      <c r="AD45" t="n">
        <v>427182.8094299587</v>
      </c>
      <c r="AE45" t="n">
        <v>584490.3658375404</v>
      </c>
      <c r="AF45" t="n">
        <v>2.402340690734871e-06</v>
      </c>
      <c r="AG45" t="n">
        <v>12.76909722222222</v>
      </c>
      <c r="AH45" t="n">
        <v>528707.4256593853</v>
      </c>
    </row>
    <row r="46">
      <c r="A46" t="n">
        <v>44</v>
      </c>
      <c r="B46" t="n">
        <v>150</v>
      </c>
      <c r="C46" t="inlineStr">
        <is>
          <t xml:space="preserve">CONCLUIDO	</t>
        </is>
      </c>
      <c r="D46" t="n">
        <v>6.7936</v>
      </c>
      <c r="E46" t="n">
        <v>14.72</v>
      </c>
      <c r="F46" t="n">
        <v>11</v>
      </c>
      <c r="G46" t="n">
        <v>50.77</v>
      </c>
      <c r="H46" t="n">
        <v>0.67</v>
      </c>
      <c r="I46" t="n">
        <v>13</v>
      </c>
      <c r="J46" t="n">
        <v>320.49</v>
      </c>
      <c r="K46" t="n">
        <v>61.82</v>
      </c>
      <c r="L46" t="n">
        <v>12</v>
      </c>
      <c r="M46" t="n">
        <v>11</v>
      </c>
      <c r="N46" t="n">
        <v>96.67</v>
      </c>
      <c r="O46" t="n">
        <v>39761.81</v>
      </c>
      <c r="P46" t="n">
        <v>188.37</v>
      </c>
      <c r="Q46" t="n">
        <v>623.97</v>
      </c>
      <c r="R46" t="n">
        <v>39.99</v>
      </c>
      <c r="S46" t="n">
        <v>29.8</v>
      </c>
      <c r="T46" t="n">
        <v>3988.82</v>
      </c>
      <c r="U46" t="n">
        <v>0.75</v>
      </c>
      <c r="V46" t="n">
        <v>0.85</v>
      </c>
      <c r="W46" t="n">
        <v>2.38</v>
      </c>
      <c r="X46" t="n">
        <v>0.25</v>
      </c>
      <c r="Y46" t="n">
        <v>1</v>
      </c>
      <c r="Z46" t="n">
        <v>10</v>
      </c>
      <c r="AA46" t="n">
        <v>426.870048769783</v>
      </c>
      <c r="AB46" t="n">
        <v>584.0624329042614</v>
      </c>
      <c r="AC46" t="n">
        <v>528.3203340446508</v>
      </c>
      <c r="AD46" t="n">
        <v>426870.048769783</v>
      </c>
      <c r="AE46" t="n">
        <v>584062.4329042614</v>
      </c>
      <c r="AF46" t="n">
        <v>2.401386300866122e-06</v>
      </c>
      <c r="AG46" t="n">
        <v>12.77777777777778</v>
      </c>
      <c r="AH46" t="n">
        <v>528320.3340446509</v>
      </c>
    </row>
    <row r="47">
      <c r="A47" t="n">
        <v>45</v>
      </c>
      <c r="B47" t="n">
        <v>150</v>
      </c>
      <c r="C47" t="inlineStr">
        <is>
          <t xml:space="preserve">CONCLUIDO	</t>
        </is>
      </c>
      <c r="D47" t="n">
        <v>6.8373</v>
      </c>
      <c r="E47" t="n">
        <v>14.63</v>
      </c>
      <c r="F47" t="n">
        <v>10.96</v>
      </c>
      <c r="G47" t="n">
        <v>54.81</v>
      </c>
      <c r="H47" t="n">
        <v>0.68</v>
      </c>
      <c r="I47" t="n">
        <v>12</v>
      </c>
      <c r="J47" t="n">
        <v>321.06</v>
      </c>
      <c r="K47" t="n">
        <v>61.82</v>
      </c>
      <c r="L47" t="n">
        <v>12.25</v>
      </c>
      <c r="M47" t="n">
        <v>10</v>
      </c>
      <c r="N47" t="n">
        <v>96.98999999999999</v>
      </c>
      <c r="O47" t="n">
        <v>39831.64</v>
      </c>
      <c r="P47" t="n">
        <v>187.02</v>
      </c>
      <c r="Q47" t="n">
        <v>623.97</v>
      </c>
      <c r="R47" t="n">
        <v>38.99</v>
      </c>
      <c r="S47" t="n">
        <v>29.8</v>
      </c>
      <c r="T47" t="n">
        <v>3490.66</v>
      </c>
      <c r="U47" t="n">
        <v>0.76</v>
      </c>
      <c r="V47" t="n">
        <v>0.85</v>
      </c>
      <c r="W47" t="n">
        <v>2.37</v>
      </c>
      <c r="X47" t="n">
        <v>0.21</v>
      </c>
      <c r="Y47" t="n">
        <v>1</v>
      </c>
      <c r="Z47" t="n">
        <v>10</v>
      </c>
      <c r="AA47" t="n">
        <v>424.3125932554728</v>
      </c>
      <c r="AB47" t="n">
        <v>580.5632094426079</v>
      </c>
      <c r="AC47" t="n">
        <v>525.1550715589868</v>
      </c>
      <c r="AD47" t="n">
        <v>424312.5932554728</v>
      </c>
      <c r="AE47" t="n">
        <v>580563.2094426079</v>
      </c>
      <c r="AF47" t="n">
        <v>2.416833277630701e-06</v>
      </c>
      <c r="AG47" t="n">
        <v>12.69965277777778</v>
      </c>
      <c r="AH47" t="n">
        <v>525155.0715589868</v>
      </c>
    </row>
    <row r="48">
      <c r="A48" t="n">
        <v>46</v>
      </c>
      <c r="B48" t="n">
        <v>150</v>
      </c>
      <c r="C48" t="inlineStr">
        <is>
          <t xml:space="preserve">CONCLUIDO	</t>
        </is>
      </c>
      <c r="D48" t="n">
        <v>6.8331</v>
      </c>
      <c r="E48" t="n">
        <v>14.63</v>
      </c>
      <c r="F48" t="n">
        <v>10.97</v>
      </c>
      <c r="G48" t="n">
        <v>54.85</v>
      </c>
      <c r="H48" t="n">
        <v>0.6899999999999999</v>
      </c>
      <c r="I48" t="n">
        <v>12</v>
      </c>
      <c r="J48" t="n">
        <v>321.63</v>
      </c>
      <c r="K48" t="n">
        <v>61.82</v>
      </c>
      <c r="L48" t="n">
        <v>12.5</v>
      </c>
      <c r="M48" t="n">
        <v>10</v>
      </c>
      <c r="N48" t="n">
        <v>97.31</v>
      </c>
      <c r="O48" t="n">
        <v>39901.61</v>
      </c>
      <c r="P48" t="n">
        <v>186.99</v>
      </c>
      <c r="Q48" t="n">
        <v>623.97</v>
      </c>
      <c r="R48" t="n">
        <v>39.15</v>
      </c>
      <c r="S48" t="n">
        <v>29.8</v>
      </c>
      <c r="T48" t="n">
        <v>3573.16</v>
      </c>
      <c r="U48" t="n">
        <v>0.76</v>
      </c>
      <c r="V48" t="n">
        <v>0.85</v>
      </c>
      <c r="W48" t="n">
        <v>2.38</v>
      </c>
      <c r="X48" t="n">
        <v>0.22</v>
      </c>
      <c r="Y48" t="n">
        <v>1</v>
      </c>
      <c r="Z48" t="n">
        <v>10</v>
      </c>
      <c r="AA48" t="n">
        <v>424.4585807161284</v>
      </c>
      <c r="AB48" t="n">
        <v>580.7629559267892</v>
      </c>
      <c r="AC48" t="n">
        <v>525.3357545190636</v>
      </c>
      <c r="AD48" t="n">
        <v>424458.5807161285</v>
      </c>
      <c r="AE48" t="n">
        <v>580762.9559267892</v>
      </c>
      <c r="AF48" t="n">
        <v>2.415348671168202e-06</v>
      </c>
      <c r="AG48" t="n">
        <v>12.69965277777778</v>
      </c>
      <c r="AH48" t="n">
        <v>525335.7545190636</v>
      </c>
    </row>
    <row r="49">
      <c r="A49" t="n">
        <v>47</v>
      </c>
      <c r="B49" t="n">
        <v>150</v>
      </c>
      <c r="C49" t="inlineStr">
        <is>
          <t xml:space="preserve">CONCLUIDO	</t>
        </is>
      </c>
      <c r="D49" t="n">
        <v>6.8316</v>
      </c>
      <c r="E49" t="n">
        <v>14.64</v>
      </c>
      <c r="F49" t="n">
        <v>10.97</v>
      </c>
      <c r="G49" t="n">
        <v>54.87</v>
      </c>
      <c r="H49" t="n">
        <v>0.71</v>
      </c>
      <c r="I49" t="n">
        <v>12</v>
      </c>
      <c r="J49" t="n">
        <v>322.2</v>
      </c>
      <c r="K49" t="n">
        <v>61.82</v>
      </c>
      <c r="L49" t="n">
        <v>12.75</v>
      </c>
      <c r="M49" t="n">
        <v>10</v>
      </c>
      <c r="N49" t="n">
        <v>97.62</v>
      </c>
      <c r="O49" t="n">
        <v>39971.73</v>
      </c>
      <c r="P49" t="n">
        <v>187.14</v>
      </c>
      <c r="Q49" t="n">
        <v>624.01</v>
      </c>
      <c r="R49" t="n">
        <v>39.5</v>
      </c>
      <c r="S49" t="n">
        <v>29.8</v>
      </c>
      <c r="T49" t="n">
        <v>3748.33</v>
      </c>
      <c r="U49" t="n">
        <v>0.75</v>
      </c>
      <c r="V49" t="n">
        <v>0.85</v>
      </c>
      <c r="W49" t="n">
        <v>2.37</v>
      </c>
      <c r="X49" t="n">
        <v>0.23</v>
      </c>
      <c r="Y49" t="n">
        <v>1</v>
      </c>
      <c r="Z49" t="n">
        <v>10</v>
      </c>
      <c r="AA49" t="n">
        <v>424.6220507134151</v>
      </c>
      <c r="AB49" t="n">
        <v>580.986622788864</v>
      </c>
      <c r="AC49" t="n">
        <v>525.5380749297406</v>
      </c>
      <c r="AD49" t="n">
        <v>424622.0507134151</v>
      </c>
      <c r="AE49" t="n">
        <v>580986.622788864</v>
      </c>
      <c r="AF49" t="n">
        <v>2.414818454574452e-06</v>
      </c>
      <c r="AG49" t="n">
        <v>12.70833333333333</v>
      </c>
      <c r="AH49" t="n">
        <v>525538.0749297405</v>
      </c>
    </row>
    <row r="50">
      <c r="A50" t="n">
        <v>48</v>
      </c>
      <c r="B50" t="n">
        <v>150</v>
      </c>
      <c r="C50" t="inlineStr">
        <is>
          <t xml:space="preserve">CONCLUIDO	</t>
        </is>
      </c>
      <c r="D50" t="n">
        <v>6.8306</v>
      </c>
      <c r="E50" t="n">
        <v>14.64</v>
      </c>
      <c r="F50" t="n">
        <v>10.98</v>
      </c>
      <c r="G50" t="n">
        <v>54.88</v>
      </c>
      <c r="H50" t="n">
        <v>0.72</v>
      </c>
      <c r="I50" t="n">
        <v>12</v>
      </c>
      <c r="J50" t="n">
        <v>322.77</v>
      </c>
      <c r="K50" t="n">
        <v>61.82</v>
      </c>
      <c r="L50" t="n">
        <v>13</v>
      </c>
      <c r="M50" t="n">
        <v>10</v>
      </c>
      <c r="N50" t="n">
        <v>97.94</v>
      </c>
      <c r="O50" t="n">
        <v>40042</v>
      </c>
      <c r="P50" t="n">
        <v>187.09</v>
      </c>
      <c r="Q50" t="n">
        <v>623.97</v>
      </c>
      <c r="R50" t="n">
        <v>39.49</v>
      </c>
      <c r="S50" t="n">
        <v>29.8</v>
      </c>
      <c r="T50" t="n">
        <v>3742.37</v>
      </c>
      <c r="U50" t="n">
        <v>0.75</v>
      </c>
      <c r="V50" t="n">
        <v>0.85</v>
      </c>
      <c r="W50" t="n">
        <v>2.37</v>
      </c>
      <c r="X50" t="n">
        <v>0.23</v>
      </c>
      <c r="Y50" t="n">
        <v>1</v>
      </c>
      <c r="Z50" t="n">
        <v>10</v>
      </c>
      <c r="AA50" t="n">
        <v>424.6584291116189</v>
      </c>
      <c r="AB50" t="n">
        <v>581.0363973181881</v>
      </c>
      <c r="AC50" t="n">
        <v>525.5830990478448</v>
      </c>
      <c r="AD50" t="n">
        <v>424658.4291116189</v>
      </c>
      <c r="AE50" t="n">
        <v>581036.3973181881</v>
      </c>
      <c r="AF50" t="n">
        <v>2.414464976845285e-06</v>
      </c>
      <c r="AG50" t="n">
        <v>12.70833333333333</v>
      </c>
      <c r="AH50" t="n">
        <v>525583.0990478449</v>
      </c>
    </row>
    <row r="51">
      <c r="A51" t="n">
        <v>49</v>
      </c>
      <c r="B51" t="n">
        <v>150</v>
      </c>
      <c r="C51" t="inlineStr">
        <is>
          <t xml:space="preserve">CONCLUIDO	</t>
        </is>
      </c>
      <c r="D51" t="n">
        <v>6.8314</v>
      </c>
      <c r="E51" t="n">
        <v>14.64</v>
      </c>
      <c r="F51" t="n">
        <v>10.97</v>
      </c>
      <c r="G51" t="n">
        <v>54.87</v>
      </c>
      <c r="H51" t="n">
        <v>0.73</v>
      </c>
      <c r="I51" t="n">
        <v>12</v>
      </c>
      <c r="J51" t="n">
        <v>323.34</v>
      </c>
      <c r="K51" t="n">
        <v>61.82</v>
      </c>
      <c r="L51" t="n">
        <v>13.25</v>
      </c>
      <c r="M51" t="n">
        <v>10</v>
      </c>
      <c r="N51" t="n">
        <v>98.27</v>
      </c>
      <c r="O51" t="n">
        <v>40112.54</v>
      </c>
      <c r="P51" t="n">
        <v>186.13</v>
      </c>
      <c r="Q51" t="n">
        <v>623.97</v>
      </c>
      <c r="R51" t="n">
        <v>39.55</v>
      </c>
      <c r="S51" t="n">
        <v>29.8</v>
      </c>
      <c r="T51" t="n">
        <v>3770.77</v>
      </c>
      <c r="U51" t="n">
        <v>0.75</v>
      </c>
      <c r="V51" t="n">
        <v>0.85</v>
      </c>
      <c r="W51" t="n">
        <v>2.37</v>
      </c>
      <c r="X51" t="n">
        <v>0.23</v>
      </c>
      <c r="Y51" t="n">
        <v>1</v>
      </c>
      <c r="Z51" t="n">
        <v>10</v>
      </c>
      <c r="AA51" t="n">
        <v>423.8233442873766</v>
      </c>
      <c r="AB51" t="n">
        <v>579.8937974203175</v>
      </c>
      <c r="AC51" t="n">
        <v>524.5495472805779</v>
      </c>
      <c r="AD51" t="n">
        <v>423823.3442873766</v>
      </c>
      <c r="AE51" t="n">
        <v>579893.7974203174</v>
      </c>
      <c r="AF51" t="n">
        <v>2.414747759028619e-06</v>
      </c>
      <c r="AG51" t="n">
        <v>12.70833333333333</v>
      </c>
      <c r="AH51" t="n">
        <v>524549.5472805779</v>
      </c>
    </row>
    <row r="52">
      <c r="A52" t="n">
        <v>50</v>
      </c>
      <c r="B52" t="n">
        <v>150</v>
      </c>
      <c r="C52" t="inlineStr">
        <is>
          <t xml:space="preserve">CONCLUIDO	</t>
        </is>
      </c>
      <c r="D52" t="n">
        <v>6.8756</v>
      </c>
      <c r="E52" t="n">
        <v>14.54</v>
      </c>
      <c r="F52" t="n">
        <v>10.94</v>
      </c>
      <c r="G52" t="n">
        <v>59.65</v>
      </c>
      <c r="H52" t="n">
        <v>0.74</v>
      </c>
      <c r="I52" t="n">
        <v>11</v>
      </c>
      <c r="J52" t="n">
        <v>323.91</v>
      </c>
      <c r="K52" t="n">
        <v>61.82</v>
      </c>
      <c r="L52" t="n">
        <v>13.5</v>
      </c>
      <c r="M52" t="n">
        <v>9</v>
      </c>
      <c r="N52" t="n">
        <v>98.59</v>
      </c>
      <c r="O52" t="n">
        <v>40183.11</v>
      </c>
      <c r="P52" t="n">
        <v>185.35</v>
      </c>
      <c r="Q52" t="n">
        <v>624.01</v>
      </c>
      <c r="R52" t="n">
        <v>38.17</v>
      </c>
      <c r="S52" t="n">
        <v>29.8</v>
      </c>
      <c r="T52" t="n">
        <v>3087.98</v>
      </c>
      <c r="U52" t="n">
        <v>0.78</v>
      </c>
      <c r="V52" t="n">
        <v>0.85</v>
      </c>
      <c r="W52" t="n">
        <v>2.37</v>
      </c>
      <c r="X52" t="n">
        <v>0.19</v>
      </c>
      <c r="Y52" t="n">
        <v>1</v>
      </c>
      <c r="Z52" t="n">
        <v>10</v>
      </c>
      <c r="AA52" t="n">
        <v>421.7826841698554</v>
      </c>
      <c r="AB52" t="n">
        <v>577.1016762199544</v>
      </c>
      <c r="AC52" t="n">
        <v>522.0239022088108</v>
      </c>
      <c r="AD52" t="n">
        <v>421782.6841698554</v>
      </c>
      <c r="AE52" t="n">
        <v>577101.6762199544</v>
      </c>
      <c r="AF52" t="n">
        <v>2.430371474657782e-06</v>
      </c>
      <c r="AG52" t="n">
        <v>12.62152777777778</v>
      </c>
      <c r="AH52" t="n">
        <v>522023.9022088108</v>
      </c>
    </row>
    <row r="53">
      <c r="A53" t="n">
        <v>51</v>
      </c>
      <c r="B53" t="n">
        <v>150</v>
      </c>
      <c r="C53" t="inlineStr">
        <is>
          <t xml:space="preserve">CONCLUIDO	</t>
        </is>
      </c>
      <c r="D53" t="n">
        <v>6.8714</v>
      </c>
      <c r="E53" t="n">
        <v>14.55</v>
      </c>
      <c r="F53" t="n">
        <v>10.94</v>
      </c>
      <c r="G53" t="n">
        <v>59.7</v>
      </c>
      <c r="H53" t="n">
        <v>0.76</v>
      </c>
      <c r="I53" t="n">
        <v>11</v>
      </c>
      <c r="J53" t="n">
        <v>324.48</v>
      </c>
      <c r="K53" t="n">
        <v>61.82</v>
      </c>
      <c r="L53" t="n">
        <v>13.75</v>
      </c>
      <c r="M53" t="n">
        <v>9</v>
      </c>
      <c r="N53" t="n">
        <v>98.91</v>
      </c>
      <c r="O53" t="n">
        <v>40253.84</v>
      </c>
      <c r="P53" t="n">
        <v>185.45</v>
      </c>
      <c r="Q53" t="n">
        <v>623.97</v>
      </c>
      <c r="R53" t="n">
        <v>38.47</v>
      </c>
      <c r="S53" t="n">
        <v>29.8</v>
      </c>
      <c r="T53" t="n">
        <v>3237.91</v>
      </c>
      <c r="U53" t="n">
        <v>0.77</v>
      </c>
      <c r="V53" t="n">
        <v>0.85</v>
      </c>
      <c r="W53" t="n">
        <v>2.37</v>
      </c>
      <c r="X53" t="n">
        <v>0.2</v>
      </c>
      <c r="Y53" t="n">
        <v>1</v>
      </c>
      <c r="Z53" t="n">
        <v>10</v>
      </c>
      <c r="AA53" t="n">
        <v>421.9826822876736</v>
      </c>
      <c r="AB53" t="n">
        <v>577.3753224680474</v>
      </c>
      <c r="AC53" t="n">
        <v>522.2714320430507</v>
      </c>
      <c r="AD53" t="n">
        <v>421982.6822876736</v>
      </c>
      <c r="AE53" t="n">
        <v>577375.3224680475</v>
      </c>
      <c r="AF53" t="n">
        <v>2.428886868195283e-06</v>
      </c>
      <c r="AG53" t="n">
        <v>12.63020833333333</v>
      </c>
      <c r="AH53" t="n">
        <v>522271.4320430508</v>
      </c>
    </row>
    <row r="54">
      <c r="A54" t="n">
        <v>52</v>
      </c>
      <c r="B54" t="n">
        <v>150</v>
      </c>
      <c r="C54" t="inlineStr">
        <is>
          <t xml:space="preserve">CONCLUIDO	</t>
        </is>
      </c>
      <c r="D54" t="n">
        <v>6.8713</v>
      </c>
      <c r="E54" t="n">
        <v>14.55</v>
      </c>
      <c r="F54" t="n">
        <v>10.95</v>
      </c>
      <c r="G54" t="n">
        <v>59.7</v>
      </c>
      <c r="H54" t="n">
        <v>0.77</v>
      </c>
      <c r="I54" t="n">
        <v>11</v>
      </c>
      <c r="J54" t="n">
        <v>325.06</v>
      </c>
      <c r="K54" t="n">
        <v>61.82</v>
      </c>
      <c r="L54" t="n">
        <v>14</v>
      </c>
      <c r="M54" t="n">
        <v>9</v>
      </c>
      <c r="N54" t="n">
        <v>99.23999999999999</v>
      </c>
      <c r="O54" t="n">
        <v>40324.71</v>
      </c>
      <c r="P54" t="n">
        <v>185.39</v>
      </c>
      <c r="Q54" t="n">
        <v>623.97</v>
      </c>
      <c r="R54" t="n">
        <v>38.53</v>
      </c>
      <c r="S54" t="n">
        <v>29.8</v>
      </c>
      <c r="T54" t="n">
        <v>3269.49</v>
      </c>
      <c r="U54" t="n">
        <v>0.77</v>
      </c>
      <c r="V54" t="n">
        <v>0.85</v>
      </c>
      <c r="W54" t="n">
        <v>2.37</v>
      </c>
      <c r="X54" t="n">
        <v>0.2</v>
      </c>
      <c r="Y54" t="n">
        <v>1</v>
      </c>
      <c r="Z54" t="n">
        <v>10</v>
      </c>
      <c r="AA54" t="n">
        <v>421.9846287799253</v>
      </c>
      <c r="AB54" t="n">
        <v>577.3779857446195</v>
      </c>
      <c r="AC54" t="n">
        <v>522.2738411402447</v>
      </c>
      <c r="AD54" t="n">
        <v>421984.6287799253</v>
      </c>
      <c r="AE54" t="n">
        <v>577377.9857446195</v>
      </c>
      <c r="AF54" t="n">
        <v>2.428851520422365e-06</v>
      </c>
      <c r="AG54" t="n">
        <v>12.63020833333333</v>
      </c>
      <c r="AH54" t="n">
        <v>522273.8411402447</v>
      </c>
    </row>
    <row r="55">
      <c r="A55" t="n">
        <v>53</v>
      </c>
      <c r="B55" t="n">
        <v>150</v>
      </c>
      <c r="C55" t="inlineStr">
        <is>
          <t xml:space="preserve">CONCLUIDO	</t>
        </is>
      </c>
      <c r="D55" t="n">
        <v>6.8748</v>
      </c>
      <c r="E55" t="n">
        <v>14.55</v>
      </c>
      <c r="F55" t="n">
        <v>10.94</v>
      </c>
      <c r="G55" t="n">
        <v>59.66</v>
      </c>
      <c r="H55" t="n">
        <v>0.78</v>
      </c>
      <c r="I55" t="n">
        <v>11</v>
      </c>
      <c r="J55" t="n">
        <v>325.63</v>
      </c>
      <c r="K55" t="n">
        <v>61.82</v>
      </c>
      <c r="L55" t="n">
        <v>14.25</v>
      </c>
      <c r="M55" t="n">
        <v>9</v>
      </c>
      <c r="N55" t="n">
        <v>99.56</v>
      </c>
      <c r="O55" t="n">
        <v>40395.74</v>
      </c>
      <c r="P55" t="n">
        <v>184.52</v>
      </c>
      <c r="Q55" t="n">
        <v>623.97</v>
      </c>
      <c r="R55" t="n">
        <v>38.39</v>
      </c>
      <c r="S55" t="n">
        <v>29.8</v>
      </c>
      <c r="T55" t="n">
        <v>3199.98</v>
      </c>
      <c r="U55" t="n">
        <v>0.78</v>
      </c>
      <c r="V55" t="n">
        <v>0.85</v>
      </c>
      <c r="W55" t="n">
        <v>2.36</v>
      </c>
      <c r="X55" t="n">
        <v>0.19</v>
      </c>
      <c r="Y55" t="n">
        <v>1</v>
      </c>
      <c r="Z55" t="n">
        <v>10</v>
      </c>
      <c r="AA55" t="n">
        <v>421.1486705536548</v>
      </c>
      <c r="AB55" t="n">
        <v>576.2341908195622</v>
      </c>
      <c r="AC55" t="n">
        <v>521.2392083975086</v>
      </c>
      <c r="AD55" t="n">
        <v>421148.6705536548</v>
      </c>
      <c r="AE55" t="n">
        <v>576234.1908195622</v>
      </c>
      <c r="AF55" t="n">
        <v>2.430088692474448e-06</v>
      </c>
      <c r="AG55" t="n">
        <v>12.63020833333333</v>
      </c>
      <c r="AH55" t="n">
        <v>521239.2083975086</v>
      </c>
    </row>
    <row r="56">
      <c r="A56" t="n">
        <v>54</v>
      </c>
      <c r="B56" t="n">
        <v>150</v>
      </c>
      <c r="C56" t="inlineStr">
        <is>
          <t xml:space="preserve">CONCLUIDO	</t>
        </is>
      </c>
      <c r="D56" t="n">
        <v>6.8698</v>
      </c>
      <c r="E56" t="n">
        <v>14.56</v>
      </c>
      <c r="F56" t="n">
        <v>10.95</v>
      </c>
      <c r="G56" t="n">
        <v>59.72</v>
      </c>
      <c r="H56" t="n">
        <v>0.79</v>
      </c>
      <c r="I56" t="n">
        <v>11</v>
      </c>
      <c r="J56" t="n">
        <v>326.21</v>
      </c>
      <c r="K56" t="n">
        <v>61.82</v>
      </c>
      <c r="L56" t="n">
        <v>14.5</v>
      </c>
      <c r="M56" t="n">
        <v>9</v>
      </c>
      <c r="N56" t="n">
        <v>99.89</v>
      </c>
      <c r="O56" t="n">
        <v>40466.92</v>
      </c>
      <c r="P56" t="n">
        <v>184.16</v>
      </c>
      <c r="Q56" t="n">
        <v>623.97</v>
      </c>
      <c r="R56" t="n">
        <v>38.67</v>
      </c>
      <c r="S56" t="n">
        <v>29.8</v>
      </c>
      <c r="T56" t="n">
        <v>3337.02</v>
      </c>
      <c r="U56" t="n">
        <v>0.77</v>
      </c>
      <c r="V56" t="n">
        <v>0.85</v>
      </c>
      <c r="W56" t="n">
        <v>2.37</v>
      </c>
      <c r="X56" t="n">
        <v>0.2</v>
      </c>
      <c r="Y56" t="n">
        <v>1</v>
      </c>
      <c r="Z56" t="n">
        <v>10</v>
      </c>
      <c r="AA56" t="n">
        <v>421.0534732707629</v>
      </c>
      <c r="AB56" t="n">
        <v>576.1039376973018</v>
      </c>
      <c r="AC56" t="n">
        <v>521.1213864504253</v>
      </c>
      <c r="AD56" t="n">
        <v>421053.4732707629</v>
      </c>
      <c r="AE56" t="n">
        <v>576103.9376973019</v>
      </c>
      <c r="AF56" t="n">
        <v>2.428321303828615e-06</v>
      </c>
      <c r="AG56" t="n">
        <v>12.63888888888889</v>
      </c>
      <c r="AH56" t="n">
        <v>521121.3864504254</v>
      </c>
    </row>
    <row r="57">
      <c r="A57" t="n">
        <v>55</v>
      </c>
      <c r="B57" t="n">
        <v>150</v>
      </c>
      <c r="C57" t="inlineStr">
        <is>
          <t xml:space="preserve">CONCLUIDO	</t>
        </is>
      </c>
      <c r="D57" t="n">
        <v>6.9038</v>
      </c>
      <c r="E57" t="n">
        <v>14.48</v>
      </c>
      <c r="F57" t="n">
        <v>10.93</v>
      </c>
      <c r="G57" t="n">
        <v>65.59</v>
      </c>
      <c r="H57" t="n">
        <v>0.8</v>
      </c>
      <c r="I57" t="n">
        <v>10</v>
      </c>
      <c r="J57" t="n">
        <v>326.79</v>
      </c>
      <c r="K57" t="n">
        <v>61.82</v>
      </c>
      <c r="L57" t="n">
        <v>14.75</v>
      </c>
      <c r="M57" t="n">
        <v>8</v>
      </c>
      <c r="N57" t="n">
        <v>100.22</v>
      </c>
      <c r="O57" t="n">
        <v>40538.25</v>
      </c>
      <c r="P57" t="n">
        <v>183.74</v>
      </c>
      <c r="Q57" t="n">
        <v>623.97</v>
      </c>
      <c r="R57" t="n">
        <v>38.1</v>
      </c>
      <c r="S57" t="n">
        <v>29.8</v>
      </c>
      <c r="T57" t="n">
        <v>3057.01</v>
      </c>
      <c r="U57" t="n">
        <v>0.78</v>
      </c>
      <c r="V57" t="n">
        <v>0.85</v>
      </c>
      <c r="W57" t="n">
        <v>2.37</v>
      </c>
      <c r="X57" t="n">
        <v>0.19</v>
      </c>
      <c r="Y57" t="n">
        <v>1</v>
      </c>
      <c r="Z57" t="n">
        <v>10</v>
      </c>
      <c r="AA57" t="n">
        <v>419.6599405494349</v>
      </c>
      <c r="AB57" t="n">
        <v>574.197244749656</v>
      </c>
      <c r="AC57" t="n">
        <v>519.3966656016424</v>
      </c>
      <c r="AD57" t="n">
        <v>419659.9405494349</v>
      </c>
      <c r="AE57" t="n">
        <v>574197.2447496559</v>
      </c>
      <c r="AF57" t="n">
        <v>2.44033954662028e-06</v>
      </c>
      <c r="AG57" t="n">
        <v>12.56944444444444</v>
      </c>
      <c r="AH57" t="n">
        <v>519396.6656016425</v>
      </c>
    </row>
    <row r="58">
      <c r="A58" t="n">
        <v>56</v>
      </c>
      <c r="B58" t="n">
        <v>150</v>
      </c>
      <c r="C58" t="inlineStr">
        <is>
          <t xml:space="preserve">CONCLUIDO	</t>
        </is>
      </c>
      <c r="D58" t="n">
        <v>6.9057</v>
      </c>
      <c r="E58" t="n">
        <v>14.48</v>
      </c>
      <c r="F58" t="n">
        <v>10.93</v>
      </c>
      <c r="G58" t="n">
        <v>65.56999999999999</v>
      </c>
      <c r="H58" t="n">
        <v>0.82</v>
      </c>
      <c r="I58" t="n">
        <v>10</v>
      </c>
      <c r="J58" t="n">
        <v>327.37</v>
      </c>
      <c r="K58" t="n">
        <v>61.82</v>
      </c>
      <c r="L58" t="n">
        <v>15</v>
      </c>
      <c r="M58" t="n">
        <v>8</v>
      </c>
      <c r="N58" t="n">
        <v>100.55</v>
      </c>
      <c r="O58" t="n">
        <v>40609.74</v>
      </c>
      <c r="P58" t="n">
        <v>183.64</v>
      </c>
      <c r="Q58" t="n">
        <v>623.99</v>
      </c>
      <c r="R58" t="n">
        <v>37.89</v>
      </c>
      <c r="S58" t="n">
        <v>29.8</v>
      </c>
      <c r="T58" t="n">
        <v>2951.44</v>
      </c>
      <c r="U58" t="n">
        <v>0.79</v>
      </c>
      <c r="V58" t="n">
        <v>0.85</v>
      </c>
      <c r="W58" t="n">
        <v>2.37</v>
      </c>
      <c r="X58" t="n">
        <v>0.18</v>
      </c>
      <c r="Y58" t="n">
        <v>1</v>
      </c>
      <c r="Z58" t="n">
        <v>10</v>
      </c>
      <c r="AA58" t="n">
        <v>419.5273441365619</v>
      </c>
      <c r="AB58" t="n">
        <v>574.0158204878222</v>
      </c>
      <c r="AC58" t="n">
        <v>519.2325562167276</v>
      </c>
      <c r="AD58" t="n">
        <v>419527.3441365618</v>
      </c>
      <c r="AE58" t="n">
        <v>574015.8204878222</v>
      </c>
      <c r="AF58" t="n">
        <v>2.441011154305696e-06</v>
      </c>
      <c r="AG58" t="n">
        <v>12.56944444444444</v>
      </c>
      <c r="AH58" t="n">
        <v>519232.5562167276</v>
      </c>
    </row>
    <row r="59">
      <c r="A59" t="n">
        <v>57</v>
      </c>
      <c r="B59" t="n">
        <v>150</v>
      </c>
      <c r="C59" t="inlineStr">
        <is>
          <t xml:space="preserve">CONCLUIDO	</t>
        </is>
      </c>
      <c r="D59" t="n">
        <v>6.9028</v>
      </c>
      <c r="E59" t="n">
        <v>14.49</v>
      </c>
      <c r="F59" t="n">
        <v>10.93</v>
      </c>
      <c r="G59" t="n">
        <v>65.61</v>
      </c>
      <c r="H59" t="n">
        <v>0.83</v>
      </c>
      <c r="I59" t="n">
        <v>10</v>
      </c>
      <c r="J59" t="n">
        <v>327.95</v>
      </c>
      <c r="K59" t="n">
        <v>61.82</v>
      </c>
      <c r="L59" t="n">
        <v>15.25</v>
      </c>
      <c r="M59" t="n">
        <v>8</v>
      </c>
      <c r="N59" t="n">
        <v>100.88</v>
      </c>
      <c r="O59" t="n">
        <v>40681.39</v>
      </c>
      <c r="P59" t="n">
        <v>183.97</v>
      </c>
      <c r="Q59" t="n">
        <v>623.97</v>
      </c>
      <c r="R59" t="n">
        <v>38.06</v>
      </c>
      <c r="S59" t="n">
        <v>29.8</v>
      </c>
      <c r="T59" t="n">
        <v>3038.42</v>
      </c>
      <c r="U59" t="n">
        <v>0.78</v>
      </c>
      <c r="V59" t="n">
        <v>0.85</v>
      </c>
      <c r="W59" t="n">
        <v>2.37</v>
      </c>
      <c r="X59" t="n">
        <v>0.19</v>
      </c>
      <c r="Y59" t="n">
        <v>1</v>
      </c>
      <c r="Z59" t="n">
        <v>10</v>
      </c>
      <c r="AA59" t="n">
        <v>419.8695893483542</v>
      </c>
      <c r="AB59" t="n">
        <v>574.4840954853895</v>
      </c>
      <c r="AC59" t="n">
        <v>519.6561397057552</v>
      </c>
      <c r="AD59" t="n">
        <v>419869.5893483542</v>
      </c>
      <c r="AE59" t="n">
        <v>574484.0954853895</v>
      </c>
      <c r="AF59" t="n">
        <v>2.439986068891113e-06</v>
      </c>
      <c r="AG59" t="n">
        <v>12.578125</v>
      </c>
      <c r="AH59" t="n">
        <v>519656.1397057552</v>
      </c>
    </row>
    <row r="60">
      <c r="A60" t="n">
        <v>58</v>
      </c>
      <c r="B60" t="n">
        <v>150</v>
      </c>
      <c r="C60" t="inlineStr">
        <is>
          <t xml:space="preserve">CONCLUIDO	</t>
        </is>
      </c>
      <c r="D60" t="n">
        <v>6.9066</v>
      </c>
      <c r="E60" t="n">
        <v>14.48</v>
      </c>
      <c r="F60" t="n">
        <v>10.93</v>
      </c>
      <c r="G60" t="n">
        <v>65.56</v>
      </c>
      <c r="H60" t="n">
        <v>0.84</v>
      </c>
      <c r="I60" t="n">
        <v>10</v>
      </c>
      <c r="J60" t="n">
        <v>328.53</v>
      </c>
      <c r="K60" t="n">
        <v>61.82</v>
      </c>
      <c r="L60" t="n">
        <v>15.5</v>
      </c>
      <c r="M60" t="n">
        <v>8</v>
      </c>
      <c r="N60" t="n">
        <v>101.21</v>
      </c>
      <c r="O60" t="n">
        <v>40753.2</v>
      </c>
      <c r="P60" t="n">
        <v>183.71</v>
      </c>
      <c r="Q60" t="n">
        <v>623.97</v>
      </c>
      <c r="R60" t="n">
        <v>37.9</v>
      </c>
      <c r="S60" t="n">
        <v>29.8</v>
      </c>
      <c r="T60" t="n">
        <v>2955.91</v>
      </c>
      <c r="U60" t="n">
        <v>0.79</v>
      </c>
      <c r="V60" t="n">
        <v>0.85</v>
      </c>
      <c r="W60" t="n">
        <v>2.37</v>
      </c>
      <c r="X60" t="n">
        <v>0.18</v>
      </c>
      <c r="Y60" t="n">
        <v>1</v>
      </c>
      <c r="Z60" t="n">
        <v>10</v>
      </c>
      <c r="AA60" t="n">
        <v>419.5570395733263</v>
      </c>
      <c r="AB60" t="n">
        <v>574.0564510944735</v>
      </c>
      <c r="AC60" t="n">
        <v>519.2693090953055</v>
      </c>
      <c r="AD60" t="n">
        <v>419557.0395733264</v>
      </c>
      <c r="AE60" t="n">
        <v>574056.4510944735</v>
      </c>
      <c r="AF60" t="n">
        <v>2.441329284261946e-06</v>
      </c>
      <c r="AG60" t="n">
        <v>12.56944444444444</v>
      </c>
      <c r="AH60" t="n">
        <v>519269.3090953055</v>
      </c>
    </row>
    <row r="61">
      <c r="A61" t="n">
        <v>59</v>
      </c>
      <c r="B61" t="n">
        <v>150</v>
      </c>
      <c r="C61" t="inlineStr">
        <is>
          <t xml:space="preserve">CONCLUIDO	</t>
        </is>
      </c>
      <c r="D61" t="n">
        <v>6.9065</v>
      </c>
      <c r="E61" t="n">
        <v>14.48</v>
      </c>
      <c r="F61" t="n">
        <v>10.93</v>
      </c>
      <c r="G61" t="n">
        <v>65.56</v>
      </c>
      <c r="H61" t="n">
        <v>0.85</v>
      </c>
      <c r="I61" t="n">
        <v>10</v>
      </c>
      <c r="J61" t="n">
        <v>329.12</v>
      </c>
      <c r="K61" t="n">
        <v>61.82</v>
      </c>
      <c r="L61" t="n">
        <v>15.75</v>
      </c>
      <c r="M61" t="n">
        <v>8</v>
      </c>
      <c r="N61" t="n">
        <v>101.54</v>
      </c>
      <c r="O61" t="n">
        <v>40825.16</v>
      </c>
      <c r="P61" t="n">
        <v>182.96</v>
      </c>
      <c r="Q61" t="n">
        <v>624.02</v>
      </c>
      <c r="R61" t="n">
        <v>37.9</v>
      </c>
      <c r="S61" t="n">
        <v>29.8</v>
      </c>
      <c r="T61" t="n">
        <v>2958.71</v>
      </c>
      <c r="U61" t="n">
        <v>0.79</v>
      </c>
      <c r="V61" t="n">
        <v>0.85</v>
      </c>
      <c r="W61" t="n">
        <v>2.37</v>
      </c>
      <c r="X61" t="n">
        <v>0.18</v>
      </c>
      <c r="Y61" t="n">
        <v>1</v>
      </c>
      <c r="Z61" t="n">
        <v>10</v>
      </c>
      <c r="AA61" t="n">
        <v>418.9689084085629</v>
      </c>
      <c r="AB61" t="n">
        <v>573.2517440883285</v>
      </c>
      <c r="AC61" t="n">
        <v>518.5414021964135</v>
      </c>
      <c r="AD61" t="n">
        <v>418968.9084085629</v>
      </c>
      <c r="AE61" t="n">
        <v>573251.7440883284</v>
      </c>
      <c r="AF61" t="n">
        <v>2.44129393648903e-06</v>
      </c>
      <c r="AG61" t="n">
        <v>12.56944444444444</v>
      </c>
      <c r="AH61" t="n">
        <v>518541.4021964135</v>
      </c>
    </row>
    <row r="62">
      <c r="A62" t="n">
        <v>60</v>
      </c>
      <c r="B62" t="n">
        <v>150</v>
      </c>
      <c r="C62" t="inlineStr">
        <is>
          <t xml:space="preserve">CONCLUIDO	</t>
        </is>
      </c>
      <c r="D62" t="n">
        <v>6.9094</v>
      </c>
      <c r="E62" t="n">
        <v>14.47</v>
      </c>
      <c r="F62" t="n">
        <v>10.92</v>
      </c>
      <c r="G62" t="n">
        <v>65.52</v>
      </c>
      <c r="H62" t="n">
        <v>0.86</v>
      </c>
      <c r="I62" t="n">
        <v>10</v>
      </c>
      <c r="J62" t="n">
        <v>329.7</v>
      </c>
      <c r="K62" t="n">
        <v>61.82</v>
      </c>
      <c r="L62" t="n">
        <v>16</v>
      </c>
      <c r="M62" t="n">
        <v>8</v>
      </c>
      <c r="N62" t="n">
        <v>101.88</v>
      </c>
      <c r="O62" t="n">
        <v>40897.29</v>
      </c>
      <c r="P62" t="n">
        <v>182.31</v>
      </c>
      <c r="Q62" t="n">
        <v>624</v>
      </c>
      <c r="R62" t="n">
        <v>37.86</v>
      </c>
      <c r="S62" t="n">
        <v>29.8</v>
      </c>
      <c r="T62" t="n">
        <v>2936.09</v>
      </c>
      <c r="U62" t="n">
        <v>0.79</v>
      </c>
      <c r="V62" t="n">
        <v>0.86</v>
      </c>
      <c r="W62" t="n">
        <v>2.36</v>
      </c>
      <c r="X62" t="n">
        <v>0.17</v>
      </c>
      <c r="Y62" t="n">
        <v>1</v>
      </c>
      <c r="Z62" t="n">
        <v>10</v>
      </c>
      <c r="AA62" t="n">
        <v>418.3288576991017</v>
      </c>
      <c r="AB62" t="n">
        <v>572.3759984705993</v>
      </c>
      <c r="AC62" t="n">
        <v>517.7492365113237</v>
      </c>
      <c r="AD62" t="n">
        <v>418328.8576991017</v>
      </c>
      <c r="AE62" t="n">
        <v>572375.9984705993</v>
      </c>
      <c r="AF62" t="n">
        <v>2.442319021903613e-06</v>
      </c>
      <c r="AG62" t="n">
        <v>12.56076388888889</v>
      </c>
      <c r="AH62" t="n">
        <v>517749.2365113237</v>
      </c>
    </row>
    <row r="63">
      <c r="A63" t="n">
        <v>61</v>
      </c>
      <c r="B63" t="n">
        <v>150</v>
      </c>
      <c r="C63" t="inlineStr">
        <is>
          <t xml:space="preserve">CONCLUIDO	</t>
        </is>
      </c>
      <c r="D63" t="n">
        <v>6.9431</v>
      </c>
      <c r="E63" t="n">
        <v>14.4</v>
      </c>
      <c r="F63" t="n">
        <v>10.91</v>
      </c>
      <c r="G63" t="n">
        <v>72.7</v>
      </c>
      <c r="H63" t="n">
        <v>0.88</v>
      </c>
      <c r="I63" t="n">
        <v>9</v>
      </c>
      <c r="J63" t="n">
        <v>330.29</v>
      </c>
      <c r="K63" t="n">
        <v>61.82</v>
      </c>
      <c r="L63" t="n">
        <v>16.25</v>
      </c>
      <c r="M63" t="n">
        <v>7</v>
      </c>
      <c r="N63" t="n">
        <v>102.21</v>
      </c>
      <c r="O63" t="n">
        <v>40969.57</v>
      </c>
      <c r="P63" t="n">
        <v>181.23</v>
      </c>
      <c r="Q63" t="n">
        <v>623.97</v>
      </c>
      <c r="R63" t="n">
        <v>37.26</v>
      </c>
      <c r="S63" t="n">
        <v>29.8</v>
      </c>
      <c r="T63" t="n">
        <v>2641.49</v>
      </c>
      <c r="U63" t="n">
        <v>0.8</v>
      </c>
      <c r="V63" t="n">
        <v>0.86</v>
      </c>
      <c r="W63" t="n">
        <v>2.37</v>
      </c>
      <c r="X63" t="n">
        <v>0.16</v>
      </c>
      <c r="Y63" t="n">
        <v>1</v>
      </c>
      <c r="Z63" t="n">
        <v>10</v>
      </c>
      <c r="AA63" t="n">
        <v>405.4107006027583</v>
      </c>
      <c r="AB63" t="n">
        <v>554.7008060225132</v>
      </c>
      <c r="AC63" t="n">
        <v>501.7609396231946</v>
      </c>
      <c r="AD63" t="n">
        <v>405410.7006027583</v>
      </c>
      <c r="AE63" t="n">
        <v>554700.8060225132</v>
      </c>
      <c r="AF63" t="n">
        <v>2.454231221376526e-06</v>
      </c>
      <c r="AG63" t="n">
        <v>12.5</v>
      </c>
      <c r="AH63" t="n">
        <v>501760.9396231946</v>
      </c>
    </row>
    <row r="64">
      <c r="A64" t="n">
        <v>62</v>
      </c>
      <c r="B64" t="n">
        <v>150</v>
      </c>
      <c r="C64" t="inlineStr">
        <is>
          <t xml:space="preserve">CONCLUIDO	</t>
        </is>
      </c>
      <c r="D64" t="n">
        <v>6.944</v>
      </c>
      <c r="E64" t="n">
        <v>14.4</v>
      </c>
      <c r="F64" t="n">
        <v>10.9</v>
      </c>
      <c r="G64" t="n">
        <v>72.69</v>
      </c>
      <c r="H64" t="n">
        <v>0.89</v>
      </c>
      <c r="I64" t="n">
        <v>9</v>
      </c>
      <c r="J64" t="n">
        <v>330.87</v>
      </c>
      <c r="K64" t="n">
        <v>61.82</v>
      </c>
      <c r="L64" t="n">
        <v>16.5</v>
      </c>
      <c r="M64" t="n">
        <v>7</v>
      </c>
      <c r="N64" t="n">
        <v>102.55</v>
      </c>
      <c r="O64" t="n">
        <v>41042.02</v>
      </c>
      <c r="P64" t="n">
        <v>181.39</v>
      </c>
      <c r="Q64" t="n">
        <v>624.05</v>
      </c>
      <c r="R64" t="n">
        <v>37.3</v>
      </c>
      <c r="S64" t="n">
        <v>29.8</v>
      </c>
      <c r="T64" t="n">
        <v>2662.38</v>
      </c>
      <c r="U64" t="n">
        <v>0.8</v>
      </c>
      <c r="V64" t="n">
        <v>0.86</v>
      </c>
      <c r="W64" t="n">
        <v>2.36</v>
      </c>
      <c r="X64" t="n">
        <v>0.16</v>
      </c>
      <c r="Y64" t="n">
        <v>1</v>
      </c>
      <c r="Z64" t="n">
        <v>10</v>
      </c>
      <c r="AA64" t="n">
        <v>405.4650629539466</v>
      </c>
      <c r="AB64" t="n">
        <v>554.7751869897068</v>
      </c>
      <c r="AC64" t="n">
        <v>501.8282217752736</v>
      </c>
      <c r="AD64" t="n">
        <v>405465.0629539466</v>
      </c>
      <c r="AE64" t="n">
        <v>554775.1869897067</v>
      </c>
      <c r="AF64" t="n">
        <v>2.454549351332776e-06</v>
      </c>
      <c r="AG64" t="n">
        <v>12.5</v>
      </c>
      <c r="AH64" t="n">
        <v>501828.2217752736</v>
      </c>
    </row>
    <row r="65">
      <c r="A65" t="n">
        <v>63</v>
      </c>
      <c r="B65" t="n">
        <v>150</v>
      </c>
      <c r="C65" t="inlineStr">
        <is>
          <t xml:space="preserve">CONCLUIDO	</t>
        </is>
      </c>
      <c r="D65" t="n">
        <v>6.9403</v>
      </c>
      <c r="E65" t="n">
        <v>14.41</v>
      </c>
      <c r="F65" t="n">
        <v>10.91</v>
      </c>
      <c r="G65" t="n">
        <v>72.73999999999999</v>
      </c>
      <c r="H65" t="n">
        <v>0.9</v>
      </c>
      <c r="I65" t="n">
        <v>9</v>
      </c>
      <c r="J65" t="n">
        <v>331.46</v>
      </c>
      <c r="K65" t="n">
        <v>61.82</v>
      </c>
      <c r="L65" t="n">
        <v>16.75</v>
      </c>
      <c r="M65" t="n">
        <v>7</v>
      </c>
      <c r="N65" t="n">
        <v>102.89</v>
      </c>
      <c r="O65" t="n">
        <v>41114.63</v>
      </c>
      <c r="P65" t="n">
        <v>181.69</v>
      </c>
      <c r="Q65" t="n">
        <v>623.97</v>
      </c>
      <c r="R65" t="n">
        <v>37.49</v>
      </c>
      <c r="S65" t="n">
        <v>29.8</v>
      </c>
      <c r="T65" t="n">
        <v>2756</v>
      </c>
      <c r="U65" t="n">
        <v>0.79</v>
      </c>
      <c r="V65" t="n">
        <v>0.86</v>
      </c>
      <c r="W65" t="n">
        <v>2.37</v>
      </c>
      <c r="X65" t="n">
        <v>0.16</v>
      </c>
      <c r="Y65" t="n">
        <v>1</v>
      </c>
      <c r="Z65" t="n">
        <v>10</v>
      </c>
      <c r="AA65" t="n">
        <v>406.0195840473734</v>
      </c>
      <c r="AB65" t="n">
        <v>555.5339072134772</v>
      </c>
      <c r="AC65" t="n">
        <v>502.514530805758</v>
      </c>
      <c r="AD65" t="n">
        <v>406019.5840473734</v>
      </c>
      <c r="AE65" t="n">
        <v>555533.9072134772</v>
      </c>
      <c r="AF65" t="n">
        <v>2.45324148373486e-06</v>
      </c>
      <c r="AG65" t="n">
        <v>12.50868055555556</v>
      </c>
      <c r="AH65" t="n">
        <v>502514.530805758</v>
      </c>
    </row>
    <row r="66">
      <c r="A66" t="n">
        <v>64</v>
      </c>
      <c r="B66" t="n">
        <v>150</v>
      </c>
      <c r="C66" t="inlineStr">
        <is>
          <t xml:space="preserve">CONCLUIDO	</t>
        </is>
      </c>
      <c r="D66" t="n">
        <v>6.9384</v>
      </c>
      <c r="E66" t="n">
        <v>14.41</v>
      </c>
      <c r="F66" t="n">
        <v>10.92</v>
      </c>
      <c r="G66" t="n">
        <v>72.77</v>
      </c>
      <c r="H66" t="n">
        <v>0.91</v>
      </c>
      <c r="I66" t="n">
        <v>9</v>
      </c>
      <c r="J66" t="n">
        <v>332.05</v>
      </c>
      <c r="K66" t="n">
        <v>61.82</v>
      </c>
      <c r="L66" t="n">
        <v>17</v>
      </c>
      <c r="M66" t="n">
        <v>7</v>
      </c>
      <c r="N66" t="n">
        <v>103.23</v>
      </c>
      <c r="O66" t="n">
        <v>41187.41</v>
      </c>
      <c r="P66" t="n">
        <v>181.89</v>
      </c>
      <c r="Q66" t="n">
        <v>624.03</v>
      </c>
      <c r="R66" t="n">
        <v>37.64</v>
      </c>
      <c r="S66" t="n">
        <v>29.8</v>
      </c>
      <c r="T66" t="n">
        <v>2832.29</v>
      </c>
      <c r="U66" t="n">
        <v>0.79</v>
      </c>
      <c r="V66" t="n">
        <v>0.86</v>
      </c>
      <c r="W66" t="n">
        <v>2.37</v>
      </c>
      <c r="X66" t="n">
        <v>0.17</v>
      </c>
      <c r="Y66" t="n">
        <v>1</v>
      </c>
      <c r="Z66" t="n">
        <v>10</v>
      </c>
      <c r="AA66" t="n">
        <v>406.2753768432823</v>
      </c>
      <c r="AB66" t="n">
        <v>555.8838942016216</v>
      </c>
      <c r="AC66" t="n">
        <v>502.8311155269637</v>
      </c>
      <c r="AD66" t="n">
        <v>406275.3768432824</v>
      </c>
      <c r="AE66" t="n">
        <v>555883.8942016216</v>
      </c>
      <c r="AF66" t="n">
        <v>2.452569876049443e-06</v>
      </c>
      <c r="AG66" t="n">
        <v>12.50868055555556</v>
      </c>
      <c r="AH66" t="n">
        <v>502831.1155269637</v>
      </c>
    </row>
    <row r="67">
      <c r="A67" t="n">
        <v>65</v>
      </c>
      <c r="B67" t="n">
        <v>150</v>
      </c>
      <c r="C67" t="inlineStr">
        <is>
          <t xml:space="preserve">CONCLUIDO	</t>
        </is>
      </c>
      <c r="D67" t="n">
        <v>6.9402</v>
      </c>
      <c r="E67" t="n">
        <v>14.41</v>
      </c>
      <c r="F67" t="n">
        <v>10.91</v>
      </c>
      <c r="G67" t="n">
        <v>72.73999999999999</v>
      </c>
      <c r="H67" t="n">
        <v>0.92</v>
      </c>
      <c r="I67" t="n">
        <v>9</v>
      </c>
      <c r="J67" t="n">
        <v>332.64</v>
      </c>
      <c r="K67" t="n">
        <v>61.82</v>
      </c>
      <c r="L67" t="n">
        <v>17.25</v>
      </c>
      <c r="M67" t="n">
        <v>7</v>
      </c>
      <c r="N67" t="n">
        <v>103.57</v>
      </c>
      <c r="O67" t="n">
        <v>41260.35</v>
      </c>
      <c r="P67" t="n">
        <v>181.68</v>
      </c>
      <c r="Q67" t="n">
        <v>623.99</v>
      </c>
      <c r="R67" t="n">
        <v>37.54</v>
      </c>
      <c r="S67" t="n">
        <v>29.8</v>
      </c>
      <c r="T67" t="n">
        <v>2785.01</v>
      </c>
      <c r="U67" t="n">
        <v>0.79</v>
      </c>
      <c r="V67" t="n">
        <v>0.86</v>
      </c>
      <c r="W67" t="n">
        <v>2.36</v>
      </c>
      <c r="X67" t="n">
        <v>0.16</v>
      </c>
      <c r="Y67" t="n">
        <v>1</v>
      </c>
      <c r="Z67" t="n">
        <v>10</v>
      </c>
      <c r="AA67" t="n">
        <v>406.0145206414034</v>
      </c>
      <c r="AB67" t="n">
        <v>555.5269792380474</v>
      </c>
      <c r="AC67" t="n">
        <v>502.5082640265796</v>
      </c>
      <c r="AD67" t="n">
        <v>406014.5206414033</v>
      </c>
      <c r="AE67" t="n">
        <v>555526.9792380474</v>
      </c>
      <c r="AF67" t="n">
        <v>2.453206135961943e-06</v>
      </c>
      <c r="AG67" t="n">
        <v>12.50868055555556</v>
      </c>
      <c r="AH67" t="n">
        <v>502508.2640265796</v>
      </c>
    </row>
    <row r="68">
      <c r="A68" t="n">
        <v>66</v>
      </c>
      <c r="B68" t="n">
        <v>150</v>
      </c>
      <c r="C68" t="inlineStr">
        <is>
          <t xml:space="preserve">CONCLUIDO	</t>
        </is>
      </c>
      <c r="D68" t="n">
        <v>6.9427</v>
      </c>
      <c r="E68" t="n">
        <v>14.4</v>
      </c>
      <c r="F68" t="n">
        <v>10.91</v>
      </c>
      <c r="G68" t="n">
        <v>72.70999999999999</v>
      </c>
      <c r="H68" t="n">
        <v>0.9399999999999999</v>
      </c>
      <c r="I68" t="n">
        <v>9</v>
      </c>
      <c r="J68" t="n">
        <v>333.24</v>
      </c>
      <c r="K68" t="n">
        <v>61.82</v>
      </c>
      <c r="L68" t="n">
        <v>17.5</v>
      </c>
      <c r="M68" t="n">
        <v>7</v>
      </c>
      <c r="N68" t="n">
        <v>103.92</v>
      </c>
      <c r="O68" t="n">
        <v>41333.46</v>
      </c>
      <c r="P68" t="n">
        <v>181.11</v>
      </c>
      <c r="Q68" t="n">
        <v>623.97</v>
      </c>
      <c r="R68" t="n">
        <v>37.36</v>
      </c>
      <c r="S68" t="n">
        <v>29.8</v>
      </c>
      <c r="T68" t="n">
        <v>2693.39</v>
      </c>
      <c r="U68" t="n">
        <v>0.8</v>
      </c>
      <c r="V68" t="n">
        <v>0.86</v>
      </c>
      <c r="W68" t="n">
        <v>2.36</v>
      </c>
      <c r="X68" t="n">
        <v>0.16</v>
      </c>
      <c r="Y68" t="n">
        <v>1</v>
      </c>
      <c r="Z68" t="n">
        <v>10</v>
      </c>
      <c r="AA68" t="n">
        <v>405.3277219053772</v>
      </c>
      <c r="AB68" t="n">
        <v>554.5872709079946</v>
      </c>
      <c r="AC68" t="n">
        <v>501.6582401406582</v>
      </c>
      <c r="AD68" t="n">
        <v>405327.7219053772</v>
      </c>
      <c r="AE68" t="n">
        <v>554587.2709079946</v>
      </c>
      <c r="AF68" t="n">
        <v>2.45408983028486e-06</v>
      </c>
      <c r="AG68" t="n">
        <v>12.5</v>
      </c>
      <c r="AH68" t="n">
        <v>501658.2401406582</v>
      </c>
    </row>
    <row r="69">
      <c r="A69" t="n">
        <v>67</v>
      </c>
      <c r="B69" t="n">
        <v>150</v>
      </c>
      <c r="C69" t="inlineStr">
        <is>
          <t xml:space="preserve">CONCLUIDO	</t>
        </is>
      </c>
      <c r="D69" t="n">
        <v>6.9426</v>
      </c>
      <c r="E69" t="n">
        <v>14.4</v>
      </c>
      <c r="F69" t="n">
        <v>10.91</v>
      </c>
      <c r="G69" t="n">
        <v>72.70999999999999</v>
      </c>
      <c r="H69" t="n">
        <v>0.95</v>
      </c>
      <c r="I69" t="n">
        <v>9</v>
      </c>
      <c r="J69" t="n">
        <v>333.83</v>
      </c>
      <c r="K69" t="n">
        <v>61.82</v>
      </c>
      <c r="L69" t="n">
        <v>17.75</v>
      </c>
      <c r="M69" t="n">
        <v>7</v>
      </c>
      <c r="N69" t="n">
        <v>104.26</v>
      </c>
      <c r="O69" t="n">
        <v>41406.86</v>
      </c>
      <c r="P69" t="n">
        <v>180.38</v>
      </c>
      <c r="Q69" t="n">
        <v>623.97</v>
      </c>
      <c r="R69" t="n">
        <v>37.34</v>
      </c>
      <c r="S69" t="n">
        <v>29.8</v>
      </c>
      <c r="T69" t="n">
        <v>2681.43</v>
      </c>
      <c r="U69" t="n">
        <v>0.8</v>
      </c>
      <c r="V69" t="n">
        <v>0.86</v>
      </c>
      <c r="W69" t="n">
        <v>2.37</v>
      </c>
      <c r="X69" t="n">
        <v>0.16</v>
      </c>
      <c r="Y69" t="n">
        <v>1</v>
      </c>
      <c r="Z69" t="n">
        <v>10</v>
      </c>
      <c r="AA69" t="n">
        <v>404.7582805800354</v>
      </c>
      <c r="AB69" t="n">
        <v>553.8081361646839</v>
      </c>
      <c r="AC69" t="n">
        <v>500.9534649237264</v>
      </c>
      <c r="AD69" t="n">
        <v>404758.2805800354</v>
      </c>
      <c r="AE69" t="n">
        <v>553808.1361646838</v>
      </c>
      <c r="AF69" t="n">
        <v>2.454054482511943e-06</v>
      </c>
      <c r="AG69" t="n">
        <v>12.5</v>
      </c>
      <c r="AH69" t="n">
        <v>500953.4649237264</v>
      </c>
    </row>
    <row r="70">
      <c r="A70" t="n">
        <v>68</v>
      </c>
      <c r="B70" t="n">
        <v>150</v>
      </c>
      <c r="C70" t="inlineStr">
        <is>
          <t xml:space="preserve">CONCLUIDO	</t>
        </is>
      </c>
      <c r="D70" t="n">
        <v>6.9416</v>
      </c>
      <c r="E70" t="n">
        <v>14.41</v>
      </c>
      <c r="F70" t="n">
        <v>10.91</v>
      </c>
      <c r="G70" t="n">
        <v>72.72</v>
      </c>
      <c r="H70" t="n">
        <v>0.96</v>
      </c>
      <c r="I70" t="n">
        <v>9</v>
      </c>
      <c r="J70" t="n">
        <v>334.43</v>
      </c>
      <c r="K70" t="n">
        <v>61.82</v>
      </c>
      <c r="L70" t="n">
        <v>18</v>
      </c>
      <c r="M70" t="n">
        <v>7</v>
      </c>
      <c r="N70" t="n">
        <v>104.61</v>
      </c>
      <c r="O70" t="n">
        <v>41480.31</v>
      </c>
      <c r="P70" t="n">
        <v>180.15</v>
      </c>
      <c r="Q70" t="n">
        <v>623.97</v>
      </c>
      <c r="R70" t="n">
        <v>37.44</v>
      </c>
      <c r="S70" t="n">
        <v>29.8</v>
      </c>
      <c r="T70" t="n">
        <v>2732.53</v>
      </c>
      <c r="U70" t="n">
        <v>0.8</v>
      </c>
      <c r="V70" t="n">
        <v>0.86</v>
      </c>
      <c r="W70" t="n">
        <v>2.36</v>
      </c>
      <c r="X70" t="n">
        <v>0.16</v>
      </c>
      <c r="Y70" t="n">
        <v>1</v>
      </c>
      <c r="Z70" t="n">
        <v>10</v>
      </c>
      <c r="AA70" t="n">
        <v>404.7761765973119</v>
      </c>
      <c r="AB70" t="n">
        <v>553.832622285038</v>
      </c>
      <c r="AC70" t="n">
        <v>500.9756141231205</v>
      </c>
      <c r="AD70" t="n">
        <v>404776.1765973119</v>
      </c>
      <c r="AE70" t="n">
        <v>553832.622285038</v>
      </c>
      <c r="AF70" t="n">
        <v>2.453701004782777e-06</v>
      </c>
      <c r="AG70" t="n">
        <v>12.50868055555556</v>
      </c>
      <c r="AH70" t="n">
        <v>500975.6141231205</v>
      </c>
    </row>
    <row r="71">
      <c r="A71" t="n">
        <v>69</v>
      </c>
      <c r="B71" t="n">
        <v>150</v>
      </c>
      <c r="C71" t="inlineStr">
        <is>
          <t xml:space="preserve">CONCLUIDO	</t>
        </is>
      </c>
      <c r="D71" t="n">
        <v>6.9376</v>
      </c>
      <c r="E71" t="n">
        <v>14.41</v>
      </c>
      <c r="F71" t="n">
        <v>10.92</v>
      </c>
      <c r="G71" t="n">
        <v>72.78</v>
      </c>
      <c r="H71" t="n">
        <v>0.97</v>
      </c>
      <c r="I71" t="n">
        <v>9</v>
      </c>
      <c r="J71" t="n">
        <v>335.02</v>
      </c>
      <c r="K71" t="n">
        <v>61.82</v>
      </c>
      <c r="L71" t="n">
        <v>18.25</v>
      </c>
      <c r="M71" t="n">
        <v>7</v>
      </c>
      <c r="N71" t="n">
        <v>104.95</v>
      </c>
      <c r="O71" t="n">
        <v>41553.93</v>
      </c>
      <c r="P71" t="n">
        <v>179.45</v>
      </c>
      <c r="Q71" t="n">
        <v>623.97</v>
      </c>
      <c r="R71" t="n">
        <v>37.74</v>
      </c>
      <c r="S71" t="n">
        <v>29.8</v>
      </c>
      <c r="T71" t="n">
        <v>2884.01</v>
      </c>
      <c r="U71" t="n">
        <v>0.79</v>
      </c>
      <c r="V71" t="n">
        <v>0.86</v>
      </c>
      <c r="W71" t="n">
        <v>2.37</v>
      </c>
      <c r="X71" t="n">
        <v>0.17</v>
      </c>
      <c r="Y71" t="n">
        <v>1</v>
      </c>
      <c r="Z71" t="n">
        <v>10</v>
      </c>
      <c r="AA71" t="n">
        <v>404.3836641494556</v>
      </c>
      <c r="AB71" t="n">
        <v>553.295569437454</v>
      </c>
      <c r="AC71" t="n">
        <v>500.4898168455515</v>
      </c>
      <c r="AD71" t="n">
        <v>404383.6641494556</v>
      </c>
      <c r="AE71" t="n">
        <v>553295.569437454</v>
      </c>
      <c r="AF71" t="n">
        <v>2.45228709386611e-06</v>
      </c>
      <c r="AG71" t="n">
        <v>12.50868055555556</v>
      </c>
      <c r="AH71" t="n">
        <v>500489.8168455515</v>
      </c>
    </row>
    <row r="72">
      <c r="A72" t="n">
        <v>70</v>
      </c>
      <c r="B72" t="n">
        <v>150</v>
      </c>
      <c r="C72" t="inlineStr">
        <is>
          <t xml:space="preserve">CONCLUIDO	</t>
        </is>
      </c>
      <c r="D72" t="n">
        <v>6.9769</v>
      </c>
      <c r="E72" t="n">
        <v>14.33</v>
      </c>
      <c r="F72" t="n">
        <v>10.89</v>
      </c>
      <c r="G72" t="n">
        <v>81.69</v>
      </c>
      <c r="H72" t="n">
        <v>0.98</v>
      </c>
      <c r="I72" t="n">
        <v>8</v>
      </c>
      <c r="J72" t="n">
        <v>335.62</v>
      </c>
      <c r="K72" t="n">
        <v>61.82</v>
      </c>
      <c r="L72" t="n">
        <v>18.5</v>
      </c>
      <c r="M72" t="n">
        <v>6</v>
      </c>
      <c r="N72" t="n">
        <v>105.3</v>
      </c>
      <c r="O72" t="n">
        <v>41627.72</v>
      </c>
      <c r="P72" t="n">
        <v>178.97</v>
      </c>
      <c r="Q72" t="n">
        <v>623.97</v>
      </c>
      <c r="R72" t="n">
        <v>36.79</v>
      </c>
      <c r="S72" t="n">
        <v>29.8</v>
      </c>
      <c r="T72" t="n">
        <v>2413.24</v>
      </c>
      <c r="U72" t="n">
        <v>0.8100000000000001</v>
      </c>
      <c r="V72" t="n">
        <v>0.86</v>
      </c>
      <c r="W72" t="n">
        <v>2.37</v>
      </c>
      <c r="X72" t="n">
        <v>0.14</v>
      </c>
      <c r="Y72" t="n">
        <v>1</v>
      </c>
      <c r="Z72" t="n">
        <v>10</v>
      </c>
      <c r="AA72" t="n">
        <v>402.6243091068749</v>
      </c>
      <c r="AB72" t="n">
        <v>550.8883422509284</v>
      </c>
      <c r="AC72" t="n">
        <v>498.3123320431434</v>
      </c>
      <c r="AD72" t="n">
        <v>402624.3091068749</v>
      </c>
      <c r="AE72" t="n">
        <v>550888.3422509284</v>
      </c>
      <c r="AF72" t="n">
        <v>2.466178768622357e-06</v>
      </c>
      <c r="AG72" t="n">
        <v>12.43923611111111</v>
      </c>
      <c r="AH72" t="n">
        <v>498312.3320431435</v>
      </c>
    </row>
    <row r="73">
      <c r="A73" t="n">
        <v>71</v>
      </c>
      <c r="B73" t="n">
        <v>150</v>
      </c>
      <c r="C73" t="inlineStr">
        <is>
          <t xml:space="preserve">CONCLUIDO	</t>
        </is>
      </c>
      <c r="D73" t="n">
        <v>6.9747</v>
      </c>
      <c r="E73" t="n">
        <v>14.34</v>
      </c>
      <c r="F73" t="n">
        <v>10.9</v>
      </c>
      <c r="G73" t="n">
        <v>81.72</v>
      </c>
      <c r="H73" t="n">
        <v>0.99</v>
      </c>
      <c r="I73" t="n">
        <v>8</v>
      </c>
      <c r="J73" t="n">
        <v>336.22</v>
      </c>
      <c r="K73" t="n">
        <v>61.82</v>
      </c>
      <c r="L73" t="n">
        <v>18.75</v>
      </c>
      <c r="M73" t="n">
        <v>6</v>
      </c>
      <c r="N73" t="n">
        <v>105.65</v>
      </c>
      <c r="O73" t="n">
        <v>41701.68</v>
      </c>
      <c r="P73" t="n">
        <v>179.2</v>
      </c>
      <c r="Q73" t="n">
        <v>623.97</v>
      </c>
      <c r="R73" t="n">
        <v>36.91</v>
      </c>
      <c r="S73" t="n">
        <v>29.8</v>
      </c>
      <c r="T73" t="n">
        <v>2471.97</v>
      </c>
      <c r="U73" t="n">
        <v>0.8100000000000001</v>
      </c>
      <c r="V73" t="n">
        <v>0.86</v>
      </c>
      <c r="W73" t="n">
        <v>2.37</v>
      </c>
      <c r="X73" t="n">
        <v>0.15</v>
      </c>
      <c r="Y73" t="n">
        <v>1</v>
      </c>
      <c r="Z73" t="n">
        <v>10</v>
      </c>
      <c r="AA73" t="n">
        <v>402.9094529548948</v>
      </c>
      <c r="AB73" t="n">
        <v>551.2784886434481</v>
      </c>
      <c r="AC73" t="n">
        <v>498.665243411535</v>
      </c>
      <c r="AD73" t="n">
        <v>402909.4529548948</v>
      </c>
      <c r="AE73" t="n">
        <v>551278.4886434481</v>
      </c>
      <c r="AF73" t="n">
        <v>2.465401117618191e-06</v>
      </c>
      <c r="AG73" t="n">
        <v>12.44791666666667</v>
      </c>
      <c r="AH73" t="n">
        <v>498665.2434115349</v>
      </c>
    </row>
    <row r="74">
      <c r="A74" t="n">
        <v>72</v>
      </c>
      <c r="B74" t="n">
        <v>150</v>
      </c>
      <c r="C74" t="inlineStr">
        <is>
          <t xml:space="preserve">CONCLUIDO	</t>
        </is>
      </c>
      <c r="D74" t="n">
        <v>6.9767</v>
      </c>
      <c r="E74" t="n">
        <v>14.33</v>
      </c>
      <c r="F74" t="n">
        <v>10.89</v>
      </c>
      <c r="G74" t="n">
        <v>81.69</v>
      </c>
      <c r="H74" t="n">
        <v>1.01</v>
      </c>
      <c r="I74" t="n">
        <v>8</v>
      </c>
      <c r="J74" t="n">
        <v>336.82</v>
      </c>
      <c r="K74" t="n">
        <v>61.82</v>
      </c>
      <c r="L74" t="n">
        <v>19</v>
      </c>
      <c r="M74" t="n">
        <v>6</v>
      </c>
      <c r="N74" t="n">
        <v>106</v>
      </c>
      <c r="O74" t="n">
        <v>41775.82</v>
      </c>
      <c r="P74" t="n">
        <v>179.1</v>
      </c>
      <c r="Q74" t="n">
        <v>623.99</v>
      </c>
      <c r="R74" t="n">
        <v>36.89</v>
      </c>
      <c r="S74" t="n">
        <v>29.8</v>
      </c>
      <c r="T74" t="n">
        <v>2464.11</v>
      </c>
      <c r="U74" t="n">
        <v>0.8100000000000001</v>
      </c>
      <c r="V74" t="n">
        <v>0.86</v>
      </c>
      <c r="W74" t="n">
        <v>2.36</v>
      </c>
      <c r="X74" t="n">
        <v>0.14</v>
      </c>
      <c r="Y74" t="n">
        <v>1</v>
      </c>
      <c r="Z74" t="n">
        <v>10</v>
      </c>
      <c r="AA74" t="n">
        <v>402.7311456840916</v>
      </c>
      <c r="AB74" t="n">
        <v>551.0345207691736</v>
      </c>
      <c r="AC74" t="n">
        <v>498.4445594887701</v>
      </c>
      <c r="AD74" t="n">
        <v>402731.1456840917</v>
      </c>
      <c r="AE74" t="n">
        <v>551034.5207691736</v>
      </c>
      <c r="AF74" t="n">
        <v>2.466108073076524e-06</v>
      </c>
      <c r="AG74" t="n">
        <v>12.43923611111111</v>
      </c>
      <c r="AH74" t="n">
        <v>498444.5594887701</v>
      </c>
    </row>
    <row r="75">
      <c r="A75" t="n">
        <v>73</v>
      </c>
      <c r="B75" t="n">
        <v>150</v>
      </c>
      <c r="C75" t="inlineStr">
        <is>
          <t xml:space="preserve">CONCLUIDO	</t>
        </is>
      </c>
      <c r="D75" t="n">
        <v>6.9792</v>
      </c>
      <c r="E75" t="n">
        <v>14.33</v>
      </c>
      <c r="F75" t="n">
        <v>10.89</v>
      </c>
      <c r="G75" t="n">
        <v>81.65000000000001</v>
      </c>
      <c r="H75" t="n">
        <v>1.02</v>
      </c>
      <c r="I75" t="n">
        <v>8</v>
      </c>
      <c r="J75" t="n">
        <v>337.43</v>
      </c>
      <c r="K75" t="n">
        <v>61.82</v>
      </c>
      <c r="L75" t="n">
        <v>19.25</v>
      </c>
      <c r="M75" t="n">
        <v>6</v>
      </c>
      <c r="N75" t="n">
        <v>106.35</v>
      </c>
      <c r="O75" t="n">
        <v>41850.13</v>
      </c>
      <c r="P75" t="n">
        <v>178.48</v>
      </c>
      <c r="Q75" t="n">
        <v>624</v>
      </c>
      <c r="R75" t="n">
        <v>36.63</v>
      </c>
      <c r="S75" t="n">
        <v>29.8</v>
      </c>
      <c r="T75" t="n">
        <v>2332.11</v>
      </c>
      <c r="U75" t="n">
        <v>0.8100000000000001</v>
      </c>
      <c r="V75" t="n">
        <v>0.86</v>
      </c>
      <c r="W75" t="n">
        <v>2.37</v>
      </c>
      <c r="X75" t="n">
        <v>0.14</v>
      </c>
      <c r="Y75" t="n">
        <v>1</v>
      </c>
      <c r="Z75" t="n">
        <v>10</v>
      </c>
      <c r="AA75" t="n">
        <v>402.1797668605858</v>
      </c>
      <c r="AB75" t="n">
        <v>550.2800999377359</v>
      </c>
      <c r="AC75" t="n">
        <v>497.7621395226486</v>
      </c>
      <c r="AD75" t="n">
        <v>402179.7668605858</v>
      </c>
      <c r="AE75" t="n">
        <v>550280.0999377359</v>
      </c>
      <c r="AF75" t="n">
        <v>2.46699176739944e-06</v>
      </c>
      <c r="AG75" t="n">
        <v>12.43923611111111</v>
      </c>
      <c r="AH75" t="n">
        <v>497762.1395226486</v>
      </c>
    </row>
    <row r="76">
      <c r="A76" t="n">
        <v>74</v>
      </c>
      <c r="B76" t="n">
        <v>150</v>
      </c>
      <c r="C76" t="inlineStr">
        <is>
          <t xml:space="preserve">CONCLUIDO	</t>
        </is>
      </c>
      <c r="D76" t="n">
        <v>6.9838</v>
      </c>
      <c r="E76" t="n">
        <v>14.32</v>
      </c>
      <c r="F76" t="n">
        <v>10.88</v>
      </c>
      <c r="G76" t="n">
        <v>81.58</v>
      </c>
      <c r="H76" t="n">
        <v>1.03</v>
      </c>
      <c r="I76" t="n">
        <v>8</v>
      </c>
      <c r="J76" t="n">
        <v>338.03</v>
      </c>
      <c r="K76" t="n">
        <v>61.82</v>
      </c>
      <c r="L76" t="n">
        <v>19.5</v>
      </c>
      <c r="M76" t="n">
        <v>6</v>
      </c>
      <c r="N76" t="n">
        <v>106.71</v>
      </c>
      <c r="O76" t="n">
        <v>41924.62</v>
      </c>
      <c r="P76" t="n">
        <v>178.16</v>
      </c>
      <c r="Q76" t="n">
        <v>623.99</v>
      </c>
      <c r="R76" t="n">
        <v>36.41</v>
      </c>
      <c r="S76" t="n">
        <v>29.8</v>
      </c>
      <c r="T76" t="n">
        <v>2222.88</v>
      </c>
      <c r="U76" t="n">
        <v>0.82</v>
      </c>
      <c r="V76" t="n">
        <v>0.86</v>
      </c>
      <c r="W76" t="n">
        <v>2.36</v>
      </c>
      <c r="X76" t="n">
        <v>0.13</v>
      </c>
      <c r="Y76" t="n">
        <v>1</v>
      </c>
      <c r="Z76" t="n">
        <v>10</v>
      </c>
      <c r="AA76" t="n">
        <v>401.7600140342948</v>
      </c>
      <c r="AB76" t="n">
        <v>549.7057756026169</v>
      </c>
      <c r="AC76" t="n">
        <v>497.242627896004</v>
      </c>
      <c r="AD76" t="n">
        <v>401760.0140342948</v>
      </c>
      <c r="AE76" t="n">
        <v>549705.7756026168</v>
      </c>
      <c r="AF76" t="n">
        <v>2.468617764953606e-06</v>
      </c>
      <c r="AG76" t="n">
        <v>12.43055555555556</v>
      </c>
      <c r="AH76" t="n">
        <v>497242.6278960039</v>
      </c>
    </row>
    <row r="77">
      <c r="A77" t="n">
        <v>75</v>
      </c>
      <c r="B77" t="n">
        <v>150</v>
      </c>
      <c r="C77" t="inlineStr">
        <is>
          <t xml:space="preserve">CONCLUIDO	</t>
        </is>
      </c>
      <c r="D77" t="n">
        <v>6.9827</v>
      </c>
      <c r="E77" t="n">
        <v>14.32</v>
      </c>
      <c r="F77" t="n">
        <v>10.88</v>
      </c>
      <c r="G77" t="n">
        <v>81.59999999999999</v>
      </c>
      <c r="H77" t="n">
        <v>1.04</v>
      </c>
      <c r="I77" t="n">
        <v>8</v>
      </c>
      <c r="J77" t="n">
        <v>338.63</v>
      </c>
      <c r="K77" t="n">
        <v>61.82</v>
      </c>
      <c r="L77" t="n">
        <v>19.75</v>
      </c>
      <c r="M77" t="n">
        <v>6</v>
      </c>
      <c r="N77" t="n">
        <v>107.06</v>
      </c>
      <c r="O77" t="n">
        <v>41999.28</v>
      </c>
      <c r="P77" t="n">
        <v>177.68</v>
      </c>
      <c r="Q77" t="n">
        <v>624.01</v>
      </c>
      <c r="R77" t="n">
        <v>36.5</v>
      </c>
      <c r="S77" t="n">
        <v>29.8</v>
      </c>
      <c r="T77" t="n">
        <v>2269.55</v>
      </c>
      <c r="U77" t="n">
        <v>0.82</v>
      </c>
      <c r="V77" t="n">
        <v>0.86</v>
      </c>
      <c r="W77" t="n">
        <v>2.36</v>
      </c>
      <c r="X77" t="n">
        <v>0.13</v>
      </c>
      <c r="Y77" t="n">
        <v>1</v>
      </c>
      <c r="Z77" t="n">
        <v>10</v>
      </c>
      <c r="AA77" t="n">
        <v>401.4156523838421</v>
      </c>
      <c r="AB77" t="n">
        <v>549.2346048003037</v>
      </c>
      <c r="AC77" t="n">
        <v>496.8164249737712</v>
      </c>
      <c r="AD77" t="n">
        <v>401415.6523838421</v>
      </c>
      <c r="AE77" t="n">
        <v>549234.6048003037</v>
      </c>
      <c r="AF77" t="n">
        <v>2.468228939451523e-06</v>
      </c>
      <c r="AG77" t="n">
        <v>12.43055555555556</v>
      </c>
      <c r="AH77" t="n">
        <v>496816.4249737712</v>
      </c>
    </row>
    <row r="78">
      <c r="A78" t="n">
        <v>76</v>
      </c>
      <c r="B78" t="n">
        <v>150</v>
      </c>
      <c r="C78" t="inlineStr">
        <is>
          <t xml:space="preserve">CONCLUIDO	</t>
        </is>
      </c>
      <c r="D78" t="n">
        <v>6.9842</v>
      </c>
      <c r="E78" t="n">
        <v>14.32</v>
      </c>
      <c r="F78" t="n">
        <v>10.88</v>
      </c>
      <c r="G78" t="n">
        <v>81.56999999999999</v>
      </c>
      <c r="H78" t="n">
        <v>1.05</v>
      </c>
      <c r="I78" t="n">
        <v>8</v>
      </c>
      <c r="J78" t="n">
        <v>339.24</v>
      </c>
      <c r="K78" t="n">
        <v>61.82</v>
      </c>
      <c r="L78" t="n">
        <v>20</v>
      </c>
      <c r="M78" t="n">
        <v>6</v>
      </c>
      <c r="N78" t="n">
        <v>107.42</v>
      </c>
      <c r="O78" t="n">
        <v>42074.12</v>
      </c>
      <c r="P78" t="n">
        <v>177.28</v>
      </c>
      <c r="Q78" t="n">
        <v>623.97</v>
      </c>
      <c r="R78" t="n">
        <v>36.38</v>
      </c>
      <c r="S78" t="n">
        <v>29.8</v>
      </c>
      <c r="T78" t="n">
        <v>2208.75</v>
      </c>
      <c r="U78" t="n">
        <v>0.82</v>
      </c>
      <c r="V78" t="n">
        <v>0.86</v>
      </c>
      <c r="W78" t="n">
        <v>2.36</v>
      </c>
      <c r="X78" t="n">
        <v>0.13</v>
      </c>
      <c r="Y78" t="n">
        <v>1</v>
      </c>
      <c r="Z78" t="n">
        <v>10</v>
      </c>
      <c r="AA78" t="n">
        <v>401.0635273801291</v>
      </c>
      <c r="AB78" t="n">
        <v>548.7528118355648</v>
      </c>
      <c r="AC78" t="n">
        <v>496.3806136533864</v>
      </c>
      <c r="AD78" t="n">
        <v>401063.5273801291</v>
      </c>
      <c r="AE78" t="n">
        <v>548752.8118355648</v>
      </c>
      <c r="AF78" t="n">
        <v>2.468759156045273e-06</v>
      </c>
      <c r="AG78" t="n">
        <v>12.43055555555556</v>
      </c>
      <c r="AH78" t="n">
        <v>496380.6136533864</v>
      </c>
    </row>
    <row r="79">
      <c r="A79" t="n">
        <v>77</v>
      </c>
      <c r="B79" t="n">
        <v>150</v>
      </c>
      <c r="C79" t="inlineStr">
        <is>
          <t xml:space="preserve">CONCLUIDO	</t>
        </is>
      </c>
      <c r="D79" t="n">
        <v>6.9847</v>
      </c>
      <c r="E79" t="n">
        <v>14.32</v>
      </c>
      <c r="F79" t="n">
        <v>10.88</v>
      </c>
      <c r="G79" t="n">
        <v>81.56</v>
      </c>
      <c r="H79" t="n">
        <v>1.06</v>
      </c>
      <c r="I79" t="n">
        <v>8</v>
      </c>
      <c r="J79" t="n">
        <v>339.85</v>
      </c>
      <c r="K79" t="n">
        <v>61.82</v>
      </c>
      <c r="L79" t="n">
        <v>20.25</v>
      </c>
      <c r="M79" t="n">
        <v>6</v>
      </c>
      <c r="N79" t="n">
        <v>107.78</v>
      </c>
      <c r="O79" t="n">
        <v>42149.15</v>
      </c>
      <c r="P79" t="n">
        <v>176.73</v>
      </c>
      <c r="Q79" t="n">
        <v>623.97</v>
      </c>
      <c r="R79" t="n">
        <v>36.28</v>
      </c>
      <c r="S79" t="n">
        <v>29.8</v>
      </c>
      <c r="T79" t="n">
        <v>2157.43</v>
      </c>
      <c r="U79" t="n">
        <v>0.82</v>
      </c>
      <c r="V79" t="n">
        <v>0.86</v>
      </c>
      <c r="W79" t="n">
        <v>2.36</v>
      </c>
      <c r="X79" t="n">
        <v>0.13</v>
      </c>
      <c r="Y79" t="n">
        <v>1</v>
      </c>
      <c r="Z79" t="n">
        <v>10</v>
      </c>
      <c r="AA79" t="n">
        <v>400.6215503220772</v>
      </c>
      <c r="AB79" t="n">
        <v>548.1480793260865</v>
      </c>
      <c r="AC79" t="n">
        <v>495.8335959658653</v>
      </c>
      <c r="AD79" t="n">
        <v>400621.5503220772</v>
      </c>
      <c r="AE79" t="n">
        <v>548148.0793260866</v>
      </c>
      <c r="AF79" t="n">
        <v>2.468935894909857e-06</v>
      </c>
      <c r="AG79" t="n">
        <v>12.43055555555556</v>
      </c>
      <c r="AH79" t="n">
        <v>495833.5959658653</v>
      </c>
    </row>
    <row r="80">
      <c r="A80" t="n">
        <v>78</v>
      </c>
      <c r="B80" t="n">
        <v>150</v>
      </c>
      <c r="C80" t="inlineStr">
        <is>
          <t xml:space="preserve">CONCLUIDO	</t>
        </is>
      </c>
      <c r="D80" t="n">
        <v>6.9836</v>
      </c>
      <c r="E80" t="n">
        <v>14.32</v>
      </c>
      <c r="F80" t="n">
        <v>10.88</v>
      </c>
      <c r="G80" t="n">
        <v>81.58</v>
      </c>
      <c r="H80" t="n">
        <v>1.07</v>
      </c>
      <c r="I80" t="n">
        <v>8</v>
      </c>
      <c r="J80" t="n">
        <v>340.46</v>
      </c>
      <c r="K80" t="n">
        <v>61.82</v>
      </c>
      <c r="L80" t="n">
        <v>20.5</v>
      </c>
      <c r="M80" t="n">
        <v>6</v>
      </c>
      <c r="N80" t="n">
        <v>108.14</v>
      </c>
      <c r="O80" t="n">
        <v>42224.35</v>
      </c>
      <c r="P80" t="n">
        <v>176.05</v>
      </c>
      <c r="Q80" t="n">
        <v>623.97</v>
      </c>
      <c r="R80" t="n">
        <v>36.31</v>
      </c>
      <c r="S80" t="n">
        <v>29.8</v>
      </c>
      <c r="T80" t="n">
        <v>2172.11</v>
      </c>
      <c r="U80" t="n">
        <v>0.82</v>
      </c>
      <c r="V80" t="n">
        <v>0.86</v>
      </c>
      <c r="W80" t="n">
        <v>2.37</v>
      </c>
      <c r="X80" t="n">
        <v>0.13</v>
      </c>
      <c r="Y80" t="n">
        <v>1</v>
      </c>
      <c r="Z80" t="n">
        <v>10</v>
      </c>
      <c r="AA80" t="n">
        <v>400.1212040651194</v>
      </c>
      <c r="AB80" t="n">
        <v>547.4634835035979</v>
      </c>
      <c r="AC80" t="n">
        <v>495.2143370078387</v>
      </c>
      <c r="AD80" t="n">
        <v>400121.2040651194</v>
      </c>
      <c r="AE80" t="n">
        <v>547463.4835035979</v>
      </c>
      <c r="AF80" t="n">
        <v>2.468547069407773e-06</v>
      </c>
      <c r="AG80" t="n">
        <v>12.43055555555556</v>
      </c>
      <c r="AH80" t="n">
        <v>495214.3370078387</v>
      </c>
    </row>
    <row r="81">
      <c r="A81" t="n">
        <v>79</v>
      </c>
      <c r="B81" t="n">
        <v>150</v>
      </c>
      <c r="C81" t="inlineStr">
        <is>
          <t xml:space="preserve">CONCLUIDO	</t>
        </is>
      </c>
      <c r="D81" t="n">
        <v>6.9805</v>
      </c>
      <c r="E81" t="n">
        <v>14.33</v>
      </c>
      <c r="F81" t="n">
        <v>10.88</v>
      </c>
      <c r="G81" t="n">
        <v>81.63</v>
      </c>
      <c r="H81" t="n">
        <v>1.08</v>
      </c>
      <c r="I81" t="n">
        <v>8</v>
      </c>
      <c r="J81" t="n">
        <v>341.07</v>
      </c>
      <c r="K81" t="n">
        <v>61.82</v>
      </c>
      <c r="L81" t="n">
        <v>20.75</v>
      </c>
      <c r="M81" t="n">
        <v>6</v>
      </c>
      <c r="N81" t="n">
        <v>108.5</v>
      </c>
      <c r="O81" t="n">
        <v>42299.74</v>
      </c>
      <c r="P81" t="n">
        <v>175.04</v>
      </c>
      <c r="Q81" t="n">
        <v>623.97</v>
      </c>
      <c r="R81" t="n">
        <v>36.61</v>
      </c>
      <c r="S81" t="n">
        <v>29.8</v>
      </c>
      <c r="T81" t="n">
        <v>2323.14</v>
      </c>
      <c r="U81" t="n">
        <v>0.8100000000000001</v>
      </c>
      <c r="V81" t="n">
        <v>0.86</v>
      </c>
      <c r="W81" t="n">
        <v>2.36</v>
      </c>
      <c r="X81" t="n">
        <v>0.14</v>
      </c>
      <c r="Y81" t="n">
        <v>1</v>
      </c>
      <c r="Z81" t="n">
        <v>10</v>
      </c>
      <c r="AA81" t="n">
        <v>399.4168849343253</v>
      </c>
      <c r="AB81" t="n">
        <v>546.4998029964783</v>
      </c>
      <c r="AC81" t="n">
        <v>494.3426288157843</v>
      </c>
      <c r="AD81" t="n">
        <v>399416.8849343252</v>
      </c>
      <c r="AE81" t="n">
        <v>546499.8029964783</v>
      </c>
      <c r="AF81" t="n">
        <v>2.467451288447357e-06</v>
      </c>
      <c r="AG81" t="n">
        <v>12.43923611111111</v>
      </c>
      <c r="AH81" t="n">
        <v>494342.6288157844</v>
      </c>
    </row>
    <row r="82">
      <c r="A82" t="n">
        <v>80</v>
      </c>
      <c r="B82" t="n">
        <v>150</v>
      </c>
      <c r="C82" t="inlineStr">
        <is>
          <t xml:space="preserve">CONCLUIDO	</t>
        </is>
      </c>
      <c r="D82" t="n">
        <v>7.0197</v>
      </c>
      <c r="E82" t="n">
        <v>14.25</v>
      </c>
      <c r="F82" t="n">
        <v>10.86</v>
      </c>
      <c r="G82" t="n">
        <v>93.08</v>
      </c>
      <c r="H82" t="n">
        <v>1.1</v>
      </c>
      <c r="I82" t="n">
        <v>7</v>
      </c>
      <c r="J82" t="n">
        <v>341.68</v>
      </c>
      <c r="K82" t="n">
        <v>61.82</v>
      </c>
      <c r="L82" t="n">
        <v>21</v>
      </c>
      <c r="M82" t="n">
        <v>5</v>
      </c>
      <c r="N82" t="n">
        <v>108.86</v>
      </c>
      <c r="O82" t="n">
        <v>42375.31</v>
      </c>
      <c r="P82" t="n">
        <v>174.63</v>
      </c>
      <c r="Q82" t="n">
        <v>623.97</v>
      </c>
      <c r="R82" t="n">
        <v>35.85</v>
      </c>
      <c r="S82" t="n">
        <v>29.8</v>
      </c>
      <c r="T82" t="n">
        <v>1949.61</v>
      </c>
      <c r="U82" t="n">
        <v>0.83</v>
      </c>
      <c r="V82" t="n">
        <v>0.86</v>
      </c>
      <c r="W82" t="n">
        <v>2.36</v>
      </c>
      <c r="X82" t="n">
        <v>0.11</v>
      </c>
      <c r="Y82" t="n">
        <v>1</v>
      </c>
      <c r="Z82" t="n">
        <v>10</v>
      </c>
      <c r="AA82" t="n">
        <v>397.9671836576508</v>
      </c>
      <c r="AB82" t="n">
        <v>544.5162577534257</v>
      </c>
      <c r="AC82" t="n">
        <v>492.5483903468055</v>
      </c>
      <c r="AD82" t="n">
        <v>397967.1836576508</v>
      </c>
      <c r="AE82" t="n">
        <v>544516.2577534257</v>
      </c>
      <c r="AF82" t="n">
        <v>2.481307615430687e-06</v>
      </c>
      <c r="AG82" t="n">
        <v>12.36979166666667</v>
      </c>
      <c r="AH82" t="n">
        <v>492548.3903468056</v>
      </c>
    </row>
    <row r="83">
      <c r="A83" t="n">
        <v>81</v>
      </c>
      <c r="B83" t="n">
        <v>150</v>
      </c>
      <c r="C83" t="inlineStr">
        <is>
          <t xml:space="preserve">CONCLUIDO	</t>
        </is>
      </c>
      <c r="D83" t="n">
        <v>7.0163</v>
      </c>
      <c r="E83" t="n">
        <v>14.25</v>
      </c>
      <c r="F83" t="n">
        <v>10.87</v>
      </c>
      <c r="G83" t="n">
        <v>93.14</v>
      </c>
      <c r="H83" t="n">
        <v>1.11</v>
      </c>
      <c r="I83" t="n">
        <v>7</v>
      </c>
      <c r="J83" t="n">
        <v>342.3</v>
      </c>
      <c r="K83" t="n">
        <v>61.82</v>
      </c>
      <c r="L83" t="n">
        <v>21.25</v>
      </c>
      <c r="M83" t="n">
        <v>5</v>
      </c>
      <c r="N83" t="n">
        <v>109.23</v>
      </c>
      <c r="O83" t="n">
        <v>42451.07</v>
      </c>
      <c r="P83" t="n">
        <v>174.94</v>
      </c>
      <c r="Q83" t="n">
        <v>624.08</v>
      </c>
      <c r="R83" t="n">
        <v>36.06</v>
      </c>
      <c r="S83" t="n">
        <v>29.8</v>
      </c>
      <c r="T83" t="n">
        <v>2052.89</v>
      </c>
      <c r="U83" t="n">
        <v>0.83</v>
      </c>
      <c r="V83" t="n">
        <v>0.86</v>
      </c>
      <c r="W83" t="n">
        <v>2.36</v>
      </c>
      <c r="X83" t="n">
        <v>0.12</v>
      </c>
      <c r="Y83" t="n">
        <v>1</v>
      </c>
      <c r="Z83" t="n">
        <v>10</v>
      </c>
      <c r="AA83" t="n">
        <v>398.3428500434953</v>
      </c>
      <c r="AB83" t="n">
        <v>545.0302610757694</v>
      </c>
      <c r="AC83" t="n">
        <v>493.013337913473</v>
      </c>
      <c r="AD83" t="n">
        <v>398342.8500434953</v>
      </c>
      <c r="AE83" t="n">
        <v>545030.2610757694</v>
      </c>
      <c r="AF83" t="n">
        <v>2.480105791151521e-06</v>
      </c>
      <c r="AG83" t="n">
        <v>12.36979166666667</v>
      </c>
      <c r="AH83" t="n">
        <v>493013.337913473</v>
      </c>
    </row>
    <row r="84">
      <c r="A84" t="n">
        <v>82</v>
      </c>
      <c r="B84" t="n">
        <v>150</v>
      </c>
      <c r="C84" t="inlineStr">
        <is>
          <t xml:space="preserve">CONCLUIDO	</t>
        </is>
      </c>
      <c r="D84" t="n">
        <v>7.014</v>
      </c>
      <c r="E84" t="n">
        <v>14.26</v>
      </c>
      <c r="F84" t="n">
        <v>10.87</v>
      </c>
      <c r="G84" t="n">
        <v>93.18000000000001</v>
      </c>
      <c r="H84" t="n">
        <v>1.12</v>
      </c>
      <c r="I84" t="n">
        <v>7</v>
      </c>
      <c r="J84" t="n">
        <v>342.91</v>
      </c>
      <c r="K84" t="n">
        <v>61.82</v>
      </c>
      <c r="L84" t="n">
        <v>21.5</v>
      </c>
      <c r="M84" t="n">
        <v>5</v>
      </c>
      <c r="N84" t="n">
        <v>109.59</v>
      </c>
      <c r="O84" t="n">
        <v>42527.02</v>
      </c>
      <c r="P84" t="n">
        <v>175.28</v>
      </c>
      <c r="Q84" t="n">
        <v>623.97</v>
      </c>
      <c r="R84" t="n">
        <v>36.15</v>
      </c>
      <c r="S84" t="n">
        <v>29.8</v>
      </c>
      <c r="T84" t="n">
        <v>2097.96</v>
      </c>
      <c r="U84" t="n">
        <v>0.82</v>
      </c>
      <c r="V84" t="n">
        <v>0.86</v>
      </c>
      <c r="W84" t="n">
        <v>2.36</v>
      </c>
      <c r="X84" t="n">
        <v>0.12</v>
      </c>
      <c r="Y84" t="n">
        <v>1</v>
      </c>
      <c r="Z84" t="n">
        <v>10</v>
      </c>
      <c r="AA84" t="n">
        <v>398.667402097161</v>
      </c>
      <c r="AB84" t="n">
        <v>545.474327513821</v>
      </c>
      <c r="AC84" t="n">
        <v>493.4150232739281</v>
      </c>
      <c r="AD84" t="n">
        <v>398667.402097161</v>
      </c>
      <c r="AE84" t="n">
        <v>545474.327513821</v>
      </c>
      <c r="AF84" t="n">
        <v>2.479292792374438e-06</v>
      </c>
      <c r="AG84" t="n">
        <v>12.37847222222222</v>
      </c>
      <c r="AH84" t="n">
        <v>493415.0232739281</v>
      </c>
    </row>
    <row r="85">
      <c r="A85" t="n">
        <v>83</v>
      </c>
      <c r="B85" t="n">
        <v>150</v>
      </c>
      <c r="C85" t="inlineStr">
        <is>
          <t xml:space="preserve">CONCLUIDO	</t>
        </is>
      </c>
      <c r="D85" t="n">
        <v>7.0139</v>
      </c>
      <c r="E85" t="n">
        <v>14.26</v>
      </c>
      <c r="F85" t="n">
        <v>10.87</v>
      </c>
      <c r="G85" t="n">
        <v>93.18000000000001</v>
      </c>
      <c r="H85" t="n">
        <v>1.13</v>
      </c>
      <c r="I85" t="n">
        <v>7</v>
      </c>
      <c r="J85" t="n">
        <v>343.53</v>
      </c>
      <c r="K85" t="n">
        <v>61.82</v>
      </c>
      <c r="L85" t="n">
        <v>21.75</v>
      </c>
      <c r="M85" t="n">
        <v>5</v>
      </c>
      <c r="N85" t="n">
        <v>109.96</v>
      </c>
      <c r="O85" t="n">
        <v>42603.15</v>
      </c>
      <c r="P85" t="n">
        <v>175.74</v>
      </c>
      <c r="Q85" t="n">
        <v>623.97</v>
      </c>
      <c r="R85" t="n">
        <v>36.22</v>
      </c>
      <c r="S85" t="n">
        <v>29.8</v>
      </c>
      <c r="T85" t="n">
        <v>2134.4</v>
      </c>
      <c r="U85" t="n">
        <v>0.82</v>
      </c>
      <c r="V85" t="n">
        <v>0.86</v>
      </c>
      <c r="W85" t="n">
        <v>2.36</v>
      </c>
      <c r="X85" t="n">
        <v>0.12</v>
      </c>
      <c r="Y85" t="n">
        <v>1</v>
      </c>
      <c r="Z85" t="n">
        <v>10</v>
      </c>
      <c r="AA85" t="n">
        <v>399.0269540322303</v>
      </c>
      <c r="AB85" t="n">
        <v>545.9662823336946</v>
      </c>
      <c r="AC85" t="n">
        <v>493.8600266162559</v>
      </c>
      <c r="AD85" t="n">
        <v>399026.9540322303</v>
      </c>
      <c r="AE85" t="n">
        <v>545966.2823336946</v>
      </c>
      <c r="AF85" t="n">
        <v>2.47925744460152e-06</v>
      </c>
      <c r="AG85" t="n">
        <v>12.37847222222222</v>
      </c>
      <c r="AH85" t="n">
        <v>493860.0266162559</v>
      </c>
    </row>
    <row r="86">
      <c r="A86" t="n">
        <v>84</v>
      </c>
      <c r="B86" t="n">
        <v>150</v>
      </c>
      <c r="C86" t="inlineStr">
        <is>
          <t xml:space="preserve">CONCLUIDO	</t>
        </is>
      </c>
      <c r="D86" t="n">
        <v>7.0167</v>
      </c>
      <c r="E86" t="n">
        <v>14.25</v>
      </c>
      <c r="F86" t="n">
        <v>10.87</v>
      </c>
      <c r="G86" t="n">
        <v>93.13</v>
      </c>
      <c r="H86" t="n">
        <v>1.14</v>
      </c>
      <c r="I86" t="n">
        <v>7</v>
      </c>
      <c r="J86" t="n">
        <v>344.15</v>
      </c>
      <c r="K86" t="n">
        <v>61.82</v>
      </c>
      <c r="L86" t="n">
        <v>22</v>
      </c>
      <c r="M86" t="n">
        <v>5</v>
      </c>
      <c r="N86" t="n">
        <v>110.33</v>
      </c>
      <c r="O86" t="n">
        <v>42679.6</v>
      </c>
      <c r="P86" t="n">
        <v>175.67</v>
      </c>
      <c r="Q86" t="n">
        <v>623.97</v>
      </c>
      <c r="R86" t="n">
        <v>36.05</v>
      </c>
      <c r="S86" t="n">
        <v>29.8</v>
      </c>
      <c r="T86" t="n">
        <v>2047.04</v>
      </c>
      <c r="U86" t="n">
        <v>0.83</v>
      </c>
      <c r="V86" t="n">
        <v>0.86</v>
      </c>
      <c r="W86" t="n">
        <v>2.36</v>
      </c>
      <c r="X86" t="n">
        <v>0.12</v>
      </c>
      <c r="Y86" t="n">
        <v>1</v>
      </c>
      <c r="Z86" t="n">
        <v>10</v>
      </c>
      <c r="AA86" t="n">
        <v>398.8984556798167</v>
      </c>
      <c r="AB86" t="n">
        <v>545.790465218975</v>
      </c>
      <c r="AC86" t="n">
        <v>493.7009892402043</v>
      </c>
      <c r="AD86" t="n">
        <v>398898.4556798167</v>
      </c>
      <c r="AE86" t="n">
        <v>545790.465218975</v>
      </c>
      <c r="AF86" t="n">
        <v>2.480247182243187e-06</v>
      </c>
      <c r="AG86" t="n">
        <v>12.36979166666667</v>
      </c>
      <c r="AH86" t="n">
        <v>493700.9892402043</v>
      </c>
    </row>
    <row r="87">
      <c r="A87" t="n">
        <v>85</v>
      </c>
      <c r="B87" t="n">
        <v>150</v>
      </c>
      <c r="C87" t="inlineStr">
        <is>
          <t xml:space="preserve">CONCLUIDO	</t>
        </is>
      </c>
      <c r="D87" t="n">
        <v>7.0154</v>
      </c>
      <c r="E87" t="n">
        <v>14.25</v>
      </c>
      <c r="F87" t="n">
        <v>10.87</v>
      </c>
      <c r="G87" t="n">
        <v>93.16</v>
      </c>
      <c r="H87" t="n">
        <v>1.15</v>
      </c>
      <c r="I87" t="n">
        <v>7</v>
      </c>
      <c r="J87" t="n">
        <v>344.77</v>
      </c>
      <c r="K87" t="n">
        <v>61.82</v>
      </c>
      <c r="L87" t="n">
        <v>22.25</v>
      </c>
      <c r="M87" t="n">
        <v>5</v>
      </c>
      <c r="N87" t="n">
        <v>110.7</v>
      </c>
      <c r="O87" t="n">
        <v>42756.12</v>
      </c>
      <c r="P87" t="n">
        <v>175.37</v>
      </c>
      <c r="Q87" t="n">
        <v>623.98</v>
      </c>
      <c r="R87" t="n">
        <v>36.12</v>
      </c>
      <c r="S87" t="n">
        <v>29.8</v>
      </c>
      <c r="T87" t="n">
        <v>2083.27</v>
      </c>
      <c r="U87" t="n">
        <v>0.82</v>
      </c>
      <c r="V87" t="n">
        <v>0.86</v>
      </c>
      <c r="W87" t="n">
        <v>2.36</v>
      </c>
      <c r="X87" t="n">
        <v>0.12</v>
      </c>
      <c r="Y87" t="n">
        <v>1</v>
      </c>
      <c r="Z87" t="n">
        <v>10</v>
      </c>
      <c r="AA87" t="n">
        <v>398.7001772773202</v>
      </c>
      <c r="AB87" t="n">
        <v>545.5191719612535</v>
      </c>
      <c r="AC87" t="n">
        <v>493.4555878302373</v>
      </c>
      <c r="AD87" t="n">
        <v>398700.1772773202</v>
      </c>
      <c r="AE87" t="n">
        <v>545519.1719612535</v>
      </c>
      <c r="AF87" t="n">
        <v>2.47978766119527e-06</v>
      </c>
      <c r="AG87" t="n">
        <v>12.36979166666667</v>
      </c>
      <c r="AH87" t="n">
        <v>493455.5878302373</v>
      </c>
    </row>
    <row r="88">
      <c r="A88" t="n">
        <v>86</v>
      </c>
      <c r="B88" t="n">
        <v>150</v>
      </c>
      <c r="C88" t="inlineStr">
        <is>
          <t xml:space="preserve">CONCLUIDO	</t>
        </is>
      </c>
      <c r="D88" t="n">
        <v>7.0136</v>
      </c>
      <c r="E88" t="n">
        <v>14.26</v>
      </c>
      <c r="F88" t="n">
        <v>10.87</v>
      </c>
      <c r="G88" t="n">
        <v>93.19</v>
      </c>
      <c r="H88" t="n">
        <v>1.16</v>
      </c>
      <c r="I88" t="n">
        <v>7</v>
      </c>
      <c r="J88" t="n">
        <v>345.39</v>
      </c>
      <c r="K88" t="n">
        <v>61.82</v>
      </c>
      <c r="L88" t="n">
        <v>22.5</v>
      </c>
      <c r="M88" t="n">
        <v>5</v>
      </c>
      <c r="N88" t="n">
        <v>111.07</v>
      </c>
      <c r="O88" t="n">
        <v>42832.82</v>
      </c>
      <c r="P88" t="n">
        <v>175.38</v>
      </c>
      <c r="Q88" t="n">
        <v>623.97</v>
      </c>
      <c r="R88" t="n">
        <v>36.25</v>
      </c>
      <c r="S88" t="n">
        <v>29.8</v>
      </c>
      <c r="T88" t="n">
        <v>2147.18</v>
      </c>
      <c r="U88" t="n">
        <v>0.82</v>
      </c>
      <c r="V88" t="n">
        <v>0.86</v>
      </c>
      <c r="W88" t="n">
        <v>2.36</v>
      </c>
      <c r="X88" t="n">
        <v>0.13</v>
      </c>
      <c r="Y88" t="n">
        <v>1</v>
      </c>
      <c r="Z88" t="n">
        <v>10</v>
      </c>
      <c r="AA88" t="n">
        <v>398.7555789767979</v>
      </c>
      <c r="AB88" t="n">
        <v>545.5949750106294</v>
      </c>
      <c r="AC88" t="n">
        <v>493.524156342971</v>
      </c>
      <c r="AD88" t="n">
        <v>398755.5789767979</v>
      </c>
      <c r="AE88" t="n">
        <v>545594.9750106294</v>
      </c>
      <c r="AF88" t="n">
        <v>2.479151401282771e-06</v>
      </c>
      <c r="AG88" t="n">
        <v>12.37847222222222</v>
      </c>
      <c r="AH88" t="n">
        <v>493524.156342971</v>
      </c>
    </row>
    <row r="89">
      <c r="A89" t="n">
        <v>87</v>
      </c>
      <c r="B89" t="n">
        <v>150</v>
      </c>
      <c r="C89" t="inlineStr">
        <is>
          <t xml:space="preserve">CONCLUIDO	</t>
        </is>
      </c>
      <c r="D89" t="n">
        <v>7.0178</v>
      </c>
      <c r="E89" t="n">
        <v>14.25</v>
      </c>
      <c r="F89" t="n">
        <v>10.86</v>
      </c>
      <c r="G89" t="n">
        <v>93.11</v>
      </c>
      <c r="H89" t="n">
        <v>1.17</v>
      </c>
      <c r="I89" t="n">
        <v>7</v>
      </c>
      <c r="J89" t="n">
        <v>346.02</v>
      </c>
      <c r="K89" t="n">
        <v>61.82</v>
      </c>
      <c r="L89" t="n">
        <v>22.75</v>
      </c>
      <c r="M89" t="n">
        <v>5</v>
      </c>
      <c r="N89" t="n">
        <v>111.45</v>
      </c>
      <c r="O89" t="n">
        <v>42909.73</v>
      </c>
      <c r="P89" t="n">
        <v>174.81</v>
      </c>
      <c r="Q89" t="n">
        <v>623.98</v>
      </c>
      <c r="R89" t="n">
        <v>35.92</v>
      </c>
      <c r="S89" t="n">
        <v>29.8</v>
      </c>
      <c r="T89" t="n">
        <v>1984.29</v>
      </c>
      <c r="U89" t="n">
        <v>0.83</v>
      </c>
      <c r="V89" t="n">
        <v>0.86</v>
      </c>
      <c r="W89" t="n">
        <v>2.36</v>
      </c>
      <c r="X89" t="n">
        <v>0.12</v>
      </c>
      <c r="Y89" t="n">
        <v>1</v>
      </c>
      <c r="Z89" t="n">
        <v>10</v>
      </c>
      <c r="AA89" t="n">
        <v>398.1568256084133</v>
      </c>
      <c r="AB89" t="n">
        <v>544.7757342368715</v>
      </c>
      <c r="AC89" t="n">
        <v>492.7831027588489</v>
      </c>
      <c r="AD89" t="n">
        <v>398156.8256084133</v>
      </c>
      <c r="AE89" t="n">
        <v>544775.7342368715</v>
      </c>
      <c r="AF89" t="n">
        <v>2.48063600774527e-06</v>
      </c>
      <c r="AG89" t="n">
        <v>12.36979166666667</v>
      </c>
      <c r="AH89" t="n">
        <v>492783.1027588489</v>
      </c>
    </row>
    <row r="90">
      <c r="A90" t="n">
        <v>88</v>
      </c>
      <c r="B90" t="n">
        <v>150</v>
      </c>
      <c r="C90" t="inlineStr">
        <is>
          <t xml:space="preserve">CONCLUIDO	</t>
        </is>
      </c>
      <c r="D90" t="n">
        <v>7.0141</v>
      </c>
      <c r="E90" t="n">
        <v>14.26</v>
      </c>
      <c r="F90" t="n">
        <v>10.87</v>
      </c>
      <c r="G90" t="n">
        <v>93.18000000000001</v>
      </c>
      <c r="H90" t="n">
        <v>1.18</v>
      </c>
      <c r="I90" t="n">
        <v>7</v>
      </c>
      <c r="J90" t="n">
        <v>346.64</v>
      </c>
      <c r="K90" t="n">
        <v>61.82</v>
      </c>
      <c r="L90" t="n">
        <v>23</v>
      </c>
      <c r="M90" t="n">
        <v>5</v>
      </c>
      <c r="N90" t="n">
        <v>111.82</v>
      </c>
      <c r="O90" t="n">
        <v>42986.83</v>
      </c>
      <c r="P90" t="n">
        <v>174.46</v>
      </c>
      <c r="Q90" t="n">
        <v>623.97</v>
      </c>
      <c r="R90" t="n">
        <v>36.11</v>
      </c>
      <c r="S90" t="n">
        <v>29.8</v>
      </c>
      <c r="T90" t="n">
        <v>2076.91</v>
      </c>
      <c r="U90" t="n">
        <v>0.83</v>
      </c>
      <c r="V90" t="n">
        <v>0.86</v>
      </c>
      <c r="W90" t="n">
        <v>2.37</v>
      </c>
      <c r="X90" t="n">
        <v>0.12</v>
      </c>
      <c r="Y90" t="n">
        <v>1</v>
      </c>
      <c r="Z90" t="n">
        <v>10</v>
      </c>
      <c r="AA90" t="n">
        <v>398.0285508687087</v>
      </c>
      <c r="AB90" t="n">
        <v>544.6002230789254</v>
      </c>
      <c r="AC90" t="n">
        <v>492.6243421394857</v>
      </c>
      <c r="AD90" t="n">
        <v>398028.5508687088</v>
      </c>
      <c r="AE90" t="n">
        <v>544600.2230789254</v>
      </c>
      <c r="AF90" t="n">
        <v>2.479328140147354e-06</v>
      </c>
      <c r="AG90" t="n">
        <v>12.37847222222222</v>
      </c>
      <c r="AH90" t="n">
        <v>492624.3421394858</v>
      </c>
    </row>
    <row r="91">
      <c r="A91" t="n">
        <v>89</v>
      </c>
      <c r="B91" t="n">
        <v>150</v>
      </c>
      <c r="C91" t="inlineStr">
        <is>
          <t xml:space="preserve">CONCLUIDO	</t>
        </is>
      </c>
      <c r="D91" t="n">
        <v>7.0126</v>
      </c>
      <c r="E91" t="n">
        <v>14.26</v>
      </c>
      <c r="F91" t="n">
        <v>10.87</v>
      </c>
      <c r="G91" t="n">
        <v>93.2</v>
      </c>
      <c r="H91" t="n">
        <v>1.19</v>
      </c>
      <c r="I91" t="n">
        <v>7</v>
      </c>
      <c r="J91" t="n">
        <v>347.27</v>
      </c>
      <c r="K91" t="n">
        <v>61.82</v>
      </c>
      <c r="L91" t="n">
        <v>23.25</v>
      </c>
      <c r="M91" t="n">
        <v>5</v>
      </c>
      <c r="N91" t="n">
        <v>112.2</v>
      </c>
      <c r="O91" t="n">
        <v>43064.12</v>
      </c>
      <c r="P91" t="n">
        <v>174.06</v>
      </c>
      <c r="Q91" t="n">
        <v>623.98</v>
      </c>
      <c r="R91" t="n">
        <v>36.17</v>
      </c>
      <c r="S91" t="n">
        <v>29.8</v>
      </c>
      <c r="T91" t="n">
        <v>2107.09</v>
      </c>
      <c r="U91" t="n">
        <v>0.82</v>
      </c>
      <c r="V91" t="n">
        <v>0.86</v>
      </c>
      <c r="W91" t="n">
        <v>2.37</v>
      </c>
      <c r="X91" t="n">
        <v>0.13</v>
      </c>
      <c r="Y91" t="n">
        <v>1</v>
      </c>
      <c r="Z91" t="n">
        <v>10</v>
      </c>
      <c r="AA91" t="n">
        <v>397.7577046697373</v>
      </c>
      <c r="AB91" t="n">
        <v>544.2296393606017</v>
      </c>
      <c r="AC91" t="n">
        <v>492.2891264111212</v>
      </c>
      <c r="AD91" t="n">
        <v>397757.7046697373</v>
      </c>
      <c r="AE91" t="n">
        <v>544229.6393606017</v>
      </c>
      <c r="AF91" t="n">
        <v>2.478797923553604e-06</v>
      </c>
      <c r="AG91" t="n">
        <v>12.37847222222222</v>
      </c>
      <c r="AH91" t="n">
        <v>492289.1264111212</v>
      </c>
    </row>
    <row r="92">
      <c r="A92" t="n">
        <v>90</v>
      </c>
      <c r="B92" t="n">
        <v>150</v>
      </c>
      <c r="C92" t="inlineStr">
        <is>
          <t xml:space="preserve">CONCLUIDO	</t>
        </is>
      </c>
      <c r="D92" t="n">
        <v>7.0122</v>
      </c>
      <c r="E92" t="n">
        <v>14.26</v>
      </c>
      <c r="F92" t="n">
        <v>10.87</v>
      </c>
      <c r="G92" t="n">
        <v>93.20999999999999</v>
      </c>
      <c r="H92" t="n">
        <v>1.2</v>
      </c>
      <c r="I92" t="n">
        <v>7</v>
      </c>
      <c r="J92" t="n">
        <v>347.9</v>
      </c>
      <c r="K92" t="n">
        <v>61.82</v>
      </c>
      <c r="L92" t="n">
        <v>23.5</v>
      </c>
      <c r="M92" t="n">
        <v>5</v>
      </c>
      <c r="N92" t="n">
        <v>112.58</v>
      </c>
      <c r="O92" t="n">
        <v>43141.62</v>
      </c>
      <c r="P92" t="n">
        <v>173.63</v>
      </c>
      <c r="Q92" t="n">
        <v>623.97</v>
      </c>
      <c r="R92" t="n">
        <v>36.33</v>
      </c>
      <c r="S92" t="n">
        <v>29.8</v>
      </c>
      <c r="T92" t="n">
        <v>2188.91</v>
      </c>
      <c r="U92" t="n">
        <v>0.82</v>
      </c>
      <c r="V92" t="n">
        <v>0.86</v>
      </c>
      <c r="W92" t="n">
        <v>2.36</v>
      </c>
      <c r="X92" t="n">
        <v>0.13</v>
      </c>
      <c r="Y92" t="n">
        <v>1</v>
      </c>
      <c r="Z92" t="n">
        <v>10</v>
      </c>
      <c r="AA92" t="n">
        <v>397.4345301230275</v>
      </c>
      <c r="AB92" t="n">
        <v>543.7874576883386</v>
      </c>
      <c r="AC92" t="n">
        <v>491.8891459370531</v>
      </c>
      <c r="AD92" t="n">
        <v>397434.5301230275</v>
      </c>
      <c r="AE92" t="n">
        <v>543787.4576883386</v>
      </c>
      <c r="AF92" t="n">
        <v>2.478656532461937e-06</v>
      </c>
      <c r="AG92" t="n">
        <v>12.37847222222222</v>
      </c>
      <c r="AH92" t="n">
        <v>491889.1459370531</v>
      </c>
    </row>
    <row r="93">
      <c r="A93" t="n">
        <v>91</v>
      </c>
      <c r="B93" t="n">
        <v>150</v>
      </c>
      <c r="C93" t="inlineStr">
        <is>
          <t xml:space="preserve">CONCLUIDO	</t>
        </is>
      </c>
      <c r="D93" t="n">
        <v>7.0132</v>
      </c>
      <c r="E93" t="n">
        <v>14.26</v>
      </c>
      <c r="F93" t="n">
        <v>10.87</v>
      </c>
      <c r="G93" t="n">
        <v>93.2</v>
      </c>
      <c r="H93" t="n">
        <v>1.21</v>
      </c>
      <c r="I93" t="n">
        <v>7</v>
      </c>
      <c r="J93" t="n">
        <v>348.53</v>
      </c>
      <c r="K93" t="n">
        <v>61.82</v>
      </c>
      <c r="L93" t="n">
        <v>23.75</v>
      </c>
      <c r="M93" t="n">
        <v>5</v>
      </c>
      <c r="N93" t="n">
        <v>112.96</v>
      </c>
      <c r="O93" t="n">
        <v>43219.31</v>
      </c>
      <c r="P93" t="n">
        <v>173.12</v>
      </c>
      <c r="Q93" t="n">
        <v>623.98</v>
      </c>
      <c r="R93" t="n">
        <v>36.25</v>
      </c>
      <c r="S93" t="n">
        <v>29.8</v>
      </c>
      <c r="T93" t="n">
        <v>2149.66</v>
      </c>
      <c r="U93" t="n">
        <v>0.82</v>
      </c>
      <c r="V93" t="n">
        <v>0.86</v>
      </c>
      <c r="W93" t="n">
        <v>2.36</v>
      </c>
      <c r="X93" t="n">
        <v>0.13</v>
      </c>
      <c r="Y93" t="n">
        <v>1</v>
      </c>
      <c r="Z93" t="n">
        <v>10</v>
      </c>
      <c r="AA93" t="n">
        <v>397.0125016962056</v>
      </c>
      <c r="AB93" t="n">
        <v>543.2100197761808</v>
      </c>
      <c r="AC93" t="n">
        <v>491.3668178887925</v>
      </c>
      <c r="AD93" t="n">
        <v>397012.5016962056</v>
      </c>
      <c r="AE93" t="n">
        <v>543210.0197761809</v>
      </c>
      <c r="AF93" t="n">
        <v>2.479010010191104e-06</v>
      </c>
      <c r="AG93" t="n">
        <v>12.37847222222222</v>
      </c>
      <c r="AH93" t="n">
        <v>491366.8178887925</v>
      </c>
    </row>
    <row r="94">
      <c r="A94" t="n">
        <v>92</v>
      </c>
      <c r="B94" t="n">
        <v>150</v>
      </c>
      <c r="C94" t="inlineStr">
        <is>
          <t xml:space="preserve">CONCLUIDO	</t>
        </is>
      </c>
      <c r="D94" t="n">
        <v>7.0123</v>
      </c>
      <c r="E94" t="n">
        <v>14.26</v>
      </c>
      <c r="F94" t="n">
        <v>10.87</v>
      </c>
      <c r="G94" t="n">
        <v>93.20999999999999</v>
      </c>
      <c r="H94" t="n">
        <v>1.23</v>
      </c>
      <c r="I94" t="n">
        <v>7</v>
      </c>
      <c r="J94" t="n">
        <v>349.16</v>
      </c>
      <c r="K94" t="n">
        <v>61.82</v>
      </c>
      <c r="L94" t="n">
        <v>24</v>
      </c>
      <c r="M94" t="n">
        <v>5</v>
      </c>
      <c r="N94" t="n">
        <v>113.34</v>
      </c>
      <c r="O94" t="n">
        <v>43297.21</v>
      </c>
      <c r="P94" t="n">
        <v>172.42</v>
      </c>
      <c r="Q94" t="n">
        <v>623.97</v>
      </c>
      <c r="R94" t="n">
        <v>36.35</v>
      </c>
      <c r="S94" t="n">
        <v>29.8</v>
      </c>
      <c r="T94" t="n">
        <v>2196.16</v>
      </c>
      <c r="U94" t="n">
        <v>0.82</v>
      </c>
      <c r="V94" t="n">
        <v>0.86</v>
      </c>
      <c r="W94" t="n">
        <v>2.36</v>
      </c>
      <c r="X94" t="n">
        <v>0.13</v>
      </c>
      <c r="Y94" t="n">
        <v>1</v>
      </c>
      <c r="Z94" t="n">
        <v>10</v>
      </c>
      <c r="AA94" t="n">
        <v>396.4928694759639</v>
      </c>
      <c r="AB94" t="n">
        <v>542.4990360478905</v>
      </c>
      <c r="AC94" t="n">
        <v>490.7236894496582</v>
      </c>
      <c r="AD94" t="n">
        <v>396492.8694759639</v>
      </c>
      <c r="AE94" t="n">
        <v>542499.0360478905</v>
      </c>
      <c r="AF94" t="n">
        <v>2.478691880234855e-06</v>
      </c>
      <c r="AG94" t="n">
        <v>12.37847222222222</v>
      </c>
      <c r="AH94" t="n">
        <v>490723.6894496582</v>
      </c>
    </row>
    <row r="95">
      <c r="A95" t="n">
        <v>93</v>
      </c>
      <c r="B95" t="n">
        <v>150</v>
      </c>
      <c r="C95" t="inlineStr">
        <is>
          <t xml:space="preserve">CONCLUIDO	</t>
        </is>
      </c>
      <c r="D95" t="n">
        <v>7.0147</v>
      </c>
      <c r="E95" t="n">
        <v>14.26</v>
      </c>
      <c r="F95" t="n">
        <v>10.87</v>
      </c>
      <c r="G95" t="n">
        <v>93.17</v>
      </c>
      <c r="H95" t="n">
        <v>1.24</v>
      </c>
      <c r="I95" t="n">
        <v>7</v>
      </c>
      <c r="J95" t="n">
        <v>349.79</v>
      </c>
      <c r="K95" t="n">
        <v>61.82</v>
      </c>
      <c r="L95" t="n">
        <v>24.25</v>
      </c>
      <c r="M95" t="n">
        <v>5</v>
      </c>
      <c r="N95" t="n">
        <v>113.72</v>
      </c>
      <c r="O95" t="n">
        <v>43375.3</v>
      </c>
      <c r="P95" t="n">
        <v>171.49</v>
      </c>
      <c r="Q95" t="n">
        <v>624.02</v>
      </c>
      <c r="R95" t="n">
        <v>36.22</v>
      </c>
      <c r="S95" t="n">
        <v>29.8</v>
      </c>
      <c r="T95" t="n">
        <v>2132.58</v>
      </c>
      <c r="U95" t="n">
        <v>0.82</v>
      </c>
      <c r="V95" t="n">
        <v>0.86</v>
      </c>
      <c r="W95" t="n">
        <v>2.36</v>
      </c>
      <c r="X95" t="n">
        <v>0.12</v>
      </c>
      <c r="Y95" t="n">
        <v>1</v>
      </c>
      <c r="Z95" t="n">
        <v>10</v>
      </c>
      <c r="AA95" t="n">
        <v>395.7086233033648</v>
      </c>
      <c r="AB95" t="n">
        <v>541.4259958360411</v>
      </c>
      <c r="AC95" t="n">
        <v>489.7530586896063</v>
      </c>
      <c r="AD95" t="n">
        <v>395708.6233033648</v>
      </c>
      <c r="AE95" t="n">
        <v>541425.9958360412</v>
      </c>
      <c r="AF95" t="n">
        <v>2.479540226784854e-06</v>
      </c>
      <c r="AG95" t="n">
        <v>12.37847222222222</v>
      </c>
      <c r="AH95" t="n">
        <v>489753.0586896064</v>
      </c>
    </row>
    <row r="96">
      <c r="A96" t="n">
        <v>94</v>
      </c>
      <c r="B96" t="n">
        <v>150</v>
      </c>
      <c r="C96" t="inlineStr">
        <is>
          <t xml:space="preserve">CONCLUIDO	</t>
        </is>
      </c>
      <c r="D96" t="n">
        <v>7.0598</v>
      </c>
      <c r="E96" t="n">
        <v>14.16</v>
      </c>
      <c r="F96" t="n">
        <v>10.83</v>
      </c>
      <c r="G96" t="n">
        <v>108.34</v>
      </c>
      <c r="H96" t="n">
        <v>1.25</v>
      </c>
      <c r="I96" t="n">
        <v>6</v>
      </c>
      <c r="J96" t="n">
        <v>350.43</v>
      </c>
      <c r="K96" t="n">
        <v>61.82</v>
      </c>
      <c r="L96" t="n">
        <v>24.5</v>
      </c>
      <c r="M96" t="n">
        <v>4</v>
      </c>
      <c r="N96" t="n">
        <v>114.11</v>
      </c>
      <c r="O96" t="n">
        <v>43453.61</v>
      </c>
      <c r="P96" t="n">
        <v>170.26</v>
      </c>
      <c r="Q96" t="n">
        <v>623.97</v>
      </c>
      <c r="R96" t="n">
        <v>35.06</v>
      </c>
      <c r="S96" t="n">
        <v>29.8</v>
      </c>
      <c r="T96" t="n">
        <v>1559.16</v>
      </c>
      <c r="U96" t="n">
        <v>0.85</v>
      </c>
      <c r="V96" t="n">
        <v>0.86</v>
      </c>
      <c r="W96" t="n">
        <v>2.36</v>
      </c>
      <c r="X96" t="n">
        <v>0.09</v>
      </c>
      <c r="Y96" t="n">
        <v>1</v>
      </c>
      <c r="Z96" t="n">
        <v>10</v>
      </c>
      <c r="AA96" t="n">
        <v>393.4123354005057</v>
      </c>
      <c r="AB96" t="n">
        <v>538.2841134222767</v>
      </c>
      <c r="AC96" t="n">
        <v>486.911033123752</v>
      </c>
      <c r="AD96" t="n">
        <v>393412.3354005057</v>
      </c>
      <c r="AE96" t="n">
        <v>538284.1134222767</v>
      </c>
      <c r="AF96" t="n">
        <v>2.495482072370268e-06</v>
      </c>
      <c r="AG96" t="n">
        <v>12.29166666666667</v>
      </c>
      <c r="AH96" t="n">
        <v>486911.033123752</v>
      </c>
    </row>
    <row r="97">
      <c r="A97" t="n">
        <v>95</v>
      </c>
      <c r="B97" t="n">
        <v>150</v>
      </c>
      <c r="C97" t="inlineStr">
        <is>
          <t xml:space="preserve">CONCLUIDO	</t>
        </is>
      </c>
      <c r="D97" t="n">
        <v>7.0567</v>
      </c>
      <c r="E97" t="n">
        <v>14.17</v>
      </c>
      <c r="F97" t="n">
        <v>10.84</v>
      </c>
      <c r="G97" t="n">
        <v>108.4</v>
      </c>
      <c r="H97" t="n">
        <v>1.26</v>
      </c>
      <c r="I97" t="n">
        <v>6</v>
      </c>
      <c r="J97" t="n">
        <v>351.06</v>
      </c>
      <c r="K97" t="n">
        <v>61.82</v>
      </c>
      <c r="L97" t="n">
        <v>24.75</v>
      </c>
      <c r="M97" t="n">
        <v>4</v>
      </c>
      <c r="N97" t="n">
        <v>114.49</v>
      </c>
      <c r="O97" t="n">
        <v>43532.12</v>
      </c>
      <c r="P97" t="n">
        <v>170.31</v>
      </c>
      <c r="Q97" t="n">
        <v>624</v>
      </c>
      <c r="R97" t="n">
        <v>35.23</v>
      </c>
      <c r="S97" t="n">
        <v>29.8</v>
      </c>
      <c r="T97" t="n">
        <v>1644.01</v>
      </c>
      <c r="U97" t="n">
        <v>0.85</v>
      </c>
      <c r="V97" t="n">
        <v>0.86</v>
      </c>
      <c r="W97" t="n">
        <v>2.36</v>
      </c>
      <c r="X97" t="n">
        <v>0.09</v>
      </c>
      <c r="Y97" t="n">
        <v>1</v>
      </c>
      <c r="Z97" t="n">
        <v>10</v>
      </c>
      <c r="AA97" t="n">
        <v>393.5754835776682</v>
      </c>
      <c r="AB97" t="n">
        <v>538.5073399558601</v>
      </c>
      <c r="AC97" t="n">
        <v>487.1129552302706</v>
      </c>
      <c r="AD97" t="n">
        <v>393575.4835776682</v>
      </c>
      <c r="AE97" t="n">
        <v>538507.3399558601</v>
      </c>
      <c r="AF97" t="n">
        <v>2.494386291409851e-06</v>
      </c>
      <c r="AG97" t="n">
        <v>12.30034722222222</v>
      </c>
      <c r="AH97" t="n">
        <v>487112.9552302706</v>
      </c>
    </row>
    <row r="98">
      <c r="A98" t="n">
        <v>96</v>
      </c>
      <c r="B98" t="n">
        <v>150</v>
      </c>
      <c r="C98" t="inlineStr">
        <is>
          <t xml:space="preserve">CONCLUIDO	</t>
        </is>
      </c>
      <c r="D98" t="n">
        <v>7.0556</v>
      </c>
      <c r="E98" t="n">
        <v>14.17</v>
      </c>
      <c r="F98" t="n">
        <v>10.84</v>
      </c>
      <c r="G98" t="n">
        <v>108.42</v>
      </c>
      <c r="H98" t="n">
        <v>1.27</v>
      </c>
      <c r="I98" t="n">
        <v>6</v>
      </c>
      <c r="J98" t="n">
        <v>351.7</v>
      </c>
      <c r="K98" t="n">
        <v>61.82</v>
      </c>
      <c r="L98" t="n">
        <v>25</v>
      </c>
      <c r="M98" t="n">
        <v>4</v>
      </c>
      <c r="N98" t="n">
        <v>114.88</v>
      </c>
      <c r="O98" t="n">
        <v>43610.83</v>
      </c>
      <c r="P98" t="n">
        <v>170.52</v>
      </c>
      <c r="Q98" t="n">
        <v>623.97</v>
      </c>
      <c r="R98" t="n">
        <v>35.21</v>
      </c>
      <c r="S98" t="n">
        <v>29.8</v>
      </c>
      <c r="T98" t="n">
        <v>1634.84</v>
      </c>
      <c r="U98" t="n">
        <v>0.85</v>
      </c>
      <c r="V98" t="n">
        <v>0.86</v>
      </c>
      <c r="W98" t="n">
        <v>2.36</v>
      </c>
      <c r="X98" t="n">
        <v>0.1</v>
      </c>
      <c r="Y98" t="n">
        <v>1</v>
      </c>
      <c r="Z98" t="n">
        <v>10</v>
      </c>
      <c r="AA98" t="n">
        <v>393.7655984270196</v>
      </c>
      <c r="AB98" t="n">
        <v>538.7674634800178</v>
      </c>
      <c r="AC98" t="n">
        <v>487.3482529303683</v>
      </c>
      <c r="AD98" t="n">
        <v>393765.5984270196</v>
      </c>
      <c r="AE98" t="n">
        <v>538767.4634800178</v>
      </c>
      <c r="AF98" t="n">
        <v>2.493997465907768e-06</v>
      </c>
      <c r="AG98" t="n">
        <v>12.30034722222222</v>
      </c>
      <c r="AH98" t="n">
        <v>487348.2529303684</v>
      </c>
    </row>
    <row r="99">
      <c r="A99" t="n">
        <v>97</v>
      </c>
      <c r="B99" t="n">
        <v>150</v>
      </c>
      <c r="C99" t="inlineStr">
        <is>
          <t xml:space="preserve">CONCLUIDO	</t>
        </is>
      </c>
      <c r="D99" t="n">
        <v>7.0538</v>
      </c>
      <c r="E99" t="n">
        <v>14.18</v>
      </c>
      <c r="F99" t="n">
        <v>10.85</v>
      </c>
      <c r="G99" t="n">
        <v>108.46</v>
      </c>
      <c r="H99" t="n">
        <v>1.28</v>
      </c>
      <c r="I99" t="n">
        <v>6</v>
      </c>
      <c r="J99" t="n">
        <v>352.34</v>
      </c>
      <c r="K99" t="n">
        <v>61.82</v>
      </c>
      <c r="L99" t="n">
        <v>25.25</v>
      </c>
      <c r="M99" t="n">
        <v>4</v>
      </c>
      <c r="N99" t="n">
        <v>115.27</v>
      </c>
      <c r="O99" t="n">
        <v>43689.76</v>
      </c>
      <c r="P99" t="n">
        <v>170.44</v>
      </c>
      <c r="Q99" t="n">
        <v>623.97</v>
      </c>
      <c r="R99" t="n">
        <v>35.49</v>
      </c>
      <c r="S99" t="n">
        <v>29.8</v>
      </c>
      <c r="T99" t="n">
        <v>1775.52</v>
      </c>
      <c r="U99" t="n">
        <v>0.84</v>
      </c>
      <c r="V99" t="n">
        <v>0.86</v>
      </c>
      <c r="W99" t="n">
        <v>2.36</v>
      </c>
      <c r="X99" t="n">
        <v>0.1</v>
      </c>
      <c r="Y99" t="n">
        <v>1</v>
      </c>
      <c r="Z99" t="n">
        <v>10</v>
      </c>
      <c r="AA99" t="n">
        <v>393.7953718388933</v>
      </c>
      <c r="AB99" t="n">
        <v>538.8082007756537</v>
      </c>
      <c r="AC99" t="n">
        <v>487.3851023156839</v>
      </c>
      <c r="AD99" t="n">
        <v>393795.3718388933</v>
      </c>
      <c r="AE99" t="n">
        <v>538808.2007756537</v>
      </c>
      <c r="AF99" t="n">
        <v>2.493361205995268e-06</v>
      </c>
      <c r="AG99" t="n">
        <v>12.30902777777778</v>
      </c>
      <c r="AH99" t="n">
        <v>487385.1023156838</v>
      </c>
    </row>
    <row r="100">
      <c r="A100" t="n">
        <v>98</v>
      </c>
      <c r="B100" t="n">
        <v>150</v>
      </c>
      <c r="C100" t="inlineStr">
        <is>
          <t xml:space="preserve">CONCLUIDO	</t>
        </is>
      </c>
      <c r="D100" t="n">
        <v>7.0552</v>
      </c>
      <c r="E100" t="n">
        <v>14.17</v>
      </c>
      <c r="F100" t="n">
        <v>10.84</v>
      </c>
      <c r="G100" t="n">
        <v>108.43</v>
      </c>
      <c r="H100" t="n">
        <v>1.29</v>
      </c>
      <c r="I100" t="n">
        <v>6</v>
      </c>
      <c r="J100" t="n">
        <v>352.98</v>
      </c>
      <c r="K100" t="n">
        <v>61.82</v>
      </c>
      <c r="L100" t="n">
        <v>25.5</v>
      </c>
      <c r="M100" t="n">
        <v>4</v>
      </c>
      <c r="N100" t="n">
        <v>115.66</v>
      </c>
      <c r="O100" t="n">
        <v>43769.02</v>
      </c>
      <c r="P100" t="n">
        <v>170.31</v>
      </c>
      <c r="Q100" t="n">
        <v>623.97</v>
      </c>
      <c r="R100" t="n">
        <v>35.4</v>
      </c>
      <c r="S100" t="n">
        <v>29.8</v>
      </c>
      <c r="T100" t="n">
        <v>1729.28</v>
      </c>
      <c r="U100" t="n">
        <v>0.84</v>
      </c>
      <c r="V100" t="n">
        <v>0.86</v>
      </c>
      <c r="W100" t="n">
        <v>2.36</v>
      </c>
      <c r="X100" t="n">
        <v>0.1</v>
      </c>
      <c r="Y100" t="n">
        <v>1</v>
      </c>
      <c r="Z100" t="n">
        <v>10</v>
      </c>
      <c r="AA100" t="n">
        <v>393.6138620461651</v>
      </c>
      <c r="AB100" t="n">
        <v>538.5598510695961</v>
      </c>
      <c r="AC100" t="n">
        <v>487.1604547570115</v>
      </c>
      <c r="AD100" t="n">
        <v>393613.8620461652</v>
      </c>
      <c r="AE100" t="n">
        <v>538559.8510695961</v>
      </c>
      <c r="AF100" t="n">
        <v>2.493856074816101e-06</v>
      </c>
      <c r="AG100" t="n">
        <v>12.30034722222222</v>
      </c>
      <c r="AH100" t="n">
        <v>487160.4547570114</v>
      </c>
    </row>
    <row r="101">
      <c r="A101" t="n">
        <v>99</v>
      </c>
      <c r="B101" t="n">
        <v>150</v>
      </c>
      <c r="C101" t="inlineStr">
        <is>
          <t xml:space="preserve">CONCLUIDO	</t>
        </is>
      </c>
      <c r="D101" t="n">
        <v>7.0525</v>
      </c>
      <c r="E101" t="n">
        <v>14.18</v>
      </c>
      <c r="F101" t="n">
        <v>10.85</v>
      </c>
      <c r="G101" t="n">
        <v>108.49</v>
      </c>
      <c r="H101" t="n">
        <v>1.3</v>
      </c>
      <c r="I101" t="n">
        <v>6</v>
      </c>
      <c r="J101" t="n">
        <v>353.63</v>
      </c>
      <c r="K101" t="n">
        <v>61.82</v>
      </c>
      <c r="L101" t="n">
        <v>25.75</v>
      </c>
      <c r="M101" t="n">
        <v>4</v>
      </c>
      <c r="N101" t="n">
        <v>116.06</v>
      </c>
      <c r="O101" t="n">
        <v>43848.38</v>
      </c>
      <c r="P101" t="n">
        <v>170.49</v>
      </c>
      <c r="Q101" t="n">
        <v>623.97</v>
      </c>
      <c r="R101" t="n">
        <v>35.53</v>
      </c>
      <c r="S101" t="n">
        <v>29.8</v>
      </c>
      <c r="T101" t="n">
        <v>1794.38</v>
      </c>
      <c r="U101" t="n">
        <v>0.84</v>
      </c>
      <c r="V101" t="n">
        <v>0.86</v>
      </c>
      <c r="W101" t="n">
        <v>2.36</v>
      </c>
      <c r="X101" t="n">
        <v>0.1</v>
      </c>
      <c r="Y101" t="n">
        <v>1</v>
      </c>
      <c r="Z101" t="n">
        <v>10</v>
      </c>
      <c r="AA101" t="n">
        <v>393.8672682138765</v>
      </c>
      <c r="AB101" t="n">
        <v>538.9065725677499</v>
      </c>
      <c r="AC101" t="n">
        <v>487.4740856420081</v>
      </c>
      <c r="AD101" t="n">
        <v>393867.2682138765</v>
      </c>
      <c r="AE101" t="n">
        <v>538906.5725677499</v>
      </c>
      <c r="AF101" t="n">
        <v>2.492901684947351e-06</v>
      </c>
      <c r="AG101" t="n">
        <v>12.30902777777778</v>
      </c>
      <c r="AH101" t="n">
        <v>487474.0856420081</v>
      </c>
    </row>
    <row r="102">
      <c r="A102" t="n">
        <v>100</v>
      </c>
      <c r="B102" t="n">
        <v>150</v>
      </c>
      <c r="C102" t="inlineStr">
        <is>
          <t xml:space="preserve">CONCLUIDO	</t>
        </is>
      </c>
      <c r="D102" t="n">
        <v>7.0576</v>
      </c>
      <c r="E102" t="n">
        <v>14.17</v>
      </c>
      <c r="F102" t="n">
        <v>10.84</v>
      </c>
      <c r="G102" t="n">
        <v>108.39</v>
      </c>
      <c r="H102" t="n">
        <v>1.31</v>
      </c>
      <c r="I102" t="n">
        <v>6</v>
      </c>
      <c r="J102" t="n">
        <v>354.27</v>
      </c>
      <c r="K102" t="n">
        <v>61.82</v>
      </c>
      <c r="L102" t="n">
        <v>26</v>
      </c>
      <c r="M102" t="n">
        <v>4</v>
      </c>
      <c r="N102" t="n">
        <v>116.45</v>
      </c>
      <c r="O102" t="n">
        <v>43927.95</v>
      </c>
      <c r="P102" t="n">
        <v>169.65</v>
      </c>
      <c r="Q102" t="n">
        <v>623.97</v>
      </c>
      <c r="R102" t="n">
        <v>35.26</v>
      </c>
      <c r="S102" t="n">
        <v>29.8</v>
      </c>
      <c r="T102" t="n">
        <v>1657.21</v>
      </c>
      <c r="U102" t="n">
        <v>0.85</v>
      </c>
      <c r="V102" t="n">
        <v>0.86</v>
      </c>
      <c r="W102" t="n">
        <v>2.36</v>
      </c>
      <c r="X102" t="n">
        <v>0.09</v>
      </c>
      <c r="Y102" t="n">
        <v>1</v>
      </c>
      <c r="Z102" t="n">
        <v>10</v>
      </c>
      <c r="AA102" t="n">
        <v>393.0435529898259</v>
      </c>
      <c r="AB102" t="n">
        <v>537.7795290584529</v>
      </c>
      <c r="AC102" t="n">
        <v>486.4546055834228</v>
      </c>
      <c r="AD102" t="n">
        <v>393043.5529898258</v>
      </c>
      <c r="AE102" t="n">
        <v>537779.5290584529</v>
      </c>
      <c r="AF102" t="n">
        <v>2.494704421366101e-06</v>
      </c>
      <c r="AG102" t="n">
        <v>12.30034722222222</v>
      </c>
      <c r="AH102" t="n">
        <v>486454.6055834228</v>
      </c>
    </row>
    <row r="103">
      <c r="A103" t="n">
        <v>101</v>
      </c>
      <c r="B103" t="n">
        <v>150</v>
      </c>
      <c r="C103" t="inlineStr">
        <is>
          <t xml:space="preserve">CONCLUIDO	</t>
        </is>
      </c>
      <c r="D103" t="n">
        <v>7.0538</v>
      </c>
      <c r="E103" t="n">
        <v>14.18</v>
      </c>
      <c r="F103" t="n">
        <v>10.85</v>
      </c>
      <c r="G103" t="n">
        <v>108.46</v>
      </c>
      <c r="H103" t="n">
        <v>1.32</v>
      </c>
      <c r="I103" t="n">
        <v>6</v>
      </c>
      <c r="J103" t="n">
        <v>354.92</v>
      </c>
      <c r="K103" t="n">
        <v>61.82</v>
      </c>
      <c r="L103" t="n">
        <v>26.25</v>
      </c>
      <c r="M103" t="n">
        <v>4</v>
      </c>
      <c r="N103" t="n">
        <v>116.85</v>
      </c>
      <c r="O103" t="n">
        <v>44007.74</v>
      </c>
      <c r="P103" t="n">
        <v>169.65</v>
      </c>
      <c r="Q103" t="n">
        <v>623.97</v>
      </c>
      <c r="R103" t="n">
        <v>35.43</v>
      </c>
      <c r="S103" t="n">
        <v>29.8</v>
      </c>
      <c r="T103" t="n">
        <v>1740.79</v>
      </c>
      <c r="U103" t="n">
        <v>0.84</v>
      </c>
      <c r="V103" t="n">
        <v>0.86</v>
      </c>
      <c r="W103" t="n">
        <v>2.36</v>
      </c>
      <c r="X103" t="n">
        <v>0.1</v>
      </c>
      <c r="Y103" t="n">
        <v>1</v>
      </c>
      <c r="Z103" t="n">
        <v>10</v>
      </c>
      <c r="AA103" t="n">
        <v>393.1858922296192</v>
      </c>
      <c r="AB103" t="n">
        <v>537.9742838859023</v>
      </c>
      <c r="AC103" t="n">
        <v>486.6307732834807</v>
      </c>
      <c r="AD103" t="n">
        <v>393185.8922296192</v>
      </c>
      <c r="AE103" t="n">
        <v>537974.2838859023</v>
      </c>
      <c r="AF103" t="n">
        <v>2.493361205995268e-06</v>
      </c>
      <c r="AG103" t="n">
        <v>12.30902777777778</v>
      </c>
      <c r="AH103" t="n">
        <v>486630.7732834807</v>
      </c>
    </row>
    <row r="104">
      <c r="A104" t="n">
        <v>102</v>
      </c>
      <c r="B104" t="n">
        <v>150</v>
      </c>
      <c r="C104" t="inlineStr">
        <is>
          <t xml:space="preserve">CONCLUIDO	</t>
        </is>
      </c>
      <c r="D104" t="n">
        <v>7.0534</v>
      </c>
      <c r="E104" t="n">
        <v>14.18</v>
      </c>
      <c r="F104" t="n">
        <v>10.85</v>
      </c>
      <c r="G104" t="n">
        <v>108.47</v>
      </c>
      <c r="H104" t="n">
        <v>1.33</v>
      </c>
      <c r="I104" t="n">
        <v>6</v>
      </c>
      <c r="J104" t="n">
        <v>355.57</v>
      </c>
      <c r="K104" t="n">
        <v>61.82</v>
      </c>
      <c r="L104" t="n">
        <v>26.5</v>
      </c>
      <c r="M104" t="n">
        <v>4</v>
      </c>
      <c r="N104" t="n">
        <v>117.25</v>
      </c>
      <c r="O104" t="n">
        <v>44087.74</v>
      </c>
      <c r="P104" t="n">
        <v>169.7</v>
      </c>
      <c r="Q104" t="n">
        <v>624</v>
      </c>
      <c r="R104" t="n">
        <v>35.4</v>
      </c>
      <c r="S104" t="n">
        <v>29.8</v>
      </c>
      <c r="T104" t="n">
        <v>1725.8</v>
      </c>
      <c r="U104" t="n">
        <v>0.84</v>
      </c>
      <c r="V104" t="n">
        <v>0.86</v>
      </c>
      <c r="W104" t="n">
        <v>2.36</v>
      </c>
      <c r="X104" t="n">
        <v>0.1</v>
      </c>
      <c r="Y104" t="n">
        <v>1</v>
      </c>
      <c r="Z104" t="n">
        <v>10</v>
      </c>
      <c r="AA104" t="n">
        <v>393.2346838522021</v>
      </c>
      <c r="AB104" t="n">
        <v>538.0410427364546</v>
      </c>
      <c r="AC104" t="n">
        <v>486.6911607630328</v>
      </c>
      <c r="AD104" t="n">
        <v>393234.6838522021</v>
      </c>
      <c r="AE104" t="n">
        <v>538041.0427364546</v>
      </c>
      <c r="AF104" t="n">
        <v>2.493219814903601e-06</v>
      </c>
      <c r="AG104" t="n">
        <v>12.30902777777778</v>
      </c>
      <c r="AH104" t="n">
        <v>486691.1607630329</v>
      </c>
    </row>
    <row r="105">
      <c r="A105" t="n">
        <v>103</v>
      </c>
      <c r="B105" t="n">
        <v>150</v>
      </c>
      <c r="C105" t="inlineStr">
        <is>
          <t xml:space="preserve">CONCLUIDO	</t>
        </is>
      </c>
      <c r="D105" t="n">
        <v>7.0537</v>
      </c>
      <c r="E105" t="n">
        <v>14.18</v>
      </c>
      <c r="F105" t="n">
        <v>10.85</v>
      </c>
      <c r="G105" t="n">
        <v>108.46</v>
      </c>
      <c r="H105" t="n">
        <v>1.34</v>
      </c>
      <c r="I105" t="n">
        <v>6</v>
      </c>
      <c r="J105" t="n">
        <v>356.22</v>
      </c>
      <c r="K105" t="n">
        <v>61.82</v>
      </c>
      <c r="L105" t="n">
        <v>26.75</v>
      </c>
      <c r="M105" t="n">
        <v>4</v>
      </c>
      <c r="N105" t="n">
        <v>117.65</v>
      </c>
      <c r="O105" t="n">
        <v>44167.96</v>
      </c>
      <c r="P105" t="n">
        <v>169.73</v>
      </c>
      <c r="Q105" t="n">
        <v>623.97</v>
      </c>
      <c r="R105" t="n">
        <v>35.45</v>
      </c>
      <c r="S105" t="n">
        <v>29.8</v>
      </c>
      <c r="T105" t="n">
        <v>1753.69</v>
      </c>
      <c r="U105" t="n">
        <v>0.84</v>
      </c>
      <c r="V105" t="n">
        <v>0.86</v>
      </c>
      <c r="W105" t="n">
        <v>2.36</v>
      </c>
      <c r="X105" t="n">
        <v>0.1</v>
      </c>
      <c r="Y105" t="n">
        <v>1</v>
      </c>
      <c r="Z105" t="n">
        <v>10</v>
      </c>
      <c r="AA105" t="n">
        <v>393.2501661441537</v>
      </c>
      <c r="AB105" t="n">
        <v>538.0622262913333</v>
      </c>
      <c r="AC105" t="n">
        <v>486.7103225891652</v>
      </c>
      <c r="AD105" t="n">
        <v>393250.1661441537</v>
      </c>
      <c r="AE105" t="n">
        <v>538062.2262913333</v>
      </c>
      <c r="AF105" t="n">
        <v>2.493325858222351e-06</v>
      </c>
      <c r="AG105" t="n">
        <v>12.30902777777778</v>
      </c>
      <c r="AH105" t="n">
        <v>486710.3225891652</v>
      </c>
    </row>
    <row r="106">
      <c r="A106" t="n">
        <v>104</v>
      </c>
      <c r="B106" t="n">
        <v>150</v>
      </c>
      <c r="C106" t="inlineStr">
        <is>
          <t xml:space="preserve">CONCLUIDO	</t>
        </is>
      </c>
      <c r="D106" t="n">
        <v>7.0545</v>
      </c>
      <c r="E106" t="n">
        <v>14.18</v>
      </c>
      <c r="F106" t="n">
        <v>10.84</v>
      </c>
      <c r="G106" t="n">
        <v>108.45</v>
      </c>
      <c r="H106" t="n">
        <v>1.35</v>
      </c>
      <c r="I106" t="n">
        <v>6</v>
      </c>
      <c r="J106" t="n">
        <v>356.87</v>
      </c>
      <c r="K106" t="n">
        <v>61.82</v>
      </c>
      <c r="L106" t="n">
        <v>27</v>
      </c>
      <c r="M106" t="n">
        <v>4</v>
      </c>
      <c r="N106" t="n">
        <v>118.05</v>
      </c>
      <c r="O106" t="n">
        <v>44248.41</v>
      </c>
      <c r="P106" t="n">
        <v>169.18</v>
      </c>
      <c r="Q106" t="n">
        <v>623.99</v>
      </c>
      <c r="R106" t="n">
        <v>35.35</v>
      </c>
      <c r="S106" t="n">
        <v>29.8</v>
      </c>
      <c r="T106" t="n">
        <v>1701.04</v>
      </c>
      <c r="U106" t="n">
        <v>0.84</v>
      </c>
      <c r="V106" t="n">
        <v>0.86</v>
      </c>
      <c r="W106" t="n">
        <v>2.36</v>
      </c>
      <c r="X106" t="n">
        <v>0.1</v>
      </c>
      <c r="Y106" t="n">
        <v>1</v>
      </c>
      <c r="Z106" t="n">
        <v>10</v>
      </c>
      <c r="AA106" t="n">
        <v>392.7600767994956</v>
      </c>
      <c r="AB106" t="n">
        <v>537.3916644287563</v>
      </c>
      <c r="AC106" t="n">
        <v>486.103758209613</v>
      </c>
      <c r="AD106" t="n">
        <v>392760.0767994956</v>
      </c>
      <c r="AE106" t="n">
        <v>537391.6644287562</v>
      </c>
      <c r="AF106" t="n">
        <v>2.493608640405684e-06</v>
      </c>
      <c r="AG106" t="n">
        <v>12.30902777777778</v>
      </c>
      <c r="AH106" t="n">
        <v>486103.758209613</v>
      </c>
    </row>
    <row r="107">
      <c r="A107" t="n">
        <v>105</v>
      </c>
      <c r="B107" t="n">
        <v>150</v>
      </c>
      <c r="C107" t="inlineStr">
        <is>
          <t xml:space="preserve">CONCLUIDO	</t>
        </is>
      </c>
      <c r="D107" t="n">
        <v>7.0559</v>
      </c>
      <c r="E107" t="n">
        <v>14.17</v>
      </c>
      <c r="F107" t="n">
        <v>10.84</v>
      </c>
      <c r="G107" t="n">
        <v>108.42</v>
      </c>
      <c r="H107" t="n">
        <v>1.36</v>
      </c>
      <c r="I107" t="n">
        <v>6</v>
      </c>
      <c r="J107" t="n">
        <v>357.52</v>
      </c>
      <c r="K107" t="n">
        <v>61.82</v>
      </c>
      <c r="L107" t="n">
        <v>27.25</v>
      </c>
      <c r="M107" t="n">
        <v>3</v>
      </c>
      <c r="N107" t="n">
        <v>118.45</v>
      </c>
      <c r="O107" t="n">
        <v>44329.08</v>
      </c>
      <c r="P107" t="n">
        <v>168.75</v>
      </c>
      <c r="Q107" t="n">
        <v>624.03</v>
      </c>
      <c r="R107" t="n">
        <v>35.32</v>
      </c>
      <c r="S107" t="n">
        <v>29.8</v>
      </c>
      <c r="T107" t="n">
        <v>1690.31</v>
      </c>
      <c r="U107" t="n">
        <v>0.84</v>
      </c>
      <c r="V107" t="n">
        <v>0.86</v>
      </c>
      <c r="W107" t="n">
        <v>2.36</v>
      </c>
      <c r="X107" t="n">
        <v>0.1</v>
      </c>
      <c r="Y107" t="n">
        <v>1</v>
      </c>
      <c r="Z107" t="n">
        <v>10</v>
      </c>
      <c r="AA107" t="n">
        <v>392.3927789068791</v>
      </c>
      <c r="AB107" t="n">
        <v>536.8891112480387</v>
      </c>
      <c r="AC107" t="n">
        <v>485.6491679991254</v>
      </c>
      <c r="AD107" t="n">
        <v>392392.7789068791</v>
      </c>
      <c r="AE107" t="n">
        <v>536889.1112480387</v>
      </c>
      <c r="AF107" t="n">
        <v>2.494103509226518e-06</v>
      </c>
      <c r="AG107" t="n">
        <v>12.30034722222222</v>
      </c>
      <c r="AH107" t="n">
        <v>485649.1679991254</v>
      </c>
    </row>
    <row r="108">
      <c r="A108" t="n">
        <v>106</v>
      </c>
      <c r="B108" t="n">
        <v>150</v>
      </c>
      <c r="C108" t="inlineStr">
        <is>
          <t xml:space="preserve">CONCLUIDO	</t>
        </is>
      </c>
      <c r="D108" t="n">
        <v>7.0534</v>
      </c>
      <c r="E108" t="n">
        <v>14.18</v>
      </c>
      <c r="F108" t="n">
        <v>10.85</v>
      </c>
      <c r="G108" t="n">
        <v>108.47</v>
      </c>
      <c r="H108" t="n">
        <v>1.37</v>
      </c>
      <c r="I108" t="n">
        <v>6</v>
      </c>
      <c r="J108" t="n">
        <v>358.18</v>
      </c>
      <c r="K108" t="n">
        <v>61.82</v>
      </c>
      <c r="L108" t="n">
        <v>27.5</v>
      </c>
      <c r="M108" t="n">
        <v>3</v>
      </c>
      <c r="N108" t="n">
        <v>118.86</v>
      </c>
      <c r="O108" t="n">
        <v>44409.98</v>
      </c>
      <c r="P108" t="n">
        <v>168.81</v>
      </c>
      <c r="Q108" t="n">
        <v>624.03</v>
      </c>
      <c r="R108" t="n">
        <v>35.36</v>
      </c>
      <c r="S108" t="n">
        <v>29.8</v>
      </c>
      <c r="T108" t="n">
        <v>1709.73</v>
      </c>
      <c r="U108" t="n">
        <v>0.84</v>
      </c>
      <c r="V108" t="n">
        <v>0.86</v>
      </c>
      <c r="W108" t="n">
        <v>2.36</v>
      </c>
      <c r="X108" t="n">
        <v>0.1</v>
      </c>
      <c r="Y108" t="n">
        <v>1</v>
      </c>
      <c r="Z108" t="n">
        <v>10</v>
      </c>
      <c r="AA108" t="n">
        <v>392.5480159864078</v>
      </c>
      <c r="AB108" t="n">
        <v>537.1015134688266</v>
      </c>
      <c r="AC108" t="n">
        <v>485.8412988500697</v>
      </c>
      <c r="AD108" t="n">
        <v>392548.0159864079</v>
      </c>
      <c r="AE108" t="n">
        <v>537101.5134688267</v>
      </c>
      <c r="AF108" t="n">
        <v>2.493219814903601e-06</v>
      </c>
      <c r="AG108" t="n">
        <v>12.30902777777778</v>
      </c>
      <c r="AH108" t="n">
        <v>485841.2988500698</v>
      </c>
    </row>
    <row r="109">
      <c r="A109" t="n">
        <v>107</v>
      </c>
      <c r="B109" t="n">
        <v>150</v>
      </c>
      <c r="C109" t="inlineStr">
        <is>
          <t xml:space="preserve">CONCLUIDO	</t>
        </is>
      </c>
      <c r="D109" t="n">
        <v>7.0523</v>
      </c>
      <c r="E109" t="n">
        <v>14.18</v>
      </c>
      <c r="F109" t="n">
        <v>10.85</v>
      </c>
      <c r="G109" t="n">
        <v>108.49</v>
      </c>
      <c r="H109" t="n">
        <v>1.38</v>
      </c>
      <c r="I109" t="n">
        <v>6</v>
      </c>
      <c r="J109" t="n">
        <v>358.84</v>
      </c>
      <c r="K109" t="n">
        <v>61.82</v>
      </c>
      <c r="L109" t="n">
        <v>27.75</v>
      </c>
      <c r="M109" t="n">
        <v>2</v>
      </c>
      <c r="N109" t="n">
        <v>119.27</v>
      </c>
      <c r="O109" t="n">
        <v>44491.1</v>
      </c>
      <c r="P109" t="n">
        <v>168.9</v>
      </c>
      <c r="Q109" t="n">
        <v>624.03</v>
      </c>
      <c r="R109" t="n">
        <v>35.43</v>
      </c>
      <c r="S109" t="n">
        <v>29.8</v>
      </c>
      <c r="T109" t="n">
        <v>1742.22</v>
      </c>
      <c r="U109" t="n">
        <v>0.84</v>
      </c>
      <c r="V109" t="n">
        <v>0.86</v>
      </c>
      <c r="W109" t="n">
        <v>2.36</v>
      </c>
      <c r="X109" t="n">
        <v>0.1</v>
      </c>
      <c r="Y109" t="n">
        <v>1</v>
      </c>
      <c r="Z109" t="n">
        <v>10</v>
      </c>
      <c r="AA109" t="n">
        <v>392.6454606624282</v>
      </c>
      <c r="AB109" t="n">
        <v>537.2348415735134</v>
      </c>
      <c r="AC109" t="n">
        <v>485.9619023075724</v>
      </c>
      <c r="AD109" t="n">
        <v>392645.4606624282</v>
      </c>
      <c r="AE109" t="n">
        <v>537234.8415735135</v>
      </c>
      <c r="AF109" t="n">
        <v>2.492830989401517e-06</v>
      </c>
      <c r="AG109" t="n">
        <v>12.30902777777778</v>
      </c>
      <c r="AH109" t="n">
        <v>485961.9023075724</v>
      </c>
    </row>
    <row r="110">
      <c r="A110" t="n">
        <v>108</v>
      </c>
      <c r="B110" t="n">
        <v>150</v>
      </c>
      <c r="C110" t="inlineStr">
        <is>
          <t xml:space="preserve">CONCLUIDO	</t>
        </is>
      </c>
      <c r="D110" t="n">
        <v>7.0529</v>
      </c>
      <c r="E110" t="n">
        <v>14.18</v>
      </c>
      <c r="F110" t="n">
        <v>10.85</v>
      </c>
      <c r="G110" t="n">
        <v>108.48</v>
      </c>
      <c r="H110" t="n">
        <v>1.39</v>
      </c>
      <c r="I110" t="n">
        <v>6</v>
      </c>
      <c r="J110" t="n">
        <v>359.5</v>
      </c>
      <c r="K110" t="n">
        <v>61.82</v>
      </c>
      <c r="L110" t="n">
        <v>28</v>
      </c>
      <c r="M110" t="n">
        <v>2</v>
      </c>
      <c r="N110" t="n">
        <v>119.68</v>
      </c>
      <c r="O110" t="n">
        <v>44572.45</v>
      </c>
      <c r="P110" t="n">
        <v>168.94</v>
      </c>
      <c r="Q110" t="n">
        <v>624.08</v>
      </c>
      <c r="R110" t="n">
        <v>35.46</v>
      </c>
      <c r="S110" t="n">
        <v>29.8</v>
      </c>
      <c r="T110" t="n">
        <v>1759.86</v>
      </c>
      <c r="U110" t="n">
        <v>0.84</v>
      </c>
      <c r="V110" t="n">
        <v>0.86</v>
      </c>
      <c r="W110" t="n">
        <v>2.36</v>
      </c>
      <c r="X110" t="n">
        <v>0.1</v>
      </c>
      <c r="Y110" t="n">
        <v>1</v>
      </c>
      <c r="Z110" t="n">
        <v>10</v>
      </c>
      <c r="AA110" t="n">
        <v>392.6610470521476</v>
      </c>
      <c r="AB110" t="n">
        <v>537.2561675595504</v>
      </c>
      <c r="AC110" t="n">
        <v>485.9811929714332</v>
      </c>
      <c r="AD110" t="n">
        <v>392661.0470521476</v>
      </c>
      <c r="AE110" t="n">
        <v>537256.1675595504</v>
      </c>
      <c r="AF110" t="n">
        <v>2.493043076039018e-06</v>
      </c>
      <c r="AG110" t="n">
        <v>12.30902777777778</v>
      </c>
      <c r="AH110" t="n">
        <v>485981.1929714332</v>
      </c>
    </row>
    <row r="111">
      <c r="A111" t="n">
        <v>109</v>
      </c>
      <c r="B111" t="n">
        <v>150</v>
      </c>
      <c r="C111" t="inlineStr">
        <is>
          <t xml:space="preserve">CONCLUIDO	</t>
        </is>
      </c>
      <c r="D111" t="n">
        <v>7.0544</v>
      </c>
      <c r="E111" t="n">
        <v>14.18</v>
      </c>
      <c r="F111" t="n">
        <v>10.85</v>
      </c>
      <c r="G111" t="n">
        <v>108.45</v>
      </c>
      <c r="H111" t="n">
        <v>1.4</v>
      </c>
      <c r="I111" t="n">
        <v>6</v>
      </c>
      <c r="J111" t="n">
        <v>360.16</v>
      </c>
      <c r="K111" t="n">
        <v>61.82</v>
      </c>
      <c r="L111" t="n">
        <v>28.25</v>
      </c>
      <c r="M111" t="n">
        <v>2</v>
      </c>
      <c r="N111" t="n">
        <v>120.09</v>
      </c>
      <c r="O111" t="n">
        <v>44654.04</v>
      </c>
      <c r="P111" t="n">
        <v>168.94</v>
      </c>
      <c r="Q111" t="n">
        <v>624.03</v>
      </c>
      <c r="R111" t="n">
        <v>35.32</v>
      </c>
      <c r="S111" t="n">
        <v>29.8</v>
      </c>
      <c r="T111" t="n">
        <v>1686.54</v>
      </c>
      <c r="U111" t="n">
        <v>0.84</v>
      </c>
      <c r="V111" t="n">
        <v>0.86</v>
      </c>
      <c r="W111" t="n">
        <v>2.36</v>
      </c>
      <c r="X111" t="n">
        <v>0.1</v>
      </c>
      <c r="Y111" t="n">
        <v>1</v>
      </c>
      <c r="Z111" t="n">
        <v>10</v>
      </c>
      <c r="AA111" t="n">
        <v>392.6228586709739</v>
      </c>
      <c r="AB111" t="n">
        <v>537.2039165316762</v>
      </c>
      <c r="AC111" t="n">
        <v>485.9339287083246</v>
      </c>
      <c r="AD111" t="n">
        <v>392622.8586709739</v>
      </c>
      <c r="AE111" t="n">
        <v>537203.9165316762</v>
      </c>
      <c r="AF111" t="n">
        <v>2.493573292632768e-06</v>
      </c>
      <c r="AG111" t="n">
        <v>12.30902777777778</v>
      </c>
      <c r="AH111" t="n">
        <v>485933.9287083246</v>
      </c>
    </row>
    <row r="112">
      <c r="A112" t="n">
        <v>110</v>
      </c>
      <c r="B112" t="n">
        <v>150</v>
      </c>
      <c r="C112" t="inlineStr">
        <is>
          <t xml:space="preserve">CONCLUIDO	</t>
        </is>
      </c>
      <c r="D112" t="n">
        <v>7.0545</v>
      </c>
      <c r="E112" t="n">
        <v>14.18</v>
      </c>
      <c r="F112" t="n">
        <v>10.84</v>
      </c>
      <c r="G112" t="n">
        <v>108.45</v>
      </c>
      <c r="H112" t="n">
        <v>1.41</v>
      </c>
      <c r="I112" t="n">
        <v>6</v>
      </c>
      <c r="J112" t="n">
        <v>360.82</v>
      </c>
      <c r="K112" t="n">
        <v>61.82</v>
      </c>
      <c r="L112" t="n">
        <v>28.5</v>
      </c>
      <c r="M112" t="n">
        <v>2</v>
      </c>
      <c r="N112" t="n">
        <v>120.5</v>
      </c>
      <c r="O112" t="n">
        <v>44735.86</v>
      </c>
      <c r="P112" t="n">
        <v>169.17</v>
      </c>
      <c r="Q112" t="n">
        <v>624.03</v>
      </c>
      <c r="R112" t="n">
        <v>35.28</v>
      </c>
      <c r="S112" t="n">
        <v>29.8</v>
      </c>
      <c r="T112" t="n">
        <v>1669.88</v>
      </c>
      <c r="U112" t="n">
        <v>0.84</v>
      </c>
      <c r="V112" t="n">
        <v>0.86</v>
      </c>
      <c r="W112" t="n">
        <v>2.36</v>
      </c>
      <c r="X112" t="n">
        <v>0.1</v>
      </c>
      <c r="Y112" t="n">
        <v>1</v>
      </c>
      <c r="Z112" t="n">
        <v>10</v>
      </c>
      <c r="AA112" t="n">
        <v>392.7523626332656</v>
      </c>
      <c r="AB112" t="n">
        <v>537.3811095661953</v>
      </c>
      <c r="AC112" t="n">
        <v>486.0942106883211</v>
      </c>
      <c r="AD112" t="n">
        <v>392752.3626332656</v>
      </c>
      <c r="AE112" t="n">
        <v>537381.1095661953</v>
      </c>
      <c r="AF112" t="n">
        <v>2.493608640405684e-06</v>
      </c>
      <c r="AG112" t="n">
        <v>12.30902777777778</v>
      </c>
      <c r="AH112" t="n">
        <v>486094.2106883211</v>
      </c>
    </row>
    <row r="113">
      <c r="A113" t="n">
        <v>111</v>
      </c>
      <c r="B113" t="n">
        <v>150</v>
      </c>
      <c r="C113" t="inlineStr">
        <is>
          <t xml:space="preserve">CONCLUIDO	</t>
        </is>
      </c>
      <c r="D113" t="n">
        <v>7.0556</v>
      </c>
      <c r="E113" t="n">
        <v>14.17</v>
      </c>
      <c r="F113" t="n">
        <v>10.84</v>
      </c>
      <c r="G113" t="n">
        <v>108.42</v>
      </c>
      <c r="H113" t="n">
        <v>1.42</v>
      </c>
      <c r="I113" t="n">
        <v>6</v>
      </c>
      <c r="J113" t="n">
        <v>361.49</v>
      </c>
      <c r="K113" t="n">
        <v>61.82</v>
      </c>
      <c r="L113" t="n">
        <v>28.75</v>
      </c>
      <c r="M113" t="n">
        <v>2</v>
      </c>
      <c r="N113" t="n">
        <v>120.92</v>
      </c>
      <c r="O113" t="n">
        <v>44817.91</v>
      </c>
      <c r="P113" t="n">
        <v>169.21</v>
      </c>
      <c r="Q113" t="n">
        <v>624.03</v>
      </c>
      <c r="R113" t="n">
        <v>35.26</v>
      </c>
      <c r="S113" t="n">
        <v>29.8</v>
      </c>
      <c r="T113" t="n">
        <v>1655.67</v>
      </c>
      <c r="U113" t="n">
        <v>0.85</v>
      </c>
      <c r="V113" t="n">
        <v>0.86</v>
      </c>
      <c r="W113" t="n">
        <v>2.36</v>
      </c>
      <c r="X113" t="n">
        <v>0.1</v>
      </c>
      <c r="Y113" t="n">
        <v>1</v>
      </c>
      <c r="Z113" t="n">
        <v>10</v>
      </c>
      <c r="AA113" t="n">
        <v>392.7552002011117</v>
      </c>
      <c r="AB113" t="n">
        <v>537.3849920517068</v>
      </c>
      <c r="AC113" t="n">
        <v>486.0977226348646</v>
      </c>
      <c r="AD113" t="n">
        <v>392755.2002011117</v>
      </c>
      <c r="AE113" t="n">
        <v>537384.9920517069</v>
      </c>
      <c r="AF113" t="n">
        <v>2.493997465907768e-06</v>
      </c>
      <c r="AG113" t="n">
        <v>12.30034722222222</v>
      </c>
      <c r="AH113" t="n">
        <v>486097.7226348646</v>
      </c>
    </row>
    <row r="114">
      <c r="A114" t="n">
        <v>112</v>
      </c>
      <c r="B114" t="n">
        <v>150</v>
      </c>
      <c r="C114" t="inlineStr">
        <is>
          <t xml:space="preserve">CONCLUIDO	</t>
        </is>
      </c>
      <c r="D114" t="n">
        <v>7.0547</v>
      </c>
      <c r="E114" t="n">
        <v>14.18</v>
      </c>
      <c r="F114" t="n">
        <v>10.84</v>
      </c>
      <c r="G114" t="n">
        <v>108.44</v>
      </c>
      <c r="H114" t="n">
        <v>1.43</v>
      </c>
      <c r="I114" t="n">
        <v>6</v>
      </c>
      <c r="J114" t="n">
        <v>362.16</v>
      </c>
      <c r="K114" t="n">
        <v>61.82</v>
      </c>
      <c r="L114" t="n">
        <v>29</v>
      </c>
      <c r="M114" t="n">
        <v>2</v>
      </c>
      <c r="N114" t="n">
        <v>121.34</v>
      </c>
      <c r="O114" t="n">
        <v>44900.33</v>
      </c>
      <c r="P114" t="n">
        <v>169.02</v>
      </c>
      <c r="Q114" t="n">
        <v>624.0700000000001</v>
      </c>
      <c r="R114" t="n">
        <v>35.23</v>
      </c>
      <c r="S114" t="n">
        <v>29.8</v>
      </c>
      <c r="T114" t="n">
        <v>1644.44</v>
      </c>
      <c r="U114" t="n">
        <v>0.85</v>
      </c>
      <c r="V114" t="n">
        <v>0.86</v>
      </c>
      <c r="W114" t="n">
        <v>2.36</v>
      </c>
      <c r="X114" t="n">
        <v>0.1</v>
      </c>
      <c r="Y114" t="n">
        <v>1</v>
      </c>
      <c r="Z114" t="n">
        <v>10</v>
      </c>
      <c r="AA114" t="n">
        <v>392.6315592638363</v>
      </c>
      <c r="AB114" t="n">
        <v>537.2158210666735</v>
      </c>
      <c r="AC114" t="n">
        <v>485.9446970912097</v>
      </c>
      <c r="AD114" t="n">
        <v>392631.5592638362</v>
      </c>
      <c r="AE114" t="n">
        <v>537215.8210666735</v>
      </c>
      <c r="AF114" t="n">
        <v>2.493679335951517e-06</v>
      </c>
      <c r="AG114" t="n">
        <v>12.30902777777778</v>
      </c>
      <c r="AH114" t="n">
        <v>485944.6970912097</v>
      </c>
    </row>
    <row r="115">
      <c r="A115" t="n">
        <v>113</v>
      </c>
      <c r="B115" t="n">
        <v>150</v>
      </c>
      <c r="C115" t="inlineStr">
        <is>
          <t xml:space="preserve">CONCLUIDO	</t>
        </is>
      </c>
      <c r="D115" t="n">
        <v>7.0552</v>
      </c>
      <c r="E115" t="n">
        <v>14.17</v>
      </c>
      <c r="F115" t="n">
        <v>10.84</v>
      </c>
      <c r="G115" t="n">
        <v>108.43</v>
      </c>
      <c r="H115" t="n">
        <v>1.44</v>
      </c>
      <c r="I115" t="n">
        <v>6</v>
      </c>
      <c r="J115" t="n">
        <v>362.83</v>
      </c>
      <c r="K115" t="n">
        <v>61.82</v>
      </c>
      <c r="L115" t="n">
        <v>29.25</v>
      </c>
      <c r="M115" t="n">
        <v>2</v>
      </c>
      <c r="N115" t="n">
        <v>121.75</v>
      </c>
      <c r="O115" t="n">
        <v>44982.86</v>
      </c>
      <c r="P115" t="n">
        <v>169.03</v>
      </c>
      <c r="Q115" t="n">
        <v>624.03</v>
      </c>
      <c r="R115" t="n">
        <v>35.29</v>
      </c>
      <c r="S115" t="n">
        <v>29.8</v>
      </c>
      <c r="T115" t="n">
        <v>1675.18</v>
      </c>
      <c r="U115" t="n">
        <v>0.84</v>
      </c>
      <c r="V115" t="n">
        <v>0.86</v>
      </c>
      <c r="W115" t="n">
        <v>2.36</v>
      </c>
      <c r="X115" t="n">
        <v>0.1</v>
      </c>
      <c r="Y115" t="n">
        <v>1</v>
      </c>
      <c r="Z115" t="n">
        <v>10</v>
      </c>
      <c r="AA115" t="n">
        <v>392.6265467374982</v>
      </c>
      <c r="AB115" t="n">
        <v>537.2089627070008</v>
      </c>
      <c r="AC115" t="n">
        <v>485.9384932837584</v>
      </c>
      <c r="AD115" t="n">
        <v>392626.5467374982</v>
      </c>
      <c r="AE115" t="n">
        <v>537208.9627070008</v>
      </c>
      <c r="AF115" t="n">
        <v>2.493856074816101e-06</v>
      </c>
      <c r="AG115" t="n">
        <v>12.30034722222222</v>
      </c>
      <c r="AH115" t="n">
        <v>485938.4932837584</v>
      </c>
    </row>
    <row r="116">
      <c r="A116" t="n">
        <v>114</v>
      </c>
      <c r="B116" t="n">
        <v>150</v>
      </c>
      <c r="C116" t="inlineStr">
        <is>
          <t xml:space="preserve">CONCLUIDO	</t>
        </is>
      </c>
      <c r="D116" t="n">
        <v>7.0529</v>
      </c>
      <c r="E116" t="n">
        <v>14.18</v>
      </c>
      <c r="F116" t="n">
        <v>10.85</v>
      </c>
      <c r="G116" t="n">
        <v>108.48</v>
      </c>
      <c r="H116" t="n">
        <v>1.45</v>
      </c>
      <c r="I116" t="n">
        <v>6</v>
      </c>
      <c r="J116" t="n">
        <v>363.5</v>
      </c>
      <c r="K116" t="n">
        <v>61.82</v>
      </c>
      <c r="L116" t="n">
        <v>29.5</v>
      </c>
      <c r="M116" t="n">
        <v>1</v>
      </c>
      <c r="N116" t="n">
        <v>122.18</v>
      </c>
      <c r="O116" t="n">
        <v>45065.64</v>
      </c>
      <c r="P116" t="n">
        <v>169.03</v>
      </c>
      <c r="Q116" t="n">
        <v>624.03</v>
      </c>
      <c r="R116" t="n">
        <v>35.29</v>
      </c>
      <c r="S116" t="n">
        <v>29.8</v>
      </c>
      <c r="T116" t="n">
        <v>1670.94</v>
      </c>
      <c r="U116" t="n">
        <v>0.84</v>
      </c>
      <c r="V116" t="n">
        <v>0.86</v>
      </c>
      <c r="W116" t="n">
        <v>2.37</v>
      </c>
      <c r="X116" t="n">
        <v>0.1</v>
      </c>
      <c r="Y116" t="n">
        <v>1</v>
      </c>
      <c r="Z116" t="n">
        <v>10</v>
      </c>
      <c r="AA116" t="n">
        <v>392.7304902983337</v>
      </c>
      <c r="AB116" t="n">
        <v>537.3511828726022</v>
      </c>
      <c r="AC116" t="n">
        <v>486.0671401563621</v>
      </c>
      <c r="AD116" t="n">
        <v>392730.4902983337</v>
      </c>
      <c r="AE116" t="n">
        <v>537351.1828726021</v>
      </c>
      <c r="AF116" t="n">
        <v>2.493043076039018e-06</v>
      </c>
      <c r="AG116" t="n">
        <v>12.30902777777778</v>
      </c>
      <c r="AH116" t="n">
        <v>486067.1401563621</v>
      </c>
    </row>
    <row r="117">
      <c r="A117" t="n">
        <v>115</v>
      </c>
      <c r="B117" t="n">
        <v>150</v>
      </c>
      <c r="C117" t="inlineStr">
        <is>
          <t xml:space="preserve">CONCLUIDO	</t>
        </is>
      </c>
      <c r="D117" t="n">
        <v>7.0532</v>
      </c>
      <c r="E117" t="n">
        <v>14.18</v>
      </c>
      <c r="F117" t="n">
        <v>10.85</v>
      </c>
      <c r="G117" t="n">
        <v>108.47</v>
      </c>
      <c r="H117" t="n">
        <v>1.46</v>
      </c>
      <c r="I117" t="n">
        <v>6</v>
      </c>
      <c r="J117" t="n">
        <v>364.17</v>
      </c>
      <c r="K117" t="n">
        <v>61.82</v>
      </c>
      <c r="L117" t="n">
        <v>29.75</v>
      </c>
      <c r="M117" t="n">
        <v>0</v>
      </c>
      <c r="N117" t="n">
        <v>122.6</v>
      </c>
      <c r="O117" t="n">
        <v>45148.66</v>
      </c>
      <c r="P117" t="n">
        <v>169.15</v>
      </c>
      <c r="Q117" t="n">
        <v>624.03</v>
      </c>
      <c r="R117" t="n">
        <v>35.28</v>
      </c>
      <c r="S117" t="n">
        <v>29.8</v>
      </c>
      <c r="T117" t="n">
        <v>1665.66</v>
      </c>
      <c r="U117" t="n">
        <v>0.84</v>
      </c>
      <c r="V117" t="n">
        <v>0.86</v>
      </c>
      <c r="W117" t="n">
        <v>2.37</v>
      </c>
      <c r="X117" t="n">
        <v>0.1</v>
      </c>
      <c r="Y117" t="n">
        <v>1</v>
      </c>
      <c r="Z117" t="n">
        <v>10</v>
      </c>
      <c r="AA117" t="n">
        <v>392.8154354256278</v>
      </c>
      <c r="AB117" t="n">
        <v>537.4674085432805</v>
      </c>
      <c r="AC117" t="n">
        <v>486.1722734121547</v>
      </c>
      <c r="AD117" t="n">
        <v>392815.4354256278</v>
      </c>
      <c r="AE117" t="n">
        <v>537467.4085432804</v>
      </c>
      <c r="AF117" t="n">
        <v>2.493149119357768e-06</v>
      </c>
      <c r="AG117" t="n">
        <v>12.30902777777778</v>
      </c>
      <c r="AH117" t="n">
        <v>486172.2734121546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6.9155</v>
      </c>
      <c r="E2" t="n">
        <v>14.46</v>
      </c>
      <c r="F2" t="n">
        <v>12.1</v>
      </c>
      <c r="G2" t="n">
        <v>11.35</v>
      </c>
      <c r="H2" t="n">
        <v>0.64</v>
      </c>
      <c r="I2" t="n">
        <v>64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35.33</v>
      </c>
      <c r="Q2" t="n">
        <v>624.21</v>
      </c>
      <c r="R2" t="n">
        <v>71.84999999999999</v>
      </c>
      <c r="S2" t="n">
        <v>29.8</v>
      </c>
      <c r="T2" t="n">
        <v>19664.78</v>
      </c>
      <c r="U2" t="n">
        <v>0.41</v>
      </c>
      <c r="V2" t="n">
        <v>0.77</v>
      </c>
      <c r="W2" t="n">
        <v>2.54</v>
      </c>
      <c r="X2" t="n">
        <v>1.35</v>
      </c>
      <c r="Y2" t="n">
        <v>1</v>
      </c>
      <c r="Z2" t="n">
        <v>10</v>
      </c>
      <c r="AA2" t="n">
        <v>211.8316946201417</v>
      </c>
      <c r="AB2" t="n">
        <v>289.8374699339483</v>
      </c>
      <c r="AC2" t="n">
        <v>262.1757885929816</v>
      </c>
      <c r="AD2" t="n">
        <v>211831.6946201417</v>
      </c>
      <c r="AE2" t="n">
        <v>289837.4699339484</v>
      </c>
      <c r="AF2" t="n">
        <v>4.518629550477682e-06</v>
      </c>
      <c r="AG2" t="n">
        <v>12.55208333333333</v>
      </c>
      <c r="AH2" t="n">
        <v>262175.7885929816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6.2846</v>
      </c>
      <c r="E2" t="n">
        <v>15.91</v>
      </c>
      <c r="F2" t="n">
        <v>12.32</v>
      </c>
      <c r="G2" t="n">
        <v>9.48</v>
      </c>
      <c r="H2" t="n">
        <v>0.18</v>
      </c>
      <c r="I2" t="n">
        <v>78</v>
      </c>
      <c r="J2" t="n">
        <v>98.70999999999999</v>
      </c>
      <c r="K2" t="n">
        <v>39.72</v>
      </c>
      <c r="L2" t="n">
        <v>1</v>
      </c>
      <c r="M2" t="n">
        <v>76</v>
      </c>
      <c r="N2" t="n">
        <v>12.99</v>
      </c>
      <c r="O2" t="n">
        <v>12407.75</v>
      </c>
      <c r="P2" t="n">
        <v>107.32</v>
      </c>
      <c r="Q2" t="n">
        <v>624.22</v>
      </c>
      <c r="R2" t="n">
        <v>81.05</v>
      </c>
      <c r="S2" t="n">
        <v>29.8</v>
      </c>
      <c r="T2" t="n">
        <v>24192.18</v>
      </c>
      <c r="U2" t="n">
        <v>0.37</v>
      </c>
      <c r="V2" t="n">
        <v>0.76</v>
      </c>
      <c r="W2" t="n">
        <v>2.49</v>
      </c>
      <c r="X2" t="n">
        <v>1.57</v>
      </c>
      <c r="Y2" t="n">
        <v>1</v>
      </c>
      <c r="Z2" t="n">
        <v>10</v>
      </c>
      <c r="AA2" t="n">
        <v>331.1397380214134</v>
      </c>
      <c r="AB2" t="n">
        <v>453.0799984150991</v>
      </c>
      <c r="AC2" t="n">
        <v>409.8386792681329</v>
      </c>
      <c r="AD2" t="n">
        <v>331139.7380214134</v>
      </c>
      <c r="AE2" t="n">
        <v>453079.9984150991</v>
      </c>
      <c r="AF2" t="n">
        <v>3.025343720065581e-06</v>
      </c>
      <c r="AG2" t="n">
        <v>13.81076388888889</v>
      </c>
      <c r="AH2" t="n">
        <v>409838.6792681329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6.5883</v>
      </c>
      <c r="E3" t="n">
        <v>15.18</v>
      </c>
      <c r="F3" t="n">
        <v>11.96</v>
      </c>
      <c r="G3" t="n">
        <v>11.96</v>
      </c>
      <c r="H3" t="n">
        <v>0.22</v>
      </c>
      <c r="I3" t="n">
        <v>60</v>
      </c>
      <c r="J3" t="n">
        <v>99.02</v>
      </c>
      <c r="K3" t="n">
        <v>39.72</v>
      </c>
      <c r="L3" t="n">
        <v>1.25</v>
      </c>
      <c r="M3" t="n">
        <v>58</v>
      </c>
      <c r="N3" t="n">
        <v>13.05</v>
      </c>
      <c r="O3" t="n">
        <v>12446.14</v>
      </c>
      <c r="P3" t="n">
        <v>102.75</v>
      </c>
      <c r="Q3" t="n">
        <v>624.04</v>
      </c>
      <c r="R3" t="n">
        <v>69.81</v>
      </c>
      <c r="S3" t="n">
        <v>29.8</v>
      </c>
      <c r="T3" t="n">
        <v>18663.06</v>
      </c>
      <c r="U3" t="n">
        <v>0.43</v>
      </c>
      <c r="V3" t="n">
        <v>0.78</v>
      </c>
      <c r="W3" t="n">
        <v>2.46</v>
      </c>
      <c r="X3" t="n">
        <v>1.21</v>
      </c>
      <c r="Y3" t="n">
        <v>1</v>
      </c>
      <c r="Z3" t="n">
        <v>10</v>
      </c>
      <c r="AA3" t="n">
        <v>310.8468147781056</v>
      </c>
      <c r="AB3" t="n">
        <v>425.3143255730163</v>
      </c>
      <c r="AC3" t="n">
        <v>384.7229232727319</v>
      </c>
      <c r="AD3" t="n">
        <v>310846.8147781056</v>
      </c>
      <c r="AE3" t="n">
        <v>425314.3255730163</v>
      </c>
      <c r="AF3" t="n">
        <v>3.171541869157634e-06</v>
      </c>
      <c r="AG3" t="n">
        <v>13.17708333333333</v>
      </c>
      <c r="AH3" t="n">
        <v>384722.9232727319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6.7959</v>
      </c>
      <c r="E4" t="n">
        <v>14.71</v>
      </c>
      <c r="F4" t="n">
        <v>11.72</v>
      </c>
      <c r="G4" t="n">
        <v>14.35</v>
      </c>
      <c r="H4" t="n">
        <v>0.27</v>
      </c>
      <c r="I4" t="n">
        <v>49</v>
      </c>
      <c r="J4" t="n">
        <v>99.33</v>
      </c>
      <c r="K4" t="n">
        <v>39.72</v>
      </c>
      <c r="L4" t="n">
        <v>1.5</v>
      </c>
      <c r="M4" t="n">
        <v>47</v>
      </c>
      <c r="N4" t="n">
        <v>13.11</v>
      </c>
      <c r="O4" t="n">
        <v>12484.55</v>
      </c>
      <c r="P4" t="n">
        <v>99.76000000000001</v>
      </c>
      <c r="Q4" t="n">
        <v>624</v>
      </c>
      <c r="R4" t="n">
        <v>62.4</v>
      </c>
      <c r="S4" t="n">
        <v>29.8</v>
      </c>
      <c r="T4" t="n">
        <v>15012.32</v>
      </c>
      <c r="U4" t="n">
        <v>0.48</v>
      </c>
      <c r="V4" t="n">
        <v>0.8</v>
      </c>
      <c r="W4" t="n">
        <v>2.44</v>
      </c>
      <c r="X4" t="n">
        <v>0.97</v>
      </c>
      <c r="Y4" t="n">
        <v>1</v>
      </c>
      <c r="Z4" t="n">
        <v>10</v>
      </c>
      <c r="AA4" t="n">
        <v>303.9014299272929</v>
      </c>
      <c r="AB4" t="n">
        <v>415.8113436113799</v>
      </c>
      <c r="AC4" t="n">
        <v>376.1268925719951</v>
      </c>
      <c r="AD4" t="n">
        <v>303901.4299272929</v>
      </c>
      <c r="AE4" t="n">
        <v>415811.3436113799</v>
      </c>
      <c r="AF4" t="n">
        <v>3.271478437321974e-06</v>
      </c>
      <c r="AG4" t="n">
        <v>12.76909722222222</v>
      </c>
      <c r="AH4" t="n">
        <v>376126.8925719952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6.9491</v>
      </c>
      <c r="E5" t="n">
        <v>14.39</v>
      </c>
      <c r="F5" t="n">
        <v>11.56</v>
      </c>
      <c r="G5" t="n">
        <v>16.92</v>
      </c>
      <c r="H5" t="n">
        <v>0.31</v>
      </c>
      <c r="I5" t="n">
        <v>41</v>
      </c>
      <c r="J5" t="n">
        <v>99.64</v>
      </c>
      <c r="K5" t="n">
        <v>39.72</v>
      </c>
      <c r="L5" t="n">
        <v>1.75</v>
      </c>
      <c r="M5" t="n">
        <v>39</v>
      </c>
      <c r="N5" t="n">
        <v>13.18</v>
      </c>
      <c r="O5" t="n">
        <v>12522.99</v>
      </c>
      <c r="P5" t="n">
        <v>96.73</v>
      </c>
      <c r="Q5" t="n">
        <v>624.0599999999999</v>
      </c>
      <c r="R5" t="n">
        <v>57.5</v>
      </c>
      <c r="S5" t="n">
        <v>29.8</v>
      </c>
      <c r="T5" t="n">
        <v>12602.79</v>
      </c>
      <c r="U5" t="n">
        <v>0.52</v>
      </c>
      <c r="V5" t="n">
        <v>0.8100000000000001</v>
      </c>
      <c r="W5" t="n">
        <v>2.42</v>
      </c>
      <c r="X5" t="n">
        <v>0.8100000000000001</v>
      </c>
      <c r="Y5" t="n">
        <v>1</v>
      </c>
      <c r="Z5" t="n">
        <v>10</v>
      </c>
      <c r="AA5" t="n">
        <v>289.1869355980047</v>
      </c>
      <c r="AB5" t="n">
        <v>395.6783233123733</v>
      </c>
      <c r="AC5" t="n">
        <v>357.9153394734543</v>
      </c>
      <c r="AD5" t="n">
        <v>289186.9355980047</v>
      </c>
      <c r="AE5" t="n">
        <v>395678.3233123733</v>
      </c>
      <c r="AF5" t="n">
        <v>3.345227388395081e-06</v>
      </c>
      <c r="AG5" t="n">
        <v>12.49131944444444</v>
      </c>
      <c r="AH5" t="n">
        <v>357915.3394734543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7.0703</v>
      </c>
      <c r="E6" t="n">
        <v>14.14</v>
      </c>
      <c r="F6" t="n">
        <v>11.44</v>
      </c>
      <c r="G6" t="n">
        <v>19.6</v>
      </c>
      <c r="H6" t="n">
        <v>0.35</v>
      </c>
      <c r="I6" t="n">
        <v>35</v>
      </c>
      <c r="J6" t="n">
        <v>99.95</v>
      </c>
      <c r="K6" t="n">
        <v>39.72</v>
      </c>
      <c r="L6" t="n">
        <v>2</v>
      </c>
      <c r="M6" t="n">
        <v>33</v>
      </c>
      <c r="N6" t="n">
        <v>13.24</v>
      </c>
      <c r="O6" t="n">
        <v>12561.45</v>
      </c>
      <c r="P6" t="n">
        <v>94.34999999999999</v>
      </c>
      <c r="Q6" t="n">
        <v>624.0700000000001</v>
      </c>
      <c r="R6" t="n">
        <v>53.94</v>
      </c>
      <c r="S6" t="n">
        <v>29.8</v>
      </c>
      <c r="T6" t="n">
        <v>10852.47</v>
      </c>
      <c r="U6" t="n">
        <v>0.55</v>
      </c>
      <c r="V6" t="n">
        <v>0.82</v>
      </c>
      <c r="W6" t="n">
        <v>2.4</v>
      </c>
      <c r="X6" t="n">
        <v>0.6899999999999999</v>
      </c>
      <c r="Y6" t="n">
        <v>1</v>
      </c>
      <c r="Z6" t="n">
        <v>10</v>
      </c>
      <c r="AA6" t="n">
        <v>285.1605736555759</v>
      </c>
      <c r="AB6" t="n">
        <v>390.1692772721898</v>
      </c>
      <c r="AC6" t="n">
        <v>352.9320690553512</v>
      </c>
      <c r="AD6" t="n">
        <v>285160.5736555759</v>
      </c>
      <c r="AE6" t="n">
        <v>390169.2772721898</v>
      </c>
      <c r="AF6" t="n">
        <v>3.403571858826286e-06</v>
      </c>
      <c r="AG6" t="n">
        <v>12.27430555555556</v>
      </c>
      <c r="AH6" t="n">
        <v>352932.0690553512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7.1558</v>
      </c>
      <c r="E7" t="n">
        <v>13.97</v>
      </c>
      <c r="F7" t="n">
        <v>11.35</v>
      </c>
      <c r="G7" t="n">
        <v>21.97</v>
      </c>
      <c r="H7" t="n">
        <v>0.39</v>
      </c>
      <c r="I7" t="n">
        <v>31</v>
      </c>
      <c r="J7" t="n">
        <v>100.27</v>
      </c>
      <c r="K7" t="n">
        <v>39.72</v>
      </c>
      <c r="L7" t="n">
        <v>2.25</v>
      </c>
      <c r="M7" t="n">
        <v>29</v>
      </c>
      <c r="N7" t="n">
        <v>13.3</v>
      </c>
      <c r="O7" t="n">
        <v>12599.94</v>
      </c>
      <c r="P7" t="n">
        <v>92.27</v>
      </c>
      <c r="Q7" t="n">
        <v>623.98</v>
      </c>
      <c r="R7" t="n">
        <v>50.88</v>
      </c>
      <c r="S7" t="n">
        <v>29.8</v>
      </c>
      <c r="T7" t="n">
        <v>9342.620000000001</v>
      </c>
      <c r="U7" t="n">
        <v>0.59</v>
      </c>
      <c r="V7" t="n">
        <v>0.82</v>
      </c>
      <c r="W7" t="n">
        <v>2.41</v>
      </c>
      <c r="X7" t="n">
        <v>0.6</v>
      </c>
      <c r="Y7" t="n">
        <v>1</v>
      </c>
      <c r="Z7" t="n">
        <v>10</v>
      </c>
      <c r="AA7" t="n">
        <v>282.0825353750856</v>
      </c>
      <c r="AB7" t="n">
        <v>385.9577695033578</v>
      </c>
      <c r="AC7" t="n">
        <v>349.1225016770883</v>
      </c>
      <c r="AD7" t="n">
        <v>282082.5353750856</v>
      </c>
      <c r="AE7" t="n">
        <v>385957.7695033578</v>
      </c>
      <c r="AF7" t="n">
        <v>3.444730705541368e-06</v>
      </c>
      <c r="AG7" t="n">
        <v>12.12673611111111</v>
      </c>
      <c r="AH7" t="n">
        <v>349122.5016770883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7.2363</v>
      </c>
      <c r="E8" t="n">
        <v>13.82</v>
      </c>
      <c r="F8" t="n">
        <v>11.28</v>
      </c>
      <c r="G8" t="n">
        <v>25.06</v>
      </c>
      <c r="H8" t="n">
        <v>0.44</v>
      </c>
      <c r="I8" t="n">
        <v>27</v>
      </c>
      <c r="J8" t="n">
        <v>100.58</v>
      </c>
      <c r="K8" t="n">
        <v>39.72</v>
      </c>
      <c r="L8" t="n">
        <v>2.5</v>
      </c>
      <c r="M8" t="n">
        <v>25</v>
      </c>
      <c r="N8" t="n">
        <v>13.36</v>
      </c>
      <c r="O8" t="n">
        <v>12638.45</v>
      </c>
      <c r="P8" t="n">
        <v>90.26000000000001</v>
      </c>
      <c r="Q8" t="n">
        <v>624.03</v>
      </c>
      <c r="R8" t="n">
        <v>48.81</v>
      </c>
      <c r="S8" t="n">
        <v>29.8</v>
      </c>
      <c r="T8" t="n">
        <v>8326.709999999999</v>
      </c>
      <c r="U8" t="n">
        <v>0.61</v>
      </c>
      <c r="V8" t="n">
        <v>0.83</v>
      </c>
      <c r="W8" t="n">
        <v>2.39</v>
      </c>
      <c r="X8" t="n">
        <v>0.53</v>
      </c>
      <c r="Y8" t="n">
        <v>1</v>
      </c>
      <c r="Z8" t="n">
        <v>10</v>
      </c>
      <c r="AA8" t="n">
        <v>279.0816664599151</v>
      </c>
      <c r="AB8" t="n">
        <v>381.8518482646287</v>
      </c>
      <c r="AC8" t="n">
        <v>345.4084437986867</v>
      </c>
      <c r="AD8" t="n">
        <v>279081.6664599151</v>
      </c>
      <c r="AE8" t="n">
        <v>381851.8482646287</v>
      </c>
      <c r="AF8" t="n">
        <v>3.483482602156153e-06</v>
      </c>
      <c r="AG8" t="n">
        <v>11.99652777777778</v>
      </c>
      <c r="AH8" t="n">
        <v>345408.4437986867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7.3074</v>
      </c>
      <c r="E9" t="n">
        <v>13.68</v>
      </c>
      <c r="F9" t="n">
        <v>11.2</v>
      </c>
      <c r="G9" t="n">
        <v>28.01</v>
      </c>
      <c r="H9" t="n">
        <v>0.48</v>
      </c>
      <c r="I9" t="n">
        <v>24</v>
      </c>
      <c r="J9" t="n">
        <v>100.89</v>
      </c>
      <c r="K9" t="n">
        <v>39.72</v>
      </c>
      <c r="L9" t="n">
        <v>2.75</v>
      </c>
      <c r="M9" t="n">
        <v>22</v>
      </c>
      <c r="N9" t="n">
        <v>13.42</v>
      </c>
      <c r="O9" t="n">
        <v>12676.98</v>
      </c>
      <c r="P9" t="n">
        <v>88.36</v>
      </c>
      <c r="Q9" t="n">
        <v>624.0599999999999</v>
      </c>
      <c r="R9" t="n">
        <v>46.69</v>
      </c>
      <c r="S9" t="n">
        <v>29.8</v>
      </c>
      <c r="T9" t="n">
        <v>7281.45</v>
      </c>
      <c r="U9" t="n">
        <v>0.64</v>
      </c>
      <c r="V9" t="n">
        <v>0.83</v>
      </c>
      <c r="W9" t="n">
        <v>2.39</v>
      </c>
      <c r="X9" t="n">
        <v>0.46</v>
      </c>
      <c r="Y9" t="n">
        <v>1</v>
      </c>
      <c r="Z9" t="n">
        <v>10</v>
      </c>
      <c r="AA9" t="n">
        <v>267.2843218778319</v>
      </c>
      <c r="AB9" t="n">
        <v>365.7102009453119</v>
      </c>
      <c r="AC9" t="n">
        <v>330.8073326445813</v>
      </c>
      <c r="AD9" t="n">
        <v>267284.3218778319</v>
      </c>
      <c r="AE9" t="n">
        <v>365710.2009453119</v>
      </c>
      <c r="AF9" t="n">
        <v>3.51770943258238e-06</v>
      </c>
      <c r="AG9" t="n">
        <v>11.875</v>
      </c>
      <c r="AH9" t="n">
        <v>330807.3326445813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7.3469</v>
      </c>
      <c r="E10" t="n">
        <v>13.61</v>
      </c>
      <c r="F10" t="n">
        <v>11.17</v>
      </c>
      <c r="G10" t="n">
        <v>30.47</v>
      </c>
      <c r="H10" t="n">
        <v>0.52</v>
      </c>
      <c r="I10" t="n">
        <v>22</v>
      </c>
      <c r="J10" t="n">
        <v>101.2</v>
      </c>
      <c r="K10" t="n">
        <v>39.72</v>
      </c>
      <c r="L10" t="n">
        <v>3</v>
      </c>
      <c r="M10" t="n">
        <v>20</v>
      </c>
      <c r="N10" t="n">
        <v>13.49</v>
      </c>
      <c r="O10" t="n">
        <v>12715.54</v>
      </c>
      <c r="P10" t="n">
        <v>86.5</v>
      </c>
      <c r="Q10" t="n">
        <v>623.97</v>
      </c>
      <c r="R10" t="n">
        <v>45.54</v>
      </c>
      <c r="S10" t="n">
        <v>29.8</v>
      </c>
      <c r="T10" t="n">
        <v>6719.31</v>
      </c>
      <c r="U10" t="n">
        <v>0.65</v>
      </c>
      <c r="V10" t="n">
        <v>0.84</v>
      </c>
      <c r="W10" t="n">
        <v>2.39</v>
      </c>
      <c r="X10" t="n">
        <v>0.42</v>
      </c>
      <c r="Y10" t="n">
        <v>1</v>
      </c>
      <c r="Z10" t="n">
        <v>10</v>
      </c>
      <c r="AA10" t="n">
        <v>265.3100732204637</v>
      </c>
      <c r="AB10" t="n">
        <v>363.0089468345968</v>
      </c>
      <c r="AC10" t="n">
        <v>328.3638824349588</v>
      </c>
      <c r="AD10" t="n">
        <v>265310.0732204636</v>
      </c>
      <c r="AE10" t="n">
        <v>363008.9468345968</v>
      </c>
      <c r="AF10" t="n">
        <v>3.536724338374727e-06</v>
      </c>
      <c r="AG10" t="n">
        <v>11.81423611111111</v>
      </c>
      <c r="AH10" t="n">
        <v>328363.8824349588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7.3928</v>
      </c>
      <c r="E11" t="n">
        <v>13.53</v>
      </c>
      <c r="F11" t="n">
        <v>11.13</v>
      </c>
      <c r="G11" t="n">
        <v>33.38</v>
      </c>
      <c r="H11" t="n">
        <v>0.5600000000000001</v>
      </c>
      <c r="I11" t="n">
        <v>20</v>
      </c>
      <c r="J11" t="n">
        <v>101.52</v>
      </c>
      <c r="K11" t="n">
        <v>39.72</v>
      </c>
      <c r="L11" t="n">
        <v>3.25</v>
      </c>
      <c r="M11" t="n">
        <v>18</v>
      </c>
      <c r="N11" t="n">
        <v>13.55</v>
      </c>
      <c r="O11" t="n">
        <v>12754.13</v>
      </c>
      <c r="P11" t="n">
        <v>84.97</v>
      </c>
      <c r="Q11" t="n">
        <v>623.98</v>
      </c>
      <c r="R11" t="n">
        <v>44.12</v>
      </c>
      <c r="S11" t="n">
        <v>29.8</v>
      </c>
      <c r="T11" t="n">
        <v>6016.56</v>
      </c>
      <c r="U11" t="n">
        <v>0.68</v>
      </c>
      <c r="V11" t="n">
        <v>0.84</v>
      </c>
      <c r="W11" t="n">
        <v>2.39</v>
      </c>
      <c r="X11" t="n">
        <v>0.38</v>
      </c>
      <c r="Y11" t="n">
        <v>1</v>
      </c>
      <c r="Z11" t="n">
        <v>10</v>
      </c>
      <c r="AA11" t="n">
        <v>263.4935147235381</v>
      </c>
      <c r="AB11" t="n">
        <v>360.5234513581985</v>
      </c>
      <c r="AC11" t="n">
        <v>326.1155991584133</v>
      </c>
      <c r="AD11" t="n">
        <v>263493.5147235381</v>
      </c>
      <c r="AE11" t="n">
        <v>360523.4513581985</v>
      </c>
      <c r="AF11" t="n">
        <v>3.558820140295457e-06</v>
      </c>
      <c r="AG11" t="n">
        <v>11.74479166666667</v>
      </c>
      <c r="AH11" t="n">
        <v>326115.5991584132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7.436</v>
      </c>
      <c r="E12" t="n">
        <v>13.45</v>
      </c>
      <c r="F12" t="n">
        <v>11.09</v>
      </c>
      <c r="G12" t="n">
        <v>36.97</v>
      </c>
      <c r="H12" t="n">
        <v>0.6</v>
      </c>
      <c r="I12" t="n">
        <v>18</v>
      </c>
      <c r="J12" t="n">
        <v>101.83</v>
      </c>
      <c r="K12" t="n">
        <v>39.72</v>
      </c>
      <c r="L12" t="n">
        <v>3.5</v>
      </c>
      <c r="M12" t="n">
        <v>16</v>
      </c>
      <c r="N12" t="n">
        <v>13.61</v>
      </c>
      <c r="O12" t="n">
        <v>12792.74</v>
      </c>
      <c r="P12" t="n">
        <v>82.37</v>
      </c>
      <c r="Q12" t="n">
        <v>624.03</v>
      </c>
      <c r="R12" t="n">
        <v>42.97</v>
      </c>
      <c r="S12" t="n">
        <v>29.8</v>
      </c>
      <c r="T12" t="n">
        <v>5455.51</v>
      </c>
      <c r="U12" t="n">
        <v>0.6899999999999999</v>
      </c>
      <c r="V12" t="n">
        <v>0.84</v>
      </c>
      <c r="W12" t="n">
        <v>2.38</v>
      </c>
      <c r="X12" t="n">
        <v>0.34</v>
      </c>
      <c r="Y12" t="n">
        <v>1</v>
      </c>
      <c r="Z12" t="n">
        <v>10</v>
      </c>
      <c r="AA12" t="n">
        <v>260.9491324360711</v>
      </c>
      <c r="AB12" t="n">
        <v>357.0421152622618</v>
      </c>
      <c r="AC12" t="n">
        <v>322.9665168933868</v>
      </c>
      <c r="AD12" t="n">
        <v>260949.1324360711</v>
      </c>
      <c r="AE12" t="n">
        <v>357042.1152622618</v>
      </c>
      <c r="AF12" t="n">
        <v>3.579616189162024e-06</v>
      </c>
      <c r="AG12" t="n">
        <v>11.67534722222222</v>
      </c>
      <c r="AH12" t="n">
        <v>322966.5168933868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7.4497</v>
      </c>
      <c r="E13" t="n">
        <v>13.42</v>
      </c>
      <c r="F13" t="n">
        <v>11.09</v>
      </c>
      <c r="G13" t="n">
        <v>39.13</v>
      </c>
      <c r="H13" t="n">
        <v>0.65</v>
      </c>
      <c r="I13" t="n">
        <v>17</v>
      </c>
      <c r="J13" t="n">
        <v>102.14</v>
      </c>
      <c r="K13" t="n">
        <v>39.72</v>
      </c>
      <c r="L13" t="n">
        <v>3.75</v>
      </c>
      <c r="M13" t="n">
        <v>13</v>
      </c>
      <c r="N13" t="n">
        <v>13.68</v>
      </c>
      <c r="O13" t="n">
        <v>12831.37</v>
      </c>
      <c r="P13" t="n">
        <v>81.13</v>
      </c>
      <c r="Q13" t="n">
        <v>623.99</v>
      </c>
      <c r="R13" t="n">
        <v>42.82</v>
      </c>
      <c r="S13" t="n">
        <v>29.8</v>
      </c>
      <c r="T13" t="n">
        <v>5385.28</v>
      </c>
      <c r="U13" t="n">
        <v>0.7</v>
      </c>
      <c r="V13" t="n">
        <v>0.84</v>
      </c>
      <c r="W13" t="n">
        <v>2.38</v>
      </c>
      <c r="X13" t="n">
        <v>0.34</v>
      </c>
      <c r="Y13" t="n">
        <v>1</v>
      </c>
      <c r="Z13" t="n">
        <v>10</v>
      </c>
      <c r="AA13" t="n">
        <v>259.8784418352877</v>
      </c>
      <c r="AB13" t="n">
        <v>355.5771491467345</v>
      </c>
      <c r="AC13" t="n">
        <v>321.6413650878326</v>
      </c>
      <c r="AD13" t="n">
        <v>259878.4418352877</v>
      </c>
      <c r="AE13" t="n">
        <v>355577.1491467345</v>
      </c>
      <c r="AF13" t="n">
        <v>3.586211232436839e-06</v>
      </c>
      <c r="AG13" t="n">
        <v>11.64930555555556</v>
      </c>
      <c r="AH13" t="n">
        <v>321641.3650878326</v>
      </c>
    </row>
    <row r="14">
      <c r="A14" t="n">
        <v>12</v>
      </c>
      <c r="B14" t="n">
        <v>45</v>
      </c>
      <c r="C14" t="inlineStr">
        <is>
          <t xml:space="preserve">CONCLUIDO	</t>
        </is>
      </c>
      <c r="D14" t="n">
        <v>7.4731</v>
      </c>
      <c r="E14" t="n">
        <v>13.38</v>
      </c>
      <c r="F14" t="n">
        <v>11.06</v>
      </c>
      <c r="G14" t="n">
        <v>41.49</v>
      </c>
      <c r="H14" t="n">
        <v>0.6899999999999999</v>
      </c>
      <c r="I14" t="n">
        <v>16</v>
      </c>
      <c r="J14" t="n">
        <v>102.45</v>
      </c>
      <c r="K14" t="n">
        <v>39.72</v>
      </c>
      <c r="L14" t="n">
        <v>4</v>
      </c>
      <c r="M14" t="n">
        <v>7</v>
      </c>
      <c r="N14" t="n">
        <v>13.74</v>
      </c>
      <c r="O14" t="n">
        <v>12870.03</v>
      </c>
      <c r="P14" t="n">
        <v>79.77</v>
      </c>
      <c r="Q14" t="n">
        <v>624</v>
      </c>
      <c r="R14" t="n">
        <v>41.84</v>
      </c>
      <c r="S14" t="n">
        <v>29.8</v>
      </c>
      <c r="T14" t="n">
        <v>4899.57</v>
      </c>
      <c r="U14" t="n">
        <v>0.71</v>
      </c>
      <c r="V14" t="n">
        <v>0.84</v>
      </c>
      <c r="W14" t="n">
        <v>2.39</v>
      </c>
      <c r="X14" t="n">
        <v>0.32</v>
      </c>
      <c r="Y14" t="n">
        <v>1</v>
      </c>
      <c r="Z14" t="n">
        <v>10</v>
      </c>
      <c r="AA14" t="n">
        <v>258.5316295222221</v>
      </c>
      <c r="AB14" t="n">
        <v>353.7343811228323</v>
      </c>
      <c r="AC14" t="n">
        <v>319.9744682577905</v>
      </c>
      <c r="AD14" t="n">
        <v>258531.6295222222</v>
      </c>
      <c r="AE14" t="n">
        <v>353734.3811228323</v>
      </c>
      <c r="AF14" t="n">
        <v>3.597475758906229e-06</v>
      </c>
      <c r="AG14" t="n">
        <v>11.61458333333333</v>
      </c>
      <c r="AH14" t="n">
        <v>319974.4682577905</v>
      </c>
    </row>
    <row r="15">
      <c r="A15" t="n">
        <v>13</v>
      </c>
      <c r="B15" t="n">
        <v>45</v>
      </c>
      <c r="C15" t="inlineStr">
        <is>
          <t xml:space="preserve">CONCLUIDO	</t>
        </is>
      </c>
      <c r="D15" t="n">
        <v>7.4655</v>
      </c>
      <c r="E15" t="n">
        <v>13.4</v>
      </c>
      <c r="F15" t="n">
        <v>11.08</v>
      </c>
      <c r="G15" t="n">
        <v>41.54</v>
      </c>
      <c r="H15" t="n">
        <v>0.73</v>
      </c>
      <c r="I15" t="n">
        <v>16</v>
      </c>
      <c r="J15" t="n">
        <v>102.77</v>
      </c>
      <c r="K15" t="n">
        <v>39.72</v>
      </c>
      <c r="L15" t="n">
        <v>4.25</v>
      </c>
      <c r="M15" t="n">
        <v>2</v>
      </c>
      <c r="N15" t="n">
        <v>13.8</v>
      </c>
      <c r="O15" t="n">
        <v>12908.71</v>
      </c>
      <c r="P15" t="n">
        <v>79.14</v>
      </c>
      <c r="Q15" t="n">
        <v>624.15</v>
      </c>
      <c r="R15" t="n">
        <v>42.16</v>
      </c>
      <c r="S15" t="n">
        <v>29.8</v>
      </c>
      <c r="T15" t="n">
        <v>5060.09</v>
      </c>
      <c r="U15" t="n">
        <v>0.71</v>
      </c>
      <c r="V15" t="n">
        <v>0.84</v>
      </c>
      <c r="W15" t="n">
        <v>2.39</v>
      </c>
      <c r="X15" t="n">
        <v>0.33</v>
      </c>
      <c r="Y15" t="n">
        <v>1</v>
      </c>
      <c r="Z15" t="n">
        <v>10</v>
      </c>
      <c r="AA15" t="n">
        <v>258.2139695545574</v>
      </c>
      <c r="AB15" t="n">
        <v>353.2997447409047</v>
      </c>
      <c r="AC15" t="n">
        <v>319.581312962138</v>
      </c>
      <c r="AD15" t="n">
        <v>258213.9695545574</v>
      </c>
      <c r="AE15" t="n">
        <v>353299.7447409047</v>
      </c>
      <c r="AF15" t="n">
        <v>3.593817194753778e-06</v>
      </c>
      <c r="AG15" t="n">
        <v>11.63194444444444</v>
      </c>
      <c r="AH15" t="n">
        <v>319581.312962138</v>
      </c>
    </row>
    <row r="16">
      <c r="A16" t="n">
        <v>14</v>
      </c>
      <c r="B16" t="n">
        <v>45</v>
      </c>
      <c r="C16" t="inlineStr">
        <is>
          <t xml:space="preserve">CONCLUIDO	</t>
        </is>
      </c>
      <c r="D16" t="n">
        <v>7.4933</v>
      </c>
      <c r="E16" t="n">
        <v>13.35</v>
      </c>
      <c r="F16" t="n">
        <v>11.05</v>
      </c>
      <c r="G16" t="n">
        <v>44.2</v>
      </c>
      <c r="H16" t="n">
        <v>0.77</v>
      </c>
      <c r="I16" t="n">
        <v>15</v>
      </c>
      <c r="J16" t="n">
        <v>103.08</v>
      </c>
      <c r="K16" t="n">
        <v>39.72</v>
      </c>
      <c r="L16" t="n">
        <v>4.5</v>
      </c>
      <c r="M16" t="n">
        <v>2</v>
      </c>
      <c r="N16" t="n">
        <v>13.87</v>
      </c>
      <c r="O16" t="n">
        <v>12947.42</v>
      </c>
      <c r="P16" t="n">
        <v>79.01000000000001</v>
      </c>
      <c r="Q16" t="n">
        <v>624.2</v>
      </c>
      <c r="R16" t="n">
        <v>41.4</v>
      </c>
      <c r="S16" t="n">
        <v>29.8</v>
      </c>
      <c r="T16" t="n">
        <v>4681.26</v>
      </c>
      <c r="U16" t="n">
        <v>0.72</v>
      </c>
      <c r="V16" t="n">
        <v>0.85</v>
      </c>
      <c r="W16" t="n">
        <v>2.39</v>
      </c>
      <c r="X16" t="n">
        <v>0.3</v>
      </c>
      <c r="Y16" t="n">
        <v>1</v>
      </c>
      <c r="Z16" t="n">
        <v>10</v>
      </c>
      <c r="AA16" t="n">
        <v>257.7182254040138</v>
      </c>
      <c r="AB16" t="n">
        <v>352.6214457232759</v>
      </c>
      <c r="AC16" t="n">
        <v>318.9677498508591</v>
      </c>
      <c r="AD16" t="n">
        <v>257718.2254040138</v>
      </c>
      <c r="AE16" t="n">
        <v>352621.4457232759</v>
      </c>
      <c r="AF16" t="n">
        <v>3.60719983731143e-06</v>
      </c>
      <c r="AG16" t="n">
        <v>11.58854166666667</v>
      </c>
      <c r="AH16" t="n">
        <v>318967.7498508592</v>
      </c>
    </row>
    <row r="17">
      <c r="A17" t="n">
        <v>15</v>
      </c>
      <c r="B17" t="n">
        <v>45</v>
      </c>
      <c r="C17" t="inlineStr">
        <is>
          <t xml:space="preserve">CONCLUIDO	</t>
        </is>
      </c>
      <c r="D17" t="n">
        <v>7.4925</v>
      </c>
      <c r="E17" t="n">
        <v>13.35</v>
      </c>
      <c r="F17" t="n">
        <v>11.05</v>
      </c>
      <c r="G17" t="n">
        <v>44.2</v>
      </c>
      <c r="H17" t="n">
        <v>0.8100000000000001</v>
      </c>
      <c r="I17" t="n">
        <v>15</v>
      </c>
      <c r="J17" t="n">
        <v>103.4</v>
      </c>
      <c r="K17" t="n">
        <v>39.72</v>
      </c>
      <c r="L17" t="n">
        <v>4.75</v>
      </c>
      <c r="M17" t="n">
        <v>0</v>
      </c>
      <c r="N17" t="n">
        <v>13.93</v>
      </c>
      <c r="O17" t="n">
        <v>12986.15</v>
      </c>
      <c r="P17" t="n">
        <v>79.22</v>
      </c>
      <c r="Q17" t="n">
        <v>624.15</v>
      </c>
      <c r="R17" t="n">
        <v>41.27</v>
      </c>
      <c r="S17" t="n">
        <v>29.8</v>
      </c>
      <c r="T17" t="n">
        <v>4619.24</v>
      </c>
      <c r="U17" t="n">
        <v>0.72</v>
      </c>
      <c r="V17" t="n">
        <v>0.85</v>
      </c>
      <c r="W17" t="n">
        <v>2.39</v>
      </c>
      <c r="X17" t="n">
        <v>0.3</v>
      </c>
      <c r="Y17" t="n">
        <v>1</v>
      </c>
      <c r="Z17" t="n">
        <v>10</v>
      </c>
      <c r="AA17" t="n">
        <v>257.8799807376693</v>
      </c>
      <c r="AB17" t="n">
        <v>352.8427665069249</v>
      </c>
      <c r="AC17" t="n">
        <v>319.1679480895424</v>
      </c>
      <c r="AD17" t="n">
        <v>257879.9807376693</v>
      </c>
      <c r="AE17" t="n">
        <v>352842.7665069249</v>
      </c>
      <c r="AF17" t="n">
        <v>3.606814725295383e-06</v>
      </c>
      <c r="AG17" t="n">
        <v>11.58854166666667</v>
      </c>
      <c r="AH17" t="n">
        <v>319167.9480895424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6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4.5646</v>
      </c>
      <c r="E2" t="n">
        <v>21.91</v>
      </c>
      <c r="F2" t="n">
        <v>13.62</v>
      </c>
      <c r="G2" t="n">
        <v>5.8</v>
      </c>
      <c r="H2" t="n">
        <v>0.09</v>
      </c>
      <c r="I2" t="n">
        <v>141</v>
      </c>
      <c r="J2" t="n">
        <v>204</v>
      </c>
      <c r="K2" t="n">
        <v>55.27</v>
      </c>
      <c r="L2" t="n">
        <v>1</v>
      </c>
      <c r="M2" t="n">
        <v>139</v>
      </c>
      <c r="N2" t="n">
        <v>42.72</v>
      </c>
      <c r="O2" t="n">
        <v>25393.6</v>
      </c>
      <c r="P2" t="n">
        <v>195.54</v>
      </c>
      <c r="Q2" t="n">
        <v>624.35</v>
      </c>
      <c r="R2" t="n">
        <v>121.95</v>
      </c>
      <c r="S2" t="n">
        <v>29.8</v>
      </c>
      <c r="T2" t="n">
        <v>44325.99</v>
      </c>
      <c r="U2" t="n">
        <v>0.24</v>
      </c>
      <c r="V2" t="n">
        <v>0.6899999999999999</v>
      </c>
      <c r="W2" t="n">
        <v>2.58</v>
      </c>
      <c r="X2" t="n">
        <v>2.87</v>
      </c>
      <c r="Y2" t="n">
        <v>1</v>
      </c>
      <c r="Z2" t="n">
        <v>10</v>
      </c>
      <c r="AA2" t="n">
        <v>623.1951927298503</v>
      </c>
      <c r="AB2" t="n">
        <v>852.6831561244961</v>
      </c>
      <c r="AC2" t="n">
        <v>771.3042724522995</v>
      </c>
      <c r="AD2" t="n">
        <v>623195.1927298503</v>
      </c>
      <c r="AE2" t="n">
        <v>852683.1561244961</v>
      </c>
      <c r="AF2" t="n">
        <v>1.77805257883799e-06</v>
      </c>
      <c r="AG2" t="n">
        <v>19.01909722222222</v>
      </c>
      <c r="AH2" t="n">
        <v>771304.2724522995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5.0434</v>
      </c>
      <c r="E3" t="n">
        <v>19.83</v>
      </c>
      <c r="F3" t="n">
        <v>12.92</v>
      </c>
      <c r="G3" t="n">
        <v>7.25</v>
      </c>
      <c r="H3" t="n">
        <v>0.11</v>
      </c>
      <c r="I3" t="n">
        <v>107</v>
      </c>
      <c r="J3" t="n">
        <v>204.39</v>
      </c>
      <c r="K3" t="n">
        <v>55.27</v>
      </c>
      <c r="L3" t="n">
        <v>1.25</v>
      </c>
      <c r="M3" t="n">
        <v>105</v>
      </c>
      <c r="N3" t="n">
        <v>42.87</v>
      </c>
      <c r="O3" t="n">
        <v>25442.42</v>
      </c>
      <c r="P3" t="n">
        <v>184.92</v>
      </c>
      <c r="Q3" t="n">
        <v>624.29</v>
      </c>
      <c r="R3" t="n">
        <v>99.67</v>
      </c>
      <c r="S3" t="n">
        <v>29.8</v>
      </c>
      <c r="T3" t="n">
        <v>33359.41</v>
      </c>
      <c r="U3" t="n">
        <v>0.3</v>
      </c>
      <c r="V3" t="n">
        <v>0.72</v>
      </c>
      <c r="W3" t="n">
        <v>2.54</v>
      </c>
      <c r="X3" t="n">
        <v>2.17</v>
      </c>
      <c r="Y3" t="n">
        <v>1</v>
      </c>
      <c r="Z3" t="n">
        <v>10</v>
      </c>
      <c r="AA3" t="n">
        <v>556.5841500092738</v>
      </c>
      <c r="AB3" t="n">
        <v>761.5429888023997</v>
      </c>
      <c r="AC3" t="n">
        <v>688.8623947833958</v>
      </c>
      <c r="AD3" t="n">
        <v>556584.1500092738</v>
      </c>
      <c r="AE3" t="n">
        <v>761542.9888023997</v>
      </c>
      <c r="AF3" t="n">
        <v>1.964559956208981e-06</v>
      </c>
      <c r="AG3" t="n">
        <v>17.21354166666667</v>
      </c>
      <c r="AH3" t="n">
        <v>688862.3947833958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5.3966</v>
      </c>
      <c r="E4" t="n">
        <v>18.53</v>
      </c>
      <c r="F4" t="n">
        <v>12.48</v>
      </c>
      <c r="G4" t="n">
        <v>8.710000000000001</v>
      </c>
      <c r="H4" t="n">
        <v>0.13</v>
      </c>
      <c r="I4" t="n">
        <v>86</v>
      </c>
      <c r="J4" t="n">
        <v>204.79</v>
      </c>
      <c r="K4" t="n">
        <v>55.27</v>
      </c>
      <c r="L4" t="n">
        <v>1.5</v>
      </c>
      <c r="M4" t="n">
        <v>84</v>
      </c>
      <c r="N4" t="n">
        <v>43.02</v>
      </c>
      <c r="O4" t="n">
        <v>25491.3</v>
      </c>
      <c r="P4" t="n">
        <v>178</v>
      </c>
      <c r="Q4" t="n">
        <v>624.15</v>
      </c>
      <c r="R4" t="n">
        <v>86.2</v>
      </c>
      <c r="S4" t="n">
        <v>29.8</v>
      </c>
      <c r="T4" t="n">
        <v>26729.15</v>
      </c>
      <c r="U4" t="n">
        <v>0.35</v>
      </c>
      <c r="V4" t="n">
        <v>0.75</v>
      </c>
      <c r="W4" t="n">
        <v>2.49</v>
      </c>
      <c r="X4" t="n">
        <v>1.73</v>
      </c>
      <c r="Y4" t="n">
        <v>1</v>
      </c>
      <c r="Z4" t="n">
        <v>10</v>
      </c>
      <c r="AA4" t="n">
        <v>508.6603421447865</v>
      </c>
      <c r="AB4" t="n">
        <v>695.9715206330214</v>
      </c>
      <c r="AC4" t="n">
        <v>629.5489755059692</v>
      </c>
      <c r="AD4" t="n">
        <v>508660.3421447865</v>
      </c>
      <c r="AE4" t="n">
        <v>695971.5206330215</v>
      </c>
      <c r="AF4" t="n">
        <v>2.102142257143473e-06</v>
      </c>
      <c r="AG4" t="n">
        <v>16.08506944444444</v>
      </c>
      <c r="AH4" t="n">
        <v>629548.9755059693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5.6561</v>
      </c>
      <c r="E5" t="n">
        <v>17.68</v>
      </c>
      <c r="F5" t="n">
        <v>12.2</v>
      </c>
      <c r="G5" t="n">
        <v>10.16</v>
      </c>
      <c r="H5" t="n">
        <v>0.15</v>
      </c>
      <c r="I5" t="n">
        <v>72</v>
      </c>
      <c r="J5" t="n">
        <v>205.18</v>
      </c>
      <c r="K5" t="n">
        <v>55.27</v>
      </c>
      <c r="L5" t="n">
        <v>1.75</v>
      </c>
      <c r="M5" t="n">
        <v>70</v>
      </c>
      <c r="N5" t="n">
        <v>43.16</v>
      </c>
      <c r="O5" t="n">
        <v>25540.22</v>
      </c>
      <c r="P5" t="n">
        <v>173.46</v>
      </c>
      <c r="Q5" t="n">
        <v>624.12</v>
      </c>
      <c r="R5" t="n">
        <v>77.26000000000001</v>
      </c>
      <c r="S5" t="n">
        <v>29.8</v>
      </c>
      <c r="T5" t="n">
        <v>22329.3</v>
      </c>
      <c r="U5" t="n">
        <v>0.39</v>
      </c>
      <c r="V5" t="n">
        <v>0.77</v>
      </c>
      <c r="W5" t="n">
        <v>2.47</v>
      </c>
      <c r="X5" t="n">
        <v>1.45</v>
      </c>
      <c r="Y5" t="n">
        <v>1</v>
      </c>
      <c r="Z5" t="n">
        <v>10</v>
      </c>
      <c r="AA5" t="n">
        <v>481.0836684845848</v>
      </c>
      <c r="AB5" t="n">
        <v>658.2398991341547</v>
      </c>
      <c r="AC5" t="n">
        <v>595.418407006291</v>
      </c>
      <c r="AD5" t="n">
        <v>481083.6684845848</v>
      </c>
      <c r="AE5" t="n">
        <v>658239.8991341547</v>
      </c>
      <c r="AF5" t="n">
        <v>2.203225516182262e-06</v>
      </c>
      <c r="AG5" t="n">
        <v>15.34722222222222</v>
      </c>
      <c r="AH5" t="n">
        <v>595418.407006291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5.8599</v>
      </c>
      <c r="E6" t="n">
        <v>17.07</v>
      </c>
      <c r="F6" t="n">
        <v>11.99</v>
      </c>
      <c r="G6" t="n">
        <v>11.6</v>
      </c>
      <c r="H6" t="n">
        <v>0.17</v>
      </c>
      <c r="I6" t="n">
        <v>62</v>
      </c>
      <c r="J6" t="n">
        <v>205.58</v>
      </c>
      <c r="K6" t="n">
        <v>55.27</v>
      </c>
      <c r="L6" t="n">
        <v>2</v>
      </c>
      <c r="M6" t="n">
        <v>60</v>
      </c>
      <c r="N6" t="n">
        <v>43.31</v>
      </c>
      <c r="O6" t="n">
        <v>25589.2</v>
      </c>
      <c r="P6" t="n">
        <v>169.85</v>
      </c>
      <c r="Q6" t="n">
        <v>624.0599999999999</v>
      </c>
      <c r="R6" t="n">
        <v>70.76000000000001</v>
      </c>
      <c r="S6" t="n">
        <v>29.8</v>
      </c>
      <c r="T6" t="n">
        <v>19127.86</v>
      </c>
      <c r="U6" t="n">
        <v>0.42</v>
      </c>
      <c r="V6" t="n">
        <v>0.78</v>
      </c>
      <c r="W6" t="n">
        <v>2.46</v>
      </c>
      <c r="X6" t="n">
        <v>1.24</v>
      </c>
      <c r="Y6" t="n">
        <v>1</v>
      </c>
      <c r="Z6" t="n">
        <v>10</v>
      </c>
      <c r="AA6" t="n">
        <v>458.3646245984518</v>
      </c>
      <c r="AB6" t="n">
        <v>627.1547009956697</v>
      </c>
      <c r="AC6" t="n">
        <v>567.2999365497934</v>
      </c>
      <c r="AD6" t="n">
        <v>458364.6245984518</v>
      </c>
      <c r="AE6" t="n">
        <v>627154.7009956697</v>
      </c>
      <c r="AF6" t="n">
        <v>2.282611906132571e-06</v>
      </c>
      <c r="AG6" t="n">
        <v>14.81770833333333</v>
      </c>
      <c r="AH6" t="n">
        <v>567299.9365497935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6.0153</v>
      </c>
      <c r="E7" t="n">
        <v>16.62</v>
      </c>
      <c r="F7" t="n">
        <v>11.83</v>
      </c>
      <c r="G7" t="n">
        <v>12.9</v>
      </c>
      <c r="H7" t="n">
        <v>0.19</v>
      </c>
      <c r="I7" t="n">
        <v>55</v>
      </c>
      <c r="J7" t="n">
        <v>205.98</v>
      </c>
      <c r="K7" t="n">
        <v>55.27</v>
      </c>
      <c r="L7" t="n">
        <v>2.25</v>
      </c>
      <c r="M7" t="n">
        <v>53</v>
      </c>
      <c r="N7" t="n">
        <v>43.46</v>
      </c>
      <c r="O7" t="n">
        <v>25638.22</v>
      </c>
      <c r="P7" t="n">
        <v>167.06</v>
      </c>
      <c r="Q7" t="n">
        <v>624.23</v>
      </c>
      <c r="R7" t="n">
        <v>66.25</v>
      </c>
      <c r="S7" t="n">
        <v>29.8</v>
      </c>
      <c r="T7" t="n">
        <v>16906.55</v>
      </c>
      <c r="U7" t="n">
        <v>0.45</v>
      </c>
      <c r="V7" t="n">
        <v>0.79</v>
      </c>
      <c r="W7" t="n">
        <v>2.43</v>
      </c>
      <c r="X7" t="n">
        <v>1.08</v>
      </c>
      <c r="Y7" t="n">
        <v>1</v>
      </c>
      <c r="Z7" t="n">
        <v>10</v>
      </c>
      <c r="AA7" t="n">
        <v>439.0736984685985</v>
      </c>
      <c r="AB7" t="n">
        <v>600.760004809208</v>
      </c>
      <c r="AC7" t="n">
        <v>543.4243131221789</v>
      </c>
      <c r="AD7" t="n">
        <v>439073.6984685985</v>
      </c>
      <c r="AE7" t="n">
        <v>600760.004809208</v>
      </c>
      <c r="AF7" t="n">
        <v>2.34314500229684e-06</v>
      </c>
      <c r="AG7" t="n">
        <v>14.42708333333333</v>
      </c>
      <c r="AH7" t="n">
        <v>543424.3131221789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6.1436</v>
      </c>
      <c r="E8" t="n">
        <v>16.28</v>
      </c>
      <c r="F8" t="n">
        <v>11.73</v>
      </c>
      <c r="G8" t="n">
        <v>14.36</v>
      </c>
      <c r="H8" t="n">
        <v>0.22</v>
      </c>
      <c r="I8" t="n">
        <v>49</v>
      </c>
      <c r="J8" t="n">
        <v>206.38</v>
      </c>
      <c r="K8" t="n">
        <v>55.27</v>
      </c>
      <c r="L8" t="n">
        <v>2.5</v>
      </c>
      <c r="M8" t="n">
        <v>47</v>
      </c>
      <c r="N8" t="n">
        <v>43.6</v>
      </c>
      <c r="O8" t="n">
        <v>25687.3</v>
      </c>
      <c r="P8" t="n">
        <v>165.19</v>
      </c>
      <c r="Q8" t="n">
        <v>624.1</v>
      </c>
      <c r="R8" t="n">
        <v>62.61</v>
      </c>
      <c r="S8" t="n">
        <v>29.8</v>
      </c>
      <c r="T8" t="n">
        <v>15117.27</v>
      </c>
      <c r="U8" t="n">
        <v>0.48</v>
      </c>
      <c r="V8" t="n">
        <v>0.8</v>
      </c>
      <c r="W8" t="n">
        <v>2.43</v>
      </c>
      <c r="X8" t="n">
        <v>0.98</v>
      </c>
      <c r="Y8" t="n">
        <v>1</v>
      </c>
      <c r="Z8" t="n">
        <v>10</v>
      </c>
      <c r="AA8" t="n">
        <v>432.6712364080342</v>
      </c>
      <c r="AB8" t="n">
        <v>591.9998737612526</v>
      </c>
      <c r="AC8" t="n">
        <v>535.5002366865191</v>
      </c>
      <c r="AD8" t="n">
        <v>432671.2364080342</v>
      </c>
      <c r="AE8" t="n">
        <v>591999.8737612526</v>
      </c>
      <c r="AF8" t="n">
        <v>2.393121812064381e-06</v>
      </c>
      <c r="AG8" t="n">
        <v>14.13194444444445</v>
      </c>
      <c r="AH8" t="n">
        <v>535500.2366865191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6.2592</v>
      </c>
      <c r="E9" t="n">
        <v>15.98</v>
      </c>
      <c r="F9" t="n">
        <v>11.63</v>
      </c>
      <c r="G9" t="n">
        <v>15.86</v>
      </c>
      <c r="H9" t="n">
        <v>0.24</v>
      </c>
      <c r="I9" t="n">
        <v>44</v>
      </c>
      <c r="J9" t="n">
        <v>206.78</v>
      </c>
      <c r="K9" t="n">
        <v>55.27</v>
      </c>
      <c r="L9" t="n">
        <v>2.75</v>
      </c>
      <c r="M9" t="n">
        <v>42</v>
      </c>
      <c r="N9" t="n">
        <v>43.75</v>
      </c>
      <c r="O9" t="n">
        <v>25736.42</v>
      </c>
      <c r="P9" t="n">
        <v>163.16</v>
      </c>
      <c r="Q9" t="n">
        <v>624.04</v>
      </c>
      <c r="R9" t="n">
        <v>59.43</v>
      </c>
      <c r="S9" t="n">
        <v>29.8</v>
      </c>
      <c r="T9" t="n">
        <v>13555.58</v>
      </c>
      <c r="U9" t="n">
        <v>0.5</v>
      </c>
      <c r="V9" t="n">
        <v>0.8</v>
      </c>
      <c r="W9" t="n">
        <v>2.43</v>
      </c>
      <c r="X9" t="n">
        <v>0.88</v>
      </c>
      <c r="Y9" t="n">
        <v>1</v>
      </c>
      <c r="Z9" t="n">
        <v>10</v>
      </c>
      <c r="AA9" t="n">
        <v>426.6128416890875</v>
      </c>
      <c r="AB9" t="n">
        <v>583.7105108292781</v>
      </c>
      <c r="AC9" t="n">
        <v>528.0019989185785</v>
      </c>
      <c r="AD9" t="n">
        <v>426612.8416890875</v>
      </c>
      <c r="AE9" t="n">
        <v>583710.510829278</v>
      </c>
      <c r="AF9" t="n">
        <v>2.438151579867402e-06</v>
      </c>
      <c r="AG9" t="n">
        <v>13.87152777777778</v>
      </c>
      <c r="AH9" t="n">
        <v>528001.9989185785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6.3619</v>
      </c>
      <c r="E10" t="n">
        <v>15.72</v>
      </c>
      <c r="F10" t="n">
        <v>11.53</v>
      </c>
      <c r="G10" t="n">
        <v>17.3</v>
      </c>
      <c r="H10" t="n">
        <v>0.26</v>
      </c>
      <c r="I10" t="n">
        <v>40</v>
      </c>
      <c r="J10" t="n">
        <v>207.17</v>
      </c>
      <c r="K10" t="n">
        <v>55.27</v>
      </c>
      <c r="L10" t="n">
        <v>3</v>
      </c>
      <c r="M10" t="n">
        <v>38</v>
      </c>
      <c r="N10" t="n">
        <v>43.9</v>
      </c>
      <c r="O10" t="n">
        <v>25785.6</v>
      </c>
      <c r="P10" t="n">
        <v>161.3</v>
      </c>
      <c r="Q10" t="n">
        <v>624.11</v>
      </c>
      <c r="R10" t="n">
        <v>56.87</v>
      </c>
      <c r="S10" t="n">
        <v>29.8</v>
      </c>
      <c r="T10" t="n">
        <v>12293.89</v>
      </c>
      <c r="U10" t="n">
        <v>0.52</v>
      </c>
      <c r="V10" t="n">
        <v>0.8100000000000001</v>
      </c>
      <c r="W10" t="n">
        <v>2.41</v>
      </c>
      <c r="X10" t="n">
        <v>0.78</v>
      </c>
      <c r="Y10" t="n">
        <v>1</v>
      </c>
      <c r="Z10" t="n">
        <v>10</v>
      </c>
      <c r="AA10" t="n">
        <v>411.1459788911301</v>
      </c>
      <c r="AB10" t="n">
        <v>562.5480667992842</v>
      </c>
      <c r="AC10" t="n">
        <v>508.8592688451303</v>
      </c>
      <c r="AD10" t="n">
        <v>411145.9788911301</v>
      </c>
      <c r="AE10" t="n">
        <v>562548.0667992842</v>
      </c>
      <c r="AF10" t="n">
        <v>2.478156399533236e-06</v>
      </c>
      <c r="AG10" t="n">
        <v>13.64583333333333</v>
      </c>
      <c r="AH10" t="n">
        <v>508859.2688451303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6.4337</v>
      </c>
      <c r="E11" t="n">
        <v>15.54</v>
      </c>
      <c r="F11" t="n">
        <v>11.48</v>
      </c>
      <c r="G11" t="n">
        <v>18.61</v>
      </c>
      <c r="H11" t="n">
        <v>0.28</v>
      </c>
      <c r="I11" t="n">
        <v>37</v>
      </c>
      <c r="J11" t="n">
        <v>207.57</v>
      </c>
      <c r="K11" t="n">
        <v>55.27</v>
      </c>
      <c r="L11" t="n">
        <v>3.25</v>
      </c>
      <c r="M11" t="n">
        <v>35</v>
      </c>
      <c r="N11" t="n">
        <v>44.05</v>
      </c>
      <c r="O11" t="n">
        <v>25834.83</v>
      </c>
      <c r="P11" t="n">
        <v>159.98</v>
      </c>
      <c r="Q11" t="n">
        <v>624.05</v>
      </c>
      <c r="R11" t="n">
        <v>54.71</v>
      </c>
      <c r="S11" t="n">
        <v>29.8</v>
      </c>
      <c r="T11" t="n">
        <v>11227.69</v>
      </c>
      <c r="U11" t="n">
        <v>0.54</v>
      </c>
      <c r="V11" t="n">
        <v>0.8100000000000001</v>
      </c>
      <c r="W11" t="n">
        <v>2.42</v>
      </c>
      <c r="X11" t="n">
        <v>0.73</v>
      </c>
      <c r="Y11" t="n">
        <v>1</v>
      </c>
      <c r="Z11" t="n">
        <v>10</v>
      </c>
      <c r="AA11" t="n">
        <v>407.542927491258</v>
      </c>
      <c r="AB11" t="n">
        <v>557.61821291857</v>
      </c>
      <c r="AC11" t="n">
        <v>504.399913299698</v>
      </c>
      <c r="AD11" t="n">
        <v>407542.927491258</v>
      </c>
      <c r="AE11" t="n">
        <v>557618.2129185699</v>
      </c>
      <c r="AF11" t="n">
        <v>2.506124715521617e-06</v>
      </c>
      <c r="AG11" t="n">
        <v>13.48958333333333</v>
      </c>
      <c r="AH11" t="n">
        <v>504399.913299698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6.5169</v>
      </c>
      <c r="E12" t="n">
        <v>15.34</v>
      </c>
      <c r="F12" t="n">
        <v>11.4</v>
      </c>
      <c r="G12" t="n">
        <v>20.12</v>
      </c>
      <c r="H12" t="n">
        <v>0.3</v>
      </c>
      <c r="I12" t="n">
        <v>34</v>
      </c>
      <c r="J12" t="n">
        <v>207.97</v>
      </c>
      <c r="K12" t="n">
        <v>55.27</v>
      </c>
      <c r="L12" t="n">
        <v>3.5</v>
      </c>
      <c r="M12" t="n">
        <v>32</v>
      </c>
      <c r="N12" t="n">
        <v>44.2</v>
      </c>
      <c r="O12" t="n">
        <v>25884.1</v>
      </c>
      <c r="P12" t="n">
        <v>158.13</v>
      </c>
      <c r="Q12" t="n">
        <v>624.02</v>
      </c>
      <c r="R12" t="n">
        <v>52.85</v>
      </c>
      <c r="S12" t="n">
        <v>29.8</v>
      </c>
      <c r="T12" t="n">
        <v>10314.1</v>
      </c>
      <c r="U12" t="n">
        <v>0.5600000000000001</v>
      </c>
      <c r="V12" t="n">
        <v>0.82</v>
      </c>
      <c r="W12" t="n">
        <v>2.4</v>
      </c>
      <c r="X12" t="n">
        <v>0.65</v>
      </c>
      <c r="Y12" t="n">
        <v>1</v>
      </c>
      <c r="Z12" t="n">
        <v>10</v>
      </c>
      <c r="AA12" t="n">
        <v>403.2986729625152</v>
      </c>
      <c r="AB12" t="n">
        <v>551.8110366290491</v>
      </c>
      <c r="AC12" t="n">
        <v>499.1469657648261</v>
      </c>
      <c r="AD12" t="n">
        <v>403298.6729625153</v>
      </c>
      <c r="AE12" t="n">
        <v>551811.0366290491</v>
      </c>
      <c r="AF12" t="n">
        <v>2.538533683352166e-06</v>
      </c>
      <c r="AG12" t="n">
        <v>13.31597222222222</v>
      </c>
      <c r="AH12" t="n">
        <v>499146.965764826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6.5946</v>
      </c>
      <c r="E13" t="n">
        <v>15.16</v>
      </c>
      <c r="F13" t="n">
        <v>11.34</v>
      </c>
      <c r="G13" t="n">
        <v>21.95</v>
      </c>
      <c r="H13" t="n">
        <v>0.32</v>
      </c>
      <c r="I13" t="n">
        <v>31</v>
      </c>
      <c r="J13" t="n">
        <v>208.37</v>
      </c>
      <c r="K13" t="n">
        <v>55.27</v>
      </c>
      <c r="L13" t="n">
        <v>3.75</v>
      </c>
      <c r="M13" t="n">
        <v>29</v>
      </c>
      <c r="N13" t="n">
        <v>44.35</v>
      </c>
      <c r="O13" t="n">
        <v>25933.43</v>
      </c>
      <c r="P13" t="n">
        <v>156.83</v>
      </c>
      <c r="Q13" t="n">
        <v>624.01</v>
      </c>
      <c r="R13" t="n">
        <v>50.72</v>
      </c>
      <c r="S13" t="n">
        <v>29.8</v>
      </c>
      <c r="T13" t="n">
        <v>9263.530000000001</v>
      </c>
      <c r="U13" t="n">
        <v>0.59</v>
      </c>
      <c r="V13" t="n">
        <v>0.82</v>
      </c>
      <c r="W13" t="n">
        <v>2.4</v>
      </c>
      <c r="X13" t="n">
        <v>0.59</v>
      </c>
      <c r="Y13" t="n">
        <v>1</v>
      </c>
      <c r="Z13" t="n">
        <v>10</v>
      </c>
      <c r="AA13" t="n">
        <v>389.5278917056245</v>
      </c>
      <c r="AB13" t="n">
        <v>532.9692461893793</v>
      </c>
      <c r="AC13" t="n">
        <v>482.1034093600991</v>
      </c>
      <c r="AD13" t="n">
        <v>389527.8917056245</v>
      </c>
      <c r="AE13" t="n">
        <v>532969.2461893792</v>
      </c>
      <c r="AF13" t="n">
        <v>2.5688002314343e-06</v>
      </c>
      <c r="AG13" t="n">
        <v>13.15972222222222</v>
      </c>
      <c r="AH13" t="n">
        <v>482103.4093600991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6.6449</v>
      </c>
      <c r="E14" t="n">
        <v>15.05</v>
      </c>
      <c r="F14" t="n">
        <v>11.31</v>
      </c>
      <c r="G14" t="n">
        <v>23.4</v>
      </c>
      <c r="H14" t="n">
        <v>0.34</v>
      </c>
      <c r="I14" t="n">
        <v>29</v>
      </c>
      <c r="J14" t="n">
        <v>208.77</v>
      </c>
      <c r="K14" t="n">
        <v>55.27</v>
      </c>
      <c r="L14" t="n">
        <v>4</v>
      </c>
      <c r="M14" t="n">
        <v>27</v>
      </c>
      <c r="N14" t="n">
        <v>44.5</v>
      </c>
      <c r="O14" t="n">
        <v>25982.82</v>
      </c>
      <c r="P14" t="n">
        <v>155.84</v>
      </c>
      <c r="Q14" t="n">
        <v>624.01</v>
      </c>
      <c r="R14" t="n">
        <v>49.82</v>
      </c>
      <c r="S14" t="n">
        <v>29.8</v>
      </c>
      <c r="T14" t="n">
        <v>8824.68</v>
      </c>
      <c r="U14" t="n">
        <v>0.6</v>
      </c>
      <c r="V14" t="n">
        <v>0.83</v>
      </c>
      <c r="W14" t="n">
        <v>2.4</v>
      </c>
      <c r="X14" t="n">
        <v>0.5600000000000001</v>
      </c>
      <c r="Y14" t="n">
        <v>1</v>
      </c>
      <c r="Z14" t="n">
        <v>10</v>
      </c>
      <c r="AA14" t="n">
        <v>387.2514547090894</v>
      </c>
      <c r="AB14" t="n">
        <v>529.8545246614076</v>
      </c>
      <c r="AC14" t="n">
        <v>479.285952483218</v>
      </c>
      <c r="AD14" t="n">
        <v>387251.4547090894</v>
      </c>
      <c r="AE14" t="n">
        <v>529854.5246614076</v>
      </c>
      <c r="AF14" t="n">
        <v>2.588393633860701e-06</v>
      </c>
      <c r="AG14" t="n">
        <v>13.06423611111111</v>
      </c>
      <c r="AH14" t="n">
        <v>479285.9524832179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6.669</v>
      </c>
      <c r="E15" t="n">
        <v>14.99</v>
      </c>
      <c r="F15" t="n">
        <v>11.29</v>
      </c>
      <c r="G15" t="n">
        <v>24.2</v>
      </c>
      <c r="H15" t="n">
        <v>0.36</v>
      </c>
      <c r="I15" t="n">
        <v>28</v>
      </c>
      <c r="J15" t="n">
        <v>209.17</v>
      </c>
      <c r="K15" t="n">
        <v>55.27</v>
      </c>
      <c r="L15" t="n">
        <v>4.25</v>
      </c>
      <c r="M15" t="n">
        <v>26</v>
      </c>
      <c r="N15" t="n">
        <v>44.65</v>
      </c>
      <c r="O15" t="n">
        <v>26032.25</v>
      </c>
      <c r="P15" t="n">
        <v>155.25</v>
      </c>
      <c r="Q15" t="n">
        <v>623.97</v>
      </c>
      <c r="R15" t="n">
        <v>49.44</v>
      </c>
      <c r="S15" t="n">
        <v>29.8</v>
      </c>
      <c r="T15" t="n">
        <v>8637.200000000001</v>
      </c>
      <c r="U15" t="n">
        <v>0.6</v>
      </c>
      <c r="V15" t="n">
        <v>0.83</v>
      </c>
      <c r="W15" t="n">
        <v>2.4</v>
      </c>
      <c r="X15" t="n">
        <v>0.55</v>
      </c>
      <c r="Y15" t="n">
        <v>1</v>
      </c>
      <c r="Z15" t="n">
        <v>10</v>
      </c>
      <c r="AA15" t="n">
        <v>386.0551528838667</v>
      </c>
      <c r="AB15" t="n">
        <v>528.2176917270261</v>
      </c>
      <c r="AC15" t="n">
        <v>477.8053365867844</v>
      </c>
      <c r="AD15" t="n">
        <v>386055.1528838667</v>
      </c>
      <c r="AE15" t="n">
        <v>528217.6917270261</v>
      </c>
      <c r="AF15" t="n">
        <v>2.597781327667387e-06</v>
      </c>
      <c r="AG15" t="n">
        <v>13.01215277777778</v>
      </c>
      <c r="AH15" t="n">
        <v>477805.3365867845</v>
      </c>
    </row>
    <row r="16">
      <c r="A16" t="n">
        <v>14</v>
      </c>
      <c r="B16" t="n">
        <v>105</v>
      </c>
      <c r="C16" t="inlineStr">
        <is>
          <t xml:space="preserve">CONCLUIDO	</t>
        </is>
      </c>
      <c r="D16" t="n">
        <v>6.7247</v>
      </c>
      <c r="E16" t="n">
        <v>14.87</v>
      </c>
      <c r="F16" t="n">
        <v>11.25</v>
      </c>
      <c r="G16" t="n">
        <v>25.96</v>
      </c>
      <c r="H16" t="n">
        <v>0.38</v>
      </c>
      <c r="I16" t="n">
        <v>26</v>
      </c>
      <c r="J16" t="n">
        <v>209.58</v>
      </c>
      <c r="K16" t="n">
        <v>55.27</v>
      </c>
      <c r="L16" t="n">
        <v>4.5</v>
      </c>
      <c r="M16" t="n">
        <v>24</v>
      </c>
      <c r="N16" t="n">
        <v>44.8</v>
      </c>
      <c r="O16" t="n">
        <v>26081.73</v>
      </c>
      <c r="P16" t="n">
        <v>154.11</v>
      </c>
      <c r="Q16" t="n">
        <v>624.15</v>
      </c>
      <c r="R16" t="n">
        <v>47.93</v>
      </c>
      <c r="S16" t="n">
        <v>29.8</v>
      </c>
      <c r="T16" t="n">
        <v>7891.48</v>
      </c>
      <c r="U16" t="n">
        <v>0.62</v>
      </c>
      <c r="V16" t="n">
        <v>0.83</v>
      </c>
      <c r="W16" t="n">
        <v>2.4</v>
      </c>
      <c r="X16" t="n">
        <v>0.5</v>
      </c>
      <c r="Y16" t="n">
        <v>1</v>
      </c>
      <c r="Z16" t="n">
        <v>10</v>
      </c>
      <c r="AA16" t="n">
        <v>383.3590879574242</v>
      </c>
      <c r="AB16" t="n">
        <v>524.5288167526775</v>
      </c>
      <c r="AC16" t="n">
        <v>474.468522662619</v>
      </c>
      <c r="AD16" t="n">
        <v>383359.0879574242</v>
      </c>
      <c r="AE16" t="n">
        <v>524528.8167526774</v>
      </c>
      <c r="AF16" t="n">
        <v>2.619478196755867e-06</v>
      </c>
      <c r="AG16" t="n">
        <v>12.90798611111111</v>
      </c>
      <c r="AH16" t="n">
        <v>474468.522662619</v>
      </c>
    </row>
    <row r="17">
      <c r="A17" t="n">
        <v>15</v>
      </c>
      <c r="B17" t="n">
        <v>105</v>
      </c>
      <c r="C17" t="inlineStr">
        <is>
          <t xml:space="preserve">CONCLUIDO	</t>
        </is>
      </c>
      <c r="D17" t="n">
        <v>6.7475</v>
      </c>
      <c r="E17" t="n">
        <v>14.82</v>
      </c>
      <c r="F17" t="n">
        <v>11.24</v>
      </c>
      <c r="G17" t="n">
        <v>26.98</v>
      </c>
      <c r="H17" t="n">
        <v>0.4</v>
      </c>
      <c r="I17" t="n">
        <v>25</v>
      </c>
      <c r="J17" t="n">
        <v>209.98</v>
      </c>
      <c r="K17" t="n">
        <v>55.27</v>
      </c>
      <c r="L17" t="n">
        <v>4.75</v>
      </c>
      <c r="M17" t="n">
        <v>23</v>
      </c>
      <c r="N17" t="n">
        <v>44.95</v>
      </c>
      <c r="O17" t="n">
        <v>26131.27</v>
      </c>
      <c r="P17" t="n">
        <v>153.42</v>
      </c>
      <c r="Q17" t="n">
        <v>624.02</v>
      </c>
      <c r="R17" t="n">
        <v>47.69</v>
      </c>
      <c r="S17" t="n">
        <v>29.8</v>
      </c>
      <c r="T17" t="n">
        <v>7778.69</v>
      </c>
      <c r="U17" t="n">
        <v>0.62</v>
      </c>
      <c r="V17" t="n">
        <v>0.83</v>
      </c>
      <c r="W17" t="n">
        <v>2.4</v>
      </c>
      <c r="X17" t="n">
        <v>0.49</v>
      </c>
      <c r="Y17" t="n">
        <v>1</v>
      </c>
      <c r="Z17" t="n">
        <v>10</v>
      </c>
      <c r="AA17" t="n">
        <v>382.1833921420815</v>
      </c>
      <c r="AB17" t="n">
        <v>522.9201778700868</v>
      </c>
      <c r="AC17" t="n">
        <v>473.013410017244</v>
      </c>
      <c r="AD17" t="n">
        <v>382183.3921420815</v>
      </c>
      <c r="AE17" t="n">
        <v>522920.1778700869</v>
      </c>
      <c r="AF17" t="n">
        <v>2.628359500440199e-06</v>
      </c>
      <c r="AG17" t="n">
        <v>12.86458333333333</v>
      </c>
      <c r="AH17" t="n">
        <v>473013.4100172441</v>
      </c>
    </row>
    <row r="18">
      <c r="A18" t="n">
        <v>16</v>
      </c>
      <c r="B18" t="n">
        <v>105</v>
      </c>
      <c r="C18" t="inlineStr">
        <is>
          <t xml:space="preserve">CONCLUIDO	</t>
        </is>
      </c>
      <c r="D18" t="n">
        <v>6.8081</v>
      </c>
      <c r="E18" t="n">
        <v>14.69</v>
      </c>
      <c r="F18" t="n">
        <v>11.19</v>
      </c>
      <c r="G18" t="n">
        <v>29.19</v>
      </c>
      <c r="H18" t="n">
        <v>0.42</v>
      </c>
      <c r="I18" t="n">
        <v>23</v>
      </c>
      <c r="J18" t="n">
        <v>210.38</v>
      </c>
      <c r="K18" t="n">
        <v>55.27</v>
      </c>
      <c r="L18" t="n">
        <v>5</v>
      </c>
      <c r="M18" t="n">
        <v>21</v>
      </c>
      <c r="N18" t="n">
        <v>45.11</v>
      </c>
      <c r="O18" t="n">
        <v>26180.86</v>
      </c>
      <c r="P18" t="n">
        <v>152.19</v>
      </c>
      <c r="Q18" t="n">
        <v>624.0599999999999</v>
      </c>
      <c r="R18" t="n">
        <v>46</v>
      </c>
      <c r="S18" t="n">
        <v>29.8</v>
      </c>
      <c r="T18" t="n">
        <v>6943.37</v>
      </c>
      <c r="U18" t="n">
        <v>0.65</v>
      </c>
      <c r="V18" t="n">
        <v>0.83</v>
      </c>
      <c r="W18" t="n">
        <v>2.39</v>
      </c>
      <c r="X18" t="n">
        <v>0.44</v>
      </c>
      <c r="Y18" t="n">
        <v>1</v>
      </c>
      <c r="Z18" t="n">
        <v>10</v>
      </c>
      <c r="AA18" t="n">
        <v>379.4841868429714</v>
      </c>
      <c r="AB18" t="n">
        <v>519.2270060993108</v>
      </c>
      <c r="AC18" t="n">
        <v>469.6727093768717</v>
      </c>
      <c r="AD18" t="n">
        <v>379484.1868429714</v>
      </c>
      <c r="AE18" t="n">
        <v>519227.0060993107</v>
      </c>
      <c r="AF18" t="n">
        <v>2.651965070759085e-06</v>
      </c>
      <c r="AG18" t="n">
        <v>12.75173611111111</v>
      </c>
      <c r="AH18" t="n">
        <v>469672.7093768717</v>
      </c>
    </row>
    <row r="19">
      <c r="A19" t="n">
        <v>17</v>
      </c>
      <c r="B19" t="n">
        <v>105</v>
      </c>
      <c r="C19" t="inlineStr">
        <is>
          <t xml:space="preserve">CONCLUIDO	</t>
        </is>
      </c>
      <c r="D19" t="n">
        <v>6.8358</v>
      </c>
      <c r="E19" t="n">
        <v>14.63</v>
      </c>
      <c r="F19" t="n">
        <v>11.17</v>
      </c>
      <c r="G19" t="n">
        <v>30.47</v>
      </c>
      <c r="H19" t="n">
        <v>0.44</v>
      </c>
      <c r="I19" t="n">
        <v>22</v>
      </c>
      <c r="J19" t="n">
        <v>210.78</v>
      </c>
      <c r="K19" t="n">
        <v>55.27</v>
      </c>
      <c r="L19" t="n">
        <v>5.25</v>
      </c>
      <c r="M19" t="n">
        <v>20</v>
      </c>
      <c r="N19" t="n">
        <v>45.26</v>
      </c>
      <c r="O19" t="n">
        <v>26230.5</v>
      </c>
      <c r="P19" t="n">
        <v>151.45</v>
      </c>
      <c r="Q19" t="n">
        <v>623.98</v>
      </c>
      <c r="R19" t="n">
        <v>45.56</v>
      </c>
      <c r="S19" t="n">
        <v>29.8</v>
      </c>
      <c r="T19" t="n">
        <v>6729.29</v>
      </c>
      <c r="U19" t="n">
        <v>0.65</v>
      </c>
      <c r="V19" t="n">
        <v>0.84</v>
      </c>
      <c r="W19" t="n">
        <v>2.39</v>
      </c>
      <c r="X19" t="n">
        <v>0.42</v>
      </c>
      <c r="Y19" t="n">
        <v>1</v>
      </c>
      <c r="Z19" t="n">
        <v>10</v>
      </c>
      <c r="AA19" t="n">
        <v>378.1363821141814</v>
      </c>
      <c r="AB19" t="n">
        <v>517.3828802084322</v>
      </c>
      <c r="AC19" t="n">
        <v>468.0045842727718</v>
      </c>
      <c r="AD19" t="n">
        <v>378136.3821141814</v>
      </c>
      <c r="AE19" t="n">
        <v>517382.8802084322</v>
      </c>
      <c r="AF19" t="n">
        <v>2.662755075673822e-06</v>
      </c>
      <c r="AG19" t="n">
        <v>12.69965277777778</v>
      </c>
      <c r="AH19" t="n">
        <v>468004.5842727717</v>
      </c>
    </row>
    <row r="20">
      <c r="A20" t="n">
        <v>18</v>
      </c>
      <c r="B20" t="n">
        <v>105</v>
      </c>
      <c r="C20" t="inlineStr">
        <is>
          <t xml:space="preserve">CONCLUIDO	</t>
        </is>
      </c>
      <c r="D20" t="n">
        <v>6.8642</v>
      </c>
      <c r="E20" t="n">
        <v>14.57</v>
      </c>
      <c r="F20" t="n">
        <v>11.15</v>
      </c>
      <c r="G20" t="n">
        <v>31.86</v>
      </c>
      <c r="H20" t="n">
        <v>0.46</v>
      </c>
      <c r="I20" t="n">
        <v>21</v>
      </c>
      <c r="J20" t="n">
        <v>211.18</v>
      </c>
      <c r="K20" t="n">
        <v>55.27</v>
      </c>
      <c r="L20" t="n">
        <v>5.5</v>
      </c>
      <c r="M20" t="n">
        <v>19</v>
      </c>
      <c r="N20" t="n">
        <v>45.41</v>
      </c>
      <c r="O20" t="n">
        <v>26280.2</v>
      </c>
      <c r="P20" t="n">
        <v>150.57</v>
      </c>
      <c r="Q20" t="n">
        <v>624.02</v>
      </c>
      <c r="R20" t="n">
        <v>44.82</v>
      </c>
      <c r="S20" t="n">
        <v>29.8</v>
      </c>
      <c r="T20" t="n">
        <v>6361.31</v>
      </c>
      <c r="U20" t="n">
        <v>0.66</v>
      </c>
      <c r="V20" t="n">
        <v>0.84</v>
      </c>
      <c r="W20" t="n">
        <v>2.39</v>
      </c>
      <c r="X20" t="n">
        <v>0.4</v>
      </c>
      <c r="Y20" t="n">
        <v>1</v>
      </c>
      <c r="Z20" t="n">
        <v>10</v>
      </c>
      <c r="AA20" t="n">
        <v>376.6716855180618</v>
      </c>
      <c r="AB20" t="n">
        <v>515.378817707768</v>
      </c>
      <c r="AC20" t="n">
        <v>466.1917866844516</v>
      </c>
      <c r="AD20" t="n">
        <v>376671.6855180618</v>
      </c>
      <c r="AE20" t="n">
        <v>515378.8177077681</v>
      </c>
      <c r="AF20" t="n">
        <v>2.673817752192904e-06</v>
      </c>
      <c r="AG20" t="n">
        <v>12.64756944444444</v>
      </c>
      <c r="AH20" t="n">
        <v>466191.7866844516</v>
      </c>
    </row>
    <row r="21">
      <c r="A21" t="n">
        <v>19</v>
      </c>
      <c r="B21" t="n">
        <v>105</v>
      </c>
      <c r="C21" t="inlineStr">
        <is>
          <t xml:space="preserve">CONCLUIDO	</t>
        </is>
      </c>
      <c r="D21" t="n">
        <v>6.8952</v>
      </c>
      <c r="E21" t="n">
        <v>14.5</v>
      </c>
      <c r="F21" t="n">
        <v>11.13</v>
      </c>
      <c r="G21" t="n">
        <v>33.38</v>
      </c>
      <c r="H21" t="n">
        <v>0.48</v>
      </c>
      <c r="I21" t="n">
        <v>20</v>
      </c>
      <c r="J21" t="n">
        <v>211.59</v>
      </c>
      <c r="K21" t="n">
        <v>55.27</v>
      </c>
      <c r="L21" t="n">
        <v>5.75</v>
      </c>
      <c r="M21" t="n">
        <v>18</v>
      </c>
      <c r="N21" t="n">
        <v>45.57</v>
      </c>
      <c r="O21" t="n">
        <v>26329.94</v>
      </c>
      <c r="P21" t="n">
        <v>149.93</v>
      </c>
      <c r="Q21" t="n">
        <v>624.04</v>
      </c>
      <c r="R21" t="n">
        <v>44.11</v>
      </c>
      <c r="S21" t="n">
        <v>29.8</v>
      </c>
      <c r="T21" t="n">
        <v>6011.37</v>
      </c>
      <c r="U21" t="n">
        <v>0.68</v>
      </c>
      <c r="V21" t="n">
        <v>0.84</v>
      </c>
      <c r="W21" t="n">
        <v>2.39</v>
      </c>
      <c r="X21" t="n">
        <v>0.38</v>
      </c>
      <c r="Y21" t="n">
        <v>1</v>
      </c>
      <c r="Z21" t="n">
        <v>10</v>
      </c>
      <c r="AA21" t="n">
        <v>375.3470323449589</v>
      </c>
      <c r="AB21" t="n">
        <v>513.5663687967552</v>
      </c>
      <c r="AC21" t="n">
        <v>464.5523153537177</v>
      </c>
      <c r="AD21" t="n">
        <v>375347.0323449589</v>
      </c>
      <c r="AE21" t="n">
        <v>513566.3687967553</v>
      </c>
      <c r="AF21" t="n">
        <v>2.685893208956689e-06</v>
      </c>
      <c r="AG21" t="n">
        <v>12.58680555555556</v>
      </c>
      <c r="AH21" t="n">
        <v>464552.3153537178</v>
      </c>
    </row>
    <row r="22">
      <c r="A22" t="n">
        <v>20</v>
      </c>
      <c r="B22" t="n">
        <v>105</v>
      </c>
      <c r="C22" t="inlineStr">
        <is>
          <t xml:space="preserve">CONCLUIDO	</t>
        </is>
      </c>
      <c r="D22" t="n">
        <v>6.9196</v>
      </c>
      <c r="E22" t="n">
        <v>14.45</v>
      </c>
      <c r="F22" t="n">
        <v>11.12</v>
      </c>
      <c r="G22" t="n">
        <v>35.1</v>
      </c>
      <c r="H22" t="n">
        <v>0.5</v>
      </c>
      <c r="I22" t="n">
        <v>19</v>
      </c>
      <c r="J22" t="n">
        <v>211.99</v>
      </c>
      <c r="K22" t="n">
        <v>55.27</v>
      </c>
      <c r="L22" t="n">
        <v>6</v>
      </c>
      <c r="M22" t="n">
        <v>17</v>
      </c>
      <c r="N22" t="n">
        <v>45.72</v>
      </c>
      <c r="O22" t="n">
        <v>26379.74</v>
      </c>
      <c r="P22" t="n">
        <v>149.08</v>
      </c>
      <c r="Q22" t="n">
        <v>624.01</v>
      </c>
      <c r="R22" t="n">
        <v>43.68</v>
      </c>
      <c r="S22" t="n">
        <v>29.8</v>
      </c>
      <c r="T22" t="n">
        <v>5801.74</v>
      </c>
      <c r="U22" t="n">
        <v>0.68</v>
      </c>
      <c r="V22" t="n">
        <v>0.84</v>
      </c>
      <c r="W22" t="n">
        <v>2.39</v>
      </c>
      <c r="X22" t="n">
        <v>0.37</v>
      </c>
      <c r="Y22" t="n">
        <v>1</v>
      </c>
      <c r="Z22" t="n">
        <v>10</v>
      </c>
      <c r="AA22" t="n">
        <v>374.0634364676959</v>
      </c>
      <c r="AB22" t="n">
        <v>511.8100962892304</v>
      </c>
      <c r="AC22" t="n">
        <v>462.9636590293671</v>
      </c>
      <c r="AD22" t="n">
        <v>374063.4364676959</v>
      </c>
      <c r="AE22" t="n">
        <v>511810.0962892304</v>
      </c>
      <c r="AF22" t="n">
        <v>2.69539776202238e-06</v>
      </c>
      <c r="AG22" t="n">
        <v>12.54340277777778</v>
      </c>
      <c r="AH22" t="n">
        <v>462963.6590293671</v>
      </c>
    </row>
    <row r="23">
      <c r="A23" t="n">
        <v>21</v>
      </c>
      <c r="B23" t="n">
        <v>105</v>
      </c>
      <c r="C23" t="inlineStr">
        <is>
          <t xml:space="preserve">CONCLUIDO	</t>
        </is>
      </c>
      <c r="D23" t="n">
        <v>6.951</v>
      </c>
      <c r="E23" t="n">
        <v>14.39</v>
      </c>
      <c r="F23" t="n">
        <v>11.09</v>
      </c>
      <c r="G23" t="n">
        <v>36.97</v>
      </c>
      <c r="H23" t="n">
        <v>0.52</v>
      </c>
      <c r="I23" t="n">
        <v>18</v>
      </c>
      <c r="J23" t="n">
        <v>212.4</v>
      </c>
      <c r="K23" t="n">
        <v>55.27</v>
      </c>
      <c r="L23" t="n">
        <v>6.25</v>
      </c>
      <c r="M23" t="n">
        <v>16</v>
      </c>
      <c r="N23" t="n">
        <v>45.87</v>
      </c>
      <c r="O23" t="n">
        <v>26429.59</v>
      </c>
      <c r="P23" t="n">
        <v>148.03</v>
      </c>
      <c r="Q23" t="n">
        <v>624.09</v>
      </c>
      <c r="R23" t="n">
        <v>42.99</v>
      </c>
      <c r="S23" t="n">
        <v>29.8</v>
      </c>
      <c r="T23" t="n">
        <v>5464.4</v>
      </c>
      <c r="U23" t="n">
        <v>0.6899999999999999</v>
      </c>
      <c r="V23" t="n">
        <v>0.84</v>
      </c>
      <c r="W23" t="n">
        <v>2.38</v>
      </c>
      <c r="X23" t="n">
        <v>0.34</v>
      </c>
      <c r="Y23" t="n">
        <v>1</v>
      </c>
      <c r="Z23" t="n">
        <v>10</v>
      </c>
      <c r="AA23" t="n">
        <v>361.9016798944598</v>
      </c>
      <c r="AB23" t="n">
        <v>495.1698444068959</v>
      </c>
      <c r="AC23" t="n">
        <v>447.9115294319424</v>
      </c>
      <c r="AD23" t="n">
        <v>361901.6798944598</v>
      </c>
      <c r="AE23" t="n">
        <v>495169.8444068959</v>
      </c>
      <c r="AF23" t="n">
        <v>2.707629031131504e-06</v>
      </c>
      <c r="AG23" t="n">
        <v>12.49131944444444</v>
      </c>
      <c r="AH23" t="n">
        <v>447911.5294319424</v>
      </c>
    </row>
    <row r="24">
      <c r="A24" t="n">
        <v>22</v>
      </c>
      <c r="B24" t="n">
        <v>105</v>
      </c>
      <c r="C24" t="inlineStr">
        <is>
          <t xml:space="preserve">CONCLUIDO	</t>
        </is>
      </c>
      <c r="D24" t="n">
        <v>6.9546</v>
      </c>
      <c r="E24" t="n">
        <v>14.38</v>
      </c>
      <c r="F24" t="n">
        <v>11.08</v>
      </c>
      <c r="G24" t="n">
        <v>36.95</v>
      </c>
      <c r="H24" t="n">
        <v>0.54</v>
      </c>
      <c r="I24" t="n">
        <v>18</v>
      </c>
      <c r="J24" t="n">
        <v>212.8</v>
      </c>
      <c r="K24" t="n">
        <v>55.27</v>
      </c>
      <c r="L24" t="n">
        <v>6.5</v>
      </c>
      <c r="M24" t="n">
        <v>16</v>
      </c>
      <c r="N24" t="n">
        <v>46.03</v>
      </c>
      <c r="O24" t="n">
        <v>26479.5</v>
      </c>
      <c r="P24" t="n">
        <v>146.64</v>
      </c>
      <c r="Q24" t="n">
        <v>624.05</v>
      </c>
      <c r="R24" t="n">
        <v>42.77</v>
      </c>
      <c r="S24" t="n">
        <v>29.8</v>
      </c>
      <c r="T24" t="n">
        <v>5355.42</v>
      </c>
      <c r="U24" t="n">
        <v>0.7</v>
      </c>
      <c r="V24" t="n">
        <v>0.84</v>
      </c>
      <c r="W24" t="n">
        <v>2.38</v>
      </c>
      <c r="X24" t="n">
        <v>0.34</v>
      </c>
      <c r="Y24" t="n">
        <v>1</v>
      </c>
      <c r="Z24" t="n">
        <v>10</v>
      </c>
      <c r="AA24" t="n">
        <v>360.6912618599518</v>
      </c>
      <c r="AB24" t="n">
        <v>493.5136970522071</v>
      </c>
      <c r="AC24" t="n">
        <v>446.4134424563678</v>
      </c>
      <c r="AD24" t="n">
        <v>360691.2618599518</v>
      </c>
      <c r="AE24" t="n">
        <v>493513.6970522071</v>
      </c>
      <c r="AF24" t="n">
        <v>2.709031342239557e-06</v>
      </c>
      <c r="AG24" t="n">
        <v>12.48263888888889</v>
      </c>
      <c r="AH24" t="n">
        <v>446413.4424563678</v>
      </c>
    </row>
    <row r="25">
      <c r="A25" t="n">
        <v>23</v>
      </c>
      <c r="B25" t="n">
        <v>105</v>
      </c>
      <c r="C25" t="inlineStr">
        <is>
          <t xml:space="preserve">CONCLUIDO	</t>
        </is>
      </c>
      <c r="D25" t="n">
        <v>6.9793</v>
      </c>
      <c r="E25" t="n">
        <v>14.33</v>
      </c>
      <c r="F25" t="n">
        <v>11.07</v>
      </c>
      <c r="G25" t="n">
        <v>39.08</v>
      </c>
      <c r="H25" t="n">
        <v>0.5600000000000001</v>
      </c>
      <c r="I25" t="n">
        <v>17</v>
      </c>
      <c r="J25" t="n">
        <v>213.21</v>
      </c>
      <c r="K25" t="n">
        <v>55.27</v>
      </c>
      <c r="L25" t="n">
        <v>6.75</v>
      </c>
      <c r="M25" t="n">
        <v>15</v>
      </c>
      <c r="N25" t="n">
        <v>46.18</v>
      </c>
      <c r="O25" t="n">
        <v>26529.46</v>
      </c>
      <c r="P25" t="n">
        <v>146.76</v>
      </c>
      <c r="Q25" t="n">
        <v>623.97</v>
      </c>
      <c r="R25" t="n">
        <v>42.47</v>
      </c>
      <c r="S25" t="n">
        <v>29.8</v>
      </c>
      <c r="T25" t="n">
        <v>5207.44</v>
      </c>
      <c r="U25" t="n">
        <v>0.7</v>
      </c>
      <c r="V25" t="n">
        <v>0.84</v>
      </c>
      <c r="W25" t="n">
        <v>2.38</v>
      </c>
      <c r="X25" t="n">
        <v>0.33</v>
      </c>
      <c r="Y25" t="n">
        <v>1</v>
      </c>
      <c r="Z25" t="n">
        <v>10</v>
      </c>
      <c r="AA25" t="n">
        <v>360.1827181841896</v>
      </c>
      <c r="AB25" t="n">
        <v>492.8178851596657</v>
      </c>
      <c r="AC25" t="n">
        <v>445.7840378742724</v>
      </c>
      <c r="AD25" t="n">
        <v>360182.7181841896</v>
      </c>
      <c r="AE25" t="n">
        <v>492817.8851596657</v>
      </c>
      <c r="AF25" t="n">
        <v>2.718652754564252e-06</v>
      </c>
      <c r="AG25" t="n">
        <v>12.43923611111111</v>
      </c>
      <c r="AH25" t="n">
        <v>445784.0378742724</v>
      </c>
    </row>
    <row r="26">
      <c r="A26" t="n">
        <v>24</v>
      </c>
      <c r="B26" t="n">
        <v>105</v>
      </c>
      <c r="C26" t="inlineStr">
        <is>
          <t xml:space="preserve">CONCLUIDO	</t>
        </is>
      </c>
      <c r="D26" t="n">
        <v>7.0139</v>
      </c>
      <c r="E26" t="n">
        <v>14.26</v>
      </c>
      <c r="F26" t="n">
        <v>11.04</v>
      </c>
      <c r="G26" t="n">
        <v>41.41</v>
      </c>
      <c r="H26" t="n">
        <v>0.58</v>
      </c>
      <c r="I26" t="n">
        <v>16</v>
      </c>
      <c r="J26" t="n">
        <v>213.61</v>
      </c>
      <c r="K26" t="n">
        <v>55.27</v>
      </c>
      <c r="L26" t="n">
        <v>7</v>
      </c>
      <c r="M26" t="n">
        <v>14</v>
      </c>
      <c r="N26" t="n">
        <v>46.34</v>
      </c>
      <c r="O26" t="n">
        <v>26579.47</v>
      </c>
      <c r="P26" t="n">
        <v>145.78</v>
      </c>
      <c r="Q26" t="n">
        <v>623.98</v>
      </c>
      <c r="R26" t="n">
        <v>41.52</v>
      </c>
      <c r="S26" t="n">
        <v>29.8</v>
      </c>
      <c r="T26" t="n">
        <v>4739.73</v>
      </c>
      <c r="U26" t="n">
        <v>0.72</v>
      </c>
      <c r="V26" t="n">
        <v>0.85</v>
      </c>
      <c r="W26" t="n">
        <v>2.38</v>
      </c>
      <c r="X26" t="n">
        <v>0.3</v>
      </c>
      <c r="Y26" t="n">
        <v>1</v>
      </c>
      <c r="Z26" t="n">
        <v>10</v>
      </c>
      <c r="AA26" t="n">
        <v>358.5223745963802</v>
      </c>
      <c r="AB26" t="n">
        <v>490.5461298136353</v>
      </c>
      <c r="AC26" t="n">
        <v>443.7290956700385</v>
      </c>
      <c r="AD26" t="n">
        <v>358522.3745963802</v>
      </c>
      <c r="AE26" t="n">
        <v>490546.1298136353</v>
      </c>
      <c r="AF26" t="n">
        <v>2.732130522436089e-06</v>
      </c>
      <c r="AG26" t="n">
        <v>12.37847222222222</v>
      </c>
      <c r="AH26" t="n">
        <v>443729.0956700385</v>
      </c>
    </row>
    <row r="27">
      <c r="A27" t="n">
        <v>25</v>
      </c>
      <c r="B27" t="n">
        <v>105</v>
      </c>
      <c r="C27" t="inlineStr">
        <is>
          <t xml:space="preserve">CONCLUIDO	</t>
        </is>
      </c>
      <c r="D27" t="n">
        <v>7.0091</v>
      </c>
      <c r="E27" t="n">
        <v>14.27</v>
      </c>
      <c r="F27" t="n">
        <v>11.05</v>
      </c>
      <c r="G27" t="n">
        <v>41.45</v>
      </c>
      <c r="H27" t="n">
        <v>0.6</v>
      </c>
      <c r="I27" t="n">
        <v>16</v>
      </c>
      <c r="J27" t="n">
        <v>214.02</v>
      </c>
      <c r="K27" t="n">
        <v>55.27</v>
      </c>
      <c r="L27" t="n">
        <v>7.25</v>
      </c>
      <c r="M27" t="n">
        <v>14</v>
      </c>
      <c r="N27" t="n">
        <v>46.49</v>
      </c>
      <c r="O27" t="n">
        <v>26629.54</v>
      </c>
      <c r="P27" t="n">
        <v>145.36</v>
      </c>
      <c r="Q27" t="n">
        <v>624.1</v>
      </c>
      <c r="R27" t="n">
        <v>41.9</v>
      </c>
      <c r="S27" t="n">
        <v>29.8</v>
      </c>
      <c r="T27" t="n">
        <v>4926.91</v>
      </c>
      <c r="U27" t="n">
        <v>0.71</v>
      </c>
      <c r="V27" t="n">
        <v>0.85</v>
      </c>
      <c r="W27" t="n">
        <v>2.38</v>
      </c>
      <c r="X27" t="n">
        <v>0.31</v>
      </c>
      <c r="Y27" t="n">
        <v>1</v>
      </c>
      <c r="Z27" t="n">
        <v>10</v>
      </c>
      <c r="AA27" t="n">
        <v>358.34317230292</v>
      </c>
      <c r="AB27" t="n">
        <v>490.3009373298759</v>
      </c>
      <c r="AC27" t="n">
        <v>443.5073040127993</v>
      </c>
      <c r="AD27" t="n">
        <v>358343.17230292</v>
      </c>
      <c r="AE27" t="n">
        <v>490300.9373298759</v>
      </c>
      <c r="AF27" t="n">
        <v>2.730260774292019e-06</v>
      </c>
      <c r="AG27" t="n">
        <v>12.38715277777778</v>
      </c>
      <c r="AH27" t="n">
        <v>443507.3040127993</v>
      </c>
    </row>
    <row r="28">
      <c r="A28" t="n">
        <v>26</v>
      </c>
      <c r="B28" t="n">
        <v>105</v>
      </c>
      <c r="C28" t="inlineStr">
        <is>
          <t xml:space="preserve">CONCLUIDO	</t>
        </is>
      </c>
      <c r="D28" t="n">
        <v>7.0409</v>
      </c>
      <c r="E28" t="n">
        <v>14.2</v>
      </c>
      <c r="F28" t="n">
        <v>11.03</v>
      </c>
      <c r="G28" t="n">
        <v>44.12</v>
      </c>
      <c r="H28" t="n">
        <v>0.62</v>
      </c>
      <c r="I28" t="n">
        <v>15</v>
      </c>
      <c r="J28" t="n">
        <v>214.42</v>
      </c>
      <c r="K28" t="n">
        <v>55.27</v>
      </c>
      <c r="L28" t="n">
        <v>7.5</v>
      </c>
      <c r="M28" t="n">
        <v>13</v>
      </c>
      <c r="N28" t="n">
        <v>46.65</v>
      </c>
      <c r="O28" t="n">
        <v>26679.66</v>
      </c>
      <c r="P28" t="n">
        <v>144.34</v>
      </c>
      <c r="Q28" t="n">
        <v>624.0599999999999</v>
      </c>
      <c r="R28" t="n">
        <v>41.23</v>
      </c>
      <c r="S28" t="n">
        <v>29.8</v>
      </c>
      <c r="T28" t="n">
        <v>4598.9</v>
      </c>
      <c r="U28" t="n">
        <v>0.72</v>
      </c>
      <c r="V28" t="n">
        <v>0.85</v>
      </c>
      <c r="W28" t="n">
        <v>2.37</v>
      </c>
      <c r="X28" t="n">
        <v>0.28</v>
      </c>
      <c r="Y28" t="n">
        <v>1</v>
      </c>
      <c r="Z28" t="n">
        <v>10</v>
      </c>
      <c r="AA28" t="n">
        <v>356.7689525315706</v>
      </c>
      <c r="AB28" t="n">
        <v>488.1470203890409</v>
      </c>
      <c r="AC28" t="n">
        <v>441.5589538817562</v>
      </c>
      <c r="AD28" t="n">
        <v>356768.9525315706</v>
      </c>
      <c r="AE28" t="n">
        <v>488147.0203890409</v>
      </c>
      <c r="AF28" t="n">
        <v>2.742647855746484e-06</v>
      </c>
      <c r="AG28" t="n">
        <v>12.32638888888889</v>
      </c>
      <c r="AH28" t="n">
        <v>441558.9538817562</v>
      </c>
    </row>
    <row r="29">
      <c r="A29" t="n">
        <v>27</v>
      </c>
      <c r="B29" t="n">
        <v>105</v>
      </c>
      <c r="C29" t="inlineStr">
        <is>
          <t xml:space="preserve">CONCLUIDO	</t>
        </is>
      </c>
      <c r="D29" t="n">
        <v>7.0403</v>
      </c>
      <c r="E29" t="n">
        <v>14.2</v>
      </c>
      <c r="F29" t="n">
        <v>11.03</v>
      </c>
      <c r="G29" t="n">
        <v>44.12</v>
      </c>
      <c r="H29" t="n">
        <v>0.64</v>
      </c>
      <c r="I29" t="n">
        <v>15</v>
      </c>
      <c r="J29" t="n">
        <v>214.83</v>
      </c>
      <c r="K29" t="n">
        <v>55.27</v>
      </c>
      <c r="L29" t="n">
        <v>7.75</v>
      </c>
      <c r="M29" t="n">
        <v>13</v>
      </c>
      <c r="N29" t="n">
        <v>46.81</v>
      </c>
      <c r="O29" t="n">
        <v>26729.83</v>
      </c>
      <c r="P29" t="n">
        <v>143.85</v>
      </c>
      <c r="Q29" t="n">
        <v>623.97</v>
      </c>
      <c r="R29" t="n">
        <v>41.12</v>
      </c>
      <c r="S29" t="n">
        <v>29.8</v>
      </c>
      <c r="T29" t="n">
        <v>4545.52</v>
      </c>
      <c r="U29" t="n">
        <v>0.72</v>
      </c>
      <c r="V29" t="n">
        <v>0.85</v>
      </c>
      <c r="W29" t="n">
        <v>2.38</v>
      </c>
      <c r="X29" t="n">
        <v>0.28</v>
      </c>
      <c r="Y29" t="n">
        <v>1</v>
      </c>
      <c r="Z29" t="n">
        <v>10</v>
      </c>
      <c r="AA29" t="n">
        <v>356.4034046817126</v>
      </c>
      <c r="AB29" t="n">
        <v>487.6468616940323</v>
      </c>
      <c r="AC29" t="n">
        <v>441.106529630622</v>
      </c>
      <c r="AD29" t="n">
        <v>356403.4046817126</v>
      </c>
      <c r="AE29" t="n">
        <v>487646.8616940323</v>
      </c>
      <c r="AF29" t="n">
        <v>2.742414137228476e-06</v>
      </c>
      <c r="AG29" t="n">
        <v>12.32638888888889</v>
      </c>
      <c r="AH29" t="n">
        <v>441106.5296306221</v>
      </c>
    </row>
    <row r="30">
      <c r="A30" t="n">
        <v>28</v>
      </c>
      <c r="B30" t="n">
        <v>105</v>
      </c>
      <c r="C30" t="inlineStr">
        <is>
          <t xml:space="preserve">CONCLUIDO	</t>
        </is>
      </c>
      <c r="D30" t="n">
        <v>7.077</v>
      </c>
      <c r="E30" t="n">
        <v>14.13</v>
      </c>
      <c r="F30" t="n">
        <v>11</v>
      </c>
      <c r="G30" t="n">
        <v>47.13</v>
      </c>
      <c r="H30" t="n">
        <v>0.66</v>
      </c>
      <c r="I30" t="n">
        <v>14</v>
      </c>
      <c r="J30" t="n">
        <v>215.24</v>
      </c>
      <c r="K30" t="n">
        <v>55.27</v>
      </c>
      <c r="L30" t="n">
        <v>8</v>
      </c>
      <c r="M30" t="n">
        <v>12</v>
      </c>
      <c r="N30" t="n">
        <v>46.97</v>
      </c>
      <c r="O30" t="n">
        <v>26780.06</v>
      </c>
      <c r="P30" t="n">
        <v>142.93</v>
      </c>
      <c r="Q30" t="n">
        <v>623.99</v>
      </c>
      <c r="R30" t="n">
        <v>40.2</v>
      </c>
      <c r="S30" t="n">
        <v>29.8</v>
      </c>
      <c r="T30" t="n">
        <v>4089.42</v>
      </c>
      <c r="U30" t="n">
        <v>0.74</v>
      </c>
      <c r="V30" t="n">
        <v>0.85</v>
      </c>
      <c r="W30" t="n">
        <v>2.37</v>
      </c>
      <c r="X30" t="n">
        <v>0.25</v>
      </c>
      <c r="Y30" t="n">
        <v>1</v>
      </c>
      <c r="Z30" t="n">
        <v>10</v>
      </c>
      <c r="AA30" t="n">
        <v>354.7765980439506</v>
      </c>
      <c r="AB30" t="n">
        <v>485.4209930826028</v>
      </c>
      <c r="AC30" t="n">
        <v>439.0930947954411</v>
      </c>
      <c r="AD30" t="n">
        <v>354776.5980439506</v>
      </c>
      <c r="AE30" t="n">
        <v>485420.9930826027</v>
      </c>
      <c r="AF30" t="n">
        <v>2.756709919913345e-06</v>
      </c>
      <c r="AG30" t="n">
        <v>12.265625</v>
      </c>
      <c r="AH30" t="n">
        <v>439093.0947954411</v>
      </c>
    </row>
    <row r="31">
      <c r="A31" t="n">
        <v>29</v>
      </c>
      <c r="B31" t="n">
        <v>105</v>
      </c>
      <c r="C31" t="inlineStr">
        <is>
          <t xml:space="preserve">CONCLUIDO	</t>
        </is>
      </c>
      <c r="D31" t="n">
        <v>7.0759</v>
      </c>
      <c r="E31" t="n">
        <v>14.13</v>
      </c>
      <c r="F31" t="n">
        <v>11</v>
      </c>
      <c r="G31" t="n">
        <v>47.14</v>
      </c>
      <c r="H31" t="n">
        <v>0.68</v>
      </c>
      <c r="I31" t="n">
        <v>14</v>
      </c>
      <c r="J31" t="n">
        <v>215.65</v>
      </c>
      <c r="K31" t="n">
        <v>55.27</v>
      </c>
      <c r="L31" t="n">
        <v>8.25</v>
      </c>
      <c r="M31" t="n">
        <v>12</v>
      </c>
      <c r="N31" t="n">
        <v>47.12</v>
      </c>
      <c r="O31" t="n">
        <v>26830.34</v>
      </c>
      <c r="P31" t="n">
        <v>141.99</v>
      </c>
      <c r="Q31" t="n">
        <v>624.0599999999999</v>
      </c>
      <c r="R31" t="n">
        <v>40.06</v>
      </c>
      <c r="S31" t="n">
        <v>29.8</v>
      </c>
      <c r="T31" t="n">
        <v>4019.97</v>
      </c>
      <c r="U31" t="n">
        <v>0.74</v>
      </c>
      <c r="V31" t="n">
        <v>0.85</v>
      </c>
      <c r="W31" t="n">
        <v>2.38</v>
      </c>
      <c r="X31" t="n">
        <v>0.25</v>
      </c>
      <c r="Y31" t="n">
        <v>1</v>
      </c>
      <c r="Z31" t="n">
        <v>10</v>
      </c>
      <c r="AA31" t="n">
        <v>354.0774438496135</v>
      </c>
      <c r="AB31" t="n">
        <v>484.4643794694046</v>
      </c>
      <c r="AC31" t="n">
        <v>438.227779042871</v>
      </c>
      <c r="AD31" t="n">
        <v>354077.4438496135</v>
      </c>
      <c r="AE31" t="n">
        <v>484464.3794694046</v>
      </c>
      <c r="AF31" t="n">
        <v>2.756281435963662e-06</v>
      </c>
      <c r="AG31" t="n">
        <v>12.265625</v>
      </c>
      <c r="AH31" t="n">
        <v>438227.779042871</v>
      </c>
    </row>
    <row r="32">
      <c r="A32" t="n">
        <v>30</v>
      </c>
      <c r="B32" t="n">
        <v>105</v>
      </c>
      <c r="C32" t="inlineStr">
        <is>
          <t xml:space="preserve">CONCLUIDO	</t>
        </is>
      </c>
      <c r="D32" t="n">
        <v>7.1017</v>
      </c>
      <c r="E32" t="n">
        <v>14.08</v>
      </c>
      <c r="F32" t="n">
        <v>10.99</v>
      </c>
      <c r="G32" t="n">
        <v>50.72</v>
      </c>
      <c r="H32" t="n">
        <v>0.7</v>
      </c>
      <c r="I32" t="n">
        <v>13</v>
      </c>
      <c r="J32" t="n">
        <v>216.05</v>
      </c>
      <c r="K32" t="n">
        <v>55.27</v>
      </c>
      <c r="L32" t="n">
        <v>8.5</v>
      </c>
      <c r="M32" t="n">
        <v>11</v>
      </c>
      <c r="N32" t="n">
        <v>47.28</v>
      </c>
      <c r="O32" t="n">
        <v>26880.68</v>
      </c>
      <c r="P32" t="n">
        <v>141.42</v>
      </c>
      <c r="Q32" t="n">
        <v>624.03</v>
      </c>
      <c r="R32" t="n">
        <v>39.75</v>
      </c>
      <c r="S32" t="n">
        <v>29.8</v>
      </c>
      <c r="T32" t="n">
        <v>3869.11</v>
      </c>
      <c r="U32" t="n">
        <v>0.75</v>
      </c>
      <c r="V32" t="n">
        <v>0.85</v>
      </c>
      <c r="W32" t="n">
        <v>2.38</v>
      </c>
      <c r="X32" t="n">
        <v>0.24</v>
      </c>
      <c r="Y32" t="n">
        <v>1</v>
      </c>
      <c r="Z32" t="n">
        <v>10</v>
      </c>
      <c r="AA32" t="n">
        <v>353.0483387336259</v>
      </c>
      <c r="AB32" t="n">
        <v>483.0563124487967</v>
      </c>
      <c r="AC32" t="n">
        <v>436.9540959624754</v>
      </c>
      <c r="AD32" t="n">
        <v>353048.3387336259</v>
      </c>
      <c r="AE32" t="n">
        <v>483056.3124487968</v>
      </c>
      <c r="AF32" t="n">
        <v>2.766331332238039e-06</v>
      </c>
      <c r="AG32" t="n">
        <v>12.22222222222222</v>
      </c>
      <c r="AH32" t="n">
        <v>436954.0959624754</v>
      </c>
    </row>
    <row r="33">
      <c r="A33" t="n">
        <v>31</v>
      </c>
      <c r="B33" t="n">
        <v>105</v>
      </c>
      <c r="C33" t="inlineStr">
        <is>
          <t xml:space="preserve">CONCLUIDO	</t>
        </is>
      </c>
      <c r="D33" t="n">
        <v>7.0954</v>
      </c>
      <c r="E33" t="n">
        <v>14.09</v>
      </c>
      <c r="F33" t="n">
        <v>11</v>
      </c>
      <c r="G33" t="n">
        <v>50.78</v>
      </c>
      <c r="H33" t="n">
        <v>0.72</v>
      </c>
      <c r="I33" t="n">
        <v>13</v>
      </c>
      <c r="J33" t="n">
        <v>216.46</v>
      </c>
      <c r="K33" t="n">
        <v>55.27</v>
      </c>
      <c r="L33" t="n">
        <v>8.75</v>
      </c>
      <c r="M33" t="n">
        <v>11</v>
      </c>
      <c r="N33" t="n">
        <v>47.44</v>
      </c>
      <c r="O33" t="n">
        <v>26931.07</v>
      </c>
      <c r="P33" t="n">
        <v>141.45</v>
      </c>
      <c r="Q33" t="n">
        <v>624.02</v>
      </c>
      <c r="R33" t="n">
        <v>40.22</v>
      </c>
      <c r="S33" t="n">
        <v>29.8</v>
      </c>
      <c r="T33" t="n">
        <v>4101.05</v>
      </c>
      <c r="U33" t="n">
        <v>0.74</v>
      </c>
      <c r="V33" t="n">
        <v>0.85</v>
      </c>
      <c r="W33" t="n">
        <v>2.38</v>
      </c>
      <c r="X33" t="n">
        <v>0.25</v>
      </c>
      <c r="Y33" t="n">
        <v>1</v>
      </c>
      <c r="Z33" t="n">
        <v>10</v>
      </c>
      <c r="AA33" t="n">
        <v>353.2447281117213</v>
      </c>
      <c r="AB33" t="n">
        <v>483.3250210599949</v>
      </c>
      <c r="AC33" t="n">
        <v>437.1971594009557</v>
      </c>
      <c r="AD33" t="n">
        <v>353244.7281117213</v>
      </c>
      <c r="AE33" t="n">
        <v>483325.0210599949</v>
      </c>
      <c r="AF33" t="n">
        <v>2.763877287798946e-06</v>
      </c>
      <c r="AG33" t="n">
        <v>12.23090277777778</v>
      </c>
      <c r="AH33" t="n">
        <v>437197.1594009557</v>
      </c>
    </row>
    <row r="34">
      <c r="A34" t="n">
        <v>32</v>
      </c>
      <c r="B34" t="n">
        <v>105</v>
      </c>
      <c r="C34" t="inlineStr">
        <is>
          <t xml:space="preserve">CONCLUIDO	</t>
        </is>
      </c>
      <c r="D34" t="n">
        <v>7.1038</v>
      </c>
      <c r="E34" t="n">
        <v>14.08</v>
      </c>
      <c r="F34" t="n">
        <v>10.98</v>
      </c>
      <c r="G34" t="n">
        <v>50.7</v>
      </c>
      <c r="H34" t="n">
        <v>0.74</v>
      </c>
      <c r="I34" t="n">
        <v>13</v>
      </c>
      <c r="J34" t="n">
        <v>216.87</v>
      </c>
      <c r="K34" t="n">
        <v>55.27</v>
      </c>
      <c r="L34" t="n">
        <v>9</v>
      </c>
      <c r="M34" t="n">
        <v>11</v>
      </c>
      <c r="N34" t="n">
        <v>47.6</v>
      </c>
      <c r="O34" t="n">
        <v>26981.51</v>
      </c>
      <c r="P34" t="n">
        <v>139.84</v>
      </c>
      <c r="Q34" t="n">
        <v>624.03</v>
      </c>
      <c r="R34" t="n">
        <v>39.81</v>
      </c>
      <c r="S34" t="n">
        <v>29.8</v>
      </c>
      <c r="T34" t="n">
        <v>3899.2</v>
      </c>
      <c r="U34" t="n">
        <v>0.75</v>
      </c>
      <c r="V34" t="n">
        <v>0.85</v>
      </c>
      <c r="W34" t="n">
        <v>2.37</v>
      </c>
      <c r="X34" t="n">
        <v>0.24</v>
      </c>
      <c r="Y34" t="n">
        <v>1</v>
      </c>
      <c r="Z34" t="n">
        <v>10</v>
      </c>
      <c r="AA34" t="n">
        <v>351.7542184941917</v>
      </c>
      <c r="AB34" t="n">
        <v>481.2856400446474</v>
      </c>
      <c r="AC34" t="n">
        <v>435.3524140474237</v>
      </c>
      <c r="AD34" t="n">
        <v>351754.2184941917</v>
      </c>
      <c r="AE34" t="n">
        <v>481285.6400446474</v>
      </c>
      <c r="AF34" t="n">
        <v>2.767149347051069e-06</v>
      </c>
      <c r="AG34" t="n">
        <v>12.22222222222222</v>
      </c>
      <c r="AH34" t="n">
        <v>435352.4140474238</v>
      </c>
    </row>
    <row r="35">
      <c r="A35" t="n">
        <v>33</v>
      </c>
      <c r="B35" t="n">
        <v>105</v>
      </c>
      <c r="C35" t="inlineStr">
        <is>
          <t xml:space="preserve">CONCLUIDO	</t>
        </is>
      </c>
      <c r="D35" t="n">
        <v>7.1328</v>
      </c>
      <c r="E35" t="n">
        <v>14.02</v>
      </c>
      <c r="F35" t="n">
        <v>10.97</v>
      </c>
      <c r="G35" t="n">
        <v>54.84</v>
      </c>
      <c r="H35" t="n">
        <v>0.76</v>
      </c>
      <c r="I35" t="n">
        <v>12</v>
      </c>
      <c r="J35" t="n">
        <v>217.28</v>
      </c>
      <c r="K35" t="n">
        <v>55.27</v>
      </c>
      <c r="L35" t="n">
        <v>9.25</v>
      </c>
      <c r="M35" t="n">
        <v>10</v>
      </c>
      <c r="N35" t="n">
        <v>47.76</v>
      </c>
      <c r="O35" t="n">
        <v>27032.02</v>
      </c>
      <c r="P35" t="n">
        <v>139.08</v>
      </c>
      <c r="Q35" t="n">
        <v>624.04</v>
      </c>
      <c r="R35" t="n">
        <v>39.1</v>
      </c>
      <c r="S35" t="n">
        <v>29.8</v>
      </c>
      <c r="T35" t="n">
        <v>3546.97</v>
      </c>
      <c r="U35" t="n">
        <v>0.76</v>
      </c>
      <c r="V35" t="n">
        <v>0.85</v>
      </c>
      <c r="W35" t="n">
        <v>2.37</v>
      </c>
      <c r="X35" t="n">
        <v>0.22</v>
      </c>
      <c r="Y35" t="n">
        <v>1</v>
      </c>
      <c r="Z35" t="n">
        <v>10</v>
      </c>
      <c r="AA35" t="n">
        <v>350.5257605053794</v>
      </c>
      <c r="AB35" t="n">
        <v>479.6048096286128</v>
      </c>
      <c r="AC35" t="n">
        <v>433.8319997272352</v>
      </c>
      <c r="AD35" t="n">
        <v>350525.7605053794</v>
      </c>
      <c r="AE35" t="n">
        <v>479604.8096286128</v>
      </c>
      <c r="AF35" t="n">
        <v>2.778445742088159e-06</v>
      </c>
      <c r="AG35" t="n">
        <v>12.17013888888889</v>
      </c>
      <c r="AH35" t="n">
        <v>433831.9997272352</v>
      </c>
    </row>
    <row r="36">
      <c r="A36" t="n">
        <v>34</v>
      </c>
      <c r="B36" t="n">
        <v>105</v>
      </c>
      <c r="C36" t="inlineStr">
        <is>
          <t xml:space="preserve">CONCLUIDO	</t>
        </is>
      </c>
      <c r="D36" t="n">
        <v>7.1277</v>
      </c>
      <c r="E36" t="n">
        <v>14.03</v>
      </c>
      <c r="F36" t="n">
        <v>10.98</v>
      </c>
      <c r="G36" t="n">
        <v>54.89</v>
      </c>
      <c r="H36" t="n">
        <v>0.78</v>
      </c>
      <c r="I36" t="n">
        <v>12</v>
      </c>
      <c r="J36" t="n">
        <v>217.69</v>
      </c>
      <c r="K36" t="n">
        <v>55.27</v>
      </c>
      <c r="L36" t="n">
        <v>9.5</v>
      </c>
      <c r="M36" t="n">
        <v>10</v>
      </c>
      <c r="N36" t="n">
        <v>47.92</v>
      </c>
      <c r="O36" t="n">
        <v>27082.57</v>
      </c>
      <c r="P36" t="n">
        <v>139.24</v>
      </c>
      <c r="Q36" t="n">
        <v>623.98</v>
      </c>
      <c r="R36" t="n">
        <v>39.5</v>
      </c>
      <c r="S36" t="n">
        <v>29.8</v>
      </c>
      <c r="T36" t="n">
        <v>3749.91</v>
      </c>
      <c r="U36" t="n">
        <v>0.75</v>
      </c>
      <c r="V36" t="n">
        <v>0.85</v>
      </c>
      <c r="W36" t="n">
        <v>2.37</v>
      </c>
      <c r="X36" t="n">
        <v>0.23</v>
      </c>
      <c r="Y36" t="n">
        <v>1</v>
      </c>
      <c r="Z36" t="n">
        <v>10</v>
      </c>
      <c r="AA36" t="n">
        <v>350.7932421689914</v>
      </c>
      <c r="AB36" t="n">
        <v>479.9707898412249</v>
      </c>
      <c r="AC36" t="n">
        <v>434.163051302012</v>
      </c>
      <c r="AD36" t="n">
        <v>350793.2421689914</v>
      </c>
      <c r="AE36" t="n">
        <v>479970.7898412248</v>
      </c>
      <c r="AF36" t="n">
        <v>2.776459134685085e-06</v>
      </c>
      <c r="AG36" t="n">
        <v>12.17881944444444</v>
      </c>
      <c r="AH36" t="n">
        <v>434163.0513020121</v>
      </c>
    </row>
    <row r="37">
      <c r="A37" t="n">
        <v>35</v>
      </c>
      <c r="B37" t="n">
        <v>105</v>
      </c>
      <c r="C37" t="inlineStr">
        <is>
          <t xml:space="preserve">CONCLUIDO	</t>
        </is>
      </c>
      <c r="D37" t="n">
        <v>7.1293</v>
      </c>
      <c r="E37" t="n">
        <v>14.03</v>
      </c>
      <c r="F37" t="n">
        <v>10.98</v>
      </c>
      <c r="G37" t="n">
        <v>54.88</v>
      </c>
      <c r="H37" t="n">
        <v>0.79</v>
      </c>
      <c r="I37" t="n">
        <v>12</v>
      </c>
      <c r="J37" t="n">
        <v>218.1</v>
      </c>
      <c r="K37" t="n">
        <v>55.27</v>
      </c>
      <c r="L37" t="n">
        <v>9.75</v>
      </c>
      <c r="M37" t="n">
        <v>10</v>
      </c>
      <c r="N37" t="n">
        <v>48.08</v>
      </c>
      <c r="O37" t="n">
        <v>27133.18</v>
      </c>
      <c r="P37" t="n">
        <v>138.18</v>
      </c>
      <c r="Q37" t="n">
        <v>623.97</v>
      </c>
      <c r="R37" t="n">
        <v>39.45</v>
      </c>
      <c r="S37" t="n">
        <v>29.8</v>
      </c>
      <c r="T37" t="n">
        <v>3725.4</v>
      </c>
      <c r="U37" t="n">
        <v>0.76</v>
      </c>
      <c r="V37" t="n">
        <v>0.85</v>
      </c>
      <c r="W37" t="n">
        <v>2.37</v>
      </c>
      <c r="X37" t="n">
        <v>0.23</v>
      </c>
      <c r="Y37" t="n">
        <v>1</v>
      </c>
      <c r="Z37" t="n">
        <v>10</v>
      </c>
      <c r="AA37" t="n">
        <v>349.9506774386145</v>
      </c>
      <c r="AB37" t="n">
        <v>478.8179556057908</v>
      </c>
      <c r="AC37" t="n">
        <v>433.1202419479948</v>
      </c>
      <c r="AD37" t="n">
        <v>349950.6774386145</v>
      </c>
      <c r="AE37" t="n">
        <v>478817.9556057908</v>
      </c>
      <c r="AF37" t="n">
        <v>2.777082384066441e-06</v>
      </c>
      <c r="AG37" t="n">
        <v>12.17881944444444</v>
      </c>
      <c r="AH37" t="n">
        <v>433120.2419479948</v>
      </c>
    </row>
    <row r="38">
      <c r="A38" t="n">
        <v>36</v>
      </c>
      <c r="B38" t="n">
        <v>105</v>
      </c>
      <c r="C38" t="inlineStr">
        <is>
          <t xml:space="preserve">CONCLUIDO	</t>
        </is>
      </c>
      <c r="D38" t="n">
        <v>7.1703</v>
      </c>
      <c r="E38" t="n">
        <v>13.95</v>
      </c>
      <c r="F38" t="n">
        <v>10.94</v>
      </c>
      <c r="G38" t="n">
        <v>59.65</v>
      </c>
      <c r="H38" t="n">
        <v>0.8100000000000001</v>
      </c>
      <c r="I38" t="n">
        <v>11</v>
      </c>
      <c r="J38" t="n">
        <v>218.51</v>
      </c>
      <c r="K38" t="n">
        <v>55.27</v>
      </c>
      <c r="L38" t="n">
        <v>10</v>
      </c>
      <c r="M38" t="n">
        <v>9</v>
      </c>
      <c r="N38" t="n">
        <v>48.24</v>
      </c>
      <c r="O38" t="n">
        <v>27183.85</v>
      </c>
      <c r="P38" t="n">
        <v>137.14</v>
      </c>
      <c r="Q38" t="n">
        <v>623.98</v>
      </c>
      <c r="R38" t="n">
        <v>38.2</v>
      </c>
      <c r="S38" t="n">
        <v>29.8</v>
      </c>
      <c r="T38" t="n">
        <v>3104.33</v>
      </c>
      <c r="U38" t="n">
        <v>0.78</v>
      </c>
      <c r="V38" t="n">
        <v>0.85</v>
      </c>
      <c r="W38" t="n">
        <v>2.37</v>
      </c>
      <c r="X38" t="n">
        <v>0.19</v>
      </c>
      <c r="Y38" t="n">
        <v>1</v>
      </c>
      <c r="Z38" t="n">
        <v>10</v>
      </c>
      <c r="AA38" t="n">
        <v>348.159472468228</v>
      </c>
      <c r="AB38" t="n">
        <v>476.3671499429217</v>
      </c>
      <c r="AC38" t="n">
        <v>430.9033377378626</v>
      </c>
      <c r="AD38" t="n">
        <v>348159.472468228</v>
      </c>
      <c r="AE38" t="n">
        <v>476367.1499429217</v>
      </c>
      <c r="AF38" t="n">
        <v>2.793053149463707e-06</v>
      </c>
      <c r="AG38" t="n">
        <v>12.109375</v>
      </c>
      <c r="AH38" t="n">
        <v>430903.3377378626</v>
      </c>
    </row>
    <row r="39">
      <c r="A39" t="n">
        <v>37</v>
      </c>
      <c r="B39" t="n">
        <v>105</v>
      </c>
      <c r="C39" t="inlineStr">
        <is>
          <t xml:space="preserve">CONCLUIDO	</t>
        </is>
      </c>
      <c r="D39" t="n">
        <v>7.1638</v>
      </c>
      <c r="E39" t="n">
        <v>13.96</v>
      </c>
      <c r="F39" t="n">
        <v>10.95</v>
      </c>
      <c r="G39" t="n">
        <v>59.72</v>
      </c>
      <c r="H39" t="n">
        <v>0.83</v>
      </c>
      <c r="I39" t="n">
        <v>11</v>
      </c>
      <c r="J39" t="n">
        <v>218.92</v>
      </c>
      <c r="K39" t="n">
        <v>55.27</v>
      </c>
      <c r="L39" t="n">
        <v>10.25</v>
      </c>
      <c r="M39" t="n">
        <v>9</v>
      </c>
      <c r="N39" t="n">
        <v>48.4</v>
      </c>
      <c r="O39" t="n">
        <v>27234.57</v>
      </c>
      <c r="P39" t="n">
        <v>136.89</v>
      </c>
      <c r="Q39" t="n">
        <v>623.98</v>
      </c>
      <c r="R39" t="n">
        <v>38.59</v>
      </c>
      <c r="S39" t="n">
        <v>29.8</v>
      </c>
      <c r="T39" t="n">
        <v>3299.42</v>
      </c>
      <c r="U39" t="n">
        <v>0.77</v>
      </c>
      <c r="V39" t="n">
        <v>0.85</v>
      </c>
      <c r="W39" t="n">
        <v>2.37</v>
      </c>
      <c r="X39" t="n">
        <v>0.2</v>
      </c>
      <c r="Y39" t="n">
        <v>1</v>
      </c>
      <c r="Z39" t="n">
        <v>10</v>
      </c>
      <c r="AA39" t="n">
        <v>348.1410728429718</v>
      </c>
      <c r="AB39" t="n">
        <v>476.3419747639122</v>
      </c>
      <c r="AC39" t="n">
        <v>430.8805652426041</v>
      </c>
      <c r="AD39" t="n">
        <v>348141.0728429718</v>
      </c>
      <c r="AE39" t="n">
        <v>476341.9747639121</v>
      </c>
      <c r="AF39" t="n">
        <v>2.790521198851946e-06</v>
      </c>
      <c r="AG39" t="n">
        <v>12.11805555555556</v>
      </c>
      <c r="AH39" t="n">
        <v>430880.5652426041</v>
      </c>
    </row>
    <row r="40">
      <c r="A40" t="n">
        <v>38</v>
      </c>
      <c r="B40" t="n">
        <v>105</v>
      </c>
      <c r="C40" t="inlineStr">
        <is>
          <t xml:space="preserve">CONCLUIDO	</t>
        </is>
      </c>
      <c r="D40" t="n">
        <v>7.1687</v>
      </c>
      <c r="E40" t="n">
        <v>13.95</v>
      </c>
      <c r="F40" t="n">
        <v>10.94</v>
      </c>
      <c r="G40" t="n">
        <v>59.67</v>
      </c>
      <c r="H40" t="n">
        <v>0.85</v>
      </c>
      <c r="I40" t="n">
        <v>11</v>
      </c>
      <c r="J40" t="n">
        <v>219.33</v>
      </c>
      <c r="K40" t="n">
        <v>55.27</v>
      </c>
      <c r="L40" t="n">
        <v>10.5</v>
      </c>
      <c r="M40" t="n">
        <v>9</v>
      </c>
      <c r="N40" t="n">
        <v>48.56</v>
      </c>
      <c r="O40" t="n">
        <v>27285.35</v>
      </c>
      <c r="P40" t="n">
        <v>135.52</v>
      </c>
      <c r="Q40" t="n">
        <v>624.03</v>
      </c>
      <c r="R40" t="n">
        <v>38.44</v>
      </c>
      <c r="S40" t="n">
        <v>29.8</v>
      </c>
      <c r="T40" t="n">
        <v>3221.29</v>
      </c>
      <c r="U40" t="n">
        <v>0.78</v>
      </c>
      <c r="V40" t="n">
        <v>0.85</v>
      </c>
      <c r="W40" t="n">
        <v>2.36</v>
      </c>
      <c r="X40" t="n">
        <v>0.19</v>
      </c>
      <c r="Y40" t="n">
        <v>1</v>
      </c>
      <c r="Z40" t="n">
        <v>10</v>
      </c>
      <c r="AA40" t="n">
        <v>346.9623563580972</v>
      </c>
      <c r="AB40" t="n">
        <v>474.7292028680053</v>
      </c>
      <c r="AC40" t="n">
        <v>429.421714032903</v>
      </c>
      <c r="AD40" t="n">
        <v>346962.3563580972</v>
      </c>
      <c r="AE40" t="n">
        <v>474729.2028680053</v>
      </c>
      <c r="AF40" t="n">
        <v>2.79242990008235e-06</v>
      </c>
      <c r="AG40" t="n">
        <v>12.109375</v>
      </c>
      <c r="AH40" t="n">
        <v>429421.714032903</v>
      </c>
    </row>
    <row r="41">
      <c r="A41" t="n">
        <v>39</v>
      </c>
      <c r="B41" t="n">
        <v>105</v>
      </c>
      <c r="C41" t="inlineStr">
        <is>
          <t xml:space="preserve">CONCLUIDO	</t>
        </is>
      </c>
      <c r="D41" t="n">
        <v>7.1958</v>
      </c>
      <c r="E41" t="n">
        <v>13.9</v>
      </c>
      <c r="F41" t="n">
        <v>10.93</v>
      </c>
      <c r="G41" t="n">
        <v>65.56</v>
      </c>
      <c r="H41" t="n">
        <v>0.87</v>
      </c>
      <c r="I41" t="n">
        <v>10</v>
      </c>
      <c r="J41" t="n">
        <v>219.75</v>
      </c>
      <c r="K41" t="n">
        <v>55.27</v>
      </c>
      <c r="L41" t="n">
        <v>10.75</v>
      </c>
      <c r="M41" t="n">
        <v>8</v>
      </c>
      <c r="N41" t="n">
        <v>48.72</v>
      </c>
      <c r="O41" t="n">
        <v>27336.19</v>
      </c>
      <c r="P41" t="n">
        <v>134.66</v>
      </c>
      <c r="Q41" t="n">
        <v>623.97</v>
      </c>
      <c r="R41" t="n">
        <v>37.98</v>
      </c>
      <c r="S41" t="n">
        <v>29.8</v>
      </c>
      <c r="T41" t="n">
        <v>2995.9</v>
      </c>
      <c r="U41" t="n">
        <v>0.78</v>
      </c>
      <c r="V41" t="n">
        <v>0.85</v>
      </c>
      <c r="W41" t="n">
        <v>2.37</v>
      </c>
      <c r="X41" t="n">
        <v>0.18</v>
      </c>
      <c r="Y41" t="n">
        <v>1</v>
      </c>
      <c r="Z41" t="n">
        <v>10</v>
      </c>
      <c r="AA41" t="n">
        <v>345.7266728820454</v>
      </c>
      <c r="AB41" t="n">
        <v>473.0384862215639</v>
      </c>
      <c r="AC41" t="n">
        <v>427.8923570102622</v>
      </c>
      <c r="AD41" t="n">
        <v>345726.6728820454</v>
      </c>
      <c r="AE41" t="n">
        <v>473038.4862215639</v>
      </c>
      <c r="AF41" t="n">
        <v>2.802986186479079e-06</v>
      </c>
      <c r="AG41" t="n">
        <v>12.06597222222222</v>
      </c>
      <c r="AH41" t="n">
        <v>427892.3570102622</v>
      </c>
    </row>
    <row r="42">
      <c r="A42" t="n">
        <v>40</v>
      </c>
      <c r="B42" t="n">
        <v>105</v>
      </c>
      <c r="C42" t="inlineStr">
        <is>
          <t xml:space="preserve">CONCLUIDO	</t>
        </is>
      </c>
      <c r="D42" t="n">
        <v>7.1974</v>
      </c>
      <c r="E42" t="n">
        <v>13.89</v>
      </c>
      <c r="F42" t="n">
        <v>10.92</v>
      </c>
      <c r="G42" t="n">
        <v>65.54000000000001</v>
      </c>
      <c r="H42" t="n">
        <v>0.89</v>
      </c>
      <c r="I42" t="n">
        <v>10</v>
      </c>
      <c r="J42" t="n">
        <v>220.16</v>
      </c>
      <c r="K42" t="n">
        <v>55.27</v>
      </c>
      <c r="L42" t="n">
        <v>11</v>
      </c>
      <c r="M42" t="n">
        <v>8</v>
      </c>
      <c r="N42" t="n">
        <v>48.89</v>
      </c>
      <c r="O42" t="n">
        <v>27387.08</v>
      </c>
      <c r="P42" t="n">
        <v>134.36</v>
      </c>
      <c r="Q42" t="n">
        <v>623.97</v>
      </c>
      <c r="R42" t="n">
        <v>37.83</v>
      </c>
      <c r="S42" t="n">
        <v>29.8</v>
      </c>
      <c r="T42" t="n">
        <v>2924.91</v>
      </c>
      <c r="U42" t="n">
        <v>0.79</v>
      </c>
      <c r="V42" t="n">
        <v>0.86</v>
      </c>
      <c r="W42" t="n">
        <v>2.37</v>
      </c>
      <c r="X42" t="n">
        <v>0.18</v>
      </c>
      <c r="Y42" t="n">
        <v>1</v>
      </c>
      <c r="Z42" t="n">
        <v>10</v>
      </c>
      <c r="AA42" t="n">
        <v>345.4293272122189</v>
      </c>
      <c r="AB42" t="n">
        <v>472.6316447581421</v>
      </c>
      <c r="AC42" t="n">
        <v>427.5243439251039</v>
      </c>
      <c r="AD42" t="n">
        <v>345429.327212219</v>
      </c>
      <c r="AE42" t="n">
        <v>472631.6447581421</v>
      </c>
      <c r="AF42" t="n">
        <v>2.803609435860436e-06</v>
      </c>
      <c r="AG42" t="n">
        <v>12.05729166666667</v>
      </c>
      <c r="AH42" t="n">
        <v>427524.3439251039</v>
      </c>
    </row>
    <row r="43">
      <c r="A43" t="n">
        <v>41</v>
      </c>
      <c r="B43" t="n">
        <v>105</v>
      </c>
      <c r="C43" t="inlineStr">
        <is>
          <t xml:space="preserve">CONCLUIDO	</t>
        </is>
      </c>
      <c r="D43" t="n">
        <v>7.1963</v>
      </c>
      <c r="E43" t="n">
        <v>13.9</v>
      </c>
      <c r="F43" t="n">
        <v>10.93</v>
      </c>
      <c r="G43" t="n">
        <v>65.56</v>
      </c>
      <c r="H43" t="n">
        <v>0.91</v>
      </c>
      <c r="I43" t="n">
        <v>10</v>
      </c>
      <c r="J43" t="n">
        <v>220.57</v>
      </c>
      <c r="K43" t="n">
        <v>55.27</v>
      </c>
      <c r="L43" t="n">
        <v>11.25</v>
      </c>
      <c r="M43" t="n">
        <v>8</v>
      </c>
      <c r="N43" t="n">
        <v>49.05</v>
      </c>
      <c r="O43" t="n">
        <v>27438.03</v>
      </c>
      <c r="P43" t="n">
        <v>134.29</v>
      </c>
      <c r="Q43" t="n">
        <v>624.02</v>
      </c>
      <c r="R43" t="n">
        <v>37.9</v>
      </c>
      <c r="S43" t="n">
        <v>29.8</v>
      </c>
      <c r="T43" t="n">
        <v>2960.24</v>
      </c>
      <c r="U43" t="n">
        <v>0.79</v>
      </c>
      <c r="V43" t="n">
        <v>0.85</v>
      </c>
      <c r="W43" t="n">
        <v>2.37</v>
      </c>
      <c r="X43" t="n">
        <v>0.18</v>
      </c>
      <c r="Y43" t="n">
        <v>1</v>
      </c>
      <c r="Z43" t="n">
        <v>10</v>
      </c>
      <c r="AA43" t="n">
        <v>345.4368714787323</v>
      </c>
      <c r="AB43" t="n">
        <v>472.6419671564153</v>
      </c>
      <c r="AC43" t="n">
        <v>427.5336811681734</v>
      </c>
      <c r="AD43" t="n">
        <v>345436.8714787323</v>
      </c>
      <c r="AE43" t="n">
        <v>472641.9671564153</v>
      </c>
      <c r="AF43" t="n">
        <v>2.803180951910753e-06</v>
      </c>
      <c r="AG43" t="n">
        <v>12.06597222222222</v>
      </c>
      <c r="AH43" t="n">
        <v>427533.6811681734</v>
      </c>
    </row>
    <row r="44">
      <c r="A44" t="n">
        <v>42</v>
      </c>
      <c r="B44" t="n">
        <v>105</v>
      </c>
      <c r="C44" t="inlineStr">
        <is>
          <t xml:space="preserve">CONCLUIDO	</t>
        </is>
      </c>
      <c r="D44" t="n">
        <v>7.1978</v>
      </c>
      <c r="E44" t="n">
        <v>13.89</v>
      </c>
      <c r="F44" t="n">
        <v>10.92</v>
      </c>
      <c r="G44" t="n">
        <v>65.54000000000001</v>
      </c>
      <c r="H44" t="n">
        <v>0.92</v>
      </c>
      <c r="I44" t="n">
        <v>10</v>
      </c>
      <c r="J44" t="n">
        <v>220.99</v>
      </c>
      <c r="K44" t="n">
        <v>55.27</v>
      </c>
      <c r="L44" t="n">
        <v>11.5</v>
      </c>
      <c r="M44" t="n">
        <v>8</v>
      </c>
      <c r="N44" t="n">
        <v>49.21</v>
      </c>
      <c r="O44" t="n">
        <v>27489.03</v>
      </c>
      <c r="P44" t="n">
        <v>133.02</v>
      </c>
      <c r="Q44" t="n">
        <v>624</v>
      </c>
      <c r="R44" t="n">
        <v>37.77</v>
      </c>
      <c r="S44" t="n">
        <v>29.8</v>
      </c>
      <c r="T44" t="n">
        <v>2895.3</v>
      </c>
      <c r="U44" t="n">
        <v>0.79</v>
      </c>
      <c r="V44" t="n">
        <v>0.86</v>
      </c>
      <c r="W44" t="n">
        <v>2.37</v>
      </c>
      <c r="X44" t="n">
        <v>0.18</v>
      </c>
      <c r="Y44" t="n">
        <v>1</v>
      </c>
      <c r="Z44" t="n">
        <v>10</v>
      </c>
      <c r="AA44" t="n">
        <v>344.4082257539169</v>
      </c>
      <c r="AB44" t="n">
        <v>471.2345286950762</v>
      </c>
      <c r="AC44" t="n">
        <v>426.2605666582322</v>
      </c>
      <c r="AD44" t="n">
        <v>344408.2257539169</v>
      </c>
      <c r="AE44" t="n">
        <v>471234.5286950762</v>
      </c>
      <c r="AF44" t="n">
        <v>2.803765248205776e-06</v>
      </c>
      <c r="AG44" t="n">
        <v>12.05729166666667</v>
      </c>
      <c r="AH44" t="n">
        <v>426260.5666582322</v>
      </c>
    </row>
    <row r="45">
      <c r="A45" t="n">
        <v>43</v>
      </c>
      <c r="B45" t="n">
        <v>105</v>
      </c>
      <c r="C45" t="inlineStr">
        <is>
          <t xml:space="preserve">CONCLUIDO	</t>
        </is>
      </c>
      <c r="D45" t="n">
        <v>7.2278</v>
      </c>
      <c r="E45" t="n">
        <v>13.84</v>
      </c>
      <c r="F45" t="n">
        <v>10.91</v>
      </c>
      <c r="G45" t="n">
        <v>72.70999999999999</v>
      </c>
      <c r="H45" t="n">
        <v>0.9399999999999999</v>
      </c>
      <c r="I45" t="n">
        <v>9</v>
      </c>
      <c r="J45" t="n">
        <v>221.4</v>
      </c>
      <c r="K45" t="n">
        <v>55.27</v>
      </c>
      <c r="L45" t="n">
        <v>11.75</v>
      </c>
      <c r="M45" t="n">
        <v>7</v>
      </c>
      <c r="N45" t="n">
        <v>49.38</v>
      </c>
      <c r="O45" t="n">
        <v>27540.09</v>
      </c>
      <c r="P45" t="n">
        <v>131.27</v>
      </c>
      <c r="Q45" t="n">
        <v>624.11</v>
      </c>
      <c r="R45" t="n">
        <v>37.26</v>
      </c>
      <c r="S45" t="n">
        <v>29.8</v>
      </c>
      <c r="T45" t="n">
        <v>2642.09</v>
      </c>
      <c r="U45" t="n">
        <v>0.8</v>
      </c>
      <c r="V45" t="n">
        <v>0.86</v>
      </c>
      <c r="W45" t="n">
        <v>2.37</v>
      </c>
      <c r="X45" t="n">
        <v>0.16</v>
      </c>
      <c r="Y45" t="n">
        <v>1</v>
      </c>
      <c r="Z45" t="n">
        <v>10</v>
      </c>
      <c r="AA45" t="n">
        <v>342.4602639640127</v>
      </c>
      <c r="AB45" t="n">
        <v>468.5692414361205</v>
      </c>
      <c r="AC45" t="n">
        <v>423.8496506745171</v>
      </c>
      <c r="AD45" t="n">
        <v>342460.2639640127</v>
      </c>
      <c r="AE45" t="n">
        <v>468569.2414361205</v>
      </c>
      <c r="AF45" t="n">
        <v>2.815451174106213e-06</v>
      </c>
      <c r="AG45" t="n">
        <v>12.01388888888889</v>
      </c>
      <c r="AH45" t="n">
        <v>423849.6506745171</v>
      </c>
    </row>
    <row r="46">
      <c r="A46" t="n">
        <v>44</v>
      </c>
      <c r="B46" t="n">
        <v>105</v>
      </c>
      <c r="C46" t="inlineStr">
        <is>
          <t xml:space="preserve">CONCLUIDO	</t>
        </is>
      </c>
      <c r="D46" t="n">
        <v>7.2227</v>
      </c>
      <c r="E46" t="n">
        <v>13.85</v>
      </c>
      <c r="F46" t="n">
        <v>10.92</v>
      </c>
      <c r="G46" t="n">
        <v>72.77</v>
      </c>
      <c r="H46" t="n">
        <v>0.96</v>
      </c>
      <c r="I46" t="n">
        <v>9</v>
      </c>
      <c r="J46" t="n">
        <v>221.81</v>
      </c>
      <c r="K46" t="n">
        <v>55.27</v>
      </c>
      <c r="L46" t="n">
        <v>12</v>
      </c>
      <c r="M46" t="n">
        <v>7</v>
      </c>
      <c r="N46" t="n">
        <v>49.54</v>
      </c>
      <c r="O46" t="n">
        <v>27591.21</v>
      </c>
      <c r="P46" t="n">
        <v>131.51</v>
      </c>
      <c r="Q46" t="n">
        <v>624.03</v>
      </c>
      <c r="R46" t="n">
        <v>37.53</v>
      </c>
      <c r="S46" t="n">
        <v>29.8</v>
      </c>
      <c r="T46" t="n">
        <v>2779.11</v>
      </c>
      <c r="U46" t="n">
        <v>0.79</v>
      </c>
      <c r="V46" t="n">
        <v>0.86</v>
      </c>
      <c r="W46" t="n">
        <v>2.37</v>
      </c>
      <c r="X46" t="n">
        <v>0.17</v>
      </c>
      <c r="Y46" t="n">
        <v>1</v>
      </c>
      <c r="Z46" t="n">
        <v>10</v>
      </c>
      <c r="AA46" t="n">
        <v>342.7788085119967</v>
      </c>
      <c r="AB46" t="n">
        <v>469.0050881398656</v>
      </c>
      <c r="AC46" t="n">
        <v>424.2439007805714</v>
      </c>
      <c r="AD46" t="n">
        <v>342778.8085119966</v>
      </c>
      <c r="AE46" t="n">
        <v>469005.0881398655</v>
      </c>
      <c r="AF46" t="n">
        <v>2.813464566703139e-06</v>
      </c>
      <c r="AG46" t="n">
        <v>12.02256944444444</v>
      </c>
      <c r="AH46" t="n">
        <v>424243.9007805715</v>
      </c>
    </row>
    <row r="47">
      <c r="A47" t="n">
        <v>45</v>
      </c>
      <c r="B47" t="n">
        <v>105</v>
      </c>
      <c r="C47" t="inlineStr">
        <is>
          <t xml:space="preserve">CONCLUIDO	</t>
        </is>
      </c>
      <c r="D47" t="n">
        <v>7.2209</v>
      </c>
      <c r="E47" t="n">
        <v>13.85</v>
      </c>
      <c r="F47" t="n">
        <v>10.92</v>
      </c>
      <c r="G47" t="n">
        <v>72.79000000000001</v>
      </c>
      <c r="H47" t="n">
        <v>0.98</v>
      </c>
      <c r="I47" t="n">
        <v>9</v>
      </c>
      <c r="J47" t="n">
        <v>222.23</v>
      </c>
      <c r="K47" t="n">
        <v>55.27</v>
      </c>
      <c r="L47" t="n">
        <v>12.25</v>
      </c>
      <c r="M47" t="n">
        <v>7</v>
      </c>
      <c r="N47" t="n">
        <v>49.71</v>
      </c>
      <c r="O47" t="n">
        <v>27642.51</v>
      </c>
      <c r="P47" t="n">
        <v>131.63</v>
      </c>
      <c r="Q47" t="n">
        <v>623.98</v>
      </c>
      <c r="R47" t="n">
        <v>37.62</v>
      </c>
      <c r="S47" t="n">
        <v>29.8</v>
      </c>
      <c r="T47" t="n">
        <v>2822.02</v>
      </c>
      <c r="U47" t="n">
        <v>0.79</v>
      </c>
      <c r="V47" t="n">
        <v>0.86</v>
      </c>
      <c r="W47" t="n">
        <v>2.37</v>
      </c>
      <c r="X47" t="n">
        <v>0.17</v>
      </c>
      <c r="Y47" t="n">
        <v>1</v>
      </c>
      <c r="Z47" t="n">
        <v>10</v>
      </c>
      <c r="AA47" t="n">
        <v>342.9043928962374</v>
      </c>
      <c r="AB47" t="n">
        <v>469.1769182347758</v>
      </c>
      <c r="AC47" t="n">
        <v>424.3993316523886</v>
      </c>
      <c r="AD47" t="n">
        <v>342904.3928962374</v>
      </c>
      <c r="AE47" t="n">
        <v>469176.9182347758</v>
      </c>
      <c r="AF47" t="n">
        <v>2.812763411149112e-06</v>
      </c>
      <c r="AG47" t="n">
        <v>12.02256944444444</v>
      </c>
      <c r="AH47" t="n">
        <v>424399.3316523886</v>
      </c>
    </row>
    <row r="48">
      <c r="A48" t="n">
        <v>46</v>
      </c>
      <c r="B48" t="n">
        <v>105</v>
      </c>
      <c r="C48" t="inlineStr">
        <is>
          <t xml:space="preserve">CONCLUIDO	</t>
        </is>
      </c>
      <c r="D48" t="n">
        <v>7.2275</v>
      </c>
      <c r="E48" t="n">
        <v>13.84</v>
      </c>
      <c r="F48" t="n">
        <v>10.91</v>
      </c>
      <c r="G48" t="n">
        <v>72.70999999999999</v>
      </c>
      <c r="H48" t="n">
        <v>1</v>
      </c>
      <c r="I48" t="n">
        <v>9</v>
      </c>
      <c r="J48" t="n">
        <v>222.65</v>
      </c>
      <c r="K48" t="n">
        <v>55.27</v>
      </c>
      <c r="L48" t="n">
        <v>12.5</v>
      </c>
      <c r="M48" t="n">
        <v>7</v>
      </c>
      <c r="N48" t="n">
        <v>49.87</v>
      </c>
      <c r="O48" t="n">
        <v>27693.75</v>
      </c>
      <c r="P48" t="n">
        <v>130.97</v>
      </c>
      <c r="Q48" t="n">
        <v>624.01</v>
      </c>
      <c r="R48" t="n">
        <v>37.2</v>
      </c>
      <c r="S48" t="n">
        <v>29.8</v>
      </c>
      <c r="T48" t="n">
        <v>2612.26</v>
      </c>
      <c r="U48" t="n">
        <v>0.8</v>
      </c>
      <c r="V48" t="n">
        <v>0.86</v>
      </c>
      <c r="W48" t="n">
        <v>2.37</v>
      </c>
      <c r="X48" t="n">
        <v>0.16</v>
      </c>
      <c r="Y48" t="n">
        <v>1</v>
      </c>
      <c r="Z48" t="n">
        <v>10</v>
      </c>
      <c r="AA48" t="n">
        <v>342.2402178081593</v>
      </c>
      <c r="AB48" t="n">
        <v>468.2681645779305</v>
      </c>
      <c r="AC48" t="n">
        <v>423.5773081691088</v>
      </c>
      <c r="AD48" t="n">
        <v>342240.2178081594</v>
      </c>
      <c r="AE48" t="n">
        <v>468268.1645779305</v>
      </c>
      <c r="AF48" t="n">
        <v>2.815334314847209e-06</v>
      </c>
      <c r="AG48" t="n">
        <v>12.01388888888889</v>
      </c>
      <c r="AH48" t="n">
        <v>423577.3081691088</v>
      </c>
    </row>
    <row r="49">
      <c r="A49" t="n">
        <v>47</v>
      </c>
      <c r="B49" t="n">
        <v>105</v>
      </c>
      <c r="C49" t="inlineStr">
        <is>
          <t xml:space="preserve">CONCLUIDO	</t>
        </is>
      </c>
      <c r="D49" t="n">
        <v>7.226</v>
      </c>
      <c r="E49" t="n">
        <v>13.84</v>
      </c>
      <c r="F49" t="n">
        <v>10.91</v>
      </c>
      <c r="G49" t="n">
        <v>72.73</v>
      </c>
      <c r="H49" t="n">
        <v>1.02</v>
      </c>
      <c r="I49" t="n">
        <v>9</v>
      </c>
      <c r="J49" t="n">
        <v>223.06</v>
      </c>
      <c r="K49" t="n">
        <v>55.27</v>
      </c>
      <c r="L49" t="n">
        <v>12.75</v>
      </c>
      <c r="M49" t="n">
        <v>7</v>
      </c>
      <c r="N49" t="n">
        <v>50.04</v>
      </c>
      <c r="O49" t="n">
        <v>27745.04</v>
      </c>
      <c r="P49" t="n">
        <v>129.51</v>
      </c>
      <c r="Q49" t="n">
        <v>623.97</v>
      </c>
      <c r="R49" t="n">
        <v>37.36</v>
      </c>
      <c r="S49" t="n">
        <v>29.8</v>
      </c>
      <c r="T49" t="n">
        <v>2693.99</v>
      </c>
      <c r="U49" t="n">
        <v>0.8</v>
      </c>
      <c r="V49" t="n">
        <v>0.86</v>
      </c>
      <c r="W49" t="n">
        <v>2.37</v>
      </c>
      <c r="X49" t="n">
        <v>0.16</v>
      </c>
      <c r="Y49" t="n">
        <v>1</v>
      </c>
      <c r="Z49" t="n">
        <v>10</v>
      </c>
      <c r="AA49" t="n">
        <v>341.1698372817674</v>
      </c>
      <c r="AB49" t="n">
        <v>466.8036227198651</v>
      </c>
      <c r="AC49" t="n">
        <v>422.2525401304796</v>
      </c>
      <c r="AD49" t="n">
        <v>341169.8372817674</v>
      </c>
      <c r="AE49" t="n">
        <v>466803.6227198651</v>
      </c>
      <c r="AF49" t="n">
        <v>2.814750018552187e-06</v>
      </c>
      <c r="AG49" t="n">
        <v>12.01388888888889</v>
      </c>
      <c r="AH49" t="n">
        <v>422252.5401304797</v>
      </c>
    </row>
    <row r="50">
      <c r="A50" t="n">
        <v>48</v>
      </c>
      <c r="B50" t="n">
        <v>105</v>
      </c>
      <c r="C50" t="inlineStr">
        <is>
          <t xml:space="preserve">CONCLUIDO	</t>
        </is>
      </c>
      <c r="D50" t="n">
        <v>7.2207</v>
      </c>
      <c r="E50" t="n">
        <v>13.85</v>
      </c>
      <c r="F50" t="n">
        <v>10.92</v>
      </c>
      <c r="G50" t="n">
        <v>72.8</v>
      </c>
      <c r="H50" t="n">
        <v>1.03</v>
      </c>
      <c r="I50" t="n">
        <v>9</v>
      </c>
      <c r="J50" t="n">
        <v>223.48</v>
      </c>
      <c r="K50" t="n">
        <v>55.27</v>
      </c>
      <c r="L50" t="n">
        <v>13</v>
      </c>
      <c r="M50" t="n">
        <v>7</v>
      </c>
      <c r="N50" t="n">
        <v>50.21</v>
      </c>
      <c r="O50" t="n">
        <v>27796.39</v>
      </c>
      <c r="P50" t="n">
        <v>128.75</v>
      </c>
      <c r="Q50" t="n">
        <v>623.97</v>
      </c>
      <c r="R50" t="n">
        <v>37.79</v>
      </c>
      <c r="S50" t="n">
        <v>29.8</v>
      </c>
      <c r="T50" t="n">
        <v>2907.77</v>
      </c>
      <c r="U50" t="n">
        <v>0.79</v>
      </c>
      <c r="V50" t="n">
        <v>0.86</v>
      </c>
      <c r="W50" t="n">
        <v>2.37</v>
      </c>
      <c r="X50" t="n">
        <v>0.17</v>
      </c>
      <c r="Y50" t="n">
        <v>1</v>
      </c>
      <c r="Z50" t="n">
        <v>10</v>
      </c>
      <c r="AA50" t="n">
        <v>340.7377586556121</v>
      </c>
      <c r="AB50" t="n">
        <v>466.2124336815957</v>
      </c>
      <c r="AC50" t="n">
        <v>421.7177733442837</v>
      </c>
      <c r="AD50" t="n">
        <v>340737.7586556121</v>
      </c>
      <c r="AE50" t="n">
        <v>466212.4336815957</v>
      </c>
      <c r="AF50" t="n">
        <v>2.812685504976443e-06</v>
      </c>
      <c r="AG50" t="n">
        <v>12.02256944444444</v>
      </c>
      <c r="AH50" t="n">
        <v>421717.7733442837</v>
      </c>
    </row>
    <row r="51">
      <c r="A51" t="n">
        <v>49</v>
      </c>
      <c r="B51" t="n">
        <v>105</v>
      </c>
      <c r="C51" t="inlineStr">
        <is>
          <t xml:space="preserve">CONCLUIDO	</t>
        </is>
      </c>
      <c r="D51" t="n">
        <v>7.2575</v>
      </c>
      <c r="E51" t="n">
        <v>13.78</v>
      </c>
      <c r="F51" t="n">
        <v>10.89</v>
      </c>
      <c r="G51" t="n">
        <v>81.67</v>
      </c>
      <c r="H51" t="n">
        <v>1.05</v>
      </c>
      <c r="I51" t="n">
        <v>8</v>
      </c>
      <c r="J51" t="n">
        <v>223.89</v>
      </c>
      <c r="K51" t="n">
        <v>55.27</v>
      </c>
      <c r="L51" t="n">
        <v>13.25</v>
      </c>
      <c r="M51" t="n">
        <v>6</v>
      </c>
      <c r="N51" t="n">
        <v>50.37</v>
      </c>
      <c r="O51" t="n">
        <v>27847.8</v>
      </c>
      <c r="P51" t="n">
        <v>127.82</v>
      </c>
      <c r="Q51" t="n">
        <v>623.97</v>
      </c>
      <c r="R51" t="n">
        <v>36.71</v>
      </c>
      <c r="S51" t="n">
        <v>29.8</v>
      </c>
      <c r="T51" t="n">
        <v>2374.97</v>
      </c>
      <c r="U51" t="n">
        <v>0.8100000000000001</v>
      </c>
      <c r="V51" t="n">
        <v>0.86</v>
      </c>
      <c r="W51" t="n">
        <v>2.37</v>
      </c>
      <c r="X51" t="n">
        <v>0.14</v>
      </c>
      <c r="Y51" t="n">
        <v>1</v>
      </c>
      <c r="Z51" t="n">
        <v>10</v>
      </c>
      <c r="AA51" t="n">
        <v>339.0506254017222</v>
      </c>
      <c r="AB51" t="n">
        <v>463.9040235325574</v>
      </c>
      <c r="AC51" t="n">
        <v>419.6296746199956</v>
      </c>
      <c r="AD51" t="n">
        <v>339050.6254017222</v>
      </c>
      <c r="AE51" t="n">
        <v>463904.0235325574</v>
      </c>
      <c r="AF51" t="n">
        <v>2.827020240747647e-06</v>
      </c>
      <c r="AG51" t="n">
        <v>11.96180555555556</v>
      </c>
      <c r="AH51" t="n">
        <v>419629.6746199956</v>
      </c>
    </row>
    <row r="52">
      <c r="A52" t="n">
        <v>50</v>
      </c>
      <c r="B52" t="n">
        <v>105</v>
      </c>
      <c r="C52" t="inlineStr">
        <is>
          <t xml:space="preserve">CONCLUIDO	</t>
        </is>
      </c>
      <c r="D52" t="n">
        <v>7.2544</v>
      </c>
      <c r="E52" t="n">
        <v>13.78</v>
      </c>
      <c r="F52" t="n">
        <v>10.9</v>
      </c>
      <c r="G52" t="n">
        <v>81.72</v>
      </c>
      <c r="H52" t="n">
        <v>1.07</v>
      </c>
      <c r="I52" t="n">
        <v>8</v>
      </c>
      <c r="J52" t="n">
        <v>224.31</v>
      </c>
      <c r="K52" t="n">
        <v>55.27</v>
      </c>
      <c r="L52" t="n">
        <v>13.5</v>
      </c>
      <c r="M52" t="n">
        <v>6</v>
      </c>
      <c r="N52" t="n">
        <v>50.54</v>
      </c>
      <c r="O52" t="n">
        <v>27899.27</v>
      </c>
      <c r="P52" t="n">
        <v>127.46</v>
      </c>
      <c r="Q52" t="n">
        <v>623.97</v>
      </c>
      <c r="R52" t="n">
        <v>37.02</v>
      </c>
      <c r="S52" t="n">
        <v>29.8</v>
      </c>
      <c r="T52" t="n">
        <v>2529.37</v>
      </c>
      <c r="U52" t="n">
        <v>0.8</v>
      </c>
      <c r="V52" t="n">
        <v>0.86</v>
      </c>
      <c r="W52" t="n">
        <v>2.36</v>
      </c>
      <c r="X52" t="n">
        <v>0.15</v>
      </c>
      <c r="Y52" t="n">
        <v>1</v>
      </c>
      <c r="Z52" t="n">
        <v>10</v>
      </c>
      <c r="AA52" t="n">
        <v>338.8775133132121</v>
      </c>
      <c r="AB52" t="n">
        <v>463.6671639358916</v>
      </c>
      <c r="AC52" t="n">
        <v>419.415420570801</v>
      </c>
      <c r="AD52" t="n">
        <v>338877.5133132121</v>
      </c>
      <c r="AE52" t="n">
        <v>463667.1639358916</v>
      </c>
      <c r="AF52" t="n">
        <v>2.825812695071269e-06</v>
      </c>
      <c r="AG52" t="n">
        <v>11.96180555555556</v>
      </c>
      <c r="AH52" t="n">
        <v>419415.420570801</v>
      </c>
    </row>
    <row r="53">
      <c r="A53" t="n">
        <v>51</v>
      </c>
      <c r="B53" t="n">
        <v>105</v>
      </c>
      <c r="C53" t="inlineStr">
        <is>
          <t xml:space="preserve">CONCLUIDO	</t>
        </is>
      </c>
      <c r="D53" t="n">
        <v>7.2628</v>
      </c>
      <c r="E53" t="n">
        <v>13.77</v>
      </c>
      <c r="F53" t="n">
        <v>10.88</v>
      </c>
      <c r="G53" t="n">
        <v>81.59999999999999</v>
      </c>
      <c r="H53" t="n">
        <v>1.09</v>
      </c>
      <c r="I53" t="n">
        <v>8</v>
      </c>
      <c r="J53" t="n">
        <v>224.73</v>
      </c>
      <c r="K53" t="n">
        <v>55.27</v>
      </c>
      <c r="L53" t="n">
        <v>13.75</v>
      </c>
      <c r="M53" t="n">
        <v>6</v>
      </c>
      <c r="N53" t="n">
        <v>50.71</v>
      </c>
      <c r="O53" t="n">
        <v>27950.8</v>
      </c>
      <c r="P53" t="n">
        <v>126.4</v>
      </c>
      <c r="Q53" t="n">
        <v>623.97</v>
      </c>
      <c r="R53" t="n">
        <v>36.45</v>
      </c>
      <c r="S53" t="n">
        <v>29.8</v>
      </c>
      <c r="T53" t="n">
        <v>2242.12</v>
      </c>
      <c r="U53" t="n">
        <v>0.82</v>
      </c>
      <c r="V53" t="n">
        <v>0.86</v>
      </c>
      <c r="W53" t="n">
        <v>2.36</v>
      </c>
      <c r="X53" t="n">
        <v>0.13</v>
      </c>
      <c r="Y53" t="n">
        <v>1</v>
      </c>
      <c r="Z53" t="n">
        <v>10</v>
      </c>
      <c r="AA53" t="n">
        <v>337.8481646626425</v>
      </c>
      <c r="AB53" t="n">
        <v>462.2587637005247</v>
      </c>
      <c r="AC53" t="n">
        <v>418.1414360771955</v>
      </c>
      <c r="AD53" t="n">
        <v>337848.1646626425</v>
      </c>
      <c r="AE53" t="n">
        <v>462258.7637005247</v>
      </c>
      <c r="AF53" t="n">
        <v>2.829084754323391e-06</v>
      </c>
      <c r="AG53" t="n">
        <v>11.953125</v>
      </c>
      <c r="AH53" t="n">
        <v>418141.4360771955</v>
      </c>
    </row>
    <row r="54">
      <c r="A54" t="n">
        <v>52</v>
      </c>
      <c r="B54" t="n">
        <v>105</v>
      </c>
      <c r="C54" t="inlineStr">
        <is>
          <t xml:space="preserve">CONCLUIDO	</t>
        </is>
      </c>
      <c r="D54" t="n">
        <v>7.2623</v>
      </c>
      <c r="E54" t="n">
        <v>13.77</v>
      </c>
      <c r="F54" t="n">
        <v>10.88</v>
      </c>
      <c r="G54" t="n">
        <v>81.59999999999999</v>
      </c>
      <c r="H54" t="n">
        <v>1.11</v>
      </c>
      <c r="I54" t="n">
        <v>8</v>
      </c>
      <c r="J54" t="n">
        <v>225.15</v>
      </c>
      <c r="K54" t="n">
        <v>55.27</v>
      </c>
      <c r="L54" t="n">
        <v>14</v>
      </c>
      <c r="M54" t="n">
        <v>4</v>
      </c>
      <c r="N54" t="n">
        <v>50.88</v>
      </c>
      <c r="O54" t="n">
        <v>28002.38</v>
      </c>
      <c r="P54" t="n">
        <v>125.57</v>
      </c>
      <c r="Q54" t="n">
        <v>624.09</v>
      </c>
      <c r="R54" t="n">
        <v>36.43</v>
      </c>
      <c r="S54" t="n">
        <v>29.8</v>
      </c>
      <c r="T54" t="n">
        <v>2233.9</v>
      </c>
      <c r="U54" t="n">
        <v>0.82</v>
      </c>
      <c r="V54" t="n">
        <v>0.86</v>
      </c>
      <c r="W54" t="n">
        <v>2.37</v>
      </c>
      <c r="X54" t="n">
        <v>0.13</v>
      </c>
      <c r="Y54" t="n">
        <v>1</v>
      </c>
      <c r="Z54" t="n">
        <v>10</v>
      </c>
      <c r="AA54" t="n">
        <v>337.23558925269</v>
      </c>
      <c r="AB54" t="n">
        <v>461.4206109997081</v>
      </c>
      <c r="AC54" t="n">
        <v>417.3832754937901</v>
      </c>
      <c r="AD54" t="n">
        <v>337235.58925269</v>
      </c>
      <c r="AE54" t="n">
        <v>461420.6109997081</v>
      </c>
      <c r="AF54" t="n">
        <v>2.828889988891717e-06</v>
      </c>
      <c r="AG54" t="n">
        <v>11.953125</v>
      </c>
      <c r="AH54" t="n">
        <v>417383.27549379</v>
      </c>
    </row>
    <row r="55">
      <c r="A55" t="n">
        <v>53</v>
      </c>
      <c r="B55" t="n">
        <v>105</v>
      </c>
      <c r="C55" t="inlineStr">
        <is>
          <t xml:space="preserve">CONCLUIDO	</t>
        </is>
      </c>
      <c r="D55" t="n">
        <v>7.2642</v>
      </c>
      <c r="E55" t="n">
        <v>13.77</v>
      </c>
      <c r="F55" t="n">
        <v>10.88</v>
      </c>
      <c r="G55" t="n">
        <v>81.58</v>
      </c>
      <c r="H55" t="n">
        <v>1.12</v>
      </c>
      <c r="I55" t="n">
        <v>8</v>
      </c>
      <c r="J55" t="n">
        <v>225.57</v>
      </c>
      <c r="K55" t="n">
        <v>55.27</v>
      </c>
      <c r="L55" t="n">
        <v>14.25</v>
      </c>
      <c r="M55" t="n">
        <v>4</v>
      </c>
      <c r="N55" t="n">
        <v>51.04</v>
      </c>
      <c r="O55" t="n">
        <v>28054.03</v>
      </c>
      <c r="P55" t="n">
        <v>124.91</v>
      </c>
      <c r="Q55" t="n">
        <v>623.98</v>
      </c>
      <c r="R55" t="n">
        <v>36.36</v>
      </c>
      <c r="S55" t="n">
        <v>29.8</v>
      </c>
      <c r="T55" t="n">
        <v>2198.71</v>
      </c>
      <c r="U55" t="n">
        <v>0.82</v>
      </c>
      <c r="V55" t="n">
        <v>0.86</v>
      </c>
      <c r="W55" t="n">
        <v>2.36</v>
      </c>
      <c r="X55" t="n">
        <v>0.13</v>
      </c>
      <c r="Y55" t="n">
        <v>1</v>
      </c>
      <c r="Z55" t="n">
        <v>10</v>
      </c>
      <c r="AA55" t="n">
        <v>336.7056779393656</v>
      </c>
      <c r="AB55" t="n">
        <v>460.6955629627805</v>
      </c>
      <c r="AC55" t="n">
        <v>416.7274250238955</v>
      </c>
      <c r="AD55" t="n">
        <v>336705.6779393656</v>
      </c>
      <c r="AE55" t="n">
        <v>460695.5629627805</v>
      </c>
      <c r="AF55" t="n">
        <v>2.829630097532078e-06</v>
      </c>
      <c r="AG55" t="n">
        <v>11.953125</v>
      </c>
      <c r="AH55" t="n">
        <v>416727.4250238955</v>
      </c>
    </row>
    <row r="56">
      <c r="A56" t="n">
        <v>54</v>
      </c>
      <c r="B56" t="n">
        <v>105</v>
      </c>
      <c r="C56" t="inlineStr">
        <is>
          <t xml:space="preserve">CONCLUIDO	</t>
        </is>
      </c>
      <c r="D56" t="n">
        <v>7.2641</v>
      </c>
      <c r="E56" t="n">
        <v>13.77</v>
      </c>
      <c r="F56" t="n">
        <v>10.88</v>
      </c>
      <c r="G56" t="n">
        <v>81.58</v>
      </c>
      <c r="H56" t="n">
        <v>1.14</v>
      </c>
      <c r="I56" t="n">
        <v>8</v>
      </c>
      <c r="J56" t="n">
        <v>225.99</v>
      </c>
      <c r="K56" t="n">
        <v>55.27</v>
      </c>
      <c r="L56" t="n">
        <v>14.5</v>
      </c>
      <c r="M56" t="n">
        <v>4</v>
      </c>
      <c r="N56" t="n">
        <v>51.21</v>
      </c>
      <c r="O56" t="n">
        <v>28105.73</v>
      </c>
      <c r="P56" t="n">
        <v>124.03</v>
      </c>
      <c r="Q56" t="n">
        <v>623.97</v>
      </c>
      <c r="R56" t="n">
        <v>36.2</v>
      </c>
      <c r="S56" t="n">
        <v>29.8</v>
      </c>
      <c r="T56" t="n">
        <v>2116.08</v>
      </c>
      <c r="U56" t="n">
        <v>0.82</v>
      </c>
      <c r="V56" t="n">
        <v>0.86</v>
      </c>
      <c r="W56" t="n">
        <v>2.37</v>
      </c>
      <c r="X56" t="n">
        <v>0.13</v>
      </c>
      <c r="Y56" t="n">
        <v>1</v>
      </c>
      <c r="Z56" t="n">
        <v>10</v>
      </c>
      <c r="AA56" t="n">
        <v>336.0482786820014</v>
      </c>
      <c r="AB56" t="n">
        <v>459.7960802964463</v>
      </c>
      <c r="AC56" t="n">
        <v>415.9137877208045</v>
      </c>
      <c r="AD56" t="n">
        <v>336048.2786820014</v>
      </c>
      <c r="AE56" t="n">
        <v>459796.0802964463</v>
      </c>
      <c r="AF56" t="n">
        <v>2.829591144445743e-06</v>
      </c>
      <c r="AG56" t="n">
        <v>11.953125</v>
      </c>
      <c r="AH56" t="n">
        <v>415913.7877208045</v>
      </c>
    </row>
    <row r="57">
      <c r="A57" t="n">
        <v>55</v>
      </c>
      <c r="B57" t="n">
        <v>105</v>
      </c>
      <c r="C57" t="inlineStr">
        <is>
          <t xml:space="preserve">CONCLUIDO	</t>
        </is>
      </c>
      <c r="D57" t="n">
        <v>7.261</v>
      </c>
      <c r="E57" t="n">
        <v>13.77</v>
      </c>
      <c r="F57" t="n">
        <v>10.88</v>
      </c>
      <c r="G57" t="n">
        <v>81.62</v>
      </c>
      <c r="H57" t="n">
        <v>1.16</v>
      </c>
      <c r="I57" t="n">
        <v>8</v>
      </c>
      <c r="J57" t="n">
        <v>226.41</v>
      </c>
      <c r="K57" t="n">
        <v>55.27</v>
      </c>
      <c r="L57" t="n">
        <v>14.75</v>
      </c>
      <c r="M57" t="n">
        <v>3</v>
      </c>
      <c r="N57" t="n">
        <v>51.38</v>
      </c>
      <c r="O57" t="n">
        <v>28157.49</v>
      </c>
      <c r="P57" t="n">
        <v>123.57</v>
      </c>
      <c r="Q57" t="n">
        <v>623.97</v>
      </c>
      <c r="R57" t="n">
        <v>36.52</v>
      </c>
      <c r="S57" t="n">
        <v>29.8</v>
      </c>
      <c r="T57" t="n">
        <v>2279.76</v>
      </c>
      <c r="U57" t="n">
        <v>0.82</v>
      </c>
      <c r="V57" t="n">
        <v>0.86</v>
      </c>
      <c r="W57" t="n">
        <v>2.37</v>
      </c>
      <c r="X57" t="n">
        <v>0.14</v>
      </c>
      <c r="Y57" t="n">
        <v>1</v>
      </c>
      <c r="Z57" t="n">
        <v>10</v>
      </c>
      <c r="AA57" t="n">
        <v>335.7609158559586</v>
      </c>
      <c r="AB57" t="n">
        <v>459.4028978003014</v>
      </c>
      <c r="AC57" t="n">
        <v>415.5581300102565</v>
      </c>
      <c r="AD57" t="n">
        <v>335760.9158559586</v>
      </c>
      <c r="AE57" t="n">
        <v>459402.8978003014</v>
      </c>
      <c r="AF57" t="n">
        <v>2.828383598769365e-06</v>
      </c>
      <c r="AG57" t="n">
        <v>11.953125</v>
      </c>
      <c r="AH57" t="n">
        <v>415558.1300102565</v>
      </c>
    </row>
    <row r="58">
      <c r="A58" t="n">
        <v>56</v>
      </c>
      <c r="B58" t="n">
        <v>105</v>
      </c>
      <c r="C58" t="inlineStr">
        <is>
          <t xml:space="preserve">CONCLUIDO	</t>
        </is>
      </c>
      <c r="D58" t="n">
        <v>7.257</v>
      </c>
      <c r="E58" t="n">
        <v>13.78</v>
      </c>
      <c r="F58" t="n">
        <v>10.89</v>
      </c>
      <c r="G58" t="n">
        <v>81.68000000000001</v>
      </c>
      <c r="H58" t="n">
        <v>1.18</v>
      </c>
      <c r="I58" t="n">
        <v>8</v>
      </c>
      <c r="J58" t="n">
        <v>226.83</v>
      </c>
      <c r="K58" t="n">
        <v>55.27</v>
      </c>
      <c r="L58" t="n">
        <v>15</v>
      </c>
      <c r="M58" t="n">
        <v>2</v>
      </c>
      <c r="N58" t="n">
        <v>51.55</v>
      </c>
      <c r="O58" t="n">
        <v>28209.31</v>
      </c>
      <c r="P58" t="n">
        <v>122.51</v>
      </c>
      <c r="Q58" t="n">
        <v>623.97</v>
      </c>
      <c r="R58" t="n">
        <v>36.69</v>
      </c>
      <c r="S58" t="n">
        <v>29.8</v>
      </c>
      <c r="T58" t="n">
        <v>2364.44</v>
      </c>
      <c r="U58" t="n">
        <v>0.8100000000000001</v>
      </c>
      <c r="V58" t="n">
        <v>0.86</v>
      </c>
      <c r="W58" t="n">
        <v>2.37</v>
      </c>
      <c r="X58" t="n">
        <v>0.14</v>
      </c>
      <c r="Y58" t="n">
        <v>1</v>
      </c>
      <c r="Z58" t="n">
        <v>10</v>
      </c>
      <c r="AA58" t="n">
        <v>335.0781740376183</v>
      </c>
      <c r="AB58" t="n">
        <v>458.468740324005</v>
      </c>
      <c r="AC58" t="n">
        <v>414.7131272123995</v>
      </c>
      <c r="AD58" t="n">
        <v>335078.1740376183</v>
      </c>
      <c r="AE58" t="n">
        <v>458468.740324005</v>
      </c>
      <c r="AF58" t="n">
        <v>2.826825475315973e-06</v>
      </c>
      <c r="AG58" t="n">
        <v>11.96180555555556</v>
      </c>
      <c r="AH58" t="n">
        <v>414713.1272123995</v>
      </c>
    </row>
    <row r="59">
      <c r="A59" t="n">
        <v>57</v>
      </c>
      <c r="B59" t="n">
        <v>105</v>
      </c>
      <c r="C59" t="inlineStr">
        <is>
          <t xml:space="preserve">CONCLUIDO	</t>
        </is>
      </c>
      <c r="D59" t="n">
        <v>7.2907</v>
      </c>
      <c r="E59" t="n">
        <v>13.72</v>
      </c>
      <c r="F59" t="n">
        <v>10.87</v>
      </c>
      <c r="G59" t="n">
        <v>93.15000000000001</v>
      </c>
      <c r="H59" t="n">
        <v>1.19</v>
      </c>
      <c r="I59" t="n">
        <v>7</v>
      </c>
      <c r="J59" t="n">
        <v>227.25</v>
      </c>
      <c r="K59" t="n">
        <v>55.27</v>
      </c>
      <c r="L59" t="n">
        <v>15.25</v>
      </c>
      <c r="M59" t="n">
        <v>1</v>
      </c>
      <c r="N59" t="n">
        <v>51.72</v>
      </c>
      <c r="O59" t="n">
        <v>28261.2</v>
      </c>
      <c r="P59" t="n">
        <v>122.37</v>
      </c>
      <c r="Q59" t="n">
        <v>623.97</v>
      </c>
      <c r="R59" t="n">
        <v>35.88</v>
      </c>
      <c r="S59" t="n">
        <v>29.8</v>
      </c>
      <c r="T59" t="n">
        <v>1962.19</v>
      </c>
      <c r="U59" t="n">
        <v>0.83</v>
      </c>
      <c r="V59" t="n">
        <v>0.86</v>
      </c>
      <c r="W59" t="n">
        <v>2.37</v>
      </c>
      <c r="X59" t="n">
        <v>0.12</v>
      </c>
      <c r="Y59" t="n">
        <v>1</v>
      </c>
      <c r="Z59" t="n">
        <v>10</v>
      </c>
      <c r="AA59" t="n">
        <v>334.2806939115039</v>
      </c>
      <c r="AB59" t="n">
        <v>457.3775928331152</v>
      </c>
      <c r="AC59" t="n">
        <v>413.7261173066051</v>
      </c>
      <c r="AD59" t="n">
        <v>334280.6939115039</v>
      </c>
      <c r="AE59" t="n">
        <v>457377.5928331151</v>
      </c>
      <c r="AF59" t="n">
        <v>2.839952665410798e-06</v>
      </c>
      <c r="AG59" t="n">
        <v>11.90972222222222</v>
      </c>
      <c r="AH59" t="n">
        <v>413726.1173066052</v>
      </c>
    </row>
    <row r="60">
      <c r="A60" t="n">
        <v>58</v>
      </c>
      <c r="B60" t="n">
        <v>105</v>
      </c>
      <c r="C60" t="inlineStr">
        <is>
          <t xml:space="preserve">CONCLUIDO	</t>
        </is>
      </c>
      <c r="D60" t="n">
        <v>7.2895</v>
      </c>
      <c r="E60" t="n">
        <v>13.72</v>
      </c>
      <c r="F60" t="n">
        <v>10.87</v>
      </c>
      <c r="G60" t="n">
        <v>93.17</v>
      </c>
      <c r="H60" t="n">
        <v>1.21</v>
      </c>
      <c r="I60" t="n">
        <v>7</v>
      </c>
      <c r="J60" t="n">
        <v>227.67</v>
      </c>
      <c r="K60" t="n">
        <v>55.27</v>
      </c>
      <c r="L60" t="n">
        <v>15.5</v>
      </c>
      <c r="M60" t="n">
        <v>1</v>
      </c>
      <c r="N60" t="n">
        <v>51.9</v>
      </c>
      <c r="O60" t="n">
        <v>28313.14</v>
      </c>
      <c r="P60" t="n">
        <v>122.61</v>
      </c>
      <c r="Q60" t="n">
        <v>623.97</v>
      </c>
      <c r="R60" t="n">
        <v>36.01</v>
      </c>
      <c r="S60" t="n">
        <v>29.8</v>
      </c>
      <c r="T60" t="n">
        <v>2025.9</v>
      </c>
      <c r="U60" t="n">
        <v>0.83</v>
      </c>
      <c r="V60" t="n">
        <v>0.86</v>
      </c>
      <c r="W60" t="n">
        <v>2.37</v>
      </c>
      <c r="X60" t="n">
        <v>0.12</v>
      </c>
      <c r="Y60" t="n">
        <v>1</v>
      </c>
      <c r="Z60" t="n">
        <v>10</v>
      </c>
      <c r="AA60" t="n">
        <v>334.4817056677665</v>
      </c>
      <c r="AB60" t="n">
        <v>457.6526259860465</v>
      </c>
      <c r="AC60" t="n">
        <v>413.9749016814321</v>
      </c>
      <c r="AD60" t="n">
        <v>334481.7056677665</v>
      </c>
      <c r="AE60" t="n">
        <v>457652.6259860465</v>
      </c>
      <c r="AF60" t="n">
        <v>2.839485228374781e-06</v>
      </c>
      <c r="AG60" t="n">
        <v>11.90972222222222</v>
      </c>
      <c r="AH60" t="n">
        <v>413974.9016814322</v>
      </c>
    </row>
    <row r="61">
      <c r="A61" t="n">
        <v>59</v>
      </c>
      <c r="B61" t="n">
        <v>105</v>
      </c>
      <c r="C61" t="inlineStr">
        <is>
          <t xml:space="preserve">CONCLUIDO	</t>
        </is>
      </c>
      <c r="D61" t="n">
        <v>7.2883</v>
      </c>
      <c r="E61" t="n">
        <v>13.72</v>
      </c>
      <c r="F61" t="n">
        <v>10.87</v>
      </c>
      <c r="G61" t="n">
        <v>93.19</v>
      </c>
      <c r="H61" t="n">
        <v>1.23</v>
      </c>
      <c r="I61" t="n">
        <v>7</v>
      </c>
      <c r="J61" t="n">
        <v>228.09</v>
      </c>
      <c r="K61" t="n">
        <v>55.27</v>
      </c>
      <c r="L61" t="n">
        <v>15.75</v>
      </c>
      <c r="M61" t="n">
        <v>0</v>
      </c>
      <c r="N61" t="n">
        <v>52.07</v>
      </c>
      <c r="O61" t="n">
        <v>28365.14</v>
      </c>
      <c r="P61" t="n">
        <v>122.91</v>
      </c>
      <c r="Q61" t="n">
        <v>623.97</v>
      </c>
      <c r="R61" t="n">
        <v>36.05</v>
      </c>
      <c r="S61" t="n">
        <v>29.8</v>
      </c>
      <c r="T61" t="n">
        <v>2047.27</v>
      </c>
      <c r="U61" t="n">
        <v>0.83</v>
      </c>
      <c r="V61" t="n">
        <v>0.86</v>
      </c>
      <c r="W61" t="n">
        <v>2.37</v>
      </c>
      <c r="X61" t="n">
        <v>0.13</v>
      </c>
      <c r="Y61" t="n">
        <v>1</v>
      </c>
      <c r="Z61" t="n">
        <v>10</v>
      </c>
      <c r="AA61" t="n">
        <v>334.7275838458604</v>
      </c>
      <c r="AB61" t="n">
        <v>457.9890473566941</v>
      </c>
      <c r="AC61" t="n">
        <v>414.2792154686355</v>
      </c>
      <c r="AD61" t="n">
        <v>334727.5838458603</v>
      </c>
      <c r="AE61" t="n">
        <v>457989.0473566941</v>
      </c>
      <c r="AF61" t="n">
        <v>2.839017791338763e-06</v>
      </c>
      <c r="AG61" t="n">
        <v>11.90972222222222</v>
      </c>
      <c r="AH61" t="n">
        <v>414279.2154686355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5.8064</v>
      </c>
      <c r="E2" t="n">
        <v>17.22</v>
      </c>
      <c r="F2" t="n">
        <v>12.66</v>
      </c>
      <c r="G2" t="n">
        <v>8</v>
      </c>
      <c r="H2" t="n">
        <v>0.14</v>
      </c>
      <c r="I2" t="n">
        <v>95</v>
      </c>
      <c r="J2" t="n">
        <v>124.63</v>
      </c>
      <c r="K2" t="n">
        <v>45</v>
      </c>
      <c r="L2" t="n">
        <v>1</v>
      </c>
      <c r="M2" t="n">
        <v>93</v>
      </c>
      <c r="N2" t="n">
        <v>18.64</v>
      </c>
      <c r="O2" t="n">
        <v>15605.44</v>
      </c>
      <c r="P2" t="n">
        <v>130.59</v>
      </c>
      <c r="Q2" t="n">
        <v>624.13</v>
      </c>
      <c r="R2" t="n">
        <v>91.98999999999999</v>
      </c>
      <c r="S2" t="n">
        <v>29.8</v>
      </c>
      <c r="T2" t="n">
        <v>29580.44</v>
      </c>
      <c r="U2" t="n">
        <v>0.32</v>
      </c>
      <c r="V2" t="n">
        <v>0.74</v>
      </c>
      <c r="W2" t="n">
        <v>2.51</v>
      </c>
      <c r="X2" t="n">
        <v>1.91</v>
      </c>
      <c r="Y2" t="n">
        <v>1</v>
      </c>
      <c r="Z2" t="n">
        <v>10</v>
      </c>
      <c r="AA2" t="n">
        <v>396.6933295468668</v>
      </c>
      <c r="AB2" t="n">
        <v>542.7733143605739</v>
      </c>
      <c r="AC2" t="n">
        <v>490.9717910251313</v>
      </c>
      <c r="AD2" t="n">
        <v>396693.3295468668</v>
      </c>
      <c r="AE2" t="n">
        <v>542773.3143605739</v>
      </c>
      <c r="AF2" t="n">
        <v>2.609319919378099e-06</v>
      </c>
      <c r="AG2" t="n">
        <v>14.94791666666667</v>
      </c>
      <c r="AH2" t="n">
        <v>490971.7910251312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6.166</v>
      </c>
      <c r="E3" t="n">
        <v>16.22</v>
      </c>
      <c r="F3" t="n">
        <v>12.22</v>
      </c>
      <c r="G3" t="n">
        <v>10.04</v>
      </c>
      <c r="H3" t="n">
        <v>0.18</v>
      </c>
      <c r="I3" t="n">
        <v>73</v>
      </c>
      <c r="J3" t="n">
        <v>124.96</v>
      </c>
      <c r="K3" t="n">
        <v>45</v>
      </c>
      <c r="L3" t="n">
        <v>1.25</v>
      </c>
      <c r="M3" t="n">
        <v>71</v>
      </c>
      <c r="N3" t="n">
        <v>18.71</v>
      </c>
      <c r="O3" t="n">
        <v>15645.96</v>
      </c>
      <c r="P3" t="n">
        <v>124.99</v>
      </c>
      <c r="Q3" t="n">
        <v>624.1799999999999</v>
      </c>
      <c r="R3" t="n">
        <v>78.06</v>
      </c>
      <c r="S3" t="n">
        <v>29.8</v>
      </c>
      <c r="T3" t="n">
        <v>22721.96</v>
      </c>
      <c r="U3" t="n">
        <v>0.38</v>
      </c>
      <c r="V3" t="n">
        <v>0.76</v>
      </c>
      <c r="W3" t="n">
        <v>2.47</v>
      </c>
      <c r="X3" t="n">
        <v>1.47</v>
      </c>
      <c r="Y3" t="n">
        <v>1</v>
      </c>
      <c r="Z3" t="n">
        <v>10</v>
      </c>
      <c r="AA3" t="n">
        <v>370.5081146862644</v>
      </c>
      <c r="AB3" t="n">
        <v>506.9455481781487</v>
      </c>
      <c r="AC3" t="n">
        <v>458.563376562571</v>
      </c>
      <c r="AD3" t="n">
        <v>370508.1146862644</v>
      </c>
      <c r="AE3" t="n">
        <v>506945.5481781487</v>
      </c>
      <c r="AF3" t="n">
        <v>2.770919437669702e-06</v>
      </c>
      <c r="AG3" t="n">
        <v>14.07986111111111</v>
      </c>
      <c r="AH3" t="n">
        <v>458563.376562571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6.428</v>
      </c>
      <c r="E4" t="n">
        <v>15.56</v>
      </c>
      <c r="F4" t="n">
        <v>11.92</v>
      </c>
      <c r="G4" t="n">
        <v>12.12</v>
      </c>
      <c r="H4" t="n">
        <v>0.21</v>
      </c>
      <c r="I4" t="n">
        <v>59</v>
      </c>
      <c r="J4" t="n">
        <v>125.29</v>
      </c>
      <c r="K4" t="n">
        <v>45</v>
      </c>
      <c r="L4" t="n">
        <v>1.5</v>
      </c>
      <c r="M4" t="n">
        <v>57</v>
      </c>
      <c r="N4" t="n">
        <v>18.79</v>
      </c>
      <c r="O4" t="n">
        <v>15686.51</v>
      </c>
      <c r="P4" t="n">
        <v>120.79</v>
      </c>
      <c r="Q4" t="n">
        <v>624.16</v>
      </c>
      <c r="R4" t="n">
        <v>68.73999999999999</v>
      </c>
      <c r="S4" t="n">
        <v>29.8</v>
      </c>
      <c r="T4" t="n">
        <v>18133.57</v>
      </c>
      <c r="U4" t="n">
        <v>0.43</v>
      </c>
      <c r="V4" t="n">
        <v>0.78</v>
      </c>
      <c r="W4" t="n">
        <v>2.45</v>
      </c>
      <c r="X4" t="n">
        <v>1.17</v>
      </c>
      <c r="Y4" t="n">
        <v>1</v>
      </c>
      <c r="Z4" t="n">
        <v>10</v>
      </c>
      <c r="AA4" t="n">
        <v>349.9232970400516</v>
      </c>
      <c r="AB4" t="n">
        <v>478.7804925365391</v>
      </c>
      <c r="AC4" t="n">
        <v>433.0863543014927</v>
      </c>
      <c r="AD4" t="n">
        <v>349923.2970400517</v>
      </c>
      <c r="AE4" t="n">
        <v>478780.4925365391</v>
      </c>
      <c r="AF4" t="n">
        <v>2.888658797492839e-06</v>
      </c>
      <c r="AG4" t="n">
        <v>13.50694444444444</v>
      </c>
      <c r="AH4" t="n">
        <v>433086.3543014927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6.6014</v>
      </c>
      <c r="E5" t="n">
        <v>15.15</v>
      </c>
      <c r="F5" t="n">
        <v>11.74</v>
      </c>
      <c r="G5" t="n">
        <v>14.09</v>
      </c>
      <c r="H5" t="n">
        <v>0.25</v>
      </c>
      <c r="I5" t="n">
        <v>50</v>
      </c>
      <c r="J5" t="n">
        <v>125.62</v>
      </c>
      <c r="K5" t="n">
        <v>45</v>
      </c>
      <c r="L5" t="n">
        <v>1.75</v>
      </c>
      <c r="M5" t="n">
        <v>48</v>
      </c>
      <c r="N5" t="n">
        <v>18.87</v>
      </c>
      <c r="O5" t="n">
        <v>15727.09</v>
      </c>
      <c r="P5" t="n">
        <v>118.07</v>
      </c>
      <c r="Q5" t="n">
        <v>624.09</v>
      </c>
      <c r="R5" t="n">
        <v>63.22</v>
      </c>
      <c r="S5" t="n">
        <v>29.8</v>
      </c>
      <c r="T5" t="n">
        <v>15420.56</v>
      </c>
      <c r="U5" t="n">
        <v>0.47</v>
      </c>
      <c r="V5" t="n">
        <v>0.8</v>
      </c>
      <c r="W5" t="n">
        <v>2.43</v>
      </c>
      <c r="X5" t="n">
        <v>0.99</v>
      </c>
      <c r="Y5" t="n">
        <v>1</v>
      </c>
      <c r="Z5" t="n">
        <v>10</v>
      </c>
      <c r="AA5" t="n">
        <v>333.6006599354003</v>
      </c>
      <c r="AB5" t="n">
        <v>456.4471403460285</v>
      </c>
      <c r="AC5" t="n">
        <v>412.8844658989877</v>
      </c>
      <c r="AD5" t="n">
        <v>333600.6599354003</v>
      </c>
      <c r="AE5" t="n">
        <v>456447.1403460285</v>
      </c>
      <c r="AF5" t="n">
        <v>2.966582480673495e-06</v>
      </c>
      <c r="AG5" t="n">
        <v>13.15104166666667</v>
      </c>
      <c r="AH5" t="n">
        <v>412884.4658989877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6.742</v>
      </c>
      <c r="E6" t="n">
        <v>14.83</v>
      </c>
      <c r="F6" t="n">
        <v>11.6</v>
      </c>
      <c r="G6" t="n">
        <v>16.19</v>
      </c>
      <c r="H6" t="n">
        <v>0.28</v>
      </c>
      <c r="I6" t="n">
        <v>43</v>
      </c>
      <c r="J6" t="n">
        <v>125.95</v>
      </c>
      <c r="K6" t="n">
        <v>45</v>
      </c>
      <c r="L6" t="n">
        <v>2</v>
      </c>
      <c r="M6" t="n">
        <v>41</v>
      </c>
      <c r="N6" t="n">
        <v>18.95</v>
      </c>
      <c r="O6" t="n">
        <v>15767.7</v>
      </c>
      <c r="P6" t="n">
        <v>115.62</v>
      </c>
      <c r="Q6" t="n">
        <v>624.21</v>
      </c>
      <c r="R6" t="n">
        <v>58.89</v>
      </c>
      <c r="S6" t="n">
        <v>29.8</v>
      </c>
      <c r="T6" t="n">
        <v>13286.18</v>
      </c>
      <c r="U6" t="n">
        <v>0.51</v>
      </c>
      <c r="V6" t="n">
        <v>0.8100000000000001</v>
      </c>
      <c r="W6" t="n">
        <v>2.42</v>
      </c>
      <c r="X6" t="n">
        <v>0.85</v>
      </c>
      <c r="Y6" t="n">
        <v>1</v>
      </c>
      <c r="Z6" t="n">
        <v>10</v>
      </c>
      <c r="AA6" t="n">
        <v>328.142988735446</v>
      </c>
      <c r="AB6" t="n">
        <v>448.9797138347907</v>
      </c>
      <c r="AC6" t="n">
        <v>406.1297200933836</v>
      </c>
      <c r="AD6" t="n">
        <v>328142.988735446</v>
      </c>
      <c r="AE6" t="n">
        <v>448979.7138347907</v>
      </c>
      <c r="AF6" t="n">
        <v>3.029766274532782e-06</v>
      </c>
      <c r="AG6" t="n">
        <v>12.87326388888889</v>
      </c>
      <c r="AH6" t="n">
        <v>406129.7200933836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6.8425</v>
      </c>
      <c r="E7" t="n">
        <v>14.61</v>
      </c>
      <c r="F7" t="n">
        <v>11.51</v>
      </c>
      <c r="G7" t="n">
        <v>18.18</v>
      </c>
      <c r="H7" t="n">
        <v>0.31</v>
      </c>
      <c r="I7" t="n">
        <v>38</v>
      </c>
      <c r="J7" t="n">
        <v>126.28</v>
      </c>
      <c r="K7" t="n">
        <v>45</v>
      </c>
      <c r="L7" t="n">
        <v>2.25</v>
      </c>
      <c r="M7" t="n">
        <v>36</v>
      </c>
      <c r="N7" t="n">
        <v>19.03</v>
      </c>
      <c r="O7" t="n">
        <v>15808.34</v>
      </c>
      <c r="P7" t="n">
        <v>113.71</v>
      </c>
      <c r="Q7" t="n">
        <v>624.1</v>
      </c>
      <c r="R7" t="n">
        <v>55.81</v>
      </c>
      <c r="S7" t="n">
        <v>29.8</v>
      </c>
      <c r="T7" t="n">
        <v>11771.49</v>
      </c>
      <c r="U7" t="n">
        <v>0.53</v>
      </c>
      <c r="V7" t="n">
        <v>0.8100000000000001</v>
      </c>
      <c r="W7" t="n">
        <v>2.42</v>
      </c>
      <c r="X7" t="n">
        <v>0.76</v>
      </c>
      <c r="Y7" t="n">
        <v>1</v>
      </c>
      <c r="Z7" t="n">
        <v>10</v>
      </c>
      <c r="AA7" t="n">
        <v>324.4032754886696</v>
      </c>
      <c r="AB7" t="n">
        <v>443.8628731860468</v>
      </c>
      <c r="AC7" t="n">
        <v>401.5012235346249</v>
      </c>
      <c r="AD7" t="n">
        <v>324403.2754886696</v>
      </c>
      <c r="AE7" t="n">
        <v>443862.8731860468</v>
      </c>
      <c r="AF7" t="n">
        <v>3.074929654922954e-06</v>
      </c>
      <c r="AG7" t="n">
        <v>12.68229166666667</v>
      </c>
      <c r="AH7" t="n">
        <v>401501.2235346249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6.9603</v>
      </c>
      <c r="E8" t="n">
        <v>14.37</v>
      </c>
      <c r="F8" t="n">
        <v>11.39</v>
      </c>
      <c r="G8" t="n">
        <v>20.71</v>
      </c>
      <c r="H8" t="n">
        <v>0.35</v>
      </c>
      <c r="I8" t="n">
        <v>33</v>
      </c>
      <c r="J8" t="n">
        <v>126.61</v>
      </c>
      <c r="K8" t="n">
        <v>45</v>
      </c>
      <c r="L8" t="n">
        <v>2.5</v>
      </c>
      <c r="M8" t="n">
        <v>31</v>
      </c>
      <c r="N8" t="n">
        <v>19.11</v>
      </c>
      <c r="O8" t="n">
        <v>15849</v>
      </c>
      <c r="P8" t="n">
        <v>111.39</v>
      </c>
      <c r="Q8" t="n">
        <v>624.01</v>
      </c>
      <c r="R8" t="n">
        <v>52.27</v>
      </c>
      <c r="S8" t="n">
        <v>29.8</v>
      </c>
      <c r="T8" t="n">
        <v>10029.2</v>
      </c>
      <c r="U8" t="n">
        <v>0.57</v>
      </c>
      <c r="V8" t="n">
        <v>0.82</v>
      </c>
      <c r="W8" t="n">
        <v>2.41</v>
      </c>
      <c r="X8" t="n">
        <v>0.64</v>
      </c>
      <c r="Y8" t="n">
        <v>1</v>
      </c>
      <c r="Z8" t="n">
        <v>10</v>
      </c>
      <c r="AA8" t="n">
        <v>310.3340147333487</v>
      </c>
      <c r="AB8" t="n">
        <v>424.6126899286385</v>
      </c>
      <c r="AC8" t="n">
        <v>384.0882507495018</v>
      </c>
      <c r="AD8" t="n">
        <v>310334.0147333487</v>
      </c>
      <c r="AE8" t="n">
        <v>424612.6899286385</v>
      </c>
      <c r="AF8" t="n">
        <v>3.12786742815641e-06</v>
      </c>
      <c r="AG8" t="n">
        <v>12.47395833333333</v>
      </c>
      <c r="AH8" t="n">
        <v>384088.2507495017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7.033</v>
      </c>
      <c r="E9" t="n">
        <v>14.22</v>
      </c>
      <c r="F9" t="n">
        <v>11.32</v>
      </c>
      <c r="G9" t="n">
        <v>22.64</v>
      </c>
      <c r="H9" t="n">
        <v>0.38</v>
      </c>
      <c r="I9" t="n">
        <v>30</v>
      </c>
      <c r="J9" t="n">
        <v>126.94</v>
      </c>
      <c r="K9" t="n">
        <v>45</v>
      </c>
      <c r="L9" t="n">
        <v>2.75</v>
      </c>
      <c r="M9" t="n">
        <v>28</v>
      </c>
      <c r="N9" t="n">
        <v>19.19</v>
      </c>
      <c r="O9" t="n">
        <v>15889.69</v>
      </c>
      <c r="P9" t="n">
        <v>109.87</v>
      </c>
      <c r="Q9" t="n">
        <v>624.05</v>
      </c>
      <c r="R9" t="n">
        <v>50.13</v>
      </c>
      <c r="S9" t="n">
        <v>29.8</v>
      </c>
      <c r="T9" t="n">
        <v>8975.459999999999</v>
      </c>
      <c r="U9" t="n">
        <v>0.59</v>
      </c>
      <c r="V9" t="n">
        <v>0.83</v>
      </c>
      <c r="W9" t="n">
        <v>2.4</v>
      </c>
      <c r="X9" t="n">
        <v>0.57</v>
      </c>
      <c r="Y9" t="n">
        <v>1</v>
      </c>
      <c r="Z9" t="n">
        <v>10</v>
      </c>
      <c r="AA9" t="n">
        <v>307.6632864372601</v>
      </c>
      <c r="AB9" t="n">
        <v>420.9584816497133</v>
      </c>
      <c r="AC9" t="n">
        <v>380.7827949800036</v>
      </c>
      <c r="AD9" t="n">
        <v>307663.2864372601</v>
      </c>
      <c r="AE9" t="n">
        <v>420958.4816497134</v>
      </c>
      <c r="AF9" t="n">
        <v>3.160537853572983e-06</v>
      </c>
      <c r="AG9" t="n">
        <v>12.34375</v>
      </c>
      <c r="AH9" t="n">
        <v>380782.7949800036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7.0921</v>
      </c>
      <c r="E10" t="n">
        <v>14.1</v>
      </c>
      <c r="F10" t="n">
        <v>11.28</v>
      </c>
      <c r="G10" t="n">
        <v>25.06</v>
      </c>
      <c r="H10" t="n">
        <v>0.42</v>
      </c>
      <c r="I10" t="n">
        <v>27</v>
      </c>
      <c r="J10" t="n">
        <v>127.27</v>
      </c>
      <c r="K10" t="n">
        <v>45</v>
      </c>
      <c r="L10" t="n">
        <v>3</v>
      </c>
      <c r="M10" t="n">
        <v>25</v>
      </c>
      <c r="N10" t="n">
        <v>19.27</v>
      </c>
      <c r="O10" t="n">
        <v>15930.42</v>
      </c>
      <c r="P10" t="n">
        <v>108.36</v>
      </c>
      <c r="Q10" t="n">
        <v>624.0700000000001</v>
      </c>
      <c r="R10" t="n">
        <v>48.74</v>
      </c>
      <c r="S10" t="n">
        <v>29.8</v>
      </c>
      <c r="T10" t="n">
        <v>8294.219999999999</v>
      </c>
      <c r="U10" t="n">
        <v>0.61</v>
      </c>
      <c r="V10" t="n">
        <v>0.83</v>
      </c>
      <c r="W10" t="n">
        <v>2.4</v>
      </c>
      <c r="X10" t="n">
        <v>0.53</v>
      </c>
      <c r="Y10" t="n">
        <v>1</v>
      </c>
      <c r="Z10" t="n">
        <v>10</v>
      </c>
      <c r="AA10" t="n">
        <v>305.3747321857197</v>
      </c>
      <c r="AB10" t="n">
        <v>417.8271807588679</v>
      </c>
      <c r="AC10" t="n">
        <v>377.950341051372</v>
      </c>
      <c r="AD10" t="n">
        <v>305374.7321857197</v>
      </c>
      <c r="AE10" t="n">
        <v>417827.1807588679</v>
      </c>
      <c r="AF10" t="n">
        <v>3.187096617563622e-06</v>
      </c>
      <c r="AG10" t="n">
        <v>12.23958333333333</v>
      </c>
      <c r="AH10" t="n">
        <v>377950.341051372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7.1433</v>
      </c>
      <c r="E11" t="n">
        <v>14</v>
      </c>
      <c r="F11" t="n">
        <v>11.23</v>
      </c>
      <c r="G11" t="n">
        <v>26.95</v>
      </c>
      <c r="H11" t="n">
        <v>0.45</v>
      </c>
      <c r="I11" t="n">
        <v>25</v>
      </c>
      <c r="J11" t="n">
        <v>127.6</v>
      </c>
      <c r="K11" t="n">
        <v>45</v>
      </c>
      <c r="L11" t="n">
        <v>3.25</v>
      </c>
      <c r="M11" t="n">
        <v>23</v>
      </c>
      <c r="N11" t="n">
        <v>19.35</v>
      </c>
      <c r="O11" t="n">
        <v>15971.17</v>
      </c>
      <c r="P11" t="n">
        <v>106.97</v>
      </c>
      <c r="Q11" t="n">
        <v>623.97</v>
      </c>
      <c r="R11" t="n">
        <v>47.31</v>
      </c>
      <c r="S11" t="n">
        <v>29.8</v>
      </c>
      <c r="T11" t="n">
        <v>7590.2</v>
      </c>
      <c r="U11" t="n">
        <v>0.63</v>
      </c>
      <c r="V11" t="n">
        <v>0.83</v>
      </c>
      <c r="W11" t="n">
        <v>2.39</v>
      </c>
      <c r="X11" t="n">
        <v>0.48</v>
      </c>
      <c r="Y11" t="n">
        <v>1</v>
      </c>
      <c r="Z11" t="n">
        <v>10</v>
      </c>
      <c r="AA11" t="n">
        <v>303.312832934304</v>
      </c>
      <c r="AB11" t="n">
        <v>415.0059992385059</v>
      </c>
      <c r="AC11" t="n">
        <v>375.3984091357602</v>
      </c>
      <c r="AD11" t="n">
        <v>303312.832934304</v>
      </c>
      <c r="AE11" t="n">
        <v>415005.9992385058</v>
      </c>
      <c r="AF11" t="n">
        <v>3.210105225284784e-06</v>
      </c>
      <c r="AG11" t="n">
        <v>12.15277777777778</v>
      </c>
      <c r="AH11" t="n">
        <v>375398.4091357602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7.1921</v>
      </c>
      <c r="E12" t="n">
        <v>13.9</v>
      </c>
      <c r="F12" t="n">
        <v>11.18</v>
      </c>
      <c r="G12" t="n">
        <v>29.18</v>
      </c>
      <c r="H12" t="n">
        <v>0.48</v>
      </c>
      <c r="I12" t="n">
        <v>23</v>
      </c>
      <c r="J12" t="n">
        <v>127.93</v>
      </c>
      <c r="K12" t="n">
        <v>45</v>
      </c>
      <c r="L12" t="n">
        <v>3.5</v>
      </c>
      <c r="M12" t="n">
        <v>21</v>
      </c>
      <c r="N12" t="n">
        <v>19.43</v>
      </c>
      <c r="O12" t="n">
        <v>16011.95</v>
      </c>
      <c r="P12" t="n">
        <v>105.39</v>
      </c>
      <c r="Q12" t="n">
        <v>624.04</v>
      </c>
      <c r="R12" t="n">
        <v>45.93</v>
      </c>
      <c r="S12" t="n">
        <v>29.8</v>
      </c>
      <c r="T12" t="n">
        <v>6909.12</v>
      </c>
      <c r="U12" t="n">
        <v>0.65</v>
      </c>
      <c r="V12" t="n">
        <v>0.84</v>
      </c>
      <c r="W12" t="n">
        <v>2.39</v>
      </c>
      <c r="X12" t="n">
        <v>0.44</v>
      </c>
      <c r="Y12" t="n">
        <v>1</v>
      </c>
      <c r="Z12" t="n">
        <v>10</v>
      </c>
      <c r="AA12" t="n">
        <v>301.1746359639617</v>
      </c>
      <c r="AB12" t="n">
        <v>412.0804238130907</v>
      </c>
      <c r="AC12" t="n">
        <v>372.7520465228758</v>
      </c>
      <c r="AD12" t="n">
        <v>301174.6359639617</v>
      </c>
      <c r="AE12" t="n">
        <v>412080.4238130907</v>
      </c>
      <c r="AF12" t="n">
        <v>3.232035304519017e-06</v>
      </c>
      <c r="AG12" t="n">
        <v>12.06597222222222</v>
      </c>
      <c r="AH12" t="n">
        <v>372752.0465228758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7.241</v>
      </c>
      <c r="E13" t="n">
        <v>13.81</v>
      </c>
      <c r="F13" t="n">
        <v>11.14</v>
      </c>
      <c r="G13" t="n">
        <v>31.83</v>
      </c>
      <c r="H13" t="n">
        <v>0.52</v>
      </c>
      <c r="I13" t="n">
        <v>21</v>
      </c>
      <c r="J13" t="n">
        <v>128.26</v>
      </c>
      <c r="K13" t="n">
        <v>45</v>
      </c>
      <c r="L13" t="n">
        <v>3.75</v>
      </c>
      <c r="M13" t="n">
        <v>19</v>
      </c>
      <c r="N13" t="n">
        <v>19.51</v>
      </c>
      <c r="O13" t="n">
        <v>16052.76</v>
      </c>
      <c r="P13" t="n">
        <v>103.54</v>
      </c>
      <c r="Q13" t="n">
        <v>624.03</v>
      </c>
      <c r="R13" t="n">
        <v>44.68</v>
      </c>
      <c r="S13" t="n">
        <v>29.8</v>
      </c>
      <c r="T13" t="n">
        <v>6293.05</v>
      </c>
      <c r="U13" t="n">
        <v>0.67</v>
      </c>
      <c r="V13" t="n">
        <v>0.84</v>
      </c>
      <c r="W13" t="n">
        <v>2.38</v>
      </c>
      <c r="X13" t="n">
        <v>0.39</v>
      </c>
      <c r="Y13" t="n">
        <v>1</v>
      </c>
      <c r="Z13" t="n">
        <v>10</v>
      </c>
      <c r="AA13" t="n">
        <v>298.7207505678838</v>
      </c>
      <c r="AB13" t="n">
        <v>408.7229095563938</v>
      </c>
      <c r="AC13" t="n">
        <v>369.7149687145372</v>
      </c>
      <c r="AD13" t="n">
        <v>298720.7505678838</v>
      </c>
      <c r="AE13" t="n">
        <v>408722.9095563938</v>
      </c>
      <c r="AF13" t="n">
        <v>3.254010322440206e-06</v>
      </c>
      <c r="AG13" t="n">
        <v>11.98784722222222</v>
      </c>
      <c r="AH13" t="n">
        <v>369714.9687145372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7.2686</v>
      </c>
      <c r="E14" t="n">
        <v>13.76</v>
      </c>
      <c r="F14" t="n">
        <v>11.11</v>
      </c>
      <c r="G14" t="n">
        <v>33.34</v>
      </c>
      <c r="H14" t="n">
        <v>0.55</v>
      </c>
      <c r="I14" t="n">
        <v>20</v>
      </c>
      <c r="J14" t="n">
        <v>128.59</v>
      </c>
      <c r="K14" t="n">
        <v>45</v>
      </c>
      <c r="L14" t="n">
        <v>4</v>
      </c>
      <c r="M14" t="n">
        <v>18</v>
      </c>
      <c r="N14" t="n">
        <v>19.59</v>
      </c>
      <c r="O14" t="n">
        <v>16093.6</v>
      </c>
      <c r="P14" t="n">
        <v>102.66</v>
      </c>
      <c r="Q14" t="n">
        <v>624.0700000000001</v>
      </c>
      <c r="R14" t="n">
        <v>43.79</v>
      </c>
      <c r="S14" t="n">
        <v>29.8</v>
      </c>
      <c r="T14" t="n">
        <v>5853.68</v>
      </c>
      <c r="U14" t="n">
        <v>0.68</v>
      </c>
      <c r="V14" t="n">
        <v>0.84</v>
      </c>
      <c r="W14" t="n">
        <v>2.38</v>
      </c>
      <c r="X14" t="n">
        <v>0.37</v>
      </c>
      <c r="Y14" t="n">
        <v>1</v>
      </c>
      <c r="Z14" t="n">
        <v>10</v>
      </c>
      <c r="AA14" t="n">
        <v>297.5459080146677</v>
      </c>
      <c r="AB14" t="n">
        <v>407.115438144688</v>
      </c>
      <c r="AC14" t="n">
        <v>368.2609121182643</v>
      </c>
      <c r="AD14" t="n">
        <v>297545.9080146677</v>
      </c>
      <c r="AE14" t="n">
        <v>407115.438144688</v>
      </c>
      <c r="AF14" t="n">
        <v>3.266413400039895e-06</v>
      </c>
      <c r="AG14" t="n">
        <v>11.94444444444444</v>
      </c>
      <c r="AH14" t="n">
        <v>368260.9121182643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7.3061</v>
      </c>
      <c r="E15" t="n">
        <v>13.69</v>
      </c>
      <c r="F15" t="n">
        <v>11.1</v>
      </c>
      <c r="G15" t="n">
        <v>36.98</v>
      </c>
      <c r="H15" t="n">
        <v>0.58</v>
      </c>
      <c r="I15" t="n">
        <v>18</v>
      </c>
      <c r="J15" t="n">
        <v>128.92</v>
      </c>
      <c r="K15" t="n">
        <v>45</v>
      </c>
      <c r="L15" t="n">
        <v>4.25</v>
      </c>
      <c r="M15" t="n">
        <v>16</v>
      </c>
      <c r="N15" t="n">
        <v>19.68</v>
      </c>
      <c r="O15" t="n">
        <v>16134.46</v>
      </c>
      <c r="P15" t="n">
        <v>100.89</v>
      </c>
      <c r="Q15" t="n">
        <v>623.97</v>
      </c>
      <c r="R15" t="n">
        <v>43.01</v>
      </c>
      <c r="S15" t="n">
        <v>29.8</v>
      </c>
      <c r="T15" t="n">
        <v>5472.96</v>
      </c>
      <c r="U15" t="n">
        <v>0.6899999999999999</v>
      </c>
      <c r="V15" t="n">
        <v>0.84</v>
      </c>
      <c r="W15" t="n">
        <v>2.39</v>
      </c>
      <c r="X15" t="n">
        <v>0.35</v>
      </c>
      <c r="Y15" t="n">
        <v>1</v>
      </c>
      <c r="Z15" t="n">
        <v>10</v>
      </c>
      <c r="AA15" t="n">
        <v>295.629205009024</v>
      </c>
      <c r="AB15" t="n">
        <v>404.4929205333976</v>
      </c>
      <c r="AC15" t="n">
        <v>365.8886839070689</v>
      </c>
      <c r="AD15" t="n">
        <v>295629.205009024</v>
      </c>
      <c r="AE15" t="n">
        <v>404492.9205333976</v>
      </c>
      <c r="AF15" t="n">
        <v>3.283265407648169e-06</v>
      </c>
      <c r="AG15" t="n">
        <v>11.88368055555556</v>
      </c>
      <c r="AH15" t="n">
        <v>365888.6839070689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7.335</v>
      </c>
      <c r="E16" t="n">
        <v>13.63</v>
      </c>
      <c r="F16" t="n">
        <v>11.07</v>
      </c>
      <c r="G16" t="n">
        <v>39.06</v>
      </c>
      <c r="H16" t="n">
        <v>0.62</v>
      </c>
      <c r="I16" t="n">
        <v>17</v>
      </c>
      <c r="J16" t="n">
        <v>129.25</v>
      </c>
      <c r="K16" t="n">
        <v>45</v>
      </c>
      <c r="L16" t="n">
        <v>4.5</v>
      </c>
      <c r="M16" t="n">
        <v>15</v>
      </c>
      <c r="N16" t="n">
        <v>19.76</v>
      </c>
      <c r="O16" t="n">
        <v>16175.36</v>
      </c>
      <c r="P16" t="n">
        <v>99.27</v>
      </c>
      <c r="Q16" t="n">
        <v>623.97</v>
      </c>
      <c r="R16" t="n">
        <v>42.35</v>
      </c>
      <c r="S16" t="n">
        <v>29.8</v>
      </c>
      <c r="T16" t="n">
        <v>5145.92</v>
      </c>
      <c r="U16" t="n">
        <v>0.7</v>
      </c>
      <c r="V16" t="n">
        <v>0.84</v>
      </c>
      <c r="W16" t="n">
        <v>2.38</v>
      </c>
      <c r="X16" t="n">
        <v>0.32</v>
      </c>
      <c r="Y16" t="n">
        <v>1</v>
      </c>
      <c r="Z16" t="n">
        <v>10</v>
      </c>
      <c r="AA16" t="n">
        <v>284.3652548929119</v>
      </c>
      <c r="AB16" t="n">
        <v>389.0810870541255</v>
      </c>
      <c r="AC16" t="n">
        <v>351.9477341844144</v>
      </c>
      <c r="AD16" t="n">
        <v>284365.2548929119</v>
      </c>
      <c r="AE16" t="n">
        <v>389081.0870541255</v>
      </c>
      <c r="AF16" t="n">
        <v>3.296252688178278e-06</v>
      </c>
      <c r="AG16" t="n">
        <v>11.83159722222222</v>
      </c>
      <c r="AH16" t="n">
        <v>351947.7341844144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7.3629</v>
      </c>
      <c r="E17" t="n">
        <v>13.58</v>
      </c>
      <c r="F17" t="n">
        <v>11.04</v>
      </c>
      <c r="G17" t="n">
        <v>41.4</v>
      </c>
      <c r="H17" t="n">
        <v>0.65</v>
      </c>
      <c r="I17" t="n">
        <v>16</v>
      </c>
      <c r="J17" t="n">
        <v>129.59</v>
      </c>
      <c r="K17" t="n">
        <v>45</v>
      </c>
      <c r="L17" t="n">
        <v>4.75</v>
      </c>
      <c r="M17" t="n">
        <v>14</v>
      </c>
      <c r="N17" t="n">
        <v>19.84</v>
      </c>
      <c r="O17" t="n">
        <v>16216.29</v>
      </c>
      <c r="P17" t="n">
        <v>98.31999999999999</v>
      </c>
      <c r="Q17" t="n">
        <v>623.97</v>
      </c>
      <c r="R17" t="n">
        <v>41.45</v>
      </c>
      <c r="S17" t="n">
        <v>29.8</v>
      </c>
      <c r="T17" t="n">
        <v>4700.93</v>
      </c>
      <c r="U17" t="n">
        <v>0.72</v>
      </c>
      <c r="V17" t="n">
        <v>0.85</v>
      </c>
      <c r="W17" t="n">
        <v>2.38</v>
      </c>
      <c r="X17" t="n">
        <v>0.29</v>
      </c>
      <c r="Y17" t="n">
        <v>1</v>
      </c>
      <c r="Z17" t="n">
        <v>10</v>
      </c>
      <c r="AA17" t="n">
        <v>283.1674000964955</v>
      </c>
      <c r="AB17" t="n">
        <v>387.4421292760446</v>
      </c>
      <c r="AC17" t="n">
        <v>350.4651962363818</v>
      </c>
      <c r="AD17" t="n">
        <v>283167.4000964955</v>
      </c>
      <c r="AE17" t="n">
        <v>387442.1292760446</v>
      </c>
      <c r="AF17" t="n">
        <v>3.308790581838833e-06</v>
      </c>
      <c r="AG17" t="n">
        <v>11.78819444444444</v>
      </c>
      <c r="AH17" t="n">
        <v>350465.1962363818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7.3826</v>
      </c>
      <c r="E18" t="n">
        <v>13.55</v>
      </c>
      <c r="F18" t="n">
        <v>11.03</v>
      </c>
      <c r="G18" t="n">
        <v>44.12</v>
      </c>
      <c r="H18" t="n">
        <v>0.68</v>
      </c>
      <c r="I18" t="n">
        <v>15</v>
      </c>
      <c r="J18" t="n">
        <v>129.92</v>
      </c>
      <c r="K18" t="n">
        <v>45</v>
      </c>
      <c r="L18" t="n">
        <v>5</v>
      </c>
      <c r="M18" t="n">
        <v>13</v>
      </c>
      <c r="N18" t="n">
        <v>19.92</v>
      </c>
      <c r="O18" t="n">
        <v>16257.24</v>
      </c>
      <c r="P18" t="n">
        <v>96.52</v>
      </c>
      <c r="Q18" t="n">
        <v>624.05</v>
      </c>
      <c r="R18" t="n">
        <v>41.19</v>
      </c>
      <c r="S18" t="n">
        <v>29.8</v>
      </c>
      <c r="T18" t="n">
        <v>4577.58</v>
      </c>
      <c r="U18" t="n">
        <v>0.72</v>
      </c>
      <c r="V18" t="n">
        <v>0.85</v>
      </c>
      <c r="W18" t="n">
        <v>2.37</v>
      </c>
      <c r="X18" t="n">
        <v>0.28</v>
      </c>
      <c r="Y18" t="n">
        <v>1</v>
      </c>
      <c r="Z18" t="n">
        <v>10</v>
      </c>
      <c r="AA18" t="n">
        <v>281.5281832162839</v>
      </c>
      <c r="AB18" t="n">
        <v>385.1992804233942</v>
      </c>
      <c r="AC18" t="n">
        <v>348.4364017303702</v>
      </c>
      <c r="AD18" t="n">
        <v>281528.1832162839</v>
      </c>
      <c r="AE18" t="n">
        <v>385199.2804233942</v>
      </c>
      <c r="AF18" t="n">
        <v>3.317643503169046e-06</v>
      </c>
      <c r="AG18" t="n">
        <v>11.76215277777778</v>
      </c>
      <c r="AH18" t="n">
        <v>348436.4017303702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7.4094</v>
      </c>
      <c r="E19" t="n">
        <v>13.5</v>
      </c>
      <c r="F19" t="n">
        <v>11.01</v>
      </c>
      <c r="G19" t="n">
        <v>47.17</v>
      </c>
      <c r="H19" t="n">
        <v>0.71</v>
      </c>
      <c r="I19" t="n">
        <v>14</v>
      </c>
      <c r="J19" t="n">
        <v>130.25</v>
      </c>
      <c r="K19" t="n">
        <v>45</v>
      </c>
      <c r="L19" t="n">
        <v>5.25</v>
      </c>
      <c r="M19" t="n">
        <v>12</v>
      </c>
      <c r="N19" t="n">
        <v>20</v>
      </c>
      <c r="O19" t="n">
        <v>16298.23</v>
      </c>
      <c r="P19" t="n">
        <v>95.09999999999999</v>
      </c>
      <c r="Q19" t="n">
        <v>623.98</v>
      </c>
      <c r="R19" t="n">
        <v>40.39</v>
      </c>
      <c r="S19" t="n">
        <v>29.8</v>
      </c>
      <c r="T19" t="n">
        <v>4185.62</v>
      </c>
      <c r="U19" t="n">
        <v>0.74</v>
      </c>
      <c r="V19" t="n">
        <v>0.85</v>
      </c>
      <c r="W19" t="n">
        <v>2.38</v>
      </c>
      <c r="X19" t="n">
        <v>0.26</v>
      </c>
      <c r="Y19" t="n">
        <v>1</v>
      </c>
      <c r="Z19" t="n">
        <v>10</v>
      </c>
      <c r="AA19" t="n">
        <v>280.0486521736286</v>
      </c>
      <c r="AB19" t="n">
        <v>383.1749207785302</v>
      </c>
      <c r="AC19" t="n">
        <v>346.6052441288054</v>
      </c>
      <c r="AD19" t="n">
        <v>280048.6521736286</v>
      </c>
      <c r="AE19" t="n">
        <v>383174.9207785302</v>
      </c>
      <c r="AF19" t="n">
        <v>3.329687071273092e-06</v>
      </c>
      <c r="AG19" t="n">
        <v>11.71875</v>
      </c>
      <c r="AH19" t="n">
        <v>346605.2441288054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7.4134</v>
      </c>
      <c r="E20" t="n">
        <v>13.49</v>
      </c>
      <c r="F20" t="n">
        <v>11</v>
      </c>
      <c r="G20" t="n">
        <v>47.14</v>
      </c>
      <c r="H20" t="n">
        <v>0.74</v>
      </c>
      <c r="I20" t="n">
        <v>14</v>
      </c>
      <c r="J20" t="n">
        <v>130.58</v>
      </c>
      <c r="K20" t="n">
        <v>45</v>
      </c>
      <c r="L20" t="n">
        <v>5.5</v>
      </c>
      <c r="M20" t="n">
        <v>12</v>
      </c>
      <c r="N20" t="n">
        <v>20.09</v>
      </c>
      <c r="O20" t="n">
        <v>16339.24</v>
      </c>
      <c r="P20" t="n">
        <v>93.58</v>
      </c>
      <c r="Q20" t="n">
        <v>624.01</v>
      </c>
      <c r="R20" t="n">
        <v>40.27</v>
      </c>
      <c r="S20" t="n">
        <v>29.8</v>
      </c>
      <c r="T20" t="n">
        <v>4121.42</v>
      </c>
      <c r="U20" t="n">
        <v>0.74</v>
      </c>
      <c r="V20" t="n">
        <v>0.85</v>
      </c>
      <c r="W20" t="n">
        <v>2.37</v>
      </c>
      <c r="X20" t="n">
        <v>0.25</v>
      </c>
      <c r="Y20" t="n">
        <v>1</v>
      </c>
      <c r="Z20" t="n">
        <v>10</v>
      </c>
      <c r="AA20" t="n">
        <v>278.8476051414044</v>
      </c>
      <c r="AB20" t="n">
        <v>381.5315952425857</v>
      </c>
      <c r="AC20" t="n">
        <v>345.1187552755895</v>
      </c>
      <c r="AD20" t="n">
        <v>278847.6051414044</v>
      </c>
      <c r="AE20" t="n">
        <v>381531.5952425857</v>
      </c>
      <c r="AF20" t="n">
        <v>3.331484618751309e-06</v>
      </c>
      <c r="AG20" t="n">
        <v>11.71006944444444</v>
      </c>
      <c r="AH20" t="n">
        <v>345118.7552755895</v>
      </c>
    </row>
    <row r="21">
      <c r="A21" t="n">
        <v>19</v>
      </c>
      <c r="B21" t="n">
        <v>60</v>
      </c>
      <c r="C21" t="inlineStr">
        <is>
          <t xml:space="preserve">CONCLUIDO	</t>
        </is>
      </c>
      <c r="D21" t="n">
        <v>7.4264</v>
      </c>
      <c r="E21" t="n">
        <v>13.47</v>
      </c>
      <c r="F21" t="n">
        <v>11</v>
      </c>
      <c r="G21" t="n">
        <v>50.77</v>
      </c>
      <c r="H21" t="n">
        <v>0.78</v>
      </c>
      <c r="I21" t="n">
        <v>13</v>
      </c>
      <c r="J21" t="n">
        <v>130.92</v>
      </c>
      <c r="K21" t="n">
        <v>45</v>
      </c>
      <c r="L21" t="n">
        <v>5.75</v>
      </c>
      <c r="M21" t="n">
        <v>10</v>
      </c>
      <c r="N21" t="n">
        <v>20.17</v>
      </c>
      <c r="O21" t="n">
        <v>16380.29</v>
      </c>
      <c r="P21" t="n">
        <v>93.19</v>
      </c>
      <c r="Q21" t="n">
        <v>623.98</v>
      </c>
      <c r="R21" t="n">
        <v>40.15</v>
      </c>
      <c r="S21" t="n">
        <v>29.8</v>
      </c>
      <c r="T21" t="n">
        <v>4066.26</v>
      </c>
      <c r="U21" t="n">
        <v>0.74</v>
      </c>
      <c r="V21" t="n">
        <v>0.85</v>
      </c>
      <c r="W21" t="n">
        <v>2.38</v>
      </c>
      <c r="X21" t="n">
        <v>0.25</v>
      </c>
      <c r="Y21" t="n">
        <v>1</v>
      </c>
      <c r="Z21" t="n">
        <v>10</v>
      </c>
      <c r="AA21" t="n">
        <v>278.3841143809112</v>
      </c>
      <c r="AB21" t="n">
        <v>380.8974267363097</v>
      </c>
      <c r="AC21" t="n">
        <v>344.5451109214914</v>
      </c>
      <c r="AD21" t="n">
        <v>278384.1143809112</v>
      </c>
      <c r="AE21" t="n">
        <v>380897.4267363097</v>
      </c>
      <c r="AF21" t="n">
        <v>3.337326648055509e-06</v>
      </c>
      <c r="AG21" t="n">
        <v>11.69270833333333</v>
      </c>
      <c r="AH21" t="n">
        <v>344545.1109214914</v>
      </c>
    </row>
    <row r="22">
      <c r="A22" t="n">
        <v>20</v>
      </c>
      <c r="B22" t="n">
        <v>60</v>
      </c>
      <c r="C22" t="inlineStr">
        <is>
          <t xml:space="preserve">CONCLUIDO	</t>
        </is>
      </c>
      <c r="D22" t="n">
        <v>7.4533</v>
      </c>
      <c r="E22" t="n">
        <v>13.42</v>
      </c>
      <c r="F22" t="n">
        <v>10.98</v>
      </c>
      <c r="G22" t="n">
        <v>54.89</v>
      </c>
      <c r="H22" t="n">
        <v>0.8100000000000001</v>
      </c>
      <c r="I22" t="n">
        <v>12</v>
      </c>
      <c r="J22" t="n">
        <v>131.25</v>
      </c>
      <c r="K22" t="n">
        <v>45</v>
      </c>
      <c r="L22" t="n">
        <v>6</v>
      </c>
      <c r="M22" t="n">
        <v>6</v>
      </c>
      <c r="N22" t="n">
        <v>20.25</v>
      </c>
      <c r="O22" t="n">
        <v>16421.36</v>
      </c>
      <c r="P22" t="n">
        <v>91.03</v>
      </c>
      <c r="Q22" t="n">
        <v>623.97</v>
      </c>
      <c r="R22" t="n">
        <v>39.15</v>
      </c>
      <c r="S22" t="n">
        <v>29.8</v>
      </c>
      <c r="T22" t="n">
        <v>3573.75</v>
      </c>
      <c r="U22" t="n">
        <v>0.76</v>
      </c>
      <c r="V22" t="n">
        <v>0.85</v>
      </c>
      <c r="W22" t="n">
        <v>2.38</v>
      </c>
      <c r="X22" t="n">
        <v>0.23</v>
      </c>
      <c r="Y22" t="n">
        <v>1</v>
      </c>
      <c r="Z22" t="n">
        <v>10</v>
      </c>
      <c r="AA22" t="n">
        <v>276.3829429773818</v>
      </c>
      <c r="AB22" t="n">
        <v>378.1593357365493</v>
      </c>
      <c r="AC22" t="n">
        <v>342.0683394838134</v>
      </c>
      <c r="AD22" t="n">
        <v>276382.9429773818</v>
      </c>
      <c r="AE22" t="n">
        <v>378159.3357365493</v>
      </c>
      <c r="AF22" t="n">
        <v>3.349415154846511e-06</v>
      </c>
      <c r="AG22" t="n">
        <v>11.64930555555556</v>
      </c>
      <c r="AH22" t="n">
        <v>342068.3394838134</v>
      </c>
    </row>
    <row r="23">
      <c r="A23" t="n">
        <v>21</v>
      </c>
      <c r="B23" t="n">
        <v>60</v>
      </c>
      <c r="C23" t="inlineStr">
        <is>
          <t xml:space="preserve">CONCLUIDO	</t>
        </is>
      </c>
      <c r="D23" t="n">
        <v>7.4576</v>
      </c>
      <c r="E23" t="n">
        <v>13.41</v>
      </c>
      <c r="F23" t="n">
        <v>10.97</v>
      </c>
      <c r="G23" t="n">
        <v>54.85</v>
      </c>
      <c r="H23" t="n">
        <v>0.84</v>
      </c>
      <c r="I23" t="n">
        <v>12</v>
      </c>
      <c r="J23" t="n">
        <v>131.58</v>
      </c>
      <c r="K23" t="n">
        <v>45</v>
      </c>
      <c r="L23" t="n">
        <v>6.25</v>
      </c>
      <c r="M23" t="n">
        <v>3</v>
      </c>
      <c r="N23" t="n">
        <v>20.34</v>
      </c>
      <c r="O23" t="n">
        <v>16462.46</v>
      </c>
      <c r="P23" t="n">
        <v>90.70999999999999</v>
      </c>
      <c r="Q23" t="n">
        <v>624.02</v>
      </c>
      <c r="R23" t="n">
        <v>38.92</v>
      </c>
      <c r="S23" t="n">
        <v>29.8</v>
      </c>
      <c r="T23" t="n">
        <v>3460.63</v>
      </c>
      <c r="U23" t="n">
        <v>0.77</v>
      </c>
      <c r="V23" t="n">
        <v>0.85</v>
      </c>
      <c r="W23" t="n">
        <v>2.38</v>
      </c>
      <c r="X23" t="n">
        <v>0.22</v>
      </c>
      <c r="Y23" t="n">
        <v>1</v>
      </c>
      <c r="Z23" t="n">
        <v>10</v>
      </c>
      <c r="AA23" t="n">
        <v>276.0626597415856</v>
      </c>
      <c r="AB23" t="n">
        <v>377.7211100834338</v>
      </c>
      <c r="AC23" t="n">
        <v>341.6719374719777</v>
      </c>
      <c r="AD23" t="n">
        <v>276062.6597415856</v>
      </c>
      <c r="AE23" t="n">
        <v>377721.1100834338</v>
      </c>
      <c r="AF23" t="n">
        <v>3.351347518385593e-06</v>
      </c>
      <c r="AG23" t="n">
        <v>11.640625</v>
      </c>
      <c r="AH23" t="n">
        <v>341671.9374719777</v>
      </c>
    </row>
    <row r="24">
      <c r="A24" t="n">
        <v>22</v>
      </c>
      <c r="B24" t="n">
        <v>60</v>
      </c>
      <c r="C24" t="inlineStr">
        <is>
          <t xml:space="preserve">CONCLUIDO	</t>
        </is>
      </c>
      <c r="D24" t="n">
        <v>7.453</v>
      </c>
      <c r="E24" t="n">
        <v>13.42</v>
      </c>
      <c r="F24" t="n">
        <v>10.98</v>
      </c>
      <c r="G24" t="n">
        <v>54.89</v>
      </c>
      <c r="H24" t="n">
        <v>0.87</v>
      </c>
      <c r="I24" t="n">
        <v>12</v>
      </c>
      <c r="J24" t="n">
        <v>131.92</v>
      </c>
      <c r="K24" t="n">
        <v>45</v>
      </c>
      <c r="L24" t="n">
        <v>6.5</v>
      </c>
      <c r="M24" t="n">
        <v>2</v>
      </c>
      <c r="N24" t="n">
        <v>20.42</v>
      </c>
      <c r="O24" t="n">
        <v>16503.6</v>
      </c>
      <c r="P24" t="n">
        <v>90.95999999999999</v>
      </c>
      <c r="Q24" t="n">
        <v>623.97</v>
      </c>
      <c r="R24" t="n">
        <v>39.14</v>
      </c>
      <c r="S24" t="n">
        <v>29.8</v>
      </c>
      <c r="T24" t="n">
        <v>3569.53</v>
      </c>
      <c r="U24" t="n">
        <v>0.76</v>
      </c>
      <c r="V24" t="n">
        <v>0.85</v>
      </c>
      <c r="W24" t="n">
        <v>2.38</v>
      </c>
      <c r="X24" t="n">
        <v>0.23</v>
      </c>
      <c r="Y24" t="n">
        <v>1</v>
      </c>
      <c r="Z24" t="n">
        <v>10</v>
      </c>
      <c r="AA24" t="n">
        <v>276.3358180891531</v>
      </c>
      <c r="AB24" t="n">
        <v>378.0948573854715</v>
      </c>
      <c r="AC24" t="n">
        <v>342.0100148560664</v>
      </c>
      <c r="AD24" t="n">
        <v>276335.8180891531</v>
      </c>
      <c r="AE24" t="n">
        <v>378094.8573854715</v>
      </c>
      <c r="AF24" t="n">
        <v>3.349280338785645e-06</v>
      </c>
      <c r="AG24" t="n">
        <v>11.64930555555556</v>
      </c>
      <c r="AH24" t="n">
        <v>342010.0148560664</v>
      </c>
    </row>
    <row r="25">
      <c r="A25" t="n">
        <v>23</v>
      </c>
      <c r="B25" t="n">
        <v>60</v>
      </c>
      <c r="C25" t="inlineStr">
        <is>
          <t xml:space="preserve">CONCLUIDO	</t>
        </is>
      </c>
      <c r="D25" t="n">
        <v>7.4522</v>
      </c>
      <c r="E25" t="n">
        <v>13.42</v>
      </c>
      <c r="F25" t="n">
        <v>10.98</v>
      </c>
      <c r="G25" t="n">
        <v>54.9</v>
      </c>
      <c r="H25" t="n">
        <v>0.9</v>
      </c>
      <c r="I25" t="n">
        <v>12</v>
      </c>
      <c r="J25" t="n">
        <v>132.25</v>
      </c>
      <c r="K25" t="n">
        <v>45</v>
      </c>
      <c r="L25" t="n">
        <v>6.75</v>
      </c>
      <c r="M25" t="n">
        <v>1</v>
      </c>
      <c r="N25" t="n">
        <v>20.5</v>
      </c>
      <c r="O25" t="n">
        <v>16544.76</v>
      </c>
      <c r="P25" t="n">
        <v>91.09</v>
      </c>
      <c r="Q25" t="n">
        <v>624.05</v>
      </c>
      <c r="R25" t="n">
        <v>39.18</v>
      </c>
      <c r="S25" t="n">
        <v>29.8</v>
      </c>
      <c r="T25" t="n">
        <v>3590.42</v>
      </c>
      <c r="U25" t="n">
        <v>0.76</v>
      </c>
      <c r="V25" t="n">
        <v>0.85</v>
      </c>
      <c r="W25" t="n">
        <v>2.38</v>
      </c>
      <c r="X25" t="n">
        <v>0.23</v>
      </c>
      <c r="Y25" t="n">
        <v>1</v>
      </c>
      <c r="Z25" t="n">
        <v>10</v>
      </c>
      <c r="AA25" t="n">
        <v>276.4413785591321</v>
      </c>
      <c r="AB25" t="n">
        <v>378.2392898774959</v>
      </c>
      <c r="AC25" t="n">
        <v>342.1406629137645</v>
      </c>
      <c r="AD25" t="n">
        <v>276441.3785591321</v>
      </c>
      <c r="AE25" t="n">
        <v>378239.289877496</v>
      </c>
      <c r="AF25" t="n">
        <v>3.348920829290002e-06</v>
      </c>
      <c r="AG25" t="n">
        <v>11.64930555555556</v>
      </c>
      <c r="AH25" t="n">
        <v>342140.6629137645</v>
      </c>
    </row>
    <row r="26">
      <c r="A26" t="n">
        <v>24</v>
      </c>
      <c r="B26" t="n">
        <v>60</v>
      </c>
      <c r="C26" t="inlineStr">
        <is>
          <t xml:space="preserve">CONCLUIDO	</t>
        </is>
      </c>
      <c r="D26" t="n">
        <v>7.4522</v>
      </c>
      <c r="E26" t="n">
        <v>13.42</v>
      </c>
      <c r="F26" t="n">
        <v>10.98</v>
      </c>
      <c r="G26" t="n">
        <v>54.9</v>
      </c>
      <c r="H26" t="n">
        <v>0.93</v>
      </c>
      <c r="I26" t="n">
        <v>12</v>
      </c>
      <c r="J26" t="n">
        <v>132.58</v>
      </c>
      <c r="K26" t="n">
        <v>45</v>
      </c>
      <c r="L26" t="n">
        <v>7</v>
      </c>
      <c r="M26" t="n">
        <v>0</v>
      </c>
      <c r="N26" t="n">
        <v>20.59</v>
      </c>
      <c r="O26" t="n">
        <v>16585.95</v>
      </c>
      <c r="P26" t="n">
        <v>91.28</v>
      </c>
      <c r="Q26" t="n">
        <v>624.05</v>
      </c>
      <c r="R26" t="n">
        <v>39.18</v>
      </c>
      <c r="S26" t="n">
        <v>29.8</v>
      </c>
      <c r="T26" t="n">
        <v>3587.99</v>
      </c>
      <c r="U26" t="n">
        <v>0.76</v>
      </c>
      <c r="V26" t="n">
        <v>0.85</v>
      </c>
      <c r="W26" t="n">
        <v>2.38</v>
      </c>
      <c r="X26" t="n">
        <v>0.23</v>
      </c>
      <c r="Y26" t="n">
        <v>1</v>
      </c>
      <c r="Z26" t="n">
        <v>10</v>
      </c>
      <c r="AA26" t="n">
        <v>276.5801257918583</v>
      </c>
      <c r="AB26" t="n">
        <v>378.4291299624078</v>
      </c>
      <c r="AC26" t="n">
        <v>342.3123849274146</v>
      </c>
      <c r="AD26" t="n">
        <v>276580.1257918583</v>
      </c>
      <c r="AE26" t="n">
        <v>378429.1299624079</v>
      </c>
      <c r="AF26" t="n">
        <v>3.348920829290002e-06</v>
      </c>
      <c r="AG26" t="n">
        <v>11.64930555555556</v>
      </c>
      <c r="AH26" t="n">
        <v>342312.3849274146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9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3.8382</v>
      </c>
      <c r="E2" t="n">
        <v>26.05</v>
      </c>
      <c r="F2" t="n">
        <v>14.35</v>
      </c>
      <c r="G2" t="n">
        <v>4.92</v>
      </c>
      <c r="H2" t="n">
        <v>0.07000000000000001</v>
      </c>
      <c r="I2" t="n">
        <v>175</v>
      </c>
      <c r="J2" t="n">
        <v>263.32</v>
      </c>
      <c r="K2" t="n">
        <v>59.89</v>
      </c>
      <c r="L2" t="n">
        <v>1</v>
      </c>
      <c r="M2" t="n">
        <v>173</v>
      </c>
      <c r="N2" t="n">
        <v>67.43000000000001</v>
      </c>
      <c r="O2" t="n">
        <v>32710.1</v>
      </c>
      <c r="P2" t="n">
        <v>242.64</v>
      </c>
      <c r="Q2" t="n">
        <v>624.49</v>
      </c>
      <c r="R2" t="n">
        <v>144.6</v>
      </c>
      <c r="S2" t="n">
        <v>29.8</v>
      </c>
      <c r="T2" t="n">
        <v>55482.81</v>
      </c>
      <c r="U2" t="n">
        <v>0.21</v>
      </c>
      <c r="V2" t="n">
        <v>0.65</v>
      </c>
      <c r="W2" t="n">
        <v>2.64</v>
      </c>
      <c r="X2" t="n">
        <v>3.6</v>
      </c>
      <c r="Y2" t="n">
        <v>1</v>
      </c>
      <c r="Z2" t="n">
        <v>10</v>
      </c>
      <c r="AA2" t="n">
        <v>843.5167589565843</v>
      </c>
      <c r="AB2" t="n">
        <v>1154.136842937419</v>
      </c>
      <c r="AC2" t="n">
        <v>1043.987642488704</v>
      </c>
      <c r="AD2" t="n">
        <v>843516.7589565844</v>
      </c>
      <c r="AE2" t="n">
        <v>1154136.842937419</v>
      </c>
      <c r="AF2" t="n">
        <v>1.396863195266168e-06</v>
      </c>
      <c r="AG2" t="n">
        <v>22.61284722222222</v>
      </c>
      <c r="AH2" t="n">
        <v>1043987.642488704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4.3652</v>
      </c>
      <c r="E3" t="n">
        <v>22.91</v>
      </c>
      <c r="F3" t="n">
        <v>13.43</v>
      </c>
      <c r="G3" t="n">
        <v>6.15</v>
      </c>
      <c r="H3" t="n">
        <v>0.08</v>
      </c>
      <c r="I3" t="n">
        <v>131</v>
      </c>
      <c r="J3" t="n">
        <v>263.79</v>
      </c>
      <c r="K3" t="n">
        <v>59.89</v>
      </c>
      <c r="L3" t="n">
        <v>1.25</v>
      </c>
      <c r="M3" t="n">
        <v>129</v>
      </c>
      <c r="N3" t="n">
        <v>67.65000000000001</v>
      </c>
      <c r="O3" t="n">
        <v>32767.75</v>
      </c>
      <c r="P3" t="n">
        <v>226.69</v>
      </c>
      <c r="Q3" t="n">
        <v>624.29</v>
      </c>
      <c r="R3" t="n">
        <v>115.53</v>
      </c>
      <c r="S3" t="n">
        <v>29.8</v>
      </c>
      <c r="T3" t="n">
        <v>41167.02</v>
      </c>
      <c r="U3" t="n">
        <v>0.26</v>
      </c>
      <c r="V3" t="n">
        <v>0.7</v>
      </c>
      <c r="W3" t="n">
        <v>2.58</v>
      </c>
      <c r="X3" t="n">
        <v>2.68</v>
      </c>
      <c r="Y3" t="n">
        <v>1</v>
      </c>
      <c r="Z3" t="n">
        <v>10</v>
      </c>
      <c r="AA3" t="n">
        <v>717.8499881078928</v>
      </c>
      <c r="AB3" t="n">
        <v>982.1940230355875</v>
      </c>
      <c r="AC3" t="n">
        <v>888.4548039950396</v>
      </c>
      <c r="AD3" t="n">
        <v>717849.9881078928</v>
      </c>
      <c r="AE3" t="n">
        <v>982194.0230355875</v>
      </c>
      <c r="AF3" t="n">
        <v>1.588658021983189e-06</v>
      </c>
      <c r="AG3" t="n">
        <v>19.88715277777778</v>
      </c>
      <c r="AH3" t="n">
        <v>888454.8039950395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4.7541</v>
      </c>
      <c r="E4" t="n">
        <v>21.03</v>
      </c>
      <c r="F4" t="n">
        <v>12.87</v>
      </c>
      <c r="G4" t="n">
        <v>7.36</v>
      </c>
      <c r="H4" t="n">
        <v>0.1</v>
      </c>
      <c r="I4" t="n">
        <v>105</v>
      </c>
      <c r="J4" t="n">
        <v>264.25</v>
      </c>
      <c r="K4" t="n">
        <v>59.89</v>
      </c>
      <c r="L4" t="n">
        <v>1.5</v>
      </c>
      <c r="M4" t="n">
        <v>103</v>
      </c>
      <c r="N4" t="n">
        <v>67.87</v>
      </c>
      <c r="O4" t="n">
        <v>32825.49</v>
      </c>
      <c r="P4" t="n">
        <v>216.83</v>
      </c>
      <c r="Q4" t="n">
        <v>624.27</v>
      </c>
      <c r="R4" t="n">
        <v>98.45999999999999</v>
      </c>
      <c r="S4" t="n">
        <v>29.8</v>
      </c>
      <c r="T4" t="n">
        <v>32765.45</v>
      </c>
      <c r="U4" t="n">
        <v>0.3</v>
      </c>
      <c r="V4" t="n">
        <v>0.73</v>
      </c>
      <c r="W4" t="n">
        <v>2.53</v>
      </c>
      <c r="X4" t="n">
        <v>2.12</v>
      </c>
      <c r="Y4" t="n">
        <v>1</v>
      </c>
      <c r="Z4" t="n">
        <v>10</v>
      </c>
      <c r="AA4" t="n">
        <v>639.4143612545605</v>
      </c>
      <c r="AB4" t="n">
        <v>874.8749380392198</v>
      </c>
      <c r="AC4" t="n">
        <v>791.3781018474434</v>
      </c>
      <c r="AD4" t="n">
        <v>639414.3612545605</v>
      </c>
      <c r="AE4" t="n">
        <v>874874.9380392198</v>
      </c>
      <c r="AF4" t="n">
        <v>1.730193141736984e-06</v>
      </c>
      <c r="AG4" t="n">
        <v>18.25520833333333</v>
      </c>
      <c r="AH4" t="n">
        <v>791378.1018474434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5.0393</v>
      </c>
      <c r="E5" t="n">
        <v>19.84</v>
      </c>
      <c r="F5" t="n">
        <v>12.54</v>
      </c>
      <c r="G5" t="n">
        <v>8.550000000000001</v>
      </c>
      <c r="H5" t="n">
        <v>0.12</v>
      </c>
      <c r="I5" t="n">
        <v>88</v>
      </c>
      <c r="J5" t="n">
        <v>264.72</v>
      </c>
      <c r="K5" t="n">
        <v>59.89</v>
      </c>
      <c r="L5" t="n">
        <v>1.75</v>
      </c>
      <c r="M5" t="n">
        <v>86</v>
      </c>
      <c r="N5" t="n">
        <v>68.09</v>
      </c>
      <c r="O5" t="n">
        <v>32883.31</v>
      </c>
      <c r="P5" t="n">
        <v>210.88</v>
      </c>
      <c r="Q5" t="n">
        <v>624.09</v>
      </c>
      <c r="R5" t="n">
        <v>87.92</v>
      </c>
      <c r="S5" t="n">
        <v>29.8</v>
      </c>
      <c r="T5" t="n">
        <v>27577.65</v>
      </c>
      <c r="U5" t="n">
        <v>0.34</v>
      </c>
      <c r="V5" t="n">
        <v>0.74</v>
      </c>
      <c r="W5" t="n">
        <v>2.51</v>
      </c>
      <c r="X5" t="n">
        <v>1.79</v>
      </c>
      <c r="Y5" t="n">
        <v>1</v>
      </c>
      <c r="Z5" t="n">
        <v>10</v>
      </c>
      <c r="AA5" t="n">
        <v>601.1632614838305</v>
      </c>
      <c r="AB5" t="n">
        <v>822.5380958134843</v>
      </c>
      <c r="AC5" t="n">
        <v>744.0362143885128</v>
      </c>
      <c r="AD5" t="n">
        <v>601163.2614838305</v>
      </c>
      <c r="AE5" t="n">
        <v>822538.0958134844</v>
      </c>
      <c r="AF5" t="n">
        <v>1.833987989136784e-06</v>
      </c>
      <c r="AG5" t="n">
        <v>17.22222222222222</v>
      </c>
      <c r="AH5" t="n">
        <v>744036.2143885128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5.2909</v>
      </c>
      <c r="E6" t="n">
        <v>18.9</v>
      </c>
      <c r="F6" t="n">
        <v>12.26</v>
      </c>
      <c r="G6" t="n">
        <v>9.800000000000001</v>
      </c>
      <c r="H6" t="n">
        <v>0.13</v>
      </c>
      <c r="I6" t="n">
        <v>75</v>
      </c>
      <c r="J6" t="n">
        <v>265.19</v>
      </c>
      <c r="K6" t="n">
        <v>59.89</v>
      </c>
      <c r="L6" t="n">
        <v>2</v>
      </c>
      <c r="M6" t="n">
        <v>73</v>
      </c>
      <c r="N6" t="n">
        <v>68.31</v>
      </c>
      <c r="O6" t="n">
        <v>32941.21</v>
      </c>
      <c r="P6" t="n">
        <v>205.67</v>
      </c>
      <c r="Q6" t="n">
        <v>624.13</v>
      </c>
      <c r="R6" t="n">
        <v>79.16</v>
      </c>
      <c r="S6" t="n">
        <v>29.8</v>
      </c>
      <c r="T6" t="n">
        <v>23260.77</v>
      </c>
      <c r="U6" t="n">
        <v>0.38</v>
      </c>
      <c r="V6" t="n">
        <v>0.76</v>
      </c>
      <c r="W6" t="n">
        <v>2.48</v>
      </c>
      <c r="X6" t="n">
        <v>1.51</v>
      </c>
      <c r="Y6" t="n">
        <v>1</v>
      </c>
      <c r="Z6" t="n">
        <v>10</v>
      </c>
      <c r="AA6" t="n">
        <v>557.9239755848148</v>
      </c>
      <c r="AB6" t="n">
        <v>763.3761972637875</v>
      </c>
      <c r="AC6" t="n">
        <v>690.5206444021528</v>
      </c>
      <c r="AD6" t="n">
        <v>557923.9755848148</v>
      </c>
      <c r="AE6" t="n">
        <v>763376.1972637875</v>
      </c>
      <c r="AF6" t="n">
        <v>1.925554551569426e-06</v>
      </c>
      <c r="AG6" t="n">
        <v>16.40625</v>
      </c>
      <c r="AH6" t="n">
        <v>690520.6444021529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5.4791</v>
      </c>
      <c r="E7" t="n">
        <v>18.25</v>
      </c>
      <c r="F7" t="n">
        <v>12.06</v>
      </c>
      <c r="G7" t="n">
        <v>10.96</v>
      </c>
      <c r="H7" t="n">
        <v>0.15</v>
      </c>
      <c r="I7" t="n">
        <v>66</v>
      </c>
      <c r="J7" t="n">
        <v>265.66</v>
      </c>
      <c r="K7" t="n">
        <v>59.89</v>
      </c>
      <c r="L7" t="n">
        <v>2.25</v>
      </c>
      <c r="M7" t="n">
        <v>64</v>
      </c>
      <c r="N7" t="n">
        <v>68.53</v>
      </c>
      <c r="O7" t="n">
        <v>32999.19</v>
      </c>
      <c r="P7" t="n">
        <v>202.08</v>
      </c>
      <c r="Q7" t="n">
        <v>624.0599999999999</v>
      </c>
      <c r="R7" t="n">
        <v>73.42</v>
      </c>
      <c r="S7" t="n">
        <v>29.8</v>
      </c>
      <c r="T7" t="n">
        <v>20435.74</v>
      </c>
      <c r="U7" t="n">
        <v>0.41</v>
      </c>
      <c r="V7" t="n">
        <v>0.77</v>
      </c>
      <c r="W7" t="n">
        <v>2.45</v>
      </c>
      <c r="X7" t="n">
        <v>1.31</v>
      </c>
      <c r="Y7" t="n">
        <v>1</v>
      </c>
      <c r="Z7" t="n">
        <v>10</v>
      </c>
      <c r="AA7" t="n">
        <v>543.3598607269369</v>
      </c>
      <c r="AB7" t="n">
        <v>743.4489327918384</v>
      </c>
      <c r="AC7" t="n">
        <v>672.4952100833151</v>
      </c>
      <c r="AD7" t="n">
        <v>543359.8607269368</v>
      </c>
      <c r="AE7" t="n">
        <v>743448.9327918384</v>
      </c>
      <c r="AF7" t="n">
        <v>1.994047504867611e-06</v>
      </c>
      <c r="AG7" t="n">
        <v>15.84201388888889</v>
      </c>
      <c r="AH7" t="n">
        <v>672495.2100833151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5.6522</v>
      </c>
      <c r="E8" t="n">
        <v>17.69</v>
      </c>
      <c r="F8" t="n">
        <v>11.91</v>
      </c>
      <c r="G8" t="n">
        <v>12.32</v>
      </c>
      <c r="H8" t="n">
        <v>0.17</v>
      </c>
      <c r="I8" t="n">
        <v>58</v>
      </c>
      <c r="J8" t="n">
        <v>266.13</v>
      </c>
      <c r="K8" t="n">
        <v>59.89</v>
      </c>
      <c r="L8" t="n">
        <v>2.5</v>
      </c>
      <c r="M8" t="n">
        <v>56</v>
      </c>
      <c r="N8" t="n">
        <v>68.75</v>
      </c>
      <c r="O8" t="n">
        <v>33057.26</v>
      </c>
      <c r="P8" t="n">
        <v>199.12</v>
      </c>
      <c r="Q8" t="n">
        <v>624.17</v>
      </c>
      <c r="R8" t="n">
        <v>68.47</v>
      </c>
      <c r="S8" t="n">
        <v>29.8</v>
      </c>
      <c r="T8" t="n">
        <v>18003</v>
      </c>
      <c r="U8" t="n">
        <v>0.44</v>
      </c>
      <c r="V8" t="n">
        <v>0.78</v>
      </c>
      <c r="W8" t="n">
        <v>2.45</v>
      </c>
      <c r="X8" t="n">
        <v>1.16</v>
      </c>
      <c r="Y8" t="n">
        <v>1</v>
      </c>
      <c r="Z8" t="n">
        <v>10</v>
      </c>
      <c r="AA8" t="n">
        <v>520.582313435621</v>
      </c>
      <c r="AB8" t="n">
        <v>712.2836877133942</v>
      </c>
      <c r="AC8" t="n">
        <v>644.3043322544614</v>
      </c>
      <c r="AD8" t="n">
        <v>520582.313435621</v>
      </c>
      <c r="AE8" t="n">
        <v>712283.6877133942</v>
      </c>
      <c r="AF8" t="n">
        <v>2.057045008671627e-06</v>
      </c>
      <c r="AG8" t="n">
        <v>15.35590277777778</v>
      </c>
      <c r="AH8" t="n">
        <v>644304.3322544615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5.7748</v>
      </c>
      <c r="E9" t="n">
        <v>17.32</v>
      </c>
      <c r="F9" t="n">
        <v>11.78</v>
      </c>
      <c r="G9" t="n">
        <v>13.34</v>
      </c>
      <c r="H9" t="n">
        <v>0.18</v>
      </c>
      <c r="I9" t="n">
        <v>53</v>
      </c>
      <c r="J9" t="n">
        <v>266.6</v>
      </c>
      <c r="K9" t="n">
        <v>59.89</v>
      </c>
      <c r="L9" t="n">
        <v>2.75</v>
      </c>
      <c r="M9" t="n">
        <v>51</v>
      </c>
      <c r="N9" t="n">
        <v>68.97</v>
      </c>
      <c r="O9" t="n">
        <v>33115.41</v>
      </c>
      <c r="P9" t="n">
        <v>196.65</v>
      </c>
      <c r="Q9" t="n">
        <v>624.12</v>
      </c>
      <c r="R9" t="n">
        <v>64.52</v>
      </c>
      <c r="S9" t="n">
        <v>29.8</v>
      </c>
      <c r="T9" t="n">
        <v>16052.8</v>
      </c>
      <c r="U9" t="n">
        <v>0.46</v>
      </c>
      <c r="V9" t="n">
        <v>0.79</v>
      </c>
      <c r="W9" t="n">
        <v>2.44</v>
      </c>
      <c r="X9" t="n">
        <v>1.04</v>
      </c>
      <c r="Y9" t="n">
        <v>1</v>
      </c>
      <c r="Z9" t="n">
        <v>10</v>
      </c>
      <c r="AA9" t="n">
        <v>501.3934560774711</v>
      </c>
      <c r="AB9" t="n">
        <v>686.0286465233336</v>
      </c>
      <c r="AC9" t="n">
        <v>620.5550353463985</v>
      </c>
      <c r="AD9" t="n">
        <v>501393.4560774711</v>
      </c>
      <c r="AE9" t="n">
        <v>686028.6465233336</v>
      </c>
      <c r="AF9" t="n">
        <v>2.101663691319647e-06</v>
      </c>
      <c r="AG9" t="n">
        <v>15.03472222222222</v>
      </c>
      <c r="AH9" t="n">
        <v>620555.0353463986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5.8824</v>
      </c>
      <c r="E10" t="n">
        <v>17</v>
      </c>
      <c r="F10" t="n">
        <v>11.72</v>
      </c>
      <c r="G10" t="n">
        <v>14.65</v>
      </c>
      <c r="H10" t="n">
        <v>0.2</v>
      </c>
      <c r="I10" t="n">
        <v>48</v>
      </c>
      <c r="J10" t="n">
        <v>267.08</v>
      </c>
      <c r="K10" t="n">
        <v>59.89</v>
      </c>
      <c r="L10" t="n">
        <v>3</v>
      </c>
      <c r="M10" t="n">
        <v>46</v>
      </c>
      <c r="N10" t="n">
        <v>69.19</v>
      </c>
      <c r="O10" t="n">
        <v>33173.65</v>
      </c>
      <c r="P10" t="n">
        <v>195.2</v>
      </c>
      <c r="Q10" t="n">
        <v>624.05</v>
      </c>
      <c r="R10" t="n">
        <v>62.62</v>
      </c>
      <c r="S10" t="n">
        <v>29.8</v>
      </c>
      <c r="T10" t="n">
        <v>15129.48</v>
      </c>
      <c r="U10" t="n">
        <v>0.48</v>
      </c>
      <c r="V10" t="n">
        <v>0.8</v>
      </c>
      <c r="W10" t="n">
        <v>2.43</v>
      </c>
      <c r="X10" t="n">
        <v>0.97</v>
      </c>
      <c r="Y10" t="n">
        <v>1</v>
      </c>
      <c r="Z10" t="n">
        <v>10</v>
      </c>
      <c r="AA10" t="n">
        <v>495.0340017665536</v>
      </c>
      <c r="AB10" t="n">
        <v>677.327360575813</v>
      </c>
      <c r="AC10" t="n">
        <v>612.6841879173778</v>
      </c>
      <c r="AD10" t="n">
        <v>495034.0017665536</v>
      </c>
      <c r="AE10" t="n">
        <v>677327.360575813</v>
      </c>
      <c r="AF10" t="n">
        <v>2.140823318178758e-06</v>
      </c>
      <c r="AG10" t="n">
        <v>14.75694444444444</v>
      </c>
      <c r="AH10" t="n">
        <v>612684.1879173778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5.9918</v>
      </c>
      <c r="E11" t="n">
        <v>16.69</v>
      </c>
      <c r="F11" t="n">
        <v>11.61</v>
      </c>
      <c r="G11" t="n">
        <v>15.83</v>
      </c>
      <c r="H11" t="n">
        <v>0.22</v>
      </c>
      <c r="I11" t="n">
        <v>44</v>
      </c>
      <c r="J11" t="n">
        <v>267.55</v>
      </c>
      <c r="K11" t="n">
        <v>59.89</v>
      </c>
      <c r="L11" t="n">
        <v>3.25</v>
      </c>
      <c r="M11" t="n">
        <v>42</v>
      </c>
      <c r="N11" t="n">
        <v>69.41</v>
      </c>
      <c r="O11" t="n">
        <v>33231.97</v>
      </c>
      <c r="P11" t="n">
        <v>193.06</v>
      </c>
      <c r="Q11" t="n">
        <v>624.04</v>
      </c>
      <c r="R11" t="n">
        <v>59.24</v>
      </c>
      <c r="S11" t="n">
        <v>29.8</v>
      </c>
      <c r="T11" t="n">
        <v>13459.78</v>
      </c>
      <c r="U11" t="n">
        <v>0.5</v>
      </c>
      <c r="V11" t="n">
        <v>0.8</v>
      </c>
      <c r="W11" t="n">
        <v>2.42</v>
      </c>
      <c r="X11" t="n">
        <v>0.86</v>
      </c>
      <c r="Y11" t="n">
        <v>1</v>
      </c>
      <c r="Z11" t="n">
        <v>10</v>
      </c>
      <c r="AA11" t="n">
        <v>477.2153286767219</v>
      </c>
      <c r="AB11" t="n">
        <v>652.947065949929</v>
      </c>
      <c r="AC11" t="n">
        <v>590.6307143926297</v>
      </c>
      <c r="AD11" t="n">
        <v>477215.3286767219</v>
      </c>
      <c r="AE11" t="n">
        <v>652947.0659499289</v>
      </c>
      <c r="AF11" t="n">
        <v>2.180638031732538e-06</v>
      </c>
      <c r="AG11" t="n">
        <v>14.48784722222222</v>
      </c>
      <c r="AH11" t="n">
        <v>590630.7143926297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6.0658</v>
      </c>
      <c r="E12" t="n">
        <v>16.49</v>
      </c>
      <c r="F12" t="n">
        <v>11.56</v>
      </c>
      <c r="G12" t="n">
        <v>16.92</v>
      </c>
      <c r="H12" t="n">
        <v>0.23</v>
      </c>
      <c r="I12" t="n">
        <v>41</v>
      </c>
      <c r="J12" t="n">
        <v>268.02</v>
      </c>
      <c r="K12" t="n">
        <v>59.89</v>
      </c>
      <c r="L12" t="n">
        <v>3.5</v>
      </c>
      <c r="M12" t="n">
        <v>39</v>
      </c>
      <c r="N12" t="n">
        <v>69.64</v>
      </c>
      <c r="O12" t="n">
        <v>33290.38</v>
      </c>
      <c r="P12" t="n">
        <v>191.72</v>
      </c>
      <c r="Q12" t="n">
        <v>624.09</v>
      </c>
      <c r="R12" t="n">
        <v>57.66</v>
      </c>
      <c r="S12" t="n">
        <v>29.8</v>
      </c>
      <c r="T12" t="n">
        <v>12684.58</v>
      </c>
      <c r="U12" t="n">
        <v>0.52</v>
      </c>
      <c r="V12" t="n">
        <v>0.8100000000000001</v>
      </c>
      <c r="W12" t="n">
        <v>2.42</v>
      </c>
      <c r="X12" t="n">
        <v>0.8100000000000001</v>
      </c>
      <c r="Y12" t="n">
        <v>1</v>
      </c>
      <c r="Z12" t="n">
        <v>10</v>
      </c>
      <c r="AA12" t="n">
        <v>472.8959414126228</v>
      </c>
      <c r="AB12" t="n">
        <v>647.0370897372715</v>
      </c>
      <c r="AC12" t="n">
        <v>585.2847780150043</v>
      </c>
      <c r="AD12" t="n">
        <v>472895.9414126228</v>
      </c>
      <c r="AE12" t="n">
        <v>647037.0897372714</v>
      </c>
      <c r="AF12" t="n">
        <v>2.207569373624492e-06</v>
      </c>
      <c r="AG12" t="n">
        <v>14.31423611111111</v>
      </c>
      <c r="AH12" t="n">
        <v>585284.7780150044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6.1478</v>
      </c>
      <c r="E13" t="n">
        <v>16.27</v>
      </c>
      <c r="F13" t="n">
        <v>11.49</v>
      </c>
      <c r="G13" t="n">
        <v>18.15</v>
      </c>
      <c r="H13" t="n">
        <v>0.25</v>
      </c>
      <c r="I13" t="n">
        <v>38</v>
      </c>
      <c r="J13" t="n">
        <v>268.5</v>
      </c>
      <c r="K13" t="n">
        <v>59.89</v>
      </c>
      <c r="L13" t="n">
        <v>3.75</v>
      </c>
      <c r="M13" t="n">
        <v>36</v>
      </c>
      <c r="N13" t="n">
        <v>69.86</v>
      </c>
      <c r="O13" t="n">
        <v>33348.87</v>
      </c>
      <c r="P13" t="n">
        <v>190.3</v>
      </c>
      <c r="Q13" t="n">
        <v>624.01</v>
      </c>
      <c r="R13" t="n">
        <v>55.42</v>
      </c>
      <c r="S13" t="n">
        <v>29.8</v>
      </c>
      <c r="T13" t="n">
        <v>11576.44</v>
      </c>
      <c r="U13" t="n">
        <v>0.54</v>
      </c>
      <c r="V13" t="n">
        <v>0.8100000000000001</v>
      </c>
      <c r="W13" t="n">
        <v>2.42</v>
      </c>
      <c r="X13" t="n">
        <v>0.74</v>
      </c>
      <c r="Y13" t="n">
        <v>1</v>
      </c>
      <c r="Z13" t="n">
        <v>10</v>
      </c>
      <c r="AA13" t="n">
        <v>468.2156337819194</v>
      </c>
      <c r="AB13" t="n">
        <v>640.633286356343</v>
      </c>
      <c r="AC13" t="n">
        <v>579.4921446409572</v>
      </c>
      <c r="AD13" t="n">
        <v>468215.6337819194</v>
      </c>
      <c r="AE13" t="n">
        <v>640633.286356343</v>
      </c>
      <c r="AF13" t="n">
        <v>2.237412211937197e-06</v>
      </c>
      <c r="AG13" t="n">
        <v>14.12326388888889</v>
      </c>
      <c r="AH13" t="n">
        <v>579492.1446409572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6.2211</v>
      </c>
      <c r="E14" t="n">
        <v>16.07</v>
      </c>
      <c r="F14" t="n">
        <v>11.45</v>
      </c>
      <c r="G14" t="n">
        <v>19.63</v>
      </c>
      <c r="H14" t="n">
        <v>0.26</v>
      </c>
      <c r="I14" t="n">
        <v>35</v>
      </c>
      <c r="J14" t="n">
        <v>268.97</v>
      </c>
      <c r="K14" t="n">
        <v>59.89</v>
      </c>
      <c r="L14" t="n">
        <v>4</v>
      </c>
      <c r="M14" t="n">
        <v>33</v>
      </c>
      <c r="N14" t="n">
        <v>70.09</v>
      </c>
      <c r="O14" t="n">
        <v>33407.45</v>
      </c>
      <c r="P14" t="n">
        <v>189.24</v>
      </c>
      <c r="Q14" t="n">
        <v>624.01</v>
      </c>
      <c r="R14" t="n">
        <v>53.87</v>
      </c>
      <c r="S14" t="n">
        <v>29.8</v>
      </c>
      <c r="T14" t="n">
        <v>10817.67</v>
      </c>
      <c r="U14" t="n">
        <v>0.55</v>
      </c>
      <c r="V14" t="n">
        <v>0.82</v>
      </c>
      <c r="W14" t="n">
        <v>2.42</v>
      </c>
      <c r="X14" t="n">
        <v>0.7</v>
      </c>
      <c r="Y14" t="n">
        <v>1</v>
      </c>
      <c r="Z14" t="n">
        <v>10</v>
      </c>
      <c r="AA14" t="n">
        <v>464.2601849550702</v>
      </c>
      <c r="AB14" t="n">
        <v>635.2212667693615</v>
      </c>
      <c r="AC14" t="n">
        <v>574.5966406075402</v>
      </c>
      <c r="AD14" t="n">
        <v>464260.1849550702</v>
      </c>
      <c r="AE14" t="n">
        <v>635221.2667693614</v>
      </c>
      <c r="AF14" t="n">
        <v>2.264088797892335e-06</v>
      </c>
      <c r="AG14" t="n">
        <v>13.94965277777778</v>
      </c>
      <c r="AH14" t="n">
        <v>574596.6406075401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6.2839</v>
      </c>
      <c r="E15" t="n">
        <v>15.91</v>
      </c>
      <c r="F15" t="n">
        <v>11.39</v>
      </c>
      <c r="G15" t="n">
        <v>20.71</v>
      </c>
      <c r="H15" t="n">
        <v>0.28</v>
      </c>
      <c r="I15" t="n">
        <v>33</v>
      </c>
      <c r="J15" t="n">
        <v>269.45</v>
      </c>
      <c r="K15" t="n">
        <v>59.89</v>
      </c>
      <c r="L15" t="n">
        <v>4.25</v>
      </c>
      <c r="M15" t="n">
        <v>31</v>
      </c>
      <c r="N15" t="n">
        <v>70.31</v>
      </c>
      <c r="O15" t="n">
        <v>33466.11</v>
      </c>
      <c r="P15" t="n">
        <v>188.03</v>
      </c>
      <c r="Q15" t="n">
        <v>623.98</v>
      </c>
      <c r="R15" t="n">
        <v>52.4</v>
      </c>
      <c r="S15" t="n">
        <v>29.8</v>
      </c>
      <c r="T15" t="n">
        <v>10092.85</v>
      </c>
      <c r="U15" t="n">
        <v>0.57</v>
      </c>
      <c r="V15" t="n">
        <v>0.82</v>
      </c>
      <c r="W15" t="n">
        <v>2.4</v>
      </c>
      <c r="X15" t="n">
        <v>0.64</v>
      </c>
      <c r="Y15" t="n">
        <v>1</v>
      </c>
      <c r="Z15" t="n">
        <v>10</v>
      </c>
      <c r="AA15" t="n">
        <v>449.9726580580905</v>
      </c>
      <c r="AB15" t="n">
        <v>615.6724421477129</v>
      </c>
      <c r="AC15" t="n">
        <v>556.9135283708341</v>
      </c>
      <c r="AD15" t="n">
        <v>449972.6580580905</v>
      </c>
      <c r="AE15" t="n">
        <v>615672.4421477129</v>
      </c>
      <c r="AF15" t="n">
        <v>2.286944044795237e-06</v>
      </c>
      <c r="AG15" t="n">
        <v>13.81076388888889</v>
      </c>
      <c r="AH15" t="n">
        <v>556913.5283708341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6.3535</v>
      </c>
      <c r="E16" t="n">
        <v>15.74</v>
      </c>
      <c r="F16" t="n">
        <v>11.32</v>
      </c>
      <c r="G16" t="n">
        <v>21.91</v>
      </c>
      <c r="H16" t="n">
        <v>0.3</v>
      </c>
      <c r="I16" t="n">
        <v>31</v>
      </c>
      <c r="J16" t="n">
        <v>269.92</v>
      </c>
      <c r="K16" t="n">
        <v>59.89</v>
      </c>
      <c r="L16" t="n">
        <v>4.5</v>
      </c>
      <c r="M16" t="n">
        <v>29</v>
      </c>
      <c r="N16" t="n">
        <v>70.54000000000001</v>
      </c>
      <c r="O16" t="n">
        <v>33524.86</v>
      </c>
      <c r="P16" t="n">
        <v>186.32</v>
      </c>
      <c r="Q16" t="n">
        <v>624.03</v>
      </c>
      <c r="R16" t="n">
        <v>50.23</v>
      </c>
      <c r="S16" t="n">
        <v>29.8</v>
      </c>
      <c r="T16" t="n">
        <v>9018.370000000001</v>
      </c>
      <c r="U16" t="n">
        <v>0.59</v>
      </c>
      <c r="V16" t="n">
        <v>0.83</v>
      </c>
      <c r="W16" t="n">
        <v>2.4</v>
      </c>
      <c r="X16" t="n">
        <v>0.57</v>
      </c>
      <c r="Y16" t="n">
        <v>1</v>
      </c>
      <c r="Z16" t="n">
        <v>10</v>
      </c>
      <c r="AA16" t="n">
        <v>445.777013375963</v>
      </c>
      <c r="AB16" t="n">
        <v>609.9317759948464</v>
      </c>
      <c r="AC16" t="n">
        <v>551.7207433385215</v>
      </c>
      <c r="AD16" t="n">
        <v>445777.013375963</v>
      </c>
      <c r="AE16" t="n">
        <v>609931.7759948464</v>
      </c>
      <c r="AF16" t="n">
        <v>2.312274063655777e-06</v>
      </c>
      <c r="AG16" t="n">
        <v>13.66319444444444</v>
      </c>
      <c r="AH16" t="n">
        <v>551720.7433385216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6.402</v>
      </c>
      <c r="E17" t="n">
        <v>15.62</v>
      </c>
      <c r="F17" t="n">
        <v>11.3</v>
      </c>
      <c r="G17" t="n">
        <v>23.38</v>
      </c>
      <c r="H17" t="n">
        <v>0.31</v>
      </c>
      <c r="I17" t="n">
        <v>29</v>
      </c>
      <c r="J17" t="n">
        <v>270.4</v>
      </c>
      <c r="K17" t="n">
        <v>59.89</v>
      </c>
      <c r="L17" t="n">
        <v>4.75</v>
      </c>
      <c r="M17" t="n">
        <v>27</v>
      </c>
      <c r="N17" t="n">
        <v>70.76000000000001</v>
      </c>
      <c r="O17" t="n">
        <v>33583.7</v>
      </c>
      <c r="P17" t="n">
        <v>185.69</v>
      </c>
      <c r="Q17" t="n">
        <v>623.99</v>
      </c>
      <c r="R17" t="n">
        <v>49.69</v>
      </c>
      <c r="S17" t="n">
        <v>29.8</v>
      </c>
      <c r="T17" t="n">
        <v>8756.16</v>
      </c>
      <c r="U17" t="n">
        <v>0.6</v>
      </c>
      <c r="V17" t="n">
        <v>0.83</v>
      </c>
      <c r="W17" t="n">
        <v>2.4</v>
      </c>
      <c r="X17" t="n">
        <v>0.55</v>
      </c>
      <c r="Y17" t="n">
        <v>1</v>
      </c>
      <c r="Z17" t="n">
        <v>10</v>
      </c>
      <c r="AA17" t="n">
        <v>443.5225470963402</v>
      </c>
      <c r="AB17" t="n">
        <v>606.8471157710337</v>
      </c>
      <c r="AC17" t="n">
        <v>548.9304787571218</v>
      </c>
      <c r="AD17" t="n">
        <v>443522.5470963402</v>
      </c>
      <c r="AE17" t="n">
        <v>606847.1157710337</v>
      </c>
      <c r="AF17" t="n">
        <v>2.329925010706584e-06</v>
      </c>
      <c r="AG17" t="n">
        <v>13.55902777777778</v>
      </c>
      <c r="AH17" t="n">
        <v>548930.4787571218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6.423</v>
      </c>
      <c r="E18" t="n">
        <v>15.57</v>
      </c>
      <c r="F18" t="n">
        <v>11.3</v>
      </c>
      <c r="G18" t="n">
        <v>24.22</v>
      </c>
      <c r="H18" t="n">
        <v>0.33</v>
      </c>
      <c r="I18" t="n">
        <v>28</v>
      </c>
      <c r="J18" t="n">
        <v>270.88</v>
      </c>
      <c r="K18" t="n">
        <v>59.89</v>
      </c>
      <c r="L18" t="n">
        <v>5</v>
      </c>
      <c r="M18" t="n">
        <v>26</v>
      </c>
      <c r="N18" t="n">
        <v>70.98999999999999</v>
      </c>
      <c r="O18" t="n">
        <v>33642.62</v>
      </c>
      <c r="P18" t="n">
        <v>185.34</v>
      </c>
      <c r="Q18" t="n">
        <v>624.1799999999999</v>
      </c>
      <c r="R18" t="n">
        <v>49.5</v>
      </c>
      <c r="S18" t="n">
        <v>29.8</v>
      </c>
      <c r="T18" t="n">
        <v>8667.549999999999</v>
      </c>
      <c r="U18" t="n">
        <v>0.6</v>
      </c>
      <c r="V18" t="n">
        <v>0.83</v>
      </c>
      <c r="W18" t="n">
        <v>2.4</v>
      </c>
      <c r="X18" t="n">
        <v>0.55</v>
      </c>
      <c r="Y18" t="n">
        <v>1</v>
      </c>
      <c r="Z18" t="n">
        <v>10</v>
      </c>
      <c r="AA18" t="n">
        <v>442.532889261579</v>
      </c>
      <c r="AB18" t="n">
        <v>605.4930222608911</v>
      </c>
      <c r="AC18" t="n">
        <v>547.705618031105</v>
      </c>
      <c r="AD18" t="n">
        <v>442532.889261579</v>
      </c>
      <c r="AE18" t="n">
        <v>605493.022260891</v>
      </c>
      <c r="AF18" t="n">
        <v>2.337567688811057e-06</v>
      </c>
      <c r="AG18" t="n">
        <v>13.515625</v>
      </c>
      <c r="AH18" t="n">
        <v>547705.618031105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6.4543</v>
      </c>
      <c r="E19" t="n">
        <v>15.49</v>
      </c>
      <c r="F19" t="n">
        <v>11.28</v>
      </c>
      <c r="G19" t="n">
        <v>25.06</v>
      </c>
      <c r="H19" t="n">
        <v>0.34</v>
      </c>
      <c r="I19" t="n">
        <v>27</v>
      </c>
      <c r="J19" t="n">
        <v>271.36</v>
      </c>
      <c r="K19" t="n">
        <v>59.89</v>
      </c>
      <c r="L19" t="n">
        <v>5.25</v>
      </c>
      <c r="M19" t="n">
        <v>25</v>
      </c>
      <c r="N19" t="n">
        <v>71.22</v>
      </c>
      <c r="O19" t="n">
        <v>33701.64</v>
      </c>
      <c r="P19" t="n">
        <v>184.53</v>
      </c>
      <c r="Q19" t="n">
        <v>624.03</v>
      </c>
      <c r="R19" t="n">
        <v>48.75</v>
      </c>
      <c r="S19" t="n">
        <v>29.8</v>
      </c>
      <c r="T19" t="n">
        <v>8299.290000000001</v>
      </c>
      <c r="U19" t="n">
        <v>0.61</v>
      </c>
      <c r="V19" t="n">
        <v>0.83</v>
      </c>
      <c r="W19" t="n">
        <v>2.4</v>
      </c>
      <c r="X19" t="n">
        <v>0.53</v>
      </c>
      <c r="Y19" t="n">
        <v>1</v>
      </c>
      <c r="Z19" t="n">
        <v>10</v>
      </c>
      <c r="AA19" t="n">
        <v>440.5610141183438</v>
      </c>
      <c r="AB19" t="n">
        <v>602.795015696925</v>
      </c>
      <c r="AC19" t="n">
        <v>545.2651054269279</v>
      </c>
      <c r="AD19" t="n">
        <v>440561.0141183438</v>
      </c>
      <c r="AE19" t="n">
        <v>602795.015696925</v>
      </c>
      <c r="AF19" t="n">
        <v>2.348958918557248e-06</v>
      </c>
      <c r="AG19" t="n">
        <v>13.44618055555556</v>
      </c>
      <c r="AH19" t="n">
        <v>545265.1054269279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6.5206</v>
      </c>
      <c r="E20" t="n">
        <v>15.34</v>
      </c>
      <c r="F20" t="n">
        <v>11.22</v>
      </c>
      <c r="G20" t="n">
        <v>26.93</v>
      </c>
      <c r="H20" t="n">
        <v>0.36</v>
      </c>
      <c r="I20" t="n">
        <v>25</v>
      </c>
      <c r="J20" t="n">
        <v>271.84</v>
      </c>
      <c r="K20" t="n">
        <v>59.89</v>
      </c>
      <c r="L20" t="n">
        <v>5.5</v>
      </c>
      <c r="M20" t="n">
        <v>23</v>
      </c>
      <c r="N20" t="n">
        <v>71.45</v>
      </c>
      <c r="O20" t="n">
        <v>33760.74</v>
      </c>
      <c r="P20" t="n">
        <v>183.36</v>
      </c>
      <c r="Q20" t="n">
        <v>624</v>
      </c>
      <c r="R20" t="n">
        <v>47.12</v>
      </c>
      <c r="S20" t="n">
        <v>29.8</v>
      </c>
      <c r="T20" t="n">
        <v>7491.93</v>
      </c>
      <c r="U20" t="n">
        <v>0.63</v>
      </c>
      <c r="V20" t="n">
        <v>0.83</v>
      </c>
      <c r="W20" t="n">
        <v>2.39</v>
      </c>
      <c r="X20" t="n">
        <v>0.47</v>
      </c>
      <c r="Y20" t="n">
        <v>1</v>
      </c>
      <c r="Z20" t="n">
        <v>10</v>
      </c>
      <c r="AA20" t="n">
        <v>437.1751244756912</v>
      </c>
      <c r="AB20" t="n">
        <v>598.1622921129391</v>
      </c>
      <c r="AC20" t="n">
        <v>541.0745224797291</v>
      </c>
      <c r="AD20" t="n">
        <v>437175.1244756912</v>
      </c>
      <c r="AE20" t="n">
        <v>598162.2921129391</v>
      </c>
      <c r="AF20" t="n">
        <v>2.373087945144229e-06</v>
      </c>
      <c r="AG20" t="n">
        <v>13.31597222222222</v>
      </c>
      <c r="AH20" t="n">
        <v>541074.5224797291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6.5464</v>
      </c>
      <c r="E21" t="n">
        <v>15.28</v>
      </c>
      <c r="F21" t="n">
        <v>11.21</v>
      </c>
      <c r="G21" t="n">
        <v>28.02</v>
      </c>
      <c r="H21" t="n">
        <v>0.38</v>
      </c>
      <c r="I21" t="n">
        <v>24</v>
      </c>
      <c r="J21" t="n">
        <v>272.32</v>
      </c>
      <c r="K21" t="n">
        <v>59.89</v>
      </c>
      <c r="L21" t="n">
        <v>5.75</v>
      </c>
      <c r="M21" t="n">
        <v>22</v>
      </c>
      <c r="N21" t="n">
        <v>71.68000000000001</v>
      </c>
      <c r="O21" t="n">
        <v>33820.05</v>
      </c>
      <c r="P21" t="n">
        <v>182.85</v>
      </c>
      <c r="Q21" t="n">
        <v>624.02</v>
      </c>
      <c r="R21" t="n">
        <v>46.6</v>
      </c>
      <c r="S21" t="n">
        <v>29.8</v>
      </c>
      <c r="T21" t="n">
        <v>7240.05</v>
      </c>
      <c r="U21" t="n">
        <v>0.64</v>
      </c>
      <c r="V21" t="n">
        <v>0.83</v>
      </c>
      <c r="W21" t="n">
        <v>2.39</v>
      </c>
      <c r="X21" t="n">
        <v>0.46</v>
      </c>
      <c r="Y21" t="n">
        <v>1</v>
      </c>
      <c r="Z21" t="n">
        <v>10</v>
      </c>
      <c r="AA21" t="n">
        <v>435.8931546766609</v>
      </c>
      <c r="AB21" t="n">
        <v>596.4082444773899</v>
      </c>
      <c r="AC21" t="n">
        <v>539.4878786886953</v>
      </c>
      <c r="AD21" t="n">
        <v>435893.1546766609</v>
      </c>
      <c r="AE21" t="n">
        <v>596408.2444773898</v>
      </c>
      <c r="AF21" t="n">
        <v>2.382477521101153e-06</v>
      </c>
      <c r="AG21" t="n">
        <v>13.26388888888889</v>
      </c>
      <c r="AH21" t="n">
        <v>539487.8786886954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6.5789</v>
      </c>
      <c r="E22" t="n">
        <v>15.2</v>
      </c>
      <c r="F22" t="n">
        <v>11.18</v>
      </c>
      <c r="G22" t="n">
        <v>29.18</v>
      </c>
      <c r="H22" t="n">
        <v>0.39</v>
      </c>
      <c r="I22" t="n">
        <v>23</v>
      </c>
      <c r="J22" t="n">
        <v>272.8</v>
      </c>
      <c r="K22" t="n">
        <v>59.89</v>
      </c>
      <c r="L22" t="n">
        <v>6</v>
      </c>
      <c r="M22" t="n">
        <v>21</v>
      </c>
      <c r="N22" t="n">
        <v>71.91</v>
      </c>
      <c r="O22" t="n">
        <v>33879.33</v>
      </c>
      <c r="P22" t="n">
        <v>181.98</v>
      </c>
      <c r="Q22" t="n">
        <v>624.04</v>
      </c>
      <c r="R22" t="n">
        <v>45.84</v>
      </c>
      <c r="S22" t="n">
        <v>29.8</v>
      </c>
      <c r="T22" t="n">
        <v>6862.15</v>
      </c>
      <c r="U22" t="n">
        <v>0.65</v>
      </c>
      <c r="V22" t="n">
        <v>0.84</v>
      </c>
      <c r="W22" t="n">
        <v>2.39</v>
      </c>
      <c r="X22" t="n">
        <v>0.44</v>
      </c>
      <c r="Y22" t="n">
        <v>1</v>
      </c>
      <c r="Z22" t="n">
        <v>10</v>
      </c>
      <c r="AA22" t="n">
        <v>423.2951394777771</v>
      </c>
      <c r="AB22" t="n">
        <v>579.1710842970717</v>
      </c>
      <c r="AC22" t="n">
        <v>523.8958088834806</v>
      </c>
      <c r="AD22" t="n">
        <v>423295.1394777771</v>
      </c>
      <c r="AE22" t="n">
        <v>579171.0842970717</v>
      </c>
      <c r="AF22" t="n">
        <v>2.394305475310457e-06</v>
      </c>
      <c r="AG22" t="n">
        <v>13.19444444444444</v>
      </c>
      <c r="AH22" t="n">
        <v>523895.8088834806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6.6081</v>
      </c>
      <c r="E23" t="n">
        <v>15.13</v>
      </c>
      <c r="F23" t="n">
        <v>11.17</v>
      </c>
      <c r="G23" t="n">
        <v>30.46</v>
      </c>
      <c r="H23" t="n">
        <v>0.41</v>
      </c>
      <c r="I23" t="n">
        <v>22</v>
      </c>
      <c r="J23" t="n">
        <v>273.28</v>
      </c>
      <c r="K23" t="n">
        <v>59.89</v>
      </c>
      <c r="L23" t="n">
        <v>6.25</v>
      </c>
      <c r="M23" t="n">
        <v>20</v>
      </c>
      <c r="N23" t="n">
        <v>72.14</v>
      </c>
      <c r="O23" t="n">
        <v>33938.7</v>
      </c>
      <c r="P23" t="n">
        <v>181.47</v>
      </c>
      <c r="Q23" t="n">
        <v>624.01</v>
      </c>
      <c r="R23" t="n">
        <v>45.56</v>
      </c>
      <c r="S23" t="n">
        <v>29.8</v>
      </c>
      <c r="T23" t="n">
        <v>6726.57</v>
      </c>
      <c r="U23" t="n">
        <v>0.65</v>
      </c>
      <c r="V23" t="n">
        <v>0.84</v>
      </c>
      <c r="W23" t="n">
        <v>2.38</v>
      </c>
      <c r="X23" t="n">
        <v>0.42</v>
      </c>
      <c r="Y23" t="n">
        <v>1</v>
      </c>
      <c r="Z23" t="n">
        <v>10</v>
      </c>
      <c r="AA23" t="n">
        <v>421.9331699013449</v>
      </c>
      <c r="AB23" t="n">
        <v>577.3075774367403</v>
      </c>
      <c r="AC23" t="n">
        <v>522.2101525024508</v>
      </c>
      <c r="AD23" t="n">
        <v>421933.1699013449</v>
      </c>
      <c r="AE23" t="n">
        <v>577307.5774367403</v>
      </c>
      <c r="AF23" t="n">
        <v>2.404932437246201e-06</v>
      </c>
      <c r="AG23" t="n">
        <v>13.13368055555556</v>
      </c>
      <c r="AH23" t="n">
        <v>522210.1525024508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6.6413</v>
      </c>
      <c r="E24" t="n">
        <v>15.06</v>
      </c>
      <c r="F24" t="n">
        <v>11.14</v>
      </c>
      <c r="G24" t="n">
        <v>31.84</v>
      </c>
      <c r="H24" t="n">
        <v>0.42</v>
      </c>
      <c r="I24" t="n">
        <v>21</v>
      </c>
      <c r="J24" t="n">
        <v>273.76</v>
      </c>
      <c r="K24" t="n">
        <v>59.89</v>
      </c>
      <c r="L24" t="n">
        <v>6.5</v>
      </c>
      <c r="M24" t="n">
        <v>19</v>
      </c>
      <c r="N24" t="n">
        <v>72.37</v>
      </c>
      <c r="O24" t="n">
        <v>33998.16</v>
      </c>
      <c r="P24" t="n">
        <v>180.45</v>
      </c>
      <c r="Q24" t="n">
        <v>623.99</v>
      </c>
      <c r="R24" t="n">
        <v>44.77</v>
      </c>
      <c r="S24" t="n">
        <v>29.8</v>
      </c>
      <c r="T24" t="n">
        <v>6335.68</v>
      </c>
      <c r="U24" t="n">
        <v>0.67</v>
      </c>
      <c r="V24" t="n">
        <v>0.84</v>
      </c>
      <c r="W24" t="n">
        <v>2.38</v>
      </c>
      <c r="X24" t="n">
        <v>0.4</v>
      </c>
      <c r="Y24" t="n">
        <v>1</v>
      </c>
      <c r="Z24" t="n">
        <v>10</v>
      </c>
      <c r="AA24" t="n">
        <v>419.9524650493476</v>
      </c>
      <c r="AB24" t="n">
        <v>574.5974896757066</v>
      </c>
      <c r="AC24" t="n">
        <v>519.7587117136981</v>
      </c>
      <c r="AD24" t="n">
        <v>419952.4650493476</v>
      </c>
      <c r="AE24" t="n">
        <v>574597.4896757066</v>
      </c>
      <c r="AF24" t="n">
        <v>2.417015147392321e-06</v>
      </c>
      <c r="AG24" t="n">
        <v>13.07291666666667</v>
      </c>
      <c r="AH24" t="n">
        <v>519758.7117136981</v>
      </c>
    </row>
    <row r="25">
      <c r="A25" t="n">
        <v>23</v>
      </c>
      <c r="B25" t="n">
        <v>135</v>
      </c>
      <c r="C25" t="inlineStr">
        <is>
          <t xml:space="preserve">CONCLUIDO	</t>
        </is>
      </c>
      <c r="D25" t="n">
        <v>6.6375</v>
      </c>
      <c r="E25" t="n">
        <v>15.07</v>
      </c>
      <c r="F25" t="n">
        <v>11.15</v>
      </c>
      <c r="G25" t="n">
        <v>31.86</v>
      </c>
      <c r="H25" t="n">
        <v>0.44</v>
      </c>
      <c r="I25" t="n">
        <v>21</v>
      </c>
      <c r="J25" t="n">
        <v>274.24</v>
      </c>
      <c r="K25" t="n">
        <v>59.89</v>
      </c>
      <c r="L25" t="n">
        <v>6.75</v>
      </c>
      <c r="M25" t="n">
        <v>19</v>
      </c>
      <c r="N25" t="n">
        <v>72.61</v>
      </c>
      <c r="O25" t="n">
        <v>34057.71</v>
      </c>
      <c r="P25" t="n">
        <v>180.25</v>
      </c>
      <c r="Q25" t="n">
        <v>623.97</v>
      </c>
      <c r="R25" t="n">
        <v>44.94</v>
      </c>
      <c r="S25" t="n">
        <v>29.8</v>
      </c>
      <c r="T25" t="n">
        <v>6425.06</v>
      </c>
      <c r="U25" t="n">
        <v>0.66</v>
      </c>
      <c r="V25" t="n">
        <v>0.84</v>
      </c>
      <c r="W25" t="n">
        <v>2.38</v>
      </c>
      <c r="X25" t="n">
        <v>0.4</v>
      </c>
      <c r="Y25" t="n">
        <v>1</v>
      </c>
      <c r="Z25" t="n">
        <v>10</v>
      </c>
      <c r="AA25" t="n">
        <v>419.9488229998864</v>
      </c>
      <c r="AB25" t="n">
        <v>574.5925064629578</v>
      </c>
      <c r="AC25" t="n">
        <v>519.7542040917803</v>
      </c>
      <c r="AD25" t="n">
        <v>419948.8229998864</v>
      </c>
      <c r="AE25" t="n">
        <v>574592.5064629578</v>
      </c>
      <c r="AF25" t="n">
        <v>2.415632186592463e-06</v>
      </c>
      <c r="AG25" t="n">
        <v>13.08159722222222</v>
      </c>
      <c r="AH25" t="n">
        <v>519754.2040917802</v>
      </c>
    </row>
    <row r="26">
      <c r="A26" t="n">
        <v>24</v>
      </c>
      <c r="B26" t="n">
        <v>135</v>
      </c>
      <c r="C26" t="inlineStr">
        <is>
          <t xml:space="preserve">CONCLUIDO	</t>
        </is>
      </c>
      <c r="D26" t="n">
        <v>6.6761</v>
      </c>
      <c r="E26" t="n">
        <v>14.98</v>
      </c>
      <c r="F26" t="n">
        <v>11.11</v>
      </c>
      <c r="G26" t="n">
        <v>33.34</v>
      </c>
      <c r="H26" t="n">
        <v>0.45</v>
      </c>
      <c r="I26" t="n">
        <v>20</v>
      </c>
      <c r="J26" t="n">
        <v>274.73</v>
      </c>
      <c r="K26" t="n">
        <v>59.89</v>
      </c>
      <c r="L26" t="n">
        <v>7</v>
      </c>
      <c r="M26" t="n">
        <v>18</v>
      </c>
      <c r="N26" t="n">
        <v>72.84</v>
      </c>
      <c r="O26" t="n">
        <v>34117.35</v>
      </c>
      <c r="P26" t="n">
        <v>179.54</v>
      </c>
      <c r="Q26" t="n">
        <v>623.97</v>
      </c>
      <c r="R26" t="n">
        <v>43.72</v>
      </c>
      <c r="S26" t="n">
        <v>29.8</v>
      </c>
      <c r="T26" t="n">
        <v>5816.74</v>
      </c>
      <c r="U26" t="n">
        <v>0.68</v>
      </c>
      <c r="V26" t="n">
        <v>0.84</v>
      </c>
      <c r="W26" t="n">
        <v>2.38</v>
      </c>
      <c r="X26" t="n">
        <v>0.37</v>
      </c>
      <c r="Y26" t="n">
        <v>1</v>
      </c>
      <c r="Z26" t="n">
        <v>10</v>
      </c>
      <c r="AA26" t="n">
        <v>418.033830312545</v>
      </c>
      <c r="AB26" t="n">
        <v>571.9723289846227</v>
      </c>
      <c r="AC26" t="n">
        <v>517.3840926745351</v>
      </c>
      <c r="AD26" t="n">
        <v>418033.830312545</v>
      </c>
      <c r="AE26" t="n">
        <v>571972.3289846226</v>
      </c>
      <c r="AF26" t="n">
        <v>2.42968015682259e-06</v>
      </c>
      <c r="AG26" t="n">
        <v>13.00347222222222</v>
      </c>
      <c r="AH26" t="n">
        <v>517384.0926745351</v>
      </c>
    </row>
    <row r="27">
      <c r="A27" t="n">
        <v>25</v>
      </c>
      <c r="B27" t="n">
        <v>135</v>
      </c>
      <c r="C27" t="inlineStr">
        <is>
          <t xml:space="preserve">CONCLUIDO	</t>
        </is>
      </c>
      <c r="D27" t="n">
        <v>6.6987</v>
      </c>
      <c r="E27" t="n">
        <v>14.93</v>
      </c>
      <c r="F27" t="n">
        <v>11.11</v>
      </c>
      <c r="G27" t="n">
        <v>35.1</v>
      </c>
      <c r="H27" t="n">
        <v>0.47</v>
      </c>
      <c r="I27" t="n">
        <v>19</v>
      </c>
      <c r="J27" t="n">
        <v>275.21</v>
      </c>
      <c r="K27" t="n">
        <v>59.89</v>
      </c>
      <c r="L27" t="n">
        <v>7.25</v>
      </c>
      <c r="M27" t="n">
        <v>17</v>
      </c>
      <c r="N27" t="n">
        <v>73.08</v>
      </c>
      <c r="O27" t="n">
        <v>34177.09</v>
      </c>
      <c r="P27" t="n">
        <v>179.01</v>
      </c>
      <c r="Q27" t="n">
        <v>624.12</v>
      </c>
      <c r="R27" t="n">
        <v>43.94</v>
      </c>
      <c r="S27" t="n">
        <v>29.8</v>
      </c>
      <c r="T27" t="n">
        <v>5931.14</v>
      </c>
      <c r="U27" t="n">
        <v>0.68</v>
      </c>
      <c r="V27" t="n">
        <v>0.84</v>
      </c>
      <c r="W27" t="n">
        <v>2.38</v>
      </c>
      <c r="X27" t="n">
        <v>0.37</v>
      </c>
      <c r="Y27" t="n">
        <v>1</v>
      </c>
      <c r="Z27" t="n">
        <v>10</v>
      </c>
      <c r="AA27" t="n">
        <v>416.7666700319568</v>
      </c>
      <c r="AB27" t="n">
        <v>570.2385443855559</v>
      </c>
      <c r="AC27" t="n">
        <v>515.8157780442212</v>
      </c>
      <c r="AD27" t="n">
        <v>416766.6700319569</v>
      </c>
      <c r="AE27" t="n">
        <v>570238.5443855559</v>
      </c>
      <c r="AF27" t="n">
        <v>2.437905134211214e-06</v>
      </c>
      <c r="AG27" t="n">
        <v>12.96006944444444</v>
      </c>
      <c r="AH27" t="n">
        <v>515815.7780442212</v>
      </c>
    </row>
    <row r="28">
      <c r="A28" t="n">
        <v>26</v>
      </c>
      <c r="B28" t="n">
        <v>135</v>
      </c>
      <c r="C28" t="inlineStr">
        <is>
          <t xml:space="preserve">CONCLUIDO	</t>
        </is>
      </c>
      <c r="D28" t="n">
        <v>6.734</v>
      </c>
      <c r="E28" t="n">
        <v>14.85</v>
      </c>
      <c r="F28" t="n">
        <v>11.09</v>
      </c>
      <c r="G28" t="n">
        <v>36.96</v>
      </c>
      <c r="H28" t="n">
        <v>0.48</v>
      </c>
      <c r="I28" t="n">
        <v>18</v>
      </c>
      <c r="J28" t="n">
        <v>275.7</v>
      </c>
      <c r="K28" t="n">
        <v>59.89</v>
      </c>
      <c r="L28" t="n">
        <v>7.5</v>
      </c>
      <c r="M28" t="n">
        <v>16</v>
      </c>
      <c r="N28" t="n">
        <v>73.31</v>
      </c>
      <c r="O28" t="n">
        <v>34236.91</v>
      </c>
      <c r="P28" t="n">
        <v>178.04</v>
      </c>
      <c r="Q28" t="n">
        <v>624.0599999999999</v>
      </c>
      <c r="R28" t="n">
        <v>42.97</v>
      </c>
      <c r="S28" t="n">
        <v>29.8</v>
      </c>
      <c r="T28" t="n">
        <v>5454.43</v>
      </c>
      <c r="U28" t="n">
        <v>0.6899999999999999</v>
      </c>
      <c r="V28" t="n">
        <v>0.84</v>
      </c>
      <c r="W28" t="n">
        <v>2.38</v>
      </c>
      <c r="X28" t="n">
        <v>0.34</v>
      </c>
      <c r="Y28" t="n">
        <v>1</v>
      </c>
      <c r="Z28" t="n">
        <v>10</v>
      </c>
      <c r="AA28" t="n">
        <v>414.862608515283</v>
      </c>
      <c r="AB28" t="n">
        <v>567.6333234171772</v>
      </c>
      <c r="AC28" t="n">
        <v>513.4591957086139</v>
      </c>
      <c r="AD28" t="n">
        <v>414862.608515283</v>
      </c>
      <c r="AE28" t="n">
        <v>567633.3234171772</v>
      </c>
      <c r="AF28" t="n">
        <v>2.450752112167781e-06</v>
      </c>
      <c r="AG28" t="n">
        <v>12.890625</v>
      </c>
      <c r="AH28" t="n">
        <v>513459.195708614</v>
      </c>
    </row>
    <row r="29">
      <c r="A29" t="n">
        <v>27</v>
      </c>
      <c r="B29" t="n">
        <v>135</v>
      </c>
      <c r="C29" t="inlineStr">
        <is>
          <t xml:space="preserve">CONCLUIDO	</t>
        </is>
      </c>
      <c r="D29" t="n">
        <v>6.7359</v>
      </c>
      <c r="E29" t="n">
        <v>14.85</v>
      </c>
      <c r="F29" t="n">
        <v>11.08</v>
      </c>
      <c r="G29" t="n">
        <v>36.94</v>
      </c>
      <c r="H29" t="n">
        <v>0.5</v>
      </c>
      <c r="I29" t="n">
        <v>18</v>
      </c>
      <c r="J29" t="n">
        <v>276.18</v>
      </c>
      <c r="K29" t="n">
        <v>59.89</v>
      </c>
      <c r="L29" t="n">
        <v>7.75</v>
      </c>
      <c r="M29" t="n">
        <v>16</v>
      </c>
      <c r="N29" t="n">
        <v>73.55</v>
      </c>
      <c r="O29" t="n">
        <v>34296.82</v>
      </c>
      <c r="P29" t="n">
        <v>177.66</v>
      </c>
      <c r="Q29" t="n">
        <v>624.09</v>
      </c>
      <c r="R29" t="n">
        <v>42.61</v>
      </c>
      <c r="S29" t="n">
        <v>29.8</v>
      </c>
      <c r="T29" t="n">
        <v>5270.84</v>
      </c>
      <c r="U29" t="n">
        <v>0.7</v>
      </c>
      <c r="V29" t="n">
        <v>0.84</v>
      </c>
      <c r="W29" t="n">
        <v>2.38</v>
      </c>
      <c r="X29" t="n">
        <v>0.33</v>
      </c>
      <c r="Y29" t="n">
        <v>1</v>
      </c>
      <c r="Z29" t="n">
        <v>10</v>
      </c>
      <c r="AA29" t="n">
        <v>414.4552240179988</v>
      </c>
      <c r="AB29" t="n">
        <v>567.0759219754574</v>
      </c>
      <c r="AC29" t="n">
        <v>512.9549918781742</v>
      </c>
      <c r="AD29" t="n">
        <v>414455.2240179988</v>
      </c>
      <c r="AE29" t="n">
        <v>567075.9219754573</v>
      </c>
      <c r="AF29" t="n">
        <v>2.45144359256771e-06</v>
      </c>
      <c r="AG29" t="n">
        <v>12.890625</v>
      </c>
      <c r="AH29" t="n">
        <v>512954.9918781741</v>
      </c>
    </row>
    <row r="30">
      <c r="A30" t="n">
        <v>28</v>
      </c>
      <c r="B30" t="n">
        <v>135</v>
      </c>
      <c r="C30" t="inlineStr">
        <is>
          <t xml:space="preserve">CONCLUIDO	</t>
        </is>
      </c>
      <c r="D30" t="n">
        <v>6.7688</v>
      </c>
      <c r="E30" t="n">
        <v>14.77</v>
      </c>
      <c r="F30" t="n">
        <v>11.06</v>
      </c>
      <c r="G30" t="n">
        <v>39.04</v>
      </c>
      <c r="H30" t="n">
        <v>0.51</v>
      </c>
      <c r="I30" t="n">
        <v>17</v>
      </c>
      <c r="J30" t="n">
        <v>276.67</v>
      </c>
      <c r="K30" t="n">
        <v>59.89</v>
      </c>
      <c r="L30" t="n">
        <v>8</v>
      </c>
      <c r="M30" t="n">
        <v>15</v>
      </c>
      <c r="N30" t="n">
        <v>73.78</v>
      </c>
      <c r="O30" t="n">
        <v>34356.83</v>
      </c>
      <c r="P30" t="n">
        <v>176.73</v>
      </c>
      <c r="Q30" t="n">
        <v>623.97</v>
      </c>
      <c r="R30" t="n">
        <v>42.21</v>
      </c>
      <c r="S30" t="n">
        <v>29.8</v>
      </c>
      <c r="T30" t="n">
        <v>5075.87</v>
      </c>
      <c r="U30" t="n">
        <v>0.71</v>
      </c>
      <c r="V30" t="n">
        <v>0.84</v>
      </c>
      <c r="W30" t="n">
        <v>2.38</v>
      </c>
      <c r="X30" t="n">
        <v>0.31</v>
      </c>
      <c r="Y30" t="n">
        <v>1</v>
      </c>
      <c r="Z30" t="n">
        <v>10</v>
      </c>
      <c r="AA30" t="n">
        <v>412.6739502014983</v>
      </c>
      <c r="AB30" t="n">
        <v>564.6387045554666</v>
      </c>
      <c r="AC30" t="n">
        <v>510.7503790680911</v>
      </c>
      <c r="AD30" t="n">
        <v>412673.9502014983</v>
      </c>
      <c r="AE30" t="n">
        <v>564638.7045554665</v>
      </c>
      <c r="AF30" t="n">
        <v>2.463417121598052e-06</v>
      </c>
      <c r="AG30" t="n">
        <v>12.82118055555556</v>
      </c>
      <c r="AH30" t="n">
        <v>510750.3790680912</v>
      </c>
    </row>
    <row r="31">
      <c r="A31" t="n">
        <v>29</v>
      </c>
      <c r="B31" t="n">
        <v>135</v>
      </c>
      <c r="C31" t="inlineStr">
        <is>
          <t xml:space="preserve">CONCLUIDO	</t>
        </is>
      </c>
      <c r="D31" t="n">
        <v>6.7609</v>
      </c>
      <c r="E31" t="n">
        <v>14.79</v>
      </c>
      <c r="F31" t="n">
        <v>11.08</v>
      </c>
      <c r="G31" t="n">
        <v>39.1</v>
      </c>
      <c r="H31" t="n">
        <v>0.53</v>
      </c>
      <c r="I31" t="n">
        <v>17</v>
      </c>
      <c r="J31" t="n">
        <v>277.16</v>
      </c>
      <c r="K31" t="n">
        <v>59.89</v>
      </c>
      <c r="L31" t="n">
        <v>8.25</v>
      </c>
      <c r="M31" t="n">
        <v>15</v>
      </c>
      <c r="N31" t="n">
        <v>74.02</v>
      </c>
      <c r="O31" t="n">
        <v>34416.93</v>
      </c>
      <c r="P31" t="n">
        <v>177.08</v>
      </c>
      <c r="Q31" t="n">
        <v>623.98</v>
      </c>
      <c r="R31" t="n">
        <v>42.84</v>
      </c>
      <c r="S31" t="n">
        <v>29.8</v>
      </c>
      <c r="T31" t="n">
        <v>5392.15</v>
      </c>
      <c r="U31" t="n">
        <v>0.7</v>
      </c>
      <c r="V31" t="n">
        <v>0.84</v>
      </c>
      <c r="W31" t="n">
        <v>2.38</v>
      </c>
      <c r="X31" t="n">
        <v>0.33</v>
      </c>
      <c r="Y31" t="n">
        <v>1</v>
      </c>
      <c r="Z31" t="n">
        <v>10</v>
      </c>
      <c r="AA31" t="n">
        <v>413.2710253071061</v>
      </c>
      <c r="AB31" t="n">
        <v>565.455649056054</v>
      </c>
      <c r="AC31" t="n">
        <v>511.4893555321312</v>
      </c>
      <c r="AD31" t="n">
        <v>413271.0253071061</v>
      </c>
      <c r="AE31" t="n">
        <v>565455.649056054</v>
      </c>
      <c r="AF31" t="n">
        <v>2.460542018882559e-06</v>
      </c>
      <c r="AG31" t="n">
        <v>12.83854166666667</v>
      </c>
      <c r="AH31" t="n">
        <v>511489.3555321312</v>
      </c>
    </row>
    <row r="32">
      <c r="A32" t="n">
        <v>30</v>
      </c>
      <c r="B32" t="n">
        <v>135</v>
      </c>
      <c r="C32" t="inlineStr">
        <is>
          <t xml:space="preserve">CONCLUIDO	</t>
        </is>
      </c>
      <c r="D32" t="n">
        <v>6.8046</v>
      </c>
      <c r="E32" t="n">
        <v>14.7</v>
      </c>
      <c r="F32" t="n">
        <v>11.03</v>
      </c>
      <c r="G32" t="n">
        <v>41.38</v>
      </c>
      <c r="H32" t="n">
        <v>0.55</v>
      </c>
      <c r="I32" t="n">
        <v>16</v>
      </c>
      <c r="J32" t="n">
        <v>277.65</v>
      </c>
      <c r="K32" t="n">
        <v>59.89</v>
      </c>
      <c r="L32" t="n">
        <v>8.5</v>
      </c>
      <c r="M32" t="n">
        <v>14</v>
      </c>
      <c r="N32" t="n">
        <v>74.26000000000001</v>
      </c>
      <c r="O32" t="n">
        <v>34477.13</v>
      </c>
      <c r="P32" t="n">
        <v>176.17</v>
      </c>
      <c r="Q32" t="n">
        <v>623.97</v>
      </c>
      <c r="R32" t="n">
        <v>41.32</v>
      </c>
      <c r="S32" t="n">
        <v>29.8</v>
      </c>
      <c r="T32" t="n">
        <v>4637.94</v>
      </c>
      <c r="U32" t="n">
        <v>0.72</v>
      </c>
      <c r="V32" t="n">
        <v>0.85</v>
      </c>
      <c r="W32" t="n">
        <v>2.38</v>
      </c>
      <c r="X32" t="n">
        <v>0.29</v>
      </c>
      <c r="Y32" t="n">
        <v>1</v>
      </c>
      <c r="Z32" t="n">
        <v>10</v>
      </c>
      <c r="AA32" t="n">
        <v>411.0795623741731</v>
      </c>
      <c r="AB32" t="n">
        <v>562.4571927906936</v>
      </c>
      <c r="AC32" t="n">
        <v>508.7770677243772</v>
      </c>
      <c r="AD32" t="n">
        <v>411079.5623741731</v>
      </c>
      <c r="AE32" t="n">
        <v>562457.1927906936</v>
      </c>
      <c r="AF32" t="n">
        <v>2.476446068080915e-06</v>
      </c>
      <c r="AG32" t="n">
        <v>12.76041666666667</v>
      </c>
      <c r="AH32" t="n">
        <v>508777.0677243771</v>
      </c>
    </row>
    <row r="33">
      <c r="A33" t="n">
        <v>31</v>
      </c>
      <c r="B33" t="n">
        <v>135</v>
      </c>
      <c r="C33" t="inlineStr">
        <is>
          <t xml:space="preserve">CONCLUIDO	</t>
        </is>
      </c>
      <c r="D33" t="n">
        <v>6.798</v>
      </c>
      <c r="E33" t="n">
        <v>14.71</v>
      </c>
      <c r="F33" t="n">
        <v>11.05</v>
      </c>
      <c r="G33" t="n">
        <v>41.43</v>
      </c>
      <c r="H33" t="n">
        <v>0.5600000000000001</v>
      </c>
      <c r="I33" t="n">
        <v>16</v>
      </c>
      <c r="J33" t="n">
        <v>278.13</v>
      </c>
      <c r="K33" t="n">
        <v>59.89</v>
      </c>
      <c r="L33" t="n">
        <v>8.75</v>
      </c>
      <c r="M33" t="n">
        <v>14</v>
      </c>
      <c r="N33" t="n">
        <v>74.5</v>
      </c>
      <c r="O33" t="n">
        <v>34537.41</v>
      </c>
      <c r="P33" t="n">
        <v>175.86</v>
      </c>
      <c r="Q33" t="n">
        <v>623.99</v>
      </c>
      <c r="R33" t="n">
        <v>41.69</v>
      </c>
      <c r="S33" t="n">
        <v>29.8</v>
      </c>
      <c r="T33" t="n">
        <v>4823.26</v>
      </c>
      <c r="U33" t="n">
        <v>0.71</v>
      </c>
      <c r="V33" t="n">
        <v>0.85</v>
      </c>
      <c r="W33" t="n">
        <v>2.38</v>
      </c>
      <c r="X33" t="n">
        <v>0.3</v>
      </c>
      <c r="Y33" t="n">
        <v>1</v>
      </c>
      <c r="Z33" t="n">
        <v>10</v>
      </c>
      <c r="AA33" t="n">
        <v>411.1067276643525</v>
      </c>
      <c r="AB33" t="n">
        <v>562.4943615391653</v>
      </c>
      <c r="AC33" t="n">
        <v>508.8106891396612</v>
      </c>
      <c r="AD33" t="n">
        <v>411106.7276643525</v>
      </c>
      <c r="AE33" t="n">
        <v>562494.3615391653</v>
      </c>
      <c r="AF33" t="n">
        <v>2.474044083533795e-06</v>
      </c>
      <c r="AG33" t="n">
        <v>12.76909722222222</v>
      </c>
      <c r="AH33" t="n">
        <v>508810.6891396613</v>
      </c>
    </row>
    <row r="34">
      <c r="A34" t="n">
        <v>32</v>
      </c>
      <c r="B34" t="n">
        <v>135</v>
      </c>
      <c r="C34" t="inlineStr">
        <is>
          <t xml:space="preserve">CONCLUIDO	</t>
        </is>
      </c>
      <c r="D34" t="n">
        <v>6.8293</v>
      </c>
      <c r="E34" t="n">
        <v>14.64</v>
      </c>
      <c r="F34" t="n">
        <v>11.03</v>
      </c>
      <c r="G34" t="n">
        <v>44.13</v>
      </c>
      <c r="H34" t="n">
        <v>0.58</v>
      </c>
      <c r="I34" t="n">
        <v>15</v>
      </c>
      <c r="J34" t="n">
        <v>278.62</v>
      </c>
      <c r="K34" t="n">
        <v>59.89</v>
      </c>
      <c r="L34" t="n">
        <v>9</v>
      </c>
      <c r="M34" t="n">
        <v>13</v>
      </c>
      <c r="N34" t="n">
        <v>74.73999999999999</v>
      </c>
      <c r="O34" t="n">
        <v>34597.8</v>
      </c>
      <c r="P34" t="n">
        <v>174.75</v>
      </c>
      <c r="Q34" t="n">
        <v>623.99</v>
      </c>
      <c r="R34" t="n">
        <v>41.41</v>
      </c>
      <c r="S34" t="n">
        <v>29.8</v>
      </c>
      <c r="T34" t="n">
        <v>4688.26</v>
      </c>
      <c r="U34" t="n">
        <v>0.72</v>
      </c>
      <c r="V34" t="n">
        <v>0.85</v>
      </c>
      <c r="W34" t="n">
        <v>2.37</v>
      </c>
      <c r="X34" t="n">
        <v>0.28</v>
      </c>
      <c r="Y34" t="n">
        <v>1</v>
      </c>
      <c r="Z34" t="n">
        <v>10</v>
      </c>
      <c r="AA34" t="n">
        <v>409.2585973468687</v>
      </c>
      <c r="AB34" t="n">
        <v>559.9656681050286</v>
      </c>
      <c r="AC34" t="n">
        <v>506.5233306578351</v>
      </c>
      <c r="AD34" t="n">
        <v>409258.5973468687</v>
      </c>
      <c r="AE34" t="n">
        <v>559965.6681050286</v>
      </c>
      <c r="AF34" t="n">
        <v>2.485435313279987e-06</v>
      </c>
      <c r="AG34" t="n">
        <v>12.70833333333333</v>
      </c>
      <c r="AH34" t="n">
        <v>506523.3306578351</v>
      </c>
    </row>
    <row r="35">
      <c r="A35" t="n">
        <v>33</v>
      </c>
      <c r="B35" t="n">
        <v>135</v>
      </c>
      <c r="C35" t="inlineStr">
        <is>
          <t xml:space="preserve">CONCLUIDO	</t>
        </is>
      </c>
      <c r="D35" t="n">
        <v>6.8293</v>
      </c>
      <c r="E35" t="n">
        <v>14.64</v>
      </c>
      <c r="F35" t="n">
        <v>11.03</v>
      </c>
      <c r="G35" t="n">
        <v>44.13</v>
      </c>
      <c r="H35" t="n">
        <v>0.59</v>
      </c>
      <c r="I35" t="n">
        <v>15</v>
      </c>
      <c r="J35" t="n">
        <v>279.11</v>
      </c>
      <c r="K35" t="n">
        <v>59.89</v>
      </c>
      <c r="L35" t="n">
        <v>9.25</v>
      </c>
      <c r="M35" t="n">
        <v>13</v>
      </c>
      <c r="N35" t="n">
        <v>74.98</v>
      </c>
      <c r="O35" t="n">
        <v>34658.27</v>
      </c>
      <c r="P35" t="n">
        <v>174.99</v>
      </c>
      <c r="Q35" t="n">
        <v>623.99</v>
      </c>
      <c r="R35" t="n">
        <v>41.27</v>
      </c>
      <c r="S35" t="n">
        <v>29.8</v>
      </c>
      <c r="T35" t="n">
        <v>4617.22</v>
      </c>
      <c r="U35" t="n">
        <v>0.72</v>
      </c>
      <c r="V35" t="n">
        <v>0.85</v>
      </c>
      <c r="W35" t="n">
        <v>2.37</v>
      </c>
      <c r="X35" t="n">
        <v>0.28</v>
      </c>
      <c r="Y35" t="n">
        <v>1</v>
      </c>
      <c r="Z35" t="n">
        <v>10</v>
      </c>
      <c r="AA35" t="n">
        <v>409.4498424314411</v>
      </c>
      <c r="AB35" t="n">
        <v>560.2273380668782</v>
      </c>
      <c r="AC35" t="n">
        <v>506.7600272057819</v>
      </c>
      <c r="AD35" t="n">
        <v>409449.8424314411</v>
      </c>
      <c r="AE35" t="n">
        <v>560227.3380668783</v>
      </c>
      <c r="AF35" t="n">
        <v>2.485435313279987e-06</v>
      </c>
      <c r="AG35" t="n">
        <v>12.70833333333333</v>
      </c>
      <c r="AH35" t="n">
        <v>506760.0272057819</v>
      </c>
    </row>
    <row r="36">
      <c r="A36" t="n">
        <v>34</v>
      </c>
      <c r="B36" t="n">
        <v>135</v>
      </c>
      <c r="C36" t="inlineStr">
        <is>
          <t xml:space="preserve">CONCLUIDO	</t>
        </is>
      </c>
      <c r="D36" t="n">
        <v>6.8329</v>
      </c>
      <c r="E36" t="n">
        <v>14.64</v>
      </c>
      <c r="F36" t="n">
        <v>11.02</v>
      </c>
      <c r="G36" t="n">
        <v>44.09</v>
      </c>
      <c r="H36" t="n">
        <v>0.6</v>
      </c>
      <c r="I36" t="n">
        <v>15</v>
      </c>
      <c r="J36" t="n">
        <v>279.61</v>
      </c>
      <c r="K36" t="n">
        <v>59.89</v>
      </c>
      <c r="L36" t="n">
        <v>9.5</v>
      </c>
      <c r="M36" t="n">
        <v>13</v>
      </c>
      <c r="N36" t="n">
        <v>75.22</v>
      </c>
      <c r="O36" t="n">
        <v>34718.84</v>
      </c>
      <c r="P36" t="n">
        <v>173.93</v>
      </c>
      <c r="Q36" t="n">
        <v>624.0700000000001</v>
      </c>
      <c r="R36" t="n">
        <v>40.98</v>
      </c>
      <c r="S36" t="n">
        <v>29.8</v>
      </c>
      <c r="T36" t="n">
        <v>4474.76</v>
      </c>
      <c r="U36" t="n">
        <v>0.73</v>
      </c>
      <c r="V36" t="n">
        <v>0.85</v>
      </c>
      <c r="W36" t="n">
        <v>2.37</v>
      </c>
      <c r="X36" t="n">
        <v>0.28</v>
      </c>
      <c r="Y36" t="n">
        <v>1</v>
      </c>
      <c r="Z36" t="n">
        <v>10</v>
      </c>
      <c r="AA36" t="n">
        <v>408.4611504050635</v>
      </c>
      <c r="AB36" t="n">
        <v>558.8745660183746</v>
      </c>
      <c r="AC36" t="n">
        <v>505.5363618229601</v>
      </c>
      <c r="AD36" t="n">
        <v>408461.1504050635</v>
      </c>
      <c r="AE36" t="n">
        <v>558874.5660183746</v>
      </c>
      <c r="AF36" t="n">
        <v>2.486745486669325e-06</v>
      </c>
      <c r="AG36" t="n">
        <v>12.70833333333333</v>
      </c>
      <c r="AH36" t="n">
        <v>505536.3618229601</v>
      </c>
    </row>
    <row r="37">
      <c r="A37" t="n">
        <v>35</v>
      </c>
      <c r="B37" t="n">
        <v>135</v>
      </c>
      <c r="C37" t="inlineStr">
        <is>
          <t xml:space="preserve">CONCLUIDO	</t>
        </is>
      </c>
      <c r="D37" t="n">
        <v>6.8694</v>
      </c>
      <c r="E37" t="n">
        <v>14.56</v>
      </c>
      <c r="F37" t="n">
        <v>11</v>
      </c>
      <c r="G37" t="n">
        <v>47.13</v>
      </c>
      <c r="H37" t="n">
        <v>0.62</v>
      </c>
      <c r="I37" t="n">
        <v>14</v>
      </c>
      <c r="J37" t="n">
        <v>280.1</v>
      </c>
      <c r="K37" t="n">
        <v>59.89</v>
      </c>
      <c r="L37" t="n">
        <v>9.75</v>
      </c>
      <c r="M37" t="n">
        <v>12</v>
      </c>
      <c r="N37" t="n">
        <v>75.45999999999999</v>
      </c>
      <c r="O37" t="n">
        <v>34779.51</v>
      </c>
      <c r="P37" t="n">
        <v>173.7</v>
      </c>
      <c r="Q37" t="n">
        <v>624.09</v>
      </c>
      <c r="R37" t="n">
        <v>40.21</v>
      </c>
      <c r="S37" t="n">
        <v>29.8</v>
      </c>
      <c r="T37" t="n">
        <v>4094.85</v>
      </c>
      <c r="U37" t="n">
        <v>0.74</v>
      </c>
      <c r="V37" t="n">
        <v>0.85</v>
      </c>
      <c r="W37" t="n">
        <v>2.37</v>
      </c>
      <c r="X37" t="n">
        <v>0.25</v>
      </c>
      <c r="Y37" t="n">
        <v>1</v>
      </c>
      <c r="Z37" t="n">
        <v>10</v>
      </c>
      <c r="AA37" t="n">
        <v>407.1906873353401</v>
      </c>
      <c r="AB37" t="n">
        <v>557.1362623975042</v>
      </c>
      <c r="AC37" t="n">
        <v>503.9639594599409</v>
      </c>
      <c r="AD37" t="n">
        <v>407190.6873353401</v>
      </c>
      <c r="AE37" t="n">
        <v>557136.2623975042</v>
      </c>
      <c r="AF37" t="n">
        <v>2.500029189089005e-06</v>
      </c>
      <c r="AG37" t="n">
        <v>12.63888888888889</v>
      </c>
      <c r="AH37" t="n">
        <v>503963.9594599409</v>
      </c>
    </row>
    <row r="38">
      <c r="A38" t="n">
        <v>36</v>
      </c>
      <c r="B38" t="n">
        <v>135</v>
      </c>
      <c r="C38" t="inlineStr">
        <is>
          <t xml:space="preserve">CONCLUIDO	</t>
        </is>
      </c>
      <c r="D38" t="n">
        <v>6.8721</v>
      </c>
      <c r="E38" t="n">
        <v>14.55</v>
      </c>
      <c r="F38" t="n">
        <v>10.99</v>
      </c>
      <c r="G38" t="n">
        <v>47.1</v>
      </c>
      <c r="H38" t="n">
        <v>0.63</v>
      </c>
      <c r="I38" t="n">
        <v>14</v>
      </c>
      <c r="J38" t="n">
        <v>280.59</v>
      </c>
      <c r="K38" t="n">
        <v>59.89</v>
      </c>
      <c r="L38" t="n">
        <v>10</v>
      </c>
      <c r="M38" t="n">
        <v>12</v>
      </c>
      <c r="N38" t="n">
        <v>75.7</v>
      </c>
      <c r="O38" t="n">
        <v>34840.27</v>
      </c>
      <c r="P38" t="n">
        <v>172.98</v>
      </c>
      <c r="Q38" t="n">
        <v>623.99</v>
      </c>
      <c r="R38" t="n">
        <v>39.94</v>
      </c>
      <c r="S38" t="n">
        <v>29.8</v>
      </c>
      <c r="T38" t="n">
        <v>3960.3</v>
      </c>
      <c r="U38" t="n">
        <v>0.75</v>
      </c>
      <c r="V38" t="n">
        <v>0.85</v>
      </c>
      <c r="W38" t="n">
        <v>2.37</v>
      </c>
      <c r="X38" t="n">
        <v>0.24</v>
      </c>
      <c r="Y38" t="n">
        <v>1</v>
      </c>
      <c r="Z38" t="n">
        <v>10</v>
      </c>
      <c r="AA38" t="n">
        <v>406.5025168943548</v>
      </c>
      <c r="AB38" t="n">
        <v>556.1946772402108</v>
      </c>
      <c r="AC38" t="n">
        <v>503.1122378685366</v>
      </c>
      <c r="AD38" t="n">
        <v>406502.5168943548</v>
      </c>
      <c r="AE38" t="n">
        <v>556194.6772402108</v>
      </c>
      <c r="AF38" t="n">
        <v>2.501011819131009e-06</v>
      </c>
      <c r="AG38" t="n">
        <v>12.63020833333333</v>
      </c>
      <c r="AH38" t="n">
        <v>503112.2378685366</v>
      </c>
    </row>
    <row r="39">
      <c r="A39" t="n">
        <v>37</v>
      </c>
      <c r="B39" t="n">
        <v>135</v>
      </c>
      <c r="C39" t="inlineStr">
        <is>
          <t xml:space="preserve">CONCLUIDO	</t>
        </is>
      </c>
      <c r="D39" t="n">
        <v>6.9014</v>
      </c>
      <c r="E39" t="n">
        <v>14.49</v>
      </c>
      <c r="F39" t="n">
        <v>10.98</v>
      </c>
      <c r="G39" t="n">
        <v>50.67</v>
      </c>
      <c r="H39" t="n">
        <v>0.65</v>
      </c>
      <c r="I39" t="n">
        <v>13</v>
      </c>
      <c r="J39" t="n">
        <v>281.08</v>
      </c>
      <c r="K39" t="n">
        <v>59.89</v>
      </c>
      <c r="L39" t="n">
        <v>10.25</v>
      </c>
      <c r="M39" t="n">
        <v>11</v>
      </c>
      <c r="N39" t="n">
        <v>75.95</v>
      </c>
      <c r="O39" t="n">
        <v>34901.13</v>
      </c>
      <c r="P39" t="n">
        <v>171.96</v>
      </c>
      <c r="Q39" t="n">
        <v>623.97</v>
      </c>
      <c r="R39" t="n">
        <v>39.7</v>
      </c>
      <c r="S39" t="n">
        <v>29.8</v>
      </c>
      <c r="T39" t="n">
        <v>3844.93</v>
      </c>
      <c r="U39" t="n">
        <v>0.75</v>
      </c>
      <c r="V39" t="n">
        <v>0.85</v>
      </c>
      <c r="W39" t="n">
        <v>2.37</v>
      </c>
      <c r="X39" t="n">
        <v>0.23</v>
      </c>
      <c r="Y39" t="n">
        <v>1</v>
      </c>
      <c r="Z39" t="n">
        <v>10</v>
      </c>
      <c r="AA39" t="n">
        <v>404.8639115212911</v>
      </c>
      <c r="AB39" t="n">
        <v>553.9526650786181</v>
      </c>
      <c r="AC39" t="n">
        <v>501.0842002009624</v>
      </c>
      <c r="AD39" t="n">
        <v>404863.9115212911</v>
      </c>
      <c r="AE39" t="n">
        <v>553952.6650786181</v>
      </c>
      <c r="AF39" t="n">
        <v>2.511675174772012e-06</v>
      </c>
      <c r="AG39" t="n">
        <v>12.578125</v>
      </c>
      <c r="AH39" t="n">
        <v>501084.2002009624</v>
      </c>
    </row>
    <row r="40">
      <c r="A40" t="n">
        <v>38</v>
      </c>
      <c r="B40" t="n">
        <v>135</v>
      </c>
      <c r="C40" t="inlineStr">
        <is>
          <t xml:space="preserve">CONCLUIDO	</t>
        </is>
      </c>
      <c r="D40" t="n">
        <v>6.8966</v>
      </c>
      <c r="E40" t="n">
        <v>14.5</v>
      </c>
      <c r="F40" t="n">
        <v>10.99</v>
      </c>
      <c r="G40" t="n">
        <v>50.72</v>
      </c>
      <c r="H40" t="n">
        <v>0.66</v>
      </c>
      <c r="I40" t="n">
        <v>13</v>
      </c>
      <c r="J40" t="n">
        <v>281.58</v>
      </c>
      <c r="K40" t="n">
        <v>59.89</v>
      </c>
      <c r="L40" t="n">
        <v>10.5</v>
      </c>
      <c r="M40" t="n">
        <v>11</v>
      </c>
      <c r="N40" t="n">
        <v>76.19</v>
      </c>
      <c r="O40" t="n">
        <v>34962.08</v>
      </c>
      <c r="P40" t="n">
        <v>172.4</v>
      </c>
      <c r="Q40" t="n">
        <v>624.02</v>
      </c>
      <c r="R40" t="n">
        <v>39.88</v>
      </c>
      <c r="S40" t="n">
        <v>29.8</v>
      </c>
      <c r="T40" t="n">
        <v>3934.75</v>
      </c>
      <c r="U40" t="n">
        <v>0.75</v>
      </c>
      <c r="V40" t="n">
        <v>0.85</v>
      </c>
      <c r="W40" t="n">
        <v>2.37</v>
      </c>
      <c r="X40" t="n">
        <v>0.24</v>
      </c>
      <c r="Y40" t="n">
        <v>1</v>
      </c>
      <c r="Z40" t="n">
        <v>10</v>
      </c>
      <c r="AA40" t="n">
        <v>405.383935350111</v>
      </c>
      <c r="AB40" t="n">
        <v>554.6641846230417</v>
      </c>
      <c r="AC40" t="n">
        <v>501.7278133186902</v>
      </c>
      <c r="AD40" t="n">
        <v>405383.935350111</v>
      </c>
      <c r="AE40" t="n">
        <v>554664.1846230417</v>
      </c>
      <c r="AF40" t="n">
        <v>2.509928276919561e-06</v>
      </c>
      <c r="AG40" t="n">
        <v>12.58680555555556</v>
      </c>
      <c r="AH40" t="n">
        <v>501727.8133186902</v>
      </c>
    </row>
    <row r="41">
      <c r="A41" t="n">
        <v>39</v>
      </c>
      <c r="B41" t="n">
        <v>135</v>
      </c>
      <c r="C41" t="inlineStr">
        <is>
          <t xml:space="preserve">CONCLUIDO	</t>
        </is>
      </c>
      <c r="D41" t="n">
        <v>6.8972</v>
      </c>
      <c r="E41" t="n">
        <v>14.5</v>
      </c>
      <c r="F41" t="n">
        <v>10.99</v>
      </c>
      <c r="G41" t="n">
        <v>50.72</v>
      </c>
      <c r="H41" t="n">
        <v>0.68</v>
      </c>
      <c r="I41" t="n">
        <v>13</v>
      </c>
      <c r="J41" t="n">
        <v>282.07</v>
      </c>
      <c r="K41" t="n">
        <v>59.89</v>
      </c>
      <c r="L41" t="n">
        <v>10.75</v>
      </c>
      <c r="M41" t="n">
        <v>11</v>
      </c>
      <c r="N41" t="n">
        <v>76.44</v>
      </c>
      <c r="O41" t="n">
        <v>35023.13</v>
      </c>
      <c r="P41" t="n">
        <v>172.28</v>
      </c>
      <c r="Q41" t="n">
        <v>623.98</v>
      </c>
      <c r="R41" t="n">
        <v>39.94</v>
      </c>
      <c r="S41" t="n">
        <v>29.8</v>
      </c>
      <c r="T41" t="n">
        <v>3962.33</v>
      </c>
      <c r="U41" t="n">
        <v>0.75</v>
      </c>
      <c r="V41" t="n">
        <v>0.85</v>
      </c>
      <c r="W41" t="n">
        <v>2.37</v>
      </c>
      <c r="X41" t="n">
        <v>0.24</v>
      </c>
      <c r="Y41" t="n">
        <v>1</v>
      </c>
      <c r="Z41" t="n">
        <v>10</v>
      </c>
      <c r="AA41" t="n">
        <v>405.2731671877945</v>
      </c>
      <c r="AB41" t="n">
        <v>554.5126267366137</v>
      </c>
      <c r="AC41" t="n">
        <v>501.59071990423</v>
      </c>
      <c r="AD41" t="n">
        <v>405273.1671877945</v>
      </c>
      <c r="AE41" t="n">
        <v>554512.6267366137</v>
      </c>
      <c r="AF41" t="n">
        <v>2.510146639151117e-06</v>
      </c>
      <c r="AG41" t="n">
        <v>12.58680555555556</v>
      </c>
      <c r="AH41" t="n">
        <v>501590.71990423</v>
      </c>
    </row>
    <row r="42">
      <c r="A42" t="n">
        <v>40</v>
      </c>
      <c r="B42" t="n">
        <v>135</v>
      </c>
      <c r="C42" t="inlineStr">
        <is>
          <t xml:space="preserve">CONCLUIDO	</t>
        </is>
      </c>
      <c r="D42" t="n">
        <v>6.8999</v>
      </c>
      <c r="E42" t="n">
        <v>14.49</v>
      </c>
      <c r="F42" t="n">
        <v>10.98</v>
      </c>
      <c r="G42" t="n">
        <v>50.69</v>
      </c>
      <c r="H42" t="n">
        <v>0.6899999999999999</v>
      </c>
      <c r="I42" t="n">
        <v>13</v>
      </c>
      <c r="J42" t="n">
        <v>282.57</v>
      </c>
      <c r="K42" t="n">
        <v>59.89</v>
      </c>
      <c r="L42" t="n">
        <v>11</v>
      </c>
      <c r="M42" t="n">
        <v>11</v>
      </c>
      <c r="N42" t="n">
        <v>76.68000000000001</v>
      </c>
      <c r="O42" t="n">
        <v>35084.28</v>
      </c>
      <c r="P42" t="n">
        <v>171.05</v>
      </c>
      <c r="Q42" t="n">
        <v>623.97</v>
      </c>
      <c r="R42" t="n">
        <v>39.8</v>
      </c>
      <c r="S42" t="n">
        <v>29.8</v>
      </c>
      <c r="T42" t="n">
        <v>3893.13</v>
      </c>
      <c r="U42" t="n">
        <v>0.75</v>
      </c>
      <c r="V42" t="n">
        <v>0.85</v>
      </c>
      <c r="W42" t="n">
        <v>2.37</v>
      </c>
      <c r="X42" t="n">
        <v>0.24</v>
      </c>
      <c r="Y42" t="n">
        <v>1</v>
      </c>
      <c r="Z42" t="n">
        <v>10</v>
      </c>
      <c r="AA42" t="n">
        <v>404.1862822108752</v>
      </c>
      <c r="AB42" t="n">
        <v>553.0255027612117</v>
      </c>
      <c r="AC42" t="n">
        <v>500.2455249538488</v>
      </c>
      <c r="AD42" t="n">
        <v>404186.2822108752</v>
      </c>
      <c r="AE42" t="n">
        <v>553025.5027612117</v>
      </c>
      <c r="AF42" t="n">
        <v>2.511129269193121e-06</v>
      </c>
      <c r="AG42" t="n">
        <v>12.578125</v>
      </c>
      <c r="AH42" t="n">
        <v>500245.5249538488</v>
      </c>
    </row>
    <row r="43">
      <c r="A43" t="n">
        <v>41</v>
      </c>
      <c r="B43" t="n">
        <v>135</v>
      </c>
      <c r="C43" t="inlineStr">
        <is>
          <t xml:space="preserve">CONCLUIDO	</t>
        </is>
      </c>
      <c r="D43" t="n">
        <v>6.934</v>
      </c>
      <c r="E43" t="n">
        <v>14.42</v>
      </c>
      <c r="F43" t="n">
        <v>10.96</v>
      </c>
      <c r="G43" t="n">
        <v>54.81</v>
      </c>
      <c r="H43" t="n">
        <v>0.71</v>
      </c>
      <c r="I43" t="n">
        <v>12</v>
      </c>
      <c r="J43" t="n">
        <v>283.06</v>
      </c>
      <c r="K43" t="n">
        <v>59.89</v>
      </c>
      <c r="L43" t="n">
        <v>11.25</v>
      </c>
      <c r="M43" t="n">
        <v>10</v>
      </c>
      <c r="N43" t="n">
        <v>76.93000000000001</v>
      </c>
      <c r="O43" t="n">
        <v>35145.53</v>
      </c>
      <c r="P43" t="n">
        <v>170.46</v>
      </c>
      <c r="Q43" t="n">
        <v>623.99</v>
      </c>
      <c r="R43" t="n">
        <v>39.03</v>
      </c>
      <c r="S43" t="n">
        <v>29.8</v>
      </c>
      <c r="T43" t="n">
        <v>3514.82</v>
      </c>
      <c r="U43" t="n">
        <v>0.76</v>
      </c>
      <c r="V43" t="n">
        <v>0.85</v>
      </c>
      <c r="W43" t="n">
        <v>2.37</v>
      </c>
      <c r="X43" t="n">
        <v>0.21</v>
      </c>
      <c r="Y43" t="n">
        <v>1</v>
      </c>
      <c r="Z43" t="n">
        <v>10</v>
      </c>
      <c r="AA43" t="n">
        <v>392.0031594719156</v>
      </c>
      <c r="AB43" t="n">
        <v>536.3560167483255</v>
      </c>
      <c r="AC43" t="n">
        <v>485.1669512902619</v>
      </c>
      <c r="AD43" t="n">
        <v>392003.1594719156</v>
      </c>
      <c r="AE43" t="n">
        <v>536356.0167483254</v>
      </c>
      <c r="AF43" t="n">
        <v>2.523539522686575e-06</v>
      </c>
      <c r="AG43" t="n">
        <v>12.51736111111111</v>
      </c>
      <c r="AH43" t="n">
        <v>485166.9512902619</v>
      </c>
    </row>
    <row r="44">
      <c r="A44" t="n">
        <v>42</v>
      </c>
      <c r="B44" t="n">
        <v>135</v>
      </c>
      <c r="C44" t="inlineStr">
        <is>
          <t xml:space="preserve">CONCLUIDO	</t>
        </is>
      </c>
      <c r="D44" t="n">
        <v>6.9293</v>
      </c>
      <c r="E44" t="n">
        <v>14.43</v>
      </c>
      <c r="F44" t="n">
        <v>10.97</v>
      </c>
      <c r="G44" t="n">
        <v>54.86</v>
      </c>
      <c r="H44" t="n">
        <v>0.72</v>
      </c>
      <c r="I44" t="n">
        <v>12</v>
      </c>
      <c r="J44" t="n">
        <v>283.56</v>
      </c>
      <c r="K44" t="n">
        <v>59.89</v>
      </c>
      <c r="L44" t="n">
        <v>11.5</v>
      </c>
      <c r="M44" t="n">
        <v>10</v>
      </c>
      <c r="N44" t="n">
        <v>77.18000000000001</v>
      </c>
      <c r="O44" t="n">
        <v>35206.88</v>
      </c>
      <c r="P44" t="n">
        <v>170.38</v>
      </c>
      <c r="Q44" t="n">
        <v>624.0599999999999</v>
      </c>
      <c r="R44" t="n">
        <v>39.27</v>
      </c>
      <c r="S44" t="n">
        <v>29.8</v>
      </c>
      <c r="T44" t="n">
        <v>3633.96</v>
      </c>
      <c r="U44" t="n">
        <v>0.76</v>
      </c>
      <c r="V44" t="n">
        <v>0.85</v>
      </c>
      <c r="W44" t="n">
        <v>2.37</v>
      </c>
      <c r="X44" t="n">
        <v>0.22</v>
      </c>
      <c r="Y44" t="n">
        <v>1</v>
      </c>
      <c r="Z44" t="n">
        <v>10</v>
      </c>
      <c r="AA44" t="n">
        <v>392.1082369951895</v>
      </c>
      <c r="AB44" t="n">
        <v>536.4997884513621</v>
      </c>
      <c r="AC44" t="n">
        <v>485.2970016237455</v>
      </c>
      <c r="AD44" t="n">
        <v>392108.2369951896</v>
      </c>
      <c r="AE44" t="n">
        <v>536499.7884513621</v>
      </c>
      <c r="AF44" t="n">
        <v>2.521829018539383e-06</v>
      </c>
      <c r="AG44" t="n">
        <v>12.52604166666667</v>
      </c>
      <c r="AH44" t="n">
        <v>485297.0016237455</v>
      </c>
    </row>
    <row r="45">
      <c r="A45" t="n">
        <v>43</v>
      </c>
      <c r="B45" t="n">
        <v>135</v>
      </c>
      <c r="C45" t="inlineStr">
        <is>
          <t xml:space="preserve">CONCLUIDO	</t>
        </is>
      </c>
      <c r="D45" t="n">
        <v>6.93</v>
      </c>
      <c r="E45" t="n">
        <v>14.43</v>
      </c>
      <c r="F45" t="n">
        <v>10.97</v>
      </c>
      <c r="G45" t="n">
        <v>54.85</v>
      </c>
      <c r="H45" t="n">
        <v>0.74</v>
      </c>
      <c r="I45" t="n">
        <v>12</v>
      </c>
      <c r="J45" t="n">
        <v>284.06</v>
      </c>
      <c r="K45" t="n">
        <v>59.89</v>
      </c>
      <c r="L45" t="n">
        <v>11.75</v>
      </c>
      <c r="M45" t="n">
        <v>10</v>
      </c>
      <c r="N45" t="n">
        <v>77.42</v>
      </c>
      <c r="O45" t="n">
        <v>35268.32</v>
      </c>
      <c r="P45" t="n">
        <v>170.29</v>
      </c>
      <c r="Q45" t="n">
        <v>623.97</v>
      </c>
      <c r="R45" t="n">
        <v>39.34</v>
      </c>
      <c r="S45" t="n">
        <v>29.8</v>
      </c>
      <c r="T45" t="n">
        <v>3666.36</v>
      </c>
      <c r="U45" t="n">
        <v>0.76</v>
      </c>
      <c r="V45" t="n">
        <v>0.85</v>
      </c>
      <c r="W45" t="n">
        <v>2.37</v>
      </c>
      <c r="X45" t="n">
        <v>0.22</v>
      </c>
      <c r="Y45" t="n">
        <v>1</v>
      </c>
      <c r="Z45" t="n">
        <v>10</v>
      </c>
      <c r="AA45" t="n">
        <v>392.0191402297159</v>
      </c>
      <c r="AB45" t="n">
        <v>536.3778823261691</v>
      </c>
      <c r="AC45" t="n">
        <v>485.1867300480447</v>
      </c>
      <c r="AD45" t="n">
        <v>392019.1402297159</v>
      </c>
      <c r="AE45" t="n">
        <v>536377.8823261692</v>
      </c>
      <c r="AF45" t="n">
        <v>2.522083774476199e-06</v>
      </c>
      <c r="AG45" t="n">
        <v>12.52604166666667</v>
      </c>
      <c r="AH45" t="n">
        <v>485186.7300480447</v>
      </c>
    </row>
    <row r="46">
      <c r="A46" t="n">
        <v>44</v>
      </c>
      <c r="B46" t="n">
        <v>135</v>
      </c>
      <c r="C46" t="inlineStr">
        <is>
          <t xml:space="preserve">CONCLUIDO	</t>
        </is>
      </c>
      <c r="D46" t="n">
        <v>6.9272</v>
      </c>
      <c r="E46" t="n">
        <v>14.44</v>
      </c>
      <c r="F46" t="n">
        <v>10.98</v>
      </c>
      <c r="G46" t="n">
        <v>54.88</v>
      </c>
      <c r="H46" t="n">
        <v>0.75</v>
      </c>
      <c r="I46" t="n">
        <v>12</v>
      </c>
      <c r="J46" t="n">
        <v>284.56</v>
      </c>
      <c r="K46" t="n">
        <v>59.89</v>
      </c>
      <c r="L46" t="n">
        <v>12</v>
      </c>
      <c r="M46" t="n">
        <v>10</v>
      </c>
      <c r="N46" t="n">
        <v>77.67</v>
      </c>
      <c r="O46" t="n">
        <v>35329.87</v>
      </c>
      <c r="P46" t="n">
        <v>169.76</v>
      </c>
      <c r="Q46" t="n">
        <v>623.98</v>
      </c>
      <c r="R46" t="n">
        <v>39.51</v>
      </c>
      <c r="S46" t="n">
        <v>29.8</v>
      </c>
      <c r="T46" t="n">
        <v>3755.01</v>
      </c>
      <c r="U46" t="n">
        <v>0.75</v>
      </c>
      <c r="V46" t="n">
        <v>0.85</v>
      </c>
      <c r="W46" t="n">
        <v>2.37</v>
      </c>
      <c r="X46" t="n">
        <v>0.23</v>
      </c>
      <c r="Y46" t="n">
        <v>1</v>
      </c>
      <c r="Z46" t="n">
        <v>10</v>
      </c>
      <c r="AA46" t="n">
        <v>391.7207453944854</v>
      </c>
      <c r="AB46" t="n">
        <v>535.9696053483557</v>
      </c>
      <c r="AC46" t="n">
        <v>484.8174184519735</v>
      </c>
      <c r="AD46" t="n">
        <v>391720.7453944854</v>
      </c>
      <c r="AE46" t="n">
        <v>535969.6053483557</v>
      </c>
      <c r="AF46" t="n">
        <v>2.521064750728936e-06</v>
      </c>
      <c r="AG46" t="n">
        <v>12.53472222222222</v>
      </c>
      <c r="AH46" t="n">
        <v>484817.4184519735</v>
      </c>
    </row>
    <row r="47">
      <c r="A47" t="n">
        <v>45</v>
      </c>
      <c r="B47" t="n">
        <v>135</v>
      </c>
      <c r="C47" t="inlineStr">
        <is>
          <t xml:space="preserve">CONCLUIDO	</t>
        </is>
      </c>
      <c r="D47" t="n">
        <v>6.9735</v>
      </c>
      <c r="E47" t="n">
        <v>14.34</v>
      </c>
      <c r="F47" t="n">
        <v>10.93</v>
      </c>
      <c r="G47" t="n">
        <v>59.62</v>
      </c>
      <c r="H47" t="n">
        <v>0.77</v>
      </c>
      <c r="I47" t="n">
        <v>11</v>
      </c>
      <c r="J47" t="n">
        <v>285.06</v>
      </c>
      <c r="K47" t="n">
        <v>59.89</v>
      </c>
      <c r="L47" t="n">
        <v>12.25</v>
      </c>
      <c r="M47" t="n">
        <v>9</v>
      </c>
      <c r="N47" t="n">
        <v>77.92</v>
      </c>
      <c r="O47" t="n">
        <v>35391.51</v>
      </c>
      <c r="P47" t="n">
        <v>168.52</v>
      </c>
      <c r="Q47" t="n">
        <v>624.02</v>
      </c>
      <c r="R47" t="n">
        <v>38.11</v>
      </c>
      <c r="S47" t="n">
        <v>29.8</v>
      </c>
      <c r="T47" t="n">
        <v>3058.14</v>
      </c>
      <c r="U47" t="n">
        <v>0.78</v>
      </c>
      <c r="V47" t="n">
        <v>0.85</v>
      </c>
      <c r="W47" t="n">
        <v>2.37</v>
      </c>
      <c r="X47" t="n">
        <v>0.18</v>
      </c>
      <c r="Y47" t="n">
        <v>1</v>
      </c>
      <c r="Z47" t="n">
        <v>10</v>
      </c>
      <c r="AA47" t="n">
        <v>389.1542088337295</v>
      </c>
      <c r="AB47" t="n">
        <v>532.4579567983275</v>
      </c>
      <c r="AC47" t="n">
        <v>481.6409167109303</v>
      </c>
      <c r="AD47" t="n">
        <v>389154.2088337294</v>
      </c>
      <c r="AE47" t="n">
        <v>532457.9567983275</v>
      </c>
      <c r="AF47" t="n">
        <v>2.537915036264036e-06</v>
      </c>
      <c r="AG47" t="n">
        <v>12.44791666666667</v>
      </c>
      <c r="AH47" t="n">
        <v>481640.9167109303</v>
      </c>
    </row>
    <row r="48">
      <c r="A48" t="n">
        <v>46</v>
      </c>
      <c r="B48" t="n">
        <v>135</v>
      </c>
      <c r="C48" t="inlineStr">
        <is>
          <t xml:space="preserve">CONCLUIDO	</t>
        </is>
      </c>
      <c r="D48" t="n">
        <v>6.9653</v>
      </c>
      <c r="E48" t="n">
        <v>14.36</v>
      </c>
      <c r="F48" t="n">
        <v>10.95</v>
      </c>
      <c r="G48" t="n">
        <v>59.72</v>
      </c>
      <c r="H48" t="n">
        <v>0.78</v>
      </c>
      <c r="I48" t="n">
        <v>11</v>
      </c>
      <c r="J48" t="n">
        <v>285.56</v>
      </c>
      <c r="K48" t="n">
        <v>59.89</v>
      </c>
      <c r="L48" t="n">
        <v>12.5</v>
      </c>
      <c r="M48" t="n">
        <v>9</v>
      </c>
      <c r="N48" t="n">
        <v>78.17</v>
      </c>
      <c r="O48" t="n">
        <v>35453.26</v>
      </c>
      <c r="P48" t="n">
        <v>168.7</v>
      </c>
      <c r="Q48" t="n">
        <v>623.97</v>
      </c>
      <c r="R48" t="n">
        <v>38.51</v>
      </c>
      <c r="S48" t="n">
        <v>29.8</v>
      </c>
      <c r="T48" t="n">
        <v>3259.57</v>
      </c>
      <c r="U48" t="n">
        <v>0.77</v>
      </c>
      <c r="V48" t="n">
        <v>0.85</v>
      </c>
      <c r="W48" t="n">
        <v>2.37</v>
      </c>
      <c r="X48" t="n">
        <v>0.2</v>
      </c>
      <c r="Y48" t="n">
        <v>1</v>
      </c>
      <c r="Z48" t="n">
        <v>10</v>
      </c>
      <c r="AA48" t="n">
        <v>389.594362699527</v>
      </c>
      <c r="AB48" t="n">
        <v>533.06019473573</v>
      </c>
      <c r="AC48" t="n">
        <v>482.1856779048333</v>
      </c>
      <c r="AD48" t="n">
        <v>389594.3626995271</v>
      </c>
      <c r="AE48" t="n">
        <v>533060.19473573</v>
      </c>
      <c r="AF48" t="n">
        <v>2.534930752432766e-06</v>
      </c>
      <c r="AG48" t="n">
        <v>12.46527777777778</v>
      </c>
      <c r="AH48" t="n">
        <v>482185.6779048333</v>
      </c>
    </row>
    <row r="49">
      <c r="A49" t="n">
        <v>47</v>
      </c>
      <c r="B49" t="n">
        <v>135</v>
      </c>
      <c r="C49" t="inlineStr">
        <is>
          <t xml:space="preserve">CONCLUIDO	</t>
        </is>
      </c>
      <c r="D49" t="n">
        <v>6.9673</v>
      </c>
      <c r="E49" t="n">
        <v>14.35</v>
      </c>
      <c r="F49" t="n">
        <v>10.94</v>
      </c>
      <c r="G49" t="n">
        <v>59.69</v>
      </c>
      <c r="H49" t="n">
        <v>0.79</v>
      </c>
      <c r="I49" t="n">
        <v>11</v>
      </c>
      <c r="J49" t="n">
        <v>286.06</v>
      </c>
      <c r="K49" t="n">
        <v>59.89</v>
      </c>
      <c r="L49" t="n">
        <v>12.75</v>
      </c>
      <c r="M49" t="n">
        <v>9</v>
      </c>
      <c r="N49" t="n">
        <v>78.42</v>
      </c>
      <c r="O49" t="n">
        <v>35515.1</v>
      </c>
      <c r="P49" t="n">
        <v>168.46</v>
      </c>
      <c r="Q49" t="n">
        <v>623.99</v>
      </c>
      <c r="R49" t="n">
        <v>38.58</v>
      </c>
      <c r="S49" t="n">
        <v>29.8</v>
      </c>
      <c r="T49" t="n">
        <v>3295.56</v>
      </c>
      <c r="U49" t="n">
        <v>0.77</v>
      </c>
      <c r="V49" t="n">
        <v>0.85</v>
      </c>
      <c r="W49" t="n">
        <v>2.37</v>
      </c>
      <c r="X49" t="n">
        <v>0.2</v>
      </c>
      <c r="Y49" t="n">
        <v>1</v>
      </c>
      <c r="Z49" t="n">
        <v>10</v>
      </c>
      <c r="AA49" t="n">
        <v>389.3111930028159</v>
      </c>
      <c r="AB49" t="n">
        <v>532.6727494641244</v>
      </c>
      <c r="AC49" t="n">
        <v>481.8352098661669</v>
      </c>
      <c r="AD49" t="n">
        <v>389311.1930028159</v>
      </c>
      <c r="AE49" t="n">
        <v>532672.7494641244</v>
      </c>
      <c r="AF49" t="n">
        <v>2.535658626537954e-06</v>
      </c>
      <c r="AG49" t="n">
        <v>12.45659722222222</v>
      </c>
      <c r="AH49" t="n">
        <v>481835.2098661669</v>
      </c>
    </row>
    <row r="50">
      <c r="A50" t="n">
        <v>48</v>
      </c>
      <c r="B50" t="n">
        <v>135</v>
      </c>
      <c r="C50" t="inlineStr">
        <is>
          <t xml:space="preserve">CONCLUIDO	</t>
        </is>
      </c>
      <c r="D50" t="n">
        <v>6.9684</v>
      </c>
      <c r="E50" t="n">
        <v>14.35</v>
      </c>
      <c r="F50" t="n">
        <v>10.94</v>
      </c>
      <c r="G50" t="n">
        <v>59.68</v>
      </c>
      <c r="H50" t="n">
        <v>0.8100000000000001</v>
      </c>
      <c r="I50" t="n">
        <v>11</v>
      </c>
      <c r="J50" t="n">
        <v>286.56</v>
      </c>
      <c r="K50" t="n">
        <v>59.89</v>
      </c>
      <c r="L50" t="n">
        <v>13</v>
      </c>
      <c r="M50" t="n">
        <v>9</v>
      </c>
      <c r="N50" t="n">
        <v>78.68000000000001</v>
      </c>
      <c r="O50" t="n">
        <v>35577.18</v>
      </c>
      <c r="P50" t="n">
        <v>167.37</v>
      </c>
      <c r="Q50" t="n">
        <v>623.97</v>
      </c>
      <c r="R50" t="n">
        <v>38.51</v>
      </c>
      <c r="S50" t="n">
        <v>29.8</v>
      </c>
      <c r="T50" t="n">
        <v>3259.51</v>
      </c>
      <c r="U50" t="n">
        <v>0.77</v>
      </c>
      <c r="V50" t="n">
        <v>0.85</v>
      </c>
      <c r="W50" t="n">
        <v>2.37</v>
      </c>
      <c r="X50" t="n">
        <v>0.19</v>
      </c>
      <c r="Y50" t="n">
        <v>1</v>
      </c>
      <c r="Z50" t="n">
        <v>10</v>
      </c>
      <c r="AA50" t="n">
        <v>388.4315849017995</v>
      </c>
      <c r="AB50" t="n">
        <v>531.469230854743</v>
      </c>
      <c r="AC50" t="n">
        <v>480.7465533837159</v>
      </c>
      <c r="AD50" t="n">
        <v>388431.5849017995</v>
      </c>
      <c r="AE50" t="n">
        <v>531469.230854743</v>
      </c>
      <c r="AF50" t="n">
        <v>2.536058957295807e-06</v>
      </c>
      <c r="AG50" t="n">
        <v>12.45659722222222</v>
      </c>
      <c r="AH50" t="n">
        <v>480746.5533837159</v>
      </c>
    </row>
    <row r="51">
      <c r="A51" t="n">
        <v>49</v>
      </c>
      <c r="B51" t="n">
        <v>135</v>
      </c>
      <c r="C51" t="inlineStr">
        <is>
          <t xml:space="preserve">CONCLUIDO	</t>
        </is>
      </c>
      <c r="D51" t="n">
        <v>6.998</v>
      </c>
      <c r="E51" t="n">
        <v>14.29</v>
      </c>
      <c r="F51" t="n">
        <v>10.93</v>
      </c>
      <c r="G51" t="n">
        <v>65.59</v>
      </c>
      <c r="H51" t="n">
        <v>0.82</v>
      </c>
      <c r="I51" t="n">
        <v>10</v>
      </c>
      <c r="J51" t="n">
        <v>287.07</v>
      </c>
      <c r="K51" t="n">
        <v>59.89</v>
      </c>
      <c r="L51" t="n">
        <v>13.25</v>
      </c>
      <c r="M51" t="n">
        <v>8</v>
      </c>
      <c r="N51" t="n">
        <v>78.93000000000001</v>
      </c>
      <c r="O51" t="n">
        <v>35639.23</v>
      </c>
      <c r="P51" t="n">
        <v>166.65</v>
      </c>
      <c r="Q51" t="n">
        <v>623.99</v>
      </c>
      <c r="R51" t="n">
        <v>37.95</v>
      </c>
      <c r="S51" t="n">
        <v>29.8</v>
      </c>
      <c r="T51" t="n">
        <v>2982.83</v>
      </c>
      <c r="U51" t="n">
        <v>0.79</v>
      </c>
      <c r="V51" t="n">
        <v>0.85</v>
      </c>
      <c r="W51" t="n">
        <v>2.37</v>
      </c>
      <c r="X51" t="n">
        <v>0.18</v>
      </c>
      <c r="Y51" t="n">
        <v>1</v>
      </c>
      <c r="Z51" t="n">
        <v>10</v>
      </c>
      <c r="AA51" t="n">
        <v>387.0712538010231</v>
      </c>
      <c r="AB51" t="n">
        <v>529.6079658290881</v>
      </c>
      <c r="AC51" t="n">
        <v>479.0629248798077</v>
      </c>
      <c r="AD51" t="n">
        <v>387071.2538010231</v>
      </c>
      <c r="AE51" t="n">
        <v>529607.9658290881</v>
      </c>
      <c r="AF51" t="n">
        <v>2.546831494052589e-06</v>
      </c>
      <c r="AG51" t="n">
        <v>12.40451388888889</v>
      </c>
      <c r="AH51" t="n">
        <v>479062.9248798077</v>
      </c>
    </row>
    <row r="52">
      <c r="A52" t="n">
        <v>50</v>
      </c>
      <c r="B52" t="n">
        <v>135</v>
      </c>
      <c r="C52" t="inlineStr">
        <is>
          <t xml:space="preserve">CONCLUIDO	</t>
        </is>
      </c>
      <c r="D52" t="n">
        <v>6.9986</v>
      </c>
      <c r="E52" t="n">
        <v>14.29</v>
      </c>
      <c r="F52" t="n">
        <v>10.93</v>
      </c>
      <c r="G52" t="n">
        <v>65.58</v>
      </c>
      <c r="H52" t="n">
        <v>0.84</v>
      </c>
      <c r="I52" t="n">
        <v>10</v>
      </c>
      <c r="J52" t="n">
        <v>287.57</v>
      </c>
      <c r="K52" t="n">
        <v>59.89</v>
      </c>
      <c r="L52" t="n">
        <v>13.5</v>
      </c>
      <c r="M52" t="n">
        <v>8</v>
      </c>
      <c r="N52" t="n">
        <v>79.18000000000001</v>
      </c>
      <c r="O52" t="n">
        <v>35701.38</v>
      </c>
      <c r="P52" t="n">
        <v>166.66</v>
      </c>
      <c r="Q52" t="n">
        <v>624</v>
      </c>
      <c r="R52" t="n">
        <v>38.1</v>
      </c>
      <c r="S52" t="n">
        <v>29.8</v>
      </c>
      <c r="T52" t="n">
        <v>3059.39</v>
      </c>
      <c r="U52" t="n">
        <v>0.78</v>
      </c>
      <c r="V52" t="n">
        <v>0.85</v>
      </c>
      <c r="W52" t="n">
        <v>2.37</v>
      </c>
      <c r="X52" t="n">
        <v>0.18</v>
      </c>
      <c r="Y52" t="n">
        <v>1</v>
      </c>
      <c r="Z52" t="n">
        <v>10</v>
      </c>
      <c r="AA52" t="n">
        <v>387.0638112933303</v>
      </c>
      <c r="AB52" t="n">
        <v>529.5977826617225</v>
      </c>
      <c r="AC52" t="n">
        <v>479.0537135796433</v>
      </c>
      <c r="AD52" t="n">
        <v>387063.8112933303</v>
      </c>
      <c r="AE52" t="n">
        <v>529597.7826617225</v>
      </c>
      <c r="AF52" t="n">
        <v>2.547049856284145e-06</v>
      </c>
      <c r="AG52" t="n">
        <v>12.40451388888889</v>
      </c>
      <c r="AH52" t="n">
        <v>479053.7135796433</v>
      </c>
    </row>
    <row r="53">
      <c r="A53" t="n">
        <v>51</v>
      </c>
      <c r="B53" t="n">
        <v>135</v>
      </c>
      <c r="C53" t="inlineStr">
        <is>
          <t xml:space="preserve">CONCLUIDO	</t>
        </is>
      </c>
      <c r="D53" t="n">
        <v>7.002</v>
      </c>
      <c r="E53" t="n">
        <v>14.28</v>
      </c>
      <c r="F53" t="n">
        <v>10.92</v>
      </c>
      <c r="G53" t="n">
        <v>65.54000000000001</v>
      </c>
      <c r="H53" t="n">
        <v>0.85</v>
      </c>
      <c r="I53" t="n">
        <v>10</v>
      </c>
      <c r="J53" t="n">
        <v>288.08</v>
      </c>
      <c r="K53" t="n">
        <v>59.89</v>
      </c>
      <c r="L53" t="n">
        <v>13.75</v>
      </c>
      <c r="M53" t="n">
        <v>8</v>
      </c>
      <c r="N53" t="n">
        <v>79.44</v>
      </c>
      <c r="O53" t="n">
        <v>35763.64</v>
      </c>
      <c r="P53" t="n">
        <v>166.5</v>
      </c>
      <c r="Q53" t="n">
        <v>623.97</v>
      </c>
      <c r="R53" t="n">
        <v>37.81</v>
      </c>
      <c r="S53" t="n">
        <v>29.8</v>
      </c>
      <c r="T53" t="n">
        <v>2913.49</v>
      </c>
      <c r="U53" t="n">
        <v>0.79</v>
      </c>
      <c r="V53" t="n">
        <v>0.86</v>
      </c>
      <c r="W53" t="n">
        <v>2.37</v>
      </c>
      <c r="X53" t="n">
        <v>0.18</v>
      </c>
      <c r="Y53" t="n">
        <v>1</v>
      </c>
      <c r="Z53" t="n">
        <v>10</v>
      </c>
      <c r="AA53" t="n">
        <v>386.8094531527651</v>
      </c>
      <c r="AB53" t="n">
        <v>529.2497586323121</v>
      </c>
      <c r="AC53" t="n">
        <v>478.738904475145</v>
      </c>
      <c r="AD53" t="n">
        <v>386809.4531527651</v>
      </c>
      <c r="AE53" t="n">
        <v>529249.7586323122</v>
      </c>
      <c r="AF53" t="n">
        <v>2.548287242262965e-06</v>
      </c>
      <c r="AG53" t="n">
        <v>12.39583333333333</v>
      </c>
      <c r="AH53" t="n">
        <v>478738.904475145</v>
      </c>
    </row>
    <row r="54">
      <c r="A54" t="n">
        <v>52</v>
      </c>
      <c r="B54" t="n">
        <v>135</v>
      </c>
      <c r="C54" t="inlineStr">
        <is>
          <t xml:space="preserve">CONCLUIDO	</t>
        </is>
      </c>
      <c r="D54" t="n">
        <v>6.9997</v>
      </c>
      <c r="E54" t="n">
        <v>14.29</v>
      </c>
      <c r="F54" t="n">
        <v>10.93</v>
      </c>
      <c r="G54" t="n">
        <v>65.56999999999999</v>
      </c>
      <c r="H54" t="n">
        <v>0.86</v>
      </c>
      <c r="I54" t="n">
        <v>10</v>
      </c>
      <c r="J54" t="n">
        <v>288.58</v>
      </c>
      <c r="K54" t="n">
        <v>59.89</v>
      </c>
      <c r="L54" t="n">
        <v>14</v>
      </c>
      <c r="M54" t="n">
        <v>8</v>
      </c>
      <c r="N54" t="n">
        <v>79.69</v>
      </c>
      <c r="O54" t="n">
        <v>35826</v>
      </c>
      <c r="P54" t="n">
        <v>166.61</v>
      </c>
      <c r="Q54" t="n">
        <v>624.01</v>
      </c>
      <c r="R54" t="n">
        <v>37.88</v>
      </c>
      <c r="S54" t="n">
        <v>29.8</v>
      </c>
      <c r="T54" t="n">
        <v>2946.25</v>
      </c>
      <c r="U54" t="n">
        <v>0.79</v>
      </c>
      <c r="V54" t="n">
        <v>0.85</v>
      </c>
      <c r="W54" t="n">
        <v>2.37</v>
      </c>
      <c r="X54" t="n">
        <v>0.18</v>
      </c>
      <c r="Y54" t="n">
        <v>1</v>
      </c>
      <c r="Z54" t="n">
        <v>10</v>
      </c>
      <c r="AA54" t="n">
        <v>386.997043851639</v>
      </c>
      <c r="AB54" t="n">
        <v>529.506428502429</v>
      </c>
      <c r="AC54" t="n">
        <v>478.9710781330963</v>
      </c>
      <c r="AD54" t="n">
        <v>386997.043851639</v>
      </c>
      <c r="AE54" t="n">
        <v>529506.428502429</v>
      </c>
      <c r="AF54" t="n">
        <v>2.547450187041999e-06</v>
      </c>
      <c r="AG54" t="n">
        <v>12.40451388888889</v>
      </c>
      <c r="AH54" t="n">
        <v>478971.0781330963</v>
      </c>
    </row>
    <row r="55">
      <c r="A55" t="n">
        <v>53</v>
      </c>
      <c r="B55" t="n">
        <v>135</v>
      </c>
      <c r="C55" t="inlineStr">
        <is>
          <t xml:space="preserve">CONCLUIDO	</t>
        </is>
      </c>
      <c r="D55" t="n">
        <v>6.9994</v>
      </c>
      <c r="E55" t="n">
        <v>14.29</v>
      </c>
      <c r="F55" t="n">
        <v>10.93</v>
      </c>
      <c r="G55" t="n">
        <v>65.56999999999999</v>
      </c>
      <c r="H55" t="n">
        <v>0.88</v>
      </c>
      <c r="I55" t="n">
        <v>10</v>
      </c>
      <c r="J55" t="n">
        <v>289.09</v>
      </c>
      <c r="K55" t="n">
        <v>59.89</v>
      </c>
      <c r="L55" t="n">
        <v>14.25</v>
      </c>
      <c r="M55" t="n">
        <v>8</v>
      </c>
      <c r="N55" t="n">
        <v>79.95</v>
      </c>
      <c r="O55" t="n">
        <v>35888.47</v>
      </c>
      <c r="P55" t="n">
        <v>165.66</v>
      </c>
      <c r="Q55" t="n">
        <v>623.97</v>
      </c>
      <c r="R55" t="n">
        <v>37.88</v>
      </c>
      <c r="S55" t="n">
        <v>29.8</v>
      </c>
      <c r="T55" t="n">
        <v>2946.02</v>
      </c>
      <c r="U55" t="n">
        <v>0.79</v>
      </c>
      <c r="V55" t="n">
        <v>0.85</v>
      </c>
      <c r="W55" t="n">
        <v>2.37</v>
      </c>
      <c r="X55" t="n">
        <v>0.18</v>
      </c>
      <c r="Y55" t="n">
        <v>1</v>
      </c>
      <c r="Z55" t="n">
        <v>10</v>
      </c>
      <c r="AA55" t="n">
        <v>386.2660341162915</v>
      </c>
      <c r="AB55" t="n">
        <v>528.5062287326532</v>
      </c>
      <c r="AC55" t="n">
        <v>478.0663360255587</v>
      </c>
      <c r="AD55" t="n">
        <v>386266.0341162915</v>
      </c>
      <c r="AE55" t="n">
        <v>528506.2287326532</v>
      </c>
      <c r="AF55" t="n">
        <v>2.547341005926221e-06</v>
      </c>
      <c r="AG55" t="n">
        <v>12.40451388888889</v>
      </c>
      <c r="AH55" t="n">
        <v>478066.3360255586</v>
      </c>
    </row>
    <row r="56">
      <c r="A56" t="n">
        <v>54</v>
      </c>
      <c r="B56" t="n">
        <v>135</v>
      </c>
      <c r="C56" t="inlineStr">
        <is>
          <t xml:space="preserve">CONCLUIDO	</t>
        </is>
      </c>
      <c r="D56" t="n">
        <v>7.0047</v>
      </c>
      <c r="E56" t="n">
        <v>14.28</v>
      </c>
      <c r="F56" t="n">
        <v>10.92</v>
      </c>
      <c r="G56" t="n">
        <v>65.51000000000001</v>
      </c>
      <c r="H56" t="n">
        <v>0.89</v>
      </c>
      <c r="I56" t="n">
        <v>10</v>
      </c>
      <c r="J56" t="n">
        <v>289.6</v>
      </c>
      <c r="K56" t="n">
        <v>59.89</v>
      </c>
      <c r="L56" t="n">
        <v>14.5</v>
      </c>
      <c r="M56" t="n">
        <v>8</v>
      </c>
      <c r="N56" t="n">
        <v>80.20999999999999</v>
      </c>
      <c r="O56" t="n">
        <v>35951.04</v>
      </c>
      <c r="P56" t="n">
        <v>164.69</v>
      </c>
      <c r="Q56" t="n">
        <v>623.97</v>
      </c>
      <c r="R56" t="n">
        <v>37.73</v>
      </c>
      <c r="S56" t="n">
        <v>29.8</v>
      </c>
      <c r="T56" t="n">
        <v>2872.56</v>
      </c>
      <c r="U56" t="n">
        <v>0.79</v>
      </c>
      <c r="V56" t="n">
        <v>0.86</v>
      </c>
      <c r="W56" t="n">
        <v>2.36</v>
      </c>
      <c r="X56" t="n">
        <v>0.17</v>
      </c>
      <c r="Y56" t="n">
        <v>1</v>
      </c>
      <c r="Z56" t="n">
        <v>10</v>
      </c>
      <c r="AA56" t="n">
        <v>385.3349405562964</v>
      </c>
      <c r="AB56" t="n">
        <v>527.232265446919</v>
      </c>
      <c r="AC56" t="n">
        <v>476.9139580077963</v>
      </c>
      <c r="AD56" t="n">
        <v>385334.9405562964</v>
      </c>
      <c r="AE56" t="n">
        <v>527232.265446919</v>
      </c>
      <c r="AF56" t="n">
        <v>2.549269872304969e-06</v>
      </c>
      <c r="AG56" t="n">
        <v>12.39583333333333</v>
      </c>
      <c r="AH56" t="n">
        <v>476913.9580077963</v>
      </c>
    </row>
    <row r="57">
      <c r="A57" t="n">
        <v>55</v>
      </c>
      <c r="B57" t="n">
        <v>135</v>
      </c>
      <c r="C57" t="inlineStr">
        <is>
          <t xml:space="preserve">CONCLUIDO	</t>
        </is>
      </c>
      <c r="D57" t="n">
        <v>7.0365</v>
      </c>
      <c r="E57" t="n">
        <v>14.21</v>
      </c>
      <c r="F57" t="n">
        <v>10.9</v>
      </c>
      <c r="G57" t="n">
        <v>72.69</v>
      </c>
      <c r="H57" t="n">
        <v>0.91</v>
      </c>
      <c r="I57" t="n">
        <v>9</v>
      </c>
      <c r="J57" t="n">
        <v>290.1</v>
      </c>
      <c r="K57" t="n">
        <v>59.89</v>
      </c>
      <c r="L57" t="n">
        <v>14.75</v>
      </c>
      <c r="M57" t="n">
        <v>7</v>
      </c>
      <c r="N57" t="n">
        <v>80.47</v>
      </c>
      <c r="O57" t="n">
        <v>36013.72</v>
      </c>
      <c r="P57" t="n">
        <v>163.72</v>
      </c>
      <c r="Q57" t="n">
        <v>623.97</v>
      </c>
      <c r="R57" t="n">
        <v>37.24</v>
      </c>
      <c r="S57" t="n">
        <v>29.8</v>
      </c>
      <c r="T57" t="n">
        <v>2632.99</v>
      </c>
      <c r="U57" t="n">
        <v>0.8</v>
      </c>
      <c r="V57" t="n">
        <v>0.86</v>
      </c>
      <c r="W57" t="n">
        <v>2.37</v>
      </c>
      <c r="X57" t="n">
        <v>0.16</v>
      </c>
      <c r="Y57" t="n">
        <v>1</v>
      </c>
      <c r="Z57" t="n">
        <v>10</v>
      </c>
      <c r="AA57" t="n">
        <v>383.703174718559</v>
      </c>
      <c r="AB57" t="n">
        <v>524.9996114392986</v>
      </c>
      <c r="AC57" t="n">
        <v>474.8943853651136</v>
      </c>
      <c r="AD57" t="n">
        <v>383703.174718559</v>
      </c>
      <c r="AE57" t="n">
        <v>524999.6114392986</v>
      </c>
      <c r="AF57" t="n">
        <v>2.560843070577457e-06</v>
      </c>
      <c r="AG57" t="n">
        <v>12.33506944444444</v>
      </c>
      <c r="AH57" t="n">
        <v>474894.3853651136</v>
      </c>
    </row>
    <row r="58">
      <c r="A58" t="n">
        <v>56</v>
      </c>
      <c r="B58" t="n">
        <v>135</v>
      </c>
      <c r="C58" t="inlineStr">
        <is>
          <t xml:space="preserve">CONCLUIDO	</t>
        </is>
      </c>
      <c r="D58" t="n">
        <v>7.0303</v>
      </c>
      <c r="E58" t="n">
        <v>14.22</v>
      </c>
      <c r="F58" t="n">
        <v>10.92</v>
      </c>
      <c r="G58" t="n">
        <v>72.77</v>
      </c>
      <c r="H58" t="n">
        <v>0.92</v>
      </c>
      <c r="I58" t="n">
        <v>9</v>
      </c>
      <c r="J58" t="n">
        <v>290.61</v>
      </c>
      <c r="K58" t="n">
        <v>59.89</v>
      </c>
      <c r="L58" t="n">
        <v>15</v>
      </c>
      <c r="M58" t="n">
        <v>7</v>
      </c>
      <c r="N58" t="n">
        <v>80.73</v>
      </c>
      <c r="O58" t="n">
        <v>36076.5</v>
      </c>
      <c r="P58" t="n">
        <v>164.16</v>
      </c>
      <c r="Q58" t="n">
        <v>623.98</v>
      </c>
      <c r="R58" t="n">
        <v>37.56</v>
      </c>
      <c r="S58" t="n">
        <v>29.8</v>
      </c>
      <c r="T58" t="n">
        <v>2795.32</v>
      </c>
      <c r="U58" t="n">
        <v>0.79</v>
      </c>
      <c r="V58" t="n">
        <v>0.86</v>
      </c>
      <c r="W58" t="n">
        <v>2.37</v>
      </c>
      <c r="X58" t="n">
        <v>0.17</v>
      </c>
      <c r="Y58" t="n">
        <v>1</v>
      </c>
      <c r="Z58" t="n">
        <v>10</v>
      </c>
      <c r="AA58" t="n">
        <v>384.2846190704701</v>
      </c>
      <c r="AB58" t="n">
        <v>525.7951692530976</v>
      </c>
      <c r="AC58" t="n">
        <v>475.6140162577361</v>
      </c>
      <c r="AD58" t="n">
        <v>384284.61907047</v>
      </c>
      <c r="AE58" t="n">
        <v>525795.1692530976</v>
      </c>
      <c r="AF58" t="n">
        <v>2.558586660851374e-06</v>
      </c>
      <c r="AG58" t="n">
        <v>12.34375</v>
      </c>
      <c r="AH58" t="n">
        <v>475614.0162577361</v>
      </c>
    </row>
    <row r="59">
      <c r="A59" t="n">
        <v>57</v>
      </c>
      <c r="B59" t="n">
        <v>135</v>
      </c>
      <c r="C59" t="inlineStr">
        <is>
          <t xml:space="preserve">CONCLUIDO	</t>
        </is>
      </c>
      <c r="D59" t="n">
        <v>7.0295</v>
      </c>
      <c r="E59" t="n">
        <v>14.23</v>
      </c>
      <c r="F59" t="n">
        <v>10.92</v>
      </c>
      <c r="G59" t="n">
        <v>72.79000000000001</v>
      </c>
      <c r="H59" t="n">
        <v>0.93</v>
      </c>
      <c r="I59" t="n">
        <v>9</v>
      </c>
      <c r="J59" t="n">
        <v>291.12</v>
      </c>
      <c r="K59" t="n">
        <v>59.89</v>
      </c>
      <c r="L59" t="n">
        <v>15.25</v>
      </c>
      <c r="M59" t="n">
        <v>7</v>
      </c>
      <c r="N59" t="n">
        <v>80.98999999999999</v>
      </c>
      <c r="O59" t="n">
        <v>36139.39</v>
      </c>
      <c r="P59" t="n">
        <v>164.24</v>
      </c>
      <c r="Q59" t="n">
        <v>623.97</v>
      </c>
      <c r="R59" t="n">
        <v>37.58</v>
      </c>
      <c r="S59" t="n">
        <v>29.8</v>
      </c>
      <c r="T59" t="n">
        <v>2804.68</v>
      </c>
      <c r="U59" t="n">
        <v>0.79</v>
      </c>
      <c r="V59" t="n">
        <v>0.86</v>
      </c>
      <c r="W59" t="n">
        <v>2.37</v>
      </c>
      <c r="X59" t="n">
        <v>0.17</v>
      </c>
      <c r="Y59" t="n">
        <v>1</v>
      </c>
      <c r="Z59" t="n">
        <v>10</v>
      </c>
      <c r="AA59" t="n">
        <v>384.3664366019565</v>
      </c>
      <c r="AB59" t="n">
        <v>525.9071156092123</v>
      </c>
      <c r="AC59" t="n">
        <v>475.7152786107408</v>
      </c>
      <c r="AD59" t="n">
        <v>384366.4366019565</v>
      </c>
      <c r="AE59" t="n">
        <v>525907.1156092123</v>
      </c>
      <c r="AF59" t="n">
        <v>2.558295511209299e-06</v>
      </c>
      <c r="AG59" t="n">
        <v>12.35243055555556</v>
      </c>
      <c r="AH59" t="n">
        <v>475715.2786107408</v>
      </c>
    </row>
    <row r="60">
      <c r="A60" t="n">
        <v>58</v>
      </c>
      <c r="B60" t="n">
        <v>135</v>
      </c>
      <c r="C60" t="inlineStr">
        <is>
          <t xml:space="preserve">CONCLUIDO	</t>
        </is>
      </c>
      <c r="D60" t="n">
        <v>7.0317</v>
      </c>
      <c r="E60" t="n">
        <v>14.22</v>
      </c>
      <c r="F60" t="n">
        <v>10.91</v>
      </c>
      <c r="G60" t="n">
        <v>72.76000000000001</v>
      </c>
      <c r="H60" t="n">
        <v>0.95</v>
      </c>
      <c r="I60" t="n">
        <v>9</v>
      </c>
      <c r="J60" t="n">
        <v>291.63</v>
      </c>
      <c r="K60" t="n">
        <v>59.89</v>
      </c>
      <c r="L60" t="n">
        <v>15.5</v>
      </c>
      <c r="M60" t="n">
        <v>7</v>
      </c>
      <c r="N60" t="n">
        <v>81.25</v>
      </c>
      <c r="O60" t="n">
        <v>36202.38</v>
      </c>
      <c r="P60" t="n">
        <v>163.9</v>
      </c>
      <c r="Q60" t="n">
        <v>623.97</v>
      </c>
      <c r="R60" t="n">
        <v>37.59</v>
      </c>
      <c r="S60" t="n">
        <v>29.8</v>
      </c>
      <c r="T60" t="n">
        <v>2809.79</v>
      </c>
      <c r="U60" t="n">
        <v>0.79</v>
      </c>
      <c r="V60" t="n">
        <v>0.86</v>
      </c>
      <c r="W60" t="n">
        <v>2.37</v>
      </c>
      <c r="X60" t="n">
        <v>0.17</v>
      </c>
      <c r="Y60" t="n">
        <v>1</v>
      </c>
      <c r="Z60" t="n">
        <v>10</v>
      </c>
      <c r="AA60" t="n">
        <v>384.0049835381229</v>
      </c>
      <c r="AB60" t="n">
        <v>525.4125595810913</v>
      </c>
      <c r="AC60" t="n">
        <v>475.2679223158299</v>
      </c>
      <c r="AD60" t="n">
        <v>384004.9835381228</v>
      </c>
      <c r="AE60" t="n">
        <v>525412.5595810913</v>
      </c>
      <c r="AF60" t="n">
        <v>2.559096172725006e-06</v>
      </c>
      <c r="AG60" t="n">
        <v>12.34375</v>
      </c>
      <c r="AH60" t="n">
        <v>475267.9223158299</v>
      </c>
    </row>
    <row r="61">
      <c r="A61" t="n">
        <v>59</v>
      </c>
      <c r="B61" t="n">
        <v>135</v>
      </c>
      <c r="C61" t="inlineStr">
        <is>
          <t xml:space="preserve">CONCLUIDO	</t>
        </is>
      </c>
      <c r="D61" t="n">
        <v>7.0356</v>
      </c>
      <c r="E61" t="n">
        <v>14.21</v>
      </c>
      <c r="F61" t="n">
        <v>10.91</v>
      </c>
      <c r="G61" t="n">
        <v>72.7</v>
      </c>
      <c r="H61" t="n">
        <v>0.96</v>
      </c>
      <c r="I61" t="n">
        <v>9</v>
      </c>
      <c r="J61" t="n">
        <v>292.15</v>
      </c>
      <c r="K61" t="n">
        <v>59.89</v>
      </c>
      <c r="L61" t="n">
        <v>15.75</v>
      </c>
      <c r="M61" t="n">
        <v>7</v>
      </c>
      <c r="N61" t="n">
        <v>81.51000000000001</v>
      </c>
      <c r="O61" t="n">
        <v>36265.48</v>
      </c>
      <c r="P61" t="n">
        <v>163.52</v>
      </c>
      <c r="Q61" t="n">
        <v>623.97</v>
      </c>
      <c r="R61" t="n">
        <v>37.3</v>
      </c>
      <c r="S61" t="n">
        <v>29.8</v>
      </c>
      <c r="T61" t="n">
        <v>2662.27</v>
      </c>
      <c r="U61" t="n">
        <v>0.8</v>
      </c>
      <c r="V61" t="n">
        <v>0.86</v>
      </c>
      <c r="W61" t="n">
        <v>2.37</v>
      </c>
      <c r="X61" t="n">
        <v>0.16</v>
      </c>
      <c r="Y61" t="n">
        <v>1</v>
      </c>
      <c r="Z61" t="n">
        <v>10</v>
      </c>
      <c r="AA61" t="n">
        <v>383.6143587894907</v>
      </c>
      <c r="AB61" t="n">
        <v>524.878089566865</v>
      </c>
      <c r="AC61" t="n">
        <v>474.7844613696281</v>
      </c>
      <c r="AD61" t="n">
        <v>383614.3587894907</v>
      </c>
      <c r="AE61" t="n">
        <v>524878.089566865</v>
      </c>
      <c r="AF61" t="n">
        <v>2.560515527230122e-06</v>
      </c>
      <c r="AG61" t="n">
        <v>12.33506944444444</v>
      </c>
      <c r="AH61" t="n">
        <v>474784.4613696281</v>
      </c>
    </row>
    <row r="62">
      <c r="A62" t="n">
        <v>60</v>
      </c>
      <c r="B62" t="n">
        <v>135</v>
      </c>
      <c r="C62" t="inlineStr">
        <is>
          <t xml:space="preserve">CONCLUIDO	</t>
        </is>
      </c>
      <c r="D62" t="n">
        <v>7.0351</v>
      </c>
      <c r="E62" t="n">
        <v>14.21</v>
      </c>
      <c r="F62" t="n">
        <v>10.91</v>
      </c>
      <c r="G62" t="n">
        <v>72.70999999999999</v>
      </c>
      <c r="H62" t="n">
        <v>0.97</v>
      </c>
      <c r="I62" t="n">
        <v>9</v>
      </c>
      <c r="J62" t="n">
        <v>292.66</v>
      </c>
      <c r="K62" t="n">
        <v>59.89</v>
      </c>
      <c r="L62" t="n">
        <v>16</v>
      </c>
      <c r="M62" t="n">
        <v>7</v>
      </c>
      <c r="N62" t="n">
        <v>81.77</v>
      </c>
      <c r="O62" t="n">
        <v>36328.69</v>
      </c>
      <c r="P62" t="n">
        <v>162.5</v>
      </c>
      <c r="Q62" t="n">
        <v>623.97</v>
      </c>
      <c r="R62" t="n">
        <v>37.37</v>
      </c>
      <c r="S62" t="n">
        <v>29.8</v>
      </c>
      <c r="T62" t="n">
        <v>2697.92</v>
      </c>
      <c r="U62" t="n">
        <v>0.8</v>
      </c>
      <c r="V62" t="n">
        <v>0.86</v>
      </c>
      <c r="W62" t="n">
        <v>2.36</v>
      </c>
      <c r="X62" t="n">
        <v>0.16</v>
      </c>
      <c r="Y62" t="n">
        <v>1</v>
      </c>
      <c r="Z62" t="n">
        <v>10</v>
      </c>
      <c r="AA62" t="n">
        <v>382.8377144509885</v>
      </c>
      <c r="AB62" t="n">
        <v>523.8154505197964</v>
      </c>
      <c r="AC62" t="n">
        <v>473.8232391017883</v>
      </c>
      <c r="AD62" t="n">
        <v>382837.7144509885</v>
      </c>
      <c r="AE62" t="n">
        <v>523815.4505197963</v>
      </c>
      <c r="AF62" t="n">
        <v>2.560333558703825e-06</v>
      </c>
      <c r="AG62" t="n">
        <v>12.33506944444444</v>
      </c>
      <c r="AH62" t="n">
        <v>473823.2391017883</v>
      </c>
    </row>
    <row r="63">
      <c r="A63" t="n">
        <v>61</v>
      </c>
      <c r="B63" t="n">
        <v>135</v>
      </c>
      <c r="C63" t="inlineStr">
        <is>
          <t xml:space="preserve">CONCLUIDO	</t>
        </is>
      </c>
      <c r="D63" t="n">
        <v>7.0329</v>
      </c>
      <c r="E63" t="n">
        <v>14.22</v>
      </c>
      <c r="F63" t="n">
        <v>10.91</v>
      </c>
      <c r="G63" t="n">
        <v>72.73999999999999</v>
      </c>
      <c r="H63" t="n">
        <v>0.99</v>
      </c>
      <c r="I63" t="n">
        <v>9</v>
      </c>
      <c r="J63" t="n">
        <v>293.17</v>
      </c>
      <c r="K63" t="n">
        <v>59.89</v>
      </c>
      <c r="L63" t="n">
        <v>16.25</v>
      </c>
      <c r="M63" t="n">
        <v>7</v>
      </c>
      <c r="N63" t="n">
        <v>82.03</v>
      </c>
      <c r="O63" t="n">
        <v>36392.01</v>
      </c>
      <c r="P63" t="n">
        <v>161.96</v>
      </c>
      <c r="Q63" t="n">
        <v>624.0700000000001</v>
      </c>
      <c r="R63" t="n">
        <v>37.5</v>
      </c>
      <c r="S63" t="n">
        <v>29.8</v>
      </c>
      <c r="T63" t="n">
        <v>2765.05</v>
      </c>
      <c r="U63" t="n">
        <v>0.79</v>
      </c>
      <c r="V63" t="n">
        <v>0.86</v>
      </c>
      <c r="W63" t="n">
        <v>2.37</v>
      </c>
      <c r="X63" t="n">
        <v>0.16</v>
      </c>
      <c r="Y63" t="n">
        <v>1</v>
      </c>
      <c r="Z63" t="n">
        <v>10</v>
      </c>
      <c r="AA63" t="n">
        <v>382.4740740220481</v>
      </c>
      <c r="AB63" t="n">
        <v>523.3179016422366</v>
      </c>
      <c r="AC63" t="n">
        <v>473.3731755907887</v>
      </c>
      <c r="AD63" t="n">
        <v>382474.0740220481</v>
      </c>
      <c r="AE63" t="n">
        <v>523317.9016422366</v>
      </c>
      <c r="AF63" t="n">
        <v>2.559532897188118e-06</v>
      </c>
      <c r="AG63" t="n">
        <v>12.34375</v>
      </c>
      <c r="AH63" t="n">
        <v>473373.1755907887</v>
      </c>
    </row>
    <row r="64">
      <c r="A64" t="n">
        <v>62</v>
      </c>
      <c r="B64" t="n">
        <v>135</v>
      </c>
      <c r="C64" t="inlineStr">
        <is>
          <t xml:space="preserve">CONCLUIDO	</t>
        </is>
      </c>
      <c r="D64" t="n">
        <v>7.0635</v>
      </c>
      <c r="E64" t="n">
        <v>14.16</v>
      </c>
      <c r="F64" t="n">
        <v>10.9</v>
      </c>
      <c r="G64" t="n">
        <v>81.75</v>
      </c>
      <c r="H64" t="n">
        <v>1</v>
      </c>
      <c r="I64" t="n">
        <v>8</v>
      </c>
      <c r="J64" t="n">
        <v>293.69</v>
      </c>
      <c r="K64" t="n">
        <v>59.89</v>
      </c>
      <c r="L64" t="n">
        <v>16.5</v>
      </c>
      <c r="M64" t="n">
        <v>6</v>
      </c>
      <c r="N64" t="n">
        <v>82.3</v>
      </c>
      <c r="O64" t="n">
        <v>36455.44</v>
      </c>
      <c r="P64" t="n">
        <v>161.3</v>
      </c>
      <c r="Q64" t="n">
        <v>623.97</v>
      </c>
      <c r="R64" t="n">
        <v>37.09</v>
      </c>
      <c r="S64" t="n">
        <v>29.8</v>
      </c>
      <c r="T64" t="n">
        <v>2562.13</v>
      </c>
      <c r="U64" t="n">
        <v>0.8</v>
      </c>
      <c r="V64" t="n">
        <v>0.86</v>
      </c>
      <c r="W64" t="n">
        <v>2.37</v>
      </c>
      <c r="X64" t="n">
        <v>0.15</v>
      </c>
      <c r="Y64" t="n">
        <v>1</v>
      </c>
      <c r="Z64" t="n">
        <v>10</v>
      </c>
      <c r="AA64" t="n">
        <v>381.1730686808701</v>
      </c>
      <c r="AB64" t="n">
        <v>521.5378087381321</v>
      </c>
      <c r="AC64" t="n">
        <v>471.7629722550758</v>
      </c>
      <c r="AD64" t="n">
        <v>381173.0686808701</v>
      </c>
      <c r="AE64" t="n">
        <v>521537.8087381321</v>
      </c>
      <c r="AF64" t="n">
        <v>2.570669370997494e-06</v>
      </c>
      <c r="AG64" t="n">
        <v>12.29166666666667</v>
      </c>
      <c r="AH64" t="n">
        <v>471762.9722550758</v>
      </c>
    </row>
    <row r="65">
      <c r="A65" t="n">
        <v>63</v>
      </c>
      <c r="B65" t="n">
        <v>135</v>
      </c>
      <c r="C65" t="inlineStr">
        <is>
          <t xml:space="preserve">CONCLUIDO	</t>
        </is>
      </c>
      <c r="D65" t="n">
        <v>7.0687</v>
      </c>
      <c r="E65" t="n">
        <v>14.15</v>
      </c>
      <c r="F65" t="n">
        <v>10.89</v>
      </c>
      <c r="G65" t="n">
        <v>81.67</v>
      </c>
      <c r="H65" t="n">
        <v>1.01</v>
      </c>
      <c r="I65" t="n">
        <v>8</v>
      </c>
      <c r="J65" t="n">
        <v>294.2</v>
      </c>
      <c r="K65" t="n">
        <v>59.89</v>
      </c>
      <c r="L65" t="n">
        <v>16.75</v>
      </c>
      <c r="M65" t="n">
        <v>6</v>
      </c>
      <c r="N65" t="n">
        <v>82.56</v>
      </c>
      <c r="O65" t="n">
        <v>36518.97</v>
      </c>
      <c r="P65" t="n">
        <v>161.12</v>
      </c>
      <c r="Q65" t="n">
        <v>623.98</v>
      </c>
      <c r="R65" t="n">
        <v>36.76</v>
      </c>
      <c r="S65" t="n">
        <v>29.8</v>
      </c>
      <c r="T65" t="n">
        <v>2399.7</v>
      </c>
      <c r="U65" t="n">
        <v>0.8100000000000001</v>
      </c>
      <c r="V65" t="n">
        <v>0.86</v>
      </c>
      <c r="W65" t="n">
        <v>2.37</v>
      </c>
      <c r="X65" t="n">
        <v>0.14</v>
      </c>
      <c r="Y65" t="n">
        <v>1</v>
      </c>
      <c r="Z65" t="n">
        <v>10</v>
      </c>
      <c r="AA65" t="n">
        <v>380.8648465504212</v>
      </c>
      <c r="AB65" t="n">
        <v>521.1160856214512</v>
      </c>
      <c r="AC65" t="n">
        <v>471.3814978007589</v>
      </c>
      <c r="AD65" t="n">
        <v>380864.8465504212</v>
      </c>
      <c r="AE65" t="n">
        <v>521116.0856214512</v>
      </c>
      <c r="AF65" t="n">
        <v>2.572561843670983e-06</v>
      </c>
      <c r="AG65" t="n">
        <v>12.28298611111111</v>
      </c>
      <c r="AH65" t="n">
        <v>471381.4978007589</v>
      </c>
    </row>
    <row r="66">
      <c r="A66" t="n">
        <v>64</v>
      </c>
      <c r="B66" t="n">
        <v>135</v>
      </c>
      <c r="C66" t="inlineStr">
        <is>
          <t xml:space="preserve">CONCLUIDO	</t>
        </is>
      </c>
      <c r="D66" t="n">
        <v>7.0664</v>
      </c>
      <c r="E66" t="n">
        <v>14.15</v>
      </c>
      <c r="F66" t="n">
        <v>10.89</v>
      </c>
      <c r="G66" t="n">
        <v>81.7</v>
      </c>
      <c r="H66" t="n">
        <v>1.03</v>
      </c>
      <c r="I66" t="n">
        <v>8</v>
      </c>
      <c r="J66" t="n">
        <v>294.72</v>
      </c>
      <c r="K66" t="n">
        <v>59.89</v>
      </c>
      <c r="L66" t="n">
        <v>17</v>
      </c>
      <c r="M66" t="n">
        <v>6</v>
      </c>
      <c r="N66" t="n">
        <v>82.83</v>
      </c>
      <c r="O66" t="n">
        <v>36582.62</v>
      </c>
      <c r="P66" t="n">
        <v>161.13</v>
      </c>
      <c r="Q66" t="n">
        <v>624.01</v>
      </c>
      <c r="R66" t="n">
        <v>36.82</v>
      </c>
      <c r="S66" t="n">
        <v>29.8</v>
      </c>
      <c r="T66" t="n">
        <v>2427.8</v>
      </c>
      <c r="U66" t="n">
        <v>0.8100000000000001</v>
      </c>
      <c r="V66" t="n">
        <v>0.86</v>
      </c>
      <c r="W66" t="n">
        <v>2.37</v>
      </c>
      <c r="X66" t="n">
        <v>0.15</v>
      </c>
      <c r="Y66" t="n">
        <v>1</v>
      </c>
      <c r="Z66" t="n">
        <v>10</v>
      </c>
      <c r="AA66" t="n">
        <v>380.9283046916286</v>
      </c>
      <c r="AB66" t="n">
        <v>521.2029118498266</v>
      </c>
      <c r="AC66" t="n">
        <v>471.4600374557595</v>
      </c>
      <c r="AD66" t="n">
        <v>380928.3046916286</v>
      </c>
      <c r="AE66" t="n">
        <v>521202.9118498266</v>
      </c>
      <c r="AF66" t="n">
        <v>2.571724788450017e-06</v>
      </c>
      <c r="AG66" t="n">
        <v>12.28298611111111</v>
      </c>
      <c r="AH66" t="n">
        <v>471460.0374557595</v>
      </c>
    </row>
    <row r="67">
      <c r="A67" t="n">
        <v>65</v>
      </c>
      <c r="B67" t="n">
        <v>135</v>
      </c>
      <c r="C67" t="inlineStr">
        <is>
          <t xml:space="preserve">CONCLUIDO	</t>
        </is>
      </c>
      <c r="D67" t="n">
        <v>7.0703</v>
      </c>
      <c r="E67" t="n">
        <v>14.14</v>
      </c>
      <c r="F67" t="n">
        <v>10.89</v>
      </c>
      <c r="G67" t="n">
        <v>81.65000000000001</v>
      </c>
      <c r="H67" t="n">
        <v>1.04</v>
      </c>
      <c r="I67" t="n">
        <v>8</v>
      </c>
      <c r="J67" t="n">
        <v>295.23</v>
      </c>
      <c r="K67" t="n">
        <v>59.89</v>
      </c>
      <c r="L67" t="n">
        <v>17.25</v>
      </c>
      <c r="M67" t="n">
        <v>6</v>
      </c>
      <c r="N67" t="n">
        <v>83.09999999999999</v>
      </c>
      <c r="O67" t="n">
        <v>36646.38</v>
      </c>
      <c r="P67" t="n">
        <v>160.27</v>
      </c>
      <c r="Q67" t="n">
        <v>623.98</v>
      </c>
      <c r="R67" t="n">
        <v>36.61</v>
      </c>
      <c r="S67" t="n">
        <v>29.8</v>
      </c>
      <c r="T67" t="n">
        <v>2323.77</v>
      </c>
      <c r="U67" t="n">
        <v>0.8100000000000001</v>
      </c>
      <c r="V67" t="n">
        <v>0.86</v>
      </c>
      <c r="W67" t="n">
        <v>2.37</v>
      </c>
      <c r="X67" t="n">
        <v>0.14</v>
      </c>
      <c r="Y67" t="n">
        <v>1</v>
      </c>
      <c r="Z67" t="n">
        <v>10</v>
      </c>
      <c r="AA67" t="n">
        <v>380.171841663735</v>
      </c>
      <c r="AB67" t="n">
        <v>520.1678857622692</v>
      </c>
      <c r="AC67" t="n">
        <v>470.5237928053303</v>
      </c>
      <c r="AD67" t="n">
        <v>380171.841663735</v>
      </c>
      <c r="AE67" t="n">
        <v>520167.8857622692</v>
      </c>
      <c r="AF67" t="n">
        <v>2.573144142955133e-06</v>
      </c>
      <c r="AG67" t="n">
        <v>12.27430555555556</v>
      </c>
      <c r="AH67" t="n">
        <v>470523.7928053304</v>
      </c>
    </row>
    <row r="68">
      <c r="A68" t="n">
        <v>66</v>
      </c>
      <c r="B68" t="n">
        <v>135</v>
      </c>
      <c r="C68" t="inlineStr">
        <is>
          <t xml:space="preserve">CONCLUIDO	</t>
        </is>
      </c>
      <c r="D68" t="n">
        <v>7.0727</v>
      </c>
      <c r="E68" t="n">
        <v>14.14</v>
      </c>
      <c r="F68" t="n">
        <v>10.88</v>
      </c>
      <c r="G68" t="n">
        <v>81.61</v>
      </c>
      <c r="H68" t="n">
        <v>1.05</v>
      </c>
      <c r="I68" t="n">
        <v>8</v>
      </c>
      <c r="J68" t="n">
        <v>295.75</v>
      </c>
      <c r="K68" t="n">
        <v>59.89</v>
      </c>
      <c r="L68" t="n">
        <v>17.5</v>
      </c>
      <c r="M68" t="n">
        <v>6</v>
      </c>
      <c r="N68" t="n">
        <v>83.36</v>
      </c>
      <c r="O68" t="n">
        <v>36710.24</v>
      </c>
      <c r="P68" t="n">
        <v>159.92</v>
      </c>
      <c r="Q68" t="n">
        <v>623.97</v>
      </c>
      <c r="R68" t="n">
        <v>36.46</v>
      </c>
      <c r="S68" t="n">
        <v>29.8</v>
      </c>
      <c r="T68" t="n">
        <v>2248.97</v>
      </c>
      <c r="U68" t="n">
        <v>0.82</v>
      </c>
      <c r="V68" t="n">
        <v>0.86</v>
      </c>
      <c r="W68" t="n">
        <v>2.37</v>
      </c>
      <c r="X68" t="n">
        <v>0.13</v>
      </c>
      <c r="Y68" t="n">
        <v>1</v>
      </c>
      <c r="Z68" t="n">
        <v>10</v>
      </c>
      <c r="AA68" t="n">
        <v>379.8012698392068</v>
      </c>
      <c r="AB68" t="n">
        <v>519.6608530434746</v>
      </c>
      <c r="AC68" t="n">
        <v>470.0651505775926</v>
      </c>
      <c r="AD68" t="n">
        <v>379801.2698392068</v>
      </c>
      <c r="AE68" t="n">
        <v>519660.8530434746</v>
      </c>
      <c r="AF68" t="n">
        <v>2.574017591881358e-06</v>
      </c>
      <c r="AG68" t="n">
        <v>12.27430555555556</v>
      </c>
      <c r="AH68" t="n">
        <v>470065.1505775926</v>
      </c>
    </row>
    <row r="69">
      <c r="A69" t="n">
        <v>67</v>
      </c>
      <c r="B69" t="n">
        <v>135</v>
      </c>
      <c r="C69" t="inlineStr">
        <is>
          <t xml:space="preserve">CONCLUIDO	</t>
        </is>
      </c>
      <c r="D69" t="n">
        <v>7.0737</v>
      </c>
      <c r="E69" t="n">
        <v>14.14</v>
      </c>
      <c r="F69" t="n">
        <v>10.88</v>
      </c>
      <c r="G69" t="n">
        <v>81.59999999999999</v>
      </c>
      <c r="H69" t="n">
        <v>1.07</v>
      </c>
      <c r="I69" t="n">
        <v>8</v>
      </c>
      <c r="J69" t="n">
        <v>296.27</v>
      </c>
      <c r="K69" t="n">
        <v>59.89</v>
      </c>
      <c r="L69" t="n">
        <v>17.75</v>
      </c>
      <c r="M69" t="n">
        <v>6</v>
      </c>
      <c r="N69" t="n">
        <v>83.63</v>
      </c>
      <c r="O69" t="n">
        <v>36774.22</v>
      </c>
      <c r="P69" t="n">
        <v>159.3</v>
      </c>
      <c r="Q69" t="n">
        <v>624</v>
      </c>
      <c r="R69" t="n">
        <v>36.42</v>
      </c>
      <c r="S69" t="n">
        <v>29.8</v>
      </c>
      <c r="T69" t="n">
        <v>2228.07</v>
      </c>
      <c r="U69" t="n">
        <v>0.82</v>
      </c>
      <c r="V69" t="n">
        <v>0.86</v>
      </c>
      <c r="W69" t="n">
        <v>2.37</v>
      </c>
      <c r="X69" t="n">
        <v>0.13</v>
      </c>
      <c r="Y69" t="n">
        <v>1</v>
      </c>
      <c r="Z69" t="n">
        <v>10</v>
      </c>
      <c r="AA69" t="n">
        <v>379.3002229291643</v>
      </c>
      <c r="AB69" t="n">
        <v>518.975298556525</v>
      </c>
      <c r="AC69" t="n">
        <v>469.4450244486957</v>
      </c>
      <c r="AD69" t="n">
        <v>379300.2229291643</v>
      </c>
      <c r="AE69" t="n">
        <v>518975.298556525</v>
      </c>
      <c r="AF69" t="n">
        <v>2.574381528933952e-06</v>
      </c>
      <c r="AG69" t="n">
        <v>12.27430555555556</v>
      </c>
      <c r="AH69" t="n">
        <v>469445.0244486957</v>
      </c>
    </row>
    <row r="70">
      <c r="A70" t="n">
        <v>68</v>
      </c>
      <c r="B70" t="n">
        <v>135</v>
      </c>
      <c r="C70" t="inlineStr">
        <is>
          <t xml:space="preserve">CONCLUIDO	</t>
        </is>
      </c>
      <c r="D70" t="n">
        <v>7.0742</v>
      </c>
      <c r="E70" t="n">
        <v>14.14</v>
      </c>
      <c r="F70" t="n">
        <v>10.88</v>
      </c>
      <c r="G70" t="n">
        <v>81.59</v>
      </c>
      <c r="H70" t="n">
        <v>1.08</v>
      </c>
      <c r="I70" t="n">
        <v>8</v>
      </c>
      <c r="J70" t="n">
        <v>296.79</v>
      </c>
      <c r="K70" t="n">
        <v>59.89</v>
      </c>
      <c r="L70" t="n">
        <v>18</v>
      </c>
      <c r="M70" t="n">
        <v>6</v>
      </c>
      <c r="N70" t="n">
        <v>83.90000000000001</v>
      </c>
      <c r="O70" t="n">
        <v>36838.32</v>
      </c>
      <c r="P70" t="n">
        <v>158.85</v>
      </c>
      <c r="Q70" t="n">
        <v>623.97</v>
      </c>
      <c r="R70" t="n">
        <v>36.37</v>
      </c>
      <c r="S70" t="n">
        <v>29.8</v>
      </c>
      <c r="T70" t="n">
        <v>2205.55</v>
      </c>
      <c r="U70" t="n">
        <v>0.82</v>
      </c>
      <c r="V70" t="n">
        <v>0.86</v>
      </c>
      <c r="W70" t="n">
        <v>2.37</v>
      </c>
      <c r="X70" t="n">
        <v>0.13</v>
      </c>
      <c r="Y70" t="n">
        <v>1</v>
      </c>
      <c r="Z70" t="n">
        <v>10</v>
      </c>
      <c r="AA70" t="n">
        <v>378.9420550176404</v>
      </c>
      <c r="AB70" t="n">
        <v>518.4852374187248</v>
      </c>
      <c r="AC70" t="n">
        <v>469.001734058082</v>
      </c>
      <c r="AD70" t="n">
        <v>378942.0550176403</v>
      </c>
      <c r="AE70" t="n">
        <v>518485.2374187248</v>
      </c>
      <c r="AF70" t="n">
        <v>2.574563497460249e-06</v>
      </c>
      <c r="AG70" t="n">
        <v>12.27430555555556</v>
      </c>
      <c r="AH70" t="n">
        <v>469001.734058082</v>
      </c>
    </row>
    <row r="71">
      <c r="A71" t="n">
        <v>69</v>
      </c>
      <c r="B71" t="n">
        <v>135</v>
      </c>
      <c r="C71" t="inlineStr">
        <is>
          <t xml:space="preserve">CONCLUIDO	</t>
        </is>
      </c>
      <c r="D71" t="n">
        <v>7.0771</v>
      </c>
      <c r="E71" t="n">
        <v>14.13</v>
      </c>
      <c r="F71" t="n">
        <v>10.87</v>
      </c>
      <c r="G71" t="n">
        <v>81.54000000000001</v>
      </c>
      <c r="H71" t="n">
        <v>1.09</v>
      </c>
      <c r="I71" t="n">
        <v>8</v>
      </c>
      <c r="J71" t="n">
        <v>297.31</v>
      </c>
      <c r="K71" t="n">
        <v>59.89</v>
      </c>
      <c r="L71" t="n">
        <v>18.25</v>
      </c>
      <c r="M71" t="n">
        <v>6</v>
      </c>
      <c r="N71" t="n">
        <v>84.17</v>
      </c>
      <c r="O71" t="n">
        <v>36902.52</v>
      </c>
      <c r="P71" t="n">
        <v>157.53</v>
      </c>
      <c r="Q71" t="n">
        <v>623.97</v>
      </c>
      <c r="R71" t="n">
        <v>36.29</v>
      </c>
      <c r="S71" t="n">
        <v>29.8</v>
      </c>
      <c r="T71" t="n">
        <v>2161.33</v>
      </c>
      <c r="U71" t="n">
        <v>0.82</v>
      </c>
      <c r="V71" t="n">
        <v>0.86</v>
      </c>
      <c r="W71" t="n">
        <v>2.36</v>
      </c>
      <c r="X71" t="n">
        <v>0.13</v>
      </c>
      <c r="Y71" t="n">
        <v>1</v>
      </c>
      <c r="Z71" t="n">
        <v>10</v>
      </c>
      <c r="AA71" t="n">
        <v>377.8142791396741</v>
      </c>
      <c r="AB71" t="n">
        <v>516.942164708531</v>
      </c>
      <c r="AC71" t="n">
        <v>467.605930041633</v>
      </c>
      <c r="AD71" t="n">
        <v>377814.279139674</v>
      </c>
      <c r="AE71" t="n">
        <v>516942.164708531</v>
      </c>
      <c r="AF71" t="n">
        <v>2.575618914912772e-06</v>
      </c>
      <c r="AG71" t="n">
        <v>12.265625</v>
      </c>
      <c r="AH71" t="n">
        <v>467605.930041633</v>
      </c>
    </row>
    <row r="72">
      <c r="A72" t="n">
        <v>70</v>
      </c>
      <c r="B72" t="n">
        <v>135</v>
      </c>
      <c r="C72" t="inlineStr">
        <is>
          <t xml:space="preserve">CONCLUIDO	</t>
        </is>
      </c>
      <c r="D72" t="n">
        <v>7.0721</v>
      </c>
      <c r="E72" t="n">
        <v>14.14</v>
      </c>
      <c r="F72" t="n">
        <v>10.88</v>
      </c>
      <c r="G72" t="n">
        <v>81.62</v>
      </c>
      <c r="H72" t="n">
        <v>1.11</v>
      </c>
      <c r="I72" t="n">
        <v>8</v>
      </c>
      <c r="J72" t="n">
        <v>297.83</v>
      </c>
      <c r="K72" t="n">
        <v>59.89</v>
      </c>
      <c r="L72" t="n">
        <v>18.5</v>
      </c>
      <c r="M72" t="n">
        <v>6</v>
      </c>
      <c r="N72" t="n">
        <v>84.45</v>
      </c>
      <c r="O72" t="n">
        <v>36966.84</v>
      </c>
      <c r="P72" t="n">
        <v>156.73</v>
      </c>
      <c r="Q72" t="n">
        <v>623.97</v>
      </c>
      <c r="R72" t="n">
        <v>36.55</v>
      </c>
      <c r="S72" t="n">
        <v>29.8</v>
      </c>
      <c r="T72" t="n">
        <v>2293.77</v>
      </c>
      <c r="U72" t="n">
        <v>0.82</v>
      </c>
      <c r="V72" t="n">
        <v>0.86</v>
      </c>
      <c r="W72" t="n">
        <v>2.36</v>
      </c>
      <c r="X72" t="n">
        <v>0.14</v>
      </c>
      <c r="Y72" t="n">
        <v>1</v>
      </c>
      <c r="Z72" t="n">
        <v>10</v>
      </c>
      <c r="AA72" t="n">
        <v>377.3610182733401</v>
      </c>
      <c r="AB72" t="n">
        <v>516.3219931947547</v>
      </c>
      <c r="AC72" t="n">
        <v>467.0449468267153</v>
      </c>
      <c r="AD72" t="n">
        <v>377361.0182733401</v>
      </c>
      <c r="AE72" t="n">
        <v>516321.9931947547</v>
      </c>
      <c r="AF72" t="n">
        <v>2.573799229649802e-06</v>
      </c>
      <c r="AG72" t="n">
        <v>12.27430555555556</v>
      </c>
      <c r="AH72" t="n">
        <v>467044.9468267153</v>
      </c>
    </row>
    <row r="73">
      <c r="A73" t="n">
        <v>71</v>
      </c>
      <c r="B73" t="n">
        <v>135</v>
      </c>
      <c r="C73" t="inlineStr">
        <is>
          <t xml:space="preserve">CONCLUIDO	</t>
        </is>
      </c>
      <c r="D73" t="n">
        <v>7.1094</v>
      </c>
      <c r="E73" t="n">
        <v>14.07</v>
      </c>
      <c r="F73" t="n">
        <v>10.86</v>
      </c>
      <c r="G73" t="n">
        <v>93.08</v>
      </c>
      <c r="H73" t="n">
        <v>1.12</v>
      </c>
      <c r="I73" t="n">
        <v>7</v>
      </c>
      <c r="J73" t="n">
        <v>298.35</v>
      </c>
      <c r="K73" t="n">
        <v>59.89</v>
      </c>
      <c r="L73" t="n">
        <v>18.75</v>
      </c>
      <c r="M73" t="n">
        <v>5</v>
      </c>
      <c r="N73" t="n">
        <v>84.72</v>
      </c>
      <c r="O73" t="n">
        <v>37031.27</v>
      </c>
      <c r="P73" t="n">
        <v>156</v>
      </c>
      <c r="Q73" t="n">
        <v>623.97</v>
      </c>
      <c r="R73" t="n">
        <v>35.86</v>
      </c>
      <c r="S73" t="n">
        <v>29.8</v>
      </c>
      <c r="T73" t="n">
        <v>1952.36</v>
      </c>
      <c r="U73" t="n">
        <v>0.83</v>
      </c>
      <c r="V73" t="n">
        <v>0.86</v>
      </c>
      <c r="W73" t="n">
        <v>2.36</v>
      </c>
      <c r="X73" t="n">
        <v>0.11</v>
      </c>
      <c r="Y73" t="n">
        <v>1</v>
      </c>
      <c r="Z73" t="n">
        <v>10</v>
      </c>
      <c r="AA73" t="n">
        <v>375.835547089098</v>
      </c>
      <c r="AB73" t="n">
        <v>514.2347762214358</v>
      </c>
      <c r="AC73" t="n">
        <v>465.1569309119026</v>
      </c>
      <c r="AD73" t="n">
        <v>375835.547089098</v>
      </c>
      <c r="AE73" t="n">
        <v>514234.7762214358</v>
      </c>
      <c r="AF73" t="n">
        <v>2.587374081711558e-06</v>
      </c>
      <c r="AG73" t="n">
        <v>12.21354166666667</v>
      </c>
      <c r="AH73" t="n">
        <v>465156.9309119026</v>
      </c>
    </row>
    <row r="74">
      <c r="A74" t="n">
        <v>72</v>
      </c>
      <c r="B74" t="n">
        <v>135</v>
      </c>
      <c r="C74" t="inlineStr">
        <is>
          <t xml:space="preserve">CONCLUIDO	</t>
        </is>
      </c>
      <c r="D74" t="n">
        <v>7.1063</v>
      </c>
      <c r="E74" t="n">
        <v>14.07</v>
      </c>
      <c r="F74" t="n">
        <v>10.87</v>
      </c>
      <c r="G74" t="n">
        <v>93.13</v>
      </c>
      <c r="H74" t="n">
        <v>1.13</v>
      </c>
      <c r="I74" t="n">
        <v>7</v>
      </c>
      <c r="J74" t="n">
        <v>298.88</v>
      </c>
      <c r="K74" t="n">
        <v>59.89</v>
      </c>
      <c r="L74" t="n">
        <v>19</v>
      </c>
      <c r="M74" t="n">
        <v>5</v>
      </c>
      <c r="N74" t="n">
        <v>84.98999999999999</v>
      </c>
      <c r="O74" t="n">
        <v>37095.82</v>
      </c>
      <c r="P74" t="n">
        <v>156.23</v>
      </c>
      <c r="Q74" t="n">
        <v>623.98</v>
      </c>
      <c r="R74" t="n">
        <v>36.04</v>
      </c>
      <c r="S74" t="n">
        <v>29.8</v>
      </c>
      <c r="T74" t="n">
        <v>2042.79</v>
      </c>
      <c r="U74" t="n">
        <v>0.83</v>
      </c>
      <c r="V74" t="n">
        <v>0.86</v>
      </c>
      <c r="W74" t="n">
        <v>2.36</v>
      </c>
      <c r="X74" t="n">
        <v>0.12</v>
      </c>
      <c r="Y74" t="n">
        <v>1</v>
      </c>
      <c r="Z74" t="n">
        <v>10</v>
      </c>
      <c r="AA74" t="n">
        <v>376.127385887578</v>
      </c>
      <c r="AB74" t="n">
        <v>514.6340829405352</v>
      </c>
      <c r="AC74" t="n">
        <v>465.5181283581617</v>
      </c>
      <c r="AD74" t="n">
        <v>376127.385887578</v>
      </c>
      <c r="AE74" t="n">
        <v>514634.0829405353</v>
      </c>
      <c r="AF74" t="n">
        <v>2.586245876848516e-06</v>
      </c>
      <c r="AG74" t="n">
        <v>12.21354166666667</v>
      </c>
      <c r="AH74" t="n">
        <v>465518.1283581617</v>
      </c>
    </row>
    <row r="75">
      <c r="A75" t="n">
        <v>73</v>
      </c>
      <c r="B75" t="n">
        <v>135</v>
      </c>
      <c r="C75" t="inlineStr">
        <is>
          <t xml:space="preserve">CONCLUIDO	</t>
        </is>
      </c>
      <c r="D75" t="n">
        <v>7.1044</v>
      </c>
      <c r="E75" t="n">
        <v>14.08</v>
      </c>
      <c r="F75" t="n">
        <v>10.87</v>
      </c>
      <c r="G75" t="n">
        <v>93.16</v>
      </c>
      <c r="H75" t="n">
        <v>1.15</v>
      </c>
      <c r="I75" t="n">
        <v>7</v>
      </c>
      <c r="J75" t="n">
        <v>299.4</v>
      </c>
      <c r="K75" t="n">
        <v>59.89</v>
      </c>
      <c r="L75" t="n">
        <v>19.25</v>
      </c>
      <c r="M75" t="n">
        <v>5</v>
      </c>
      <c r="N75" t="n">
        <v>85.27</v>
      </c>
      <c r="O75" t="n">
        <v>37160.49</v>
      </c>
      <c r="P75" t="n">
        <v>156.59</v>
      </c>
      <c r="Q75" t="n">
        <v>623.99</v>
      </c>
      <c r="R75" t="n">
        <v>36.19</v>
      </c>
      <c r="S75" t="n">
        <v>29.8</v>
      </c>
      <c r="T75" t="n">
        <v>2120</v>
      </c>
      <c r="U75" t="n">
        <v>0.82</v>
      </c>
      <c r="V75" t="n">
        <v>0.86</v>
      </c>
      <c r="W75" t="n">
        <v>2.36</v>
      </c>
      <c r="X75" t="n">
        <v>0.12</v>
      </c>
      <c r="Y75" t="n">
        <v>1</v>
      </c>
      <c r="Z75" t="n">
        <v>10</v>
      </c>
      <c r="AA75" t="n">
        <v>376.4476920380057</v>
      </c>
      <c r="AB75" t="n">
        <v>515.0723399464605</v>
      </c>
      <c r="AC75" t="n">
        <v>465.9145587305388</v>
      </c>
      <c r="AD75" t="n">
        <v>376447.6920380057</v>
      </c>
      <c r="AE75" t="n">
        <v>515072.3399464604</v>
      </c>
      <c r="AF75" t="n">
        <v>2.585554396448587e-06</v>
      </c>
      <c r="AG75" t="n">
        <v>12.22222222222222</v>
      </c>
      <c r="AH75" t="n">
        <v>465914.5587305388</v>
      </c>
    </row>
    <row r="76">
      <c r="A76" t="n">
        <v>74</v>
      </c>
      <c r="B76" t="n">
        <v>135</v>
      </c>
      <c r="C76" t="inlineStr">
        <is>
          <t xml:space="preserve">CONCLUIDO	</t>
        </is>
      </c>
      <c r="D76" t="n">
        <v>7.1049</v>
      </c>
      <c r="E76" t="n">
        <v>14.07</v>
      </c>
      <c r="F76" t="n">
        <v>10.87</v>
      </c>
      <c r="G76" t="n">
        <v>93.15000000000001</v>
      </c>
      <c r="H76" t="n">
        <v>1.16</v>
      </c>
      <c r="I76" t="n">
        <v>7</v>
      </c>
      <c r="J76" t="n">
        <v>299.93</v>
      </c>
      <c r="K76" t="n">
        <v>59.89</v>
      </c>
      <c r="L76" t="n">
        <v>19.5</v>
      </c>
      <c r="M76" t="n">
        <v>5</v>
      </c>
      <c r="N76" t="n">
        <v>85.54000000000001</v>
      </c>
      <c r="O76" t="n">
        <v>37225.39</v>
      </c>
      <c r="P76" t="n">
        <v>156.9</v>
      </c>
      <c r="Q76" t="n">
        <v>623.97</v>
      </c>
      <c r="R76" t="n">
        <v>36.11</v>
      </c>
      <c r="S76" t="n">
        <v>29.8</v>
      </c>
      <c r="T76" t="n">
        <v>2078.35</v>
      </c>
      <c r="U76" t="n">
        <v>0.83</v>
      </c>
      <c r="V76" t="n">
        <v>0.86</v>
      </c>
      <c r="W76" t="n">
        <v>2.36</v>
      </c>
      <c r="X76" t="n">
        <v>0.12</v>
      </c>
      <c r="Y76" t="n">
        <v>1</v>
      </c>
      <c r="Z76" t="n">
        <v>10</v>
      </c>
      <c r="AA76" t="n">
        <v>376.673390265515</v>
      </c>
      <c r="AB76" t="n">
        <v>515.3811502184417</v>
      </c>
      <c r="AC76" t="n">
        <v>466.1938965835802</v>
      </c>
      <c r="AD76" t="n">
        <v>376673.390265515</v>
      </c>
      <c r="AE76" t="n">
        <v>515381.1502184417</v>
      </c>
      <c r="AF76" t="n">
        <v>2.585736364974884e-06</v>
      </c>
      <c r="AG76" t="n">
        <v>12.21354166666667</v>
      </c>
      <c r="AH76" t="n">
        <v>466193.8965835802</v>
      </c>
    </row>
    <row r="77">
      <c r="A77" t="n">
        <v>75</v>
      </c>
      <c r="B77" t="n">
        <v>135</v>
      </c>
      <c r="C77" t="inlineStr">
        <is>
          <t xml:space="preserve">CONCLUIDO	</t>
        </is>
      </c>
      <c r="D77" t="n">
        <v>7.1038</v>
      </c>
      <c r="E77" t="n">
        <v>14.08</v>
      </c>
      <c r="F77" t="n">
        <v>10.87</v>
      </c>
      <c r="G77" t="n">
        <v>93.17</v>
      </c>
      <c r="H77" t="n">
        <v>1.17</v>
      </c>
      <c r="I77" t="n">
        <v>7</v>
      </c>
      <c r="J77" t="n">
        <v>300.45</v>
      </c>
      <c r="K77" t="n">
        <v>59.89</v>
      </c>
      <c r="L77" t="n">
        <v>19.75</v>
      </c>
      <c r="M77" t="n">
        <v>5</v>
      </c>
      <c r="N77" t="n">
        <v>85.81999999999999</v>
      </c>
      <c r="O77" t="n">
        <v>37290.29</v>
      </c>
      <c r="P77" t="n">
        <v>156.52</v>
      </c>
      <c r="Q77" t="n">
        <v>623.98</v>
      </c>
      <c r="R77" t="n">
        <v>36.13</v>
      </c>
      <c r="S77" t="n">
        <v>29.8</v>
      </c>
      <c r="T77" t="n">
        <v>2088.86</v>
      </c>
      <c r="U77" t="n">
        <v>0.82</v>
      </c>
      <c r="V77" t="n">
        <v>0.86</v>
      </c>
      <c r="W77" t="n">
        <v>2.36</v>
      </c>
      <c r="X77" t="n">
        <v>0.12</v>
      </c>
      <c r="Y77" t="n">
        <v>1</v>
      </c>
      <c r="Z77" t="n">
        <v>10</v>
      </c>
      <c r="AA77" t="n">
        <v>376.4081632623171</v>
      </c>
      <c r="AB77" t="n">
        <v>515.0182549316769</v>
      </c>
      <c r="AC77" t="n">
        <v>465.8656355136575</v>
      </c>
      <c r="AD77" t="n">
        <v>376408.1632623171</v>
      </c>
      <c r="AE77" t="n">
        <v>515018.2549316769</v>
      </c>
      <c r="AF77" t="n">
        <v>2.585336034217031e-06</v>
      </c>
      <c r="AG77" t="n">
        <v>12.22222222222222</v>
      </c>
      <c r="AH77" t="n">
        <v>465865.6355136575</v>
      </c>
    </row>
    <row r="78">
      <c r="A78" t="n">
        <v>76</v>
      </c>
      <c r="B78" t="n">
        <v>135</v>
      </c>
      <c r="C78" t="inlineStr">
        <is>
          <t xml:space="preserve">CONCLUIDO	</t>
        </is>
      </c>
      <c r="D78" t="n">
        <v>7.1026</v>
      </c>
      <c r="E78" t="n">
        <v>14.08</v>
      </c>
      <c r="F78" t="n">
        <v>10.87</v>
      </c>
      <c r="G78" t="n">
        <v>93.19</v>
      </c>
      <c r="H78" t="n">
        <v>1.18</v>
      </c>
      <c r="I78" t="n">
        <v>7</v>
      </c>
      <c r="J78" t="n">
        <v>300.98</v>
      </c>
      <c r="K78" t="n">
        <v>59.89</v>
      </c>
      <c r="L78" t="n">
        <v>20</v>
      </c>
      <c r="M78" t="n">
        <v>5</v>
      </c>
      <c r="N78" t="n">
        <v>86.09</v>
      </c>
      <c r="O78" t="n">
        <v>37355.31</v>
      </c>
      <c r="P78" t="n">
        <v>156.3</v>
      </c>
      <c r="Q78" t="n">
        <v>624</v>
      </c>
      <c r="R78" t="n">
        <v>36.24</v>
      </c>
      <c r="S78" t="n">
        <v>29.8</v>
      </c>
      <c r="T78" t="n">
        <v>2142</v>
      </c>
      <c r="U78" t="n">
        <v>0.82</v>
      </c>
      <c r="V78" t="n">
        <v>0.86</v>
      </c>
      <c r="W78" t="n">
        <v>2.36</v>
      </c>
      <c r="X78" t="n">
        <v>0.13</v>
      </c>
      <c r="Y78" t="n">
        <v>1</v>
      </c>
      <c r="Z78" t="n">
        <v>10</v>
      </c>
      <c r="AA78" t="n">
        <v>376.2677902787112</v>
      </c>
      <c r="AB78" t="n">
        <v>514.8261904226882</v>
      </c>
      <c r="AC78" t="n">
        <v>465.6919013718425</v>
      </c>
      <c r="AD78" t="n">
        <v>376267.7902787112</v>
      </c>
      <c r="AE78" t="n">
        <v>514826.1904226883</v>
      </c>
      <c r="AF78" t="n">
        <v>2.584899309753918e-06</v>
      </c>
      <c r="AG78" t="n">
        <v>12.22222222222222</v>
      </c>
      <c r="AH78" t="n">
        <v>465691.9013718425</v>
      </c>
    </row>
    <row r="79">
      <c r="A79" t="n">
        <v>77</v>
      </c>
      <c r="B79" t="n">
        <v>135</v>
      </c>
      <c r="C79" t="inlineStr">
        <is>
          <t xml:space="preserve">CONCLUIDO	</t>
        </is>
      </c>
      <c r="D79" t="n">
        <v>7.1069</v>
      </c>
      <c r="E79" t="n">
        <v>14.07</v>
      </c>
      <c r="F79" t="n">
        <v>10.86</v>
      </c>
      <c r="G79" t="n">
        <v>93.12</v>
      </c>
      <c r="H79" t="n">
        <v>1.2</v>
      </c>
      <c r="I79" t="n">
        <v>7</v>
      </c>
      <c r="J79" t="n">
        <v>301.51</v>
      </c>
      <c r="K79" t="n">
        <v>59.89</v>
      </c>
      <c r="L79" t="n">
        <v>20.25</v>
      </c>
      <c r="M79" t="n">
        <v>5</v>
      </c>
      <c r="N79" t="n">
        <v>86.37</v>
      </c>
      <c r="O79" t="n">
        <v>37420.44</v>
      </c>
      <c r="P79" t="n">
        <v>155.75</v>
      </c>
      <c r="Q79" t="n">
        <v>623.97</v>
      </c>
      <c r="R79" t="n">
        <v>35.94</v>
      </c>
      <c r="S79" t="n">
        <v>29.8</v>
      </c>
      <c r="T79" t="n">
        <v>1992.34</v>
      </c>
      <c r="U79" t="n">
        <v>0.83</v>
      </c>
      <c r="V79" t="n">
        <v>0.86</v>
      </c>
      <c r="W79" t="n">
        <v>2.36</v>
      </c>
      <c r="X79" t="n">
        <v>0.12</v>
      </c>
      <c r="Y79" t="n">
        <v>1</v>
      </c>
      <c r="Z79" t="n">
        <v>10</v>
      </c>
      <c r="AA79" t="n">
        <v>375.7026057351346</v>
      </c>
      <c r="AB79" t="n">
        <v>514.0528799959845</v>
      </c>
      <c r="AC79" t="n">
        <v>464.9923946069154</v>
      </c>
      <c r="AD79" t="n">
        <v>375702.6057351346</v>
      </c>
      <c r="AE79" t="n">
        <v>514052.8799959845</v>
      </c>
      <c r="AF79" t="n">
        <v>2.586464239080073e-06</v>
      </c>
      <c r="AG79" t="n">
        <v>12.21354166666667</v>
      </c>
      <c r="AH79" t="n">
        <v>464992.3946069154</v>
      </c>
    </row>
    <row r="80">
      <c r="A80" t="n">
        <v>78</v>
      </c>
      <c r="B80" t="n">
        <v>135</v>
      </c>
      <c r="C80" t="inlineStr">
        <is>
          <t xml:space="preserve">CONCLUIDO	</t>
        </is>
      </c>
      <c r="D80" t="n">
        <v>7.1038</v>
      </c>
      <c r="E80" t="n">
        <v>14.08</v>
      </c>
      <c r="F80" t="n">
        <v>10.87</v>
      </c>
      <c r="G80" t="n">
        <v>93.17</v>
      </c>
      <c r="H80" t="n">
        <v>1.21</v>
      </c>
      <c r="I80" t="n">
        <v>7</v>
      </c>
      <c r="J80" t="n">
        <v>302.04</v>
      </c>
      <c r="K80" t="n">
        <v>59.89</v>
      </c>
      <c r="L80" t="n">
        <v>20.5</v>
      </c>
      <c r="M80" t="n">
        <v>5</v>
      </c>
      <c r="N80" t="n">
        <v>86.65000000000001</v>
      </c>
      <c r="O80" t="n">
        <v>37485.7</v>
      </c>
      <c r="P80" t="n">
        <v>154.97</v>
      </c>
      <c r="Q80" t="n">
        <v>623.97</v>
      </c>
      <c r="R80" t="n">
        <v>36.15</v>
      </c>
      <c r="S80" t="n">
        <v>29.8</v>
      </c>
      <c r="T80" t="n">
        <v>2096.01</v>
      </c>
      <c r="U80" t="n">
        <v>0.82</v>
      </c>
      <c r="V80" t="n">
        <v>0.86</v>
      </c>
      <c r="W80" t="n">
        <v>2.36</v>
      </c>
      <c r="X80" t="n">
        <v>0.12</v>
      </c>
      <c r="Y80" t="n">
        <v>1</v>
      </c>
      <c r="Z80" t="n">
        <v>10</v>
      </c>
      <c r="AA80" t="n">
        <v>375.2207655626654</v>
      </c>
      <c r="AB80" t="n">
        <v>513.3936050147239</v>
      </c>
      <c r="AC80" t="n">
        <v>464.3960399045681</v>
      </c>
      <c r="AD80" t="n">
        <v>375220.7655626654</v>
      </c>
      <c r="AE80" t="n">
        <v>513393.605014724</v>
      </c>
      <c r="AF80" t="n">
        <v>2.585336034217031e-06</v>
      </c>
      <c r="AG80" t="n">
        <v>12.22222222222222</v>
      </c>
      <c r="AH80" t="n">
        <v>464396.0399045681</v>
      </c>
    </row>
    <row r="81">
      <c r="A81" t="n">
        <v>79</v>
      </c>
      <c r="B81" t="n">
        <v>135</v>
      </c>
      <c r="C81" t="inlineStr">
        <is>
          <t xml:space="preserve">CONCLUIDO	</t>
        </is>
      </c>
      <c r="D81" t="n">
        <v>7.1013</v>
      </c>
      <c r="E81" t="n">
        <v>14.08</v>
      </c>
      <c r="F81" t="n">
        <v>10.88</v>
      </c>
      <c r="G81" t="n">
        <v>93.20999999999999</v>
      </c>
      <c r="H81" t="n">
        <v>1.22</v>
      </c>
      <c r="I81" t="n">
        <v>7</v>
      </c>
      <c r="J81" t="n">
        <v>302.57</v>
      </c>
      <c r="K81" t="n">
        <v>59.89</v>
      </c>
      <c r="L81" t="n">
        <v>20.75</v>
      </c>
      <c r="M81" t="n">
        <v>5</v>
      </c>
      <c r="N81" t="n">
        <v>86.93000000000001</v>
      </c>
      <c r="O81" t="n">
        <v>37551.07</v>
      </c>
      <c r="P81" t="n">
        <v>154.34</v>
      </c>
      <c r="Q81" t="n">
        <v>623.97</v>
      </c>
      <c r="R81" t="n">
        <v>36.39</v>
      </c>
      <c r="S81" t="n">
        <v>29.8</v>
      </c>
      <c r="T81" t="n">
        <v>2218.78</v>
      </c>
      <c r="U81" t="n">
        <v>0.82</v>
      </c>
      <c r="V81" t="n">
        <v>0.86</v>
      </c>
      <c r="W81" t="n">
        <v>2.36</v>
      </c>
      <c r="X81" t="n">
        <v>0.13</v>
      </c>
      <c r="Y81" t="n">
        <v>1</v>
      </c>
      <c r="Z81" t="n">
        <v>10</v>
      </c>
      <c r="AA81" t="n">
        <v>374.8394983913385</v>
      </c>
      <c r="AB81" t="n">
        <v>512.871938450594</v>
      </c>
      <c r="AC81" t="n">
        <v>463.924160465155</v>
      </c>
      <c r="AD81" t="n">
        <v>374839.4983913385</v>
      </c>
      <c r="AE81" t="n">
        <v>512871.938450594</v>
      </c>
      <c r="AF81" t="n">
        <v>2.584426191585546e-06</v>
      </c>
      <c r="AG81" t="n">
        <v>12.22222222222222</v>
      </c>
      <c r="AH81" t="n">
        <v>463924.160465155</v>
      </c>
    </row>
    <row r="82">
      <c r="A82" t="n">
        <v>80</v>
      </c>
      <c r="B82" t="n">
        <v>135</v>
      </c>
      <c r="C82" t="inlineStr">
        <is>
          <t xml:space="preserve">CONCLUIDO	</t>
        </is>
      </c>
      <c r="D82" t="n">
        <v>7.1021</v>
      </c>
      <c r="E82" t="n">
        <v>14.08</v>
      </c>
      <c r="F82" t="n">
        <v>10.87</v>
      </c>
      <c r="G82" t="n">
        <v>93.2</v>
      </c>
      <c r="H82" t="n">
        <v>1.23</v>
      </c>
      <c r="I82" t="n">
        <v>7</v>
      </c>
      <c r="J82" t="n">
        <v>303.1</v>
      </c>
      <c r="K82" t="n">
        <v>59.89</v>
      </c>
      <c r="L82" t="n">
        <v>21</v>
      </c>
      <c r="M82" t="n">
        <v>5</v>
      </c>
      <c r="N82" t="n">
        <v>87.20999999999999</v>
      </c>
      <c r="O82" t="n">
        <v>37616.56</v>
      </c>
      <c r="P82" t="n">
        <v>153.61</v>
      </c>
      <c r="Q82" t="n">
        <v>623.97</v>
      </c>
      <c r="R82" t="n">
        <v>36.26</v>
      </c>
      <c r="S82" t="n">
        <v>29.8</v>
      </c>
      <c r="T82" t="n">
        <v>2153.49</v>
      </c>
      <c r="U82" t="n">
        <v>0.82</v>
      </c>
      <c r="V82" t="n">
        <v>0.86</v>
      </c>
      <c r="W82" t="n">
        <v>2.36</v>
      </c>
      <c r="X82" t="n">
        <v>0.13</v>
      </c>
      <c r="Y82" t="n">
        <v>1</v>
      </c>
      <c r="Z82" t="n">
        <v>10</v>
      </c>
      <c r="AA82" t="n">
        <v>374.218323969187</v>
      </c>
      <c r="AB82" t="n">
        <v>512.0220202019249</v>
      </c>
      <c r="AC82" t="n">
        <v>463.1553572212711</v>
      </c>
      <c r="AD82" t="n">
        <v>374218.323969187</v>
      </c>
      <c r="AE82" t="n">
        <v>512022.0202019248</v>
      </c>
      <c r="AF82" t="n">
        <v>2.584717341227621e-06</v>
      </c>
      <c r="AG82" t="n">
        <v>12.22222222222222</v>
      </c>
      <c r="AH82" t="n">
        <v>463155.3572212711</v>
      </c>
    </row>
    <row r="83">
      <c r="A83" t="n">
        <v>81</v>
      </c>
      <c r="B83" t="n">
        <v>135</v>
      </c>
      <c r="C83" t="inlineStr">
        <is>
          <t xml:space="preserve">CONCLUIDO	</t>
        </is>
      </c>
      <c r="D83" t="n">
        <v>7.1034</v>
      </c>
      <c r="E83" t="n">
        <v>14.08</v>
      </c>
      <c r="F83" t="n">
        <v>10.87</v>
      </c>
      <c r="G83" t="n">
        <v>93.18000000000001</v>
      </c>
      <c r="H83" t="n">
        <v>1.25</v>
      </c>
      <c r="I83" t="n">
        <v>7</v>
      </c>
      <c r="J83" t="n">
        <v>303.63</v>
      </c>
      <c r="K83" t="n">
        <v>59.89</v>
      </c>
      <c r="L83" t="n">
        <v>21.25</v>
      </c>
      <c r="M83" t="n">
        <v>5</v>
      </c>
      <c r="N83" t="n">
        <v>87.48999999999999</v>
      </c>
      <c r="O83" t="n">
        <v>37682.17</v>
      </c>
      <c r="P83" t="n">
        <v>152.96</v>
      </c>
      <c r="Q83" t="n">
        <v>623.97</v>
      </c>
      <c r="R83" t="n">
        <v>36.28</v>
      </c>
      <c r="S83" t="n">
        <v>29.8</v>
      </c>
      <c r="T83" t="n">
        <v>2165.17</v>
      </c>
      <c r="U83" t="n">
        <v>0.82</v>
      </c>
      <c r="V83" t="n">
        <v>0.86</v>
      </c>
      <c r="W83" t="n">
        <v>2.36</v>
      </c>
      <c r="X83" t="n">
        <v>0.12</v>
      </c>
      <c r="Y83" t="n">
        <v>1</v>
      </c>
      <c r="Z83" t="n">
        <v>10</v>
      </c>
      <c r="AA83" t="n">
        <v>373.6902206919167</v>
      </c>
      <c r="AB83" t="n">
        <v>511.2994459996915</v>
      </c>
      <c r="AC83" t="n">
        <v>462.5017444867597</v>
      </c>
      <c r="AD83" t="n">
        <v>373690.2206919168</v>
      </c>
      <c r="AE83" t="n">
        <v>511299.4459996915</v>
      </c>
      <c r="AF83" t="n">
        <v>2.585190459395993e-06</v>
      </c>
      <c r="AG83" t="n">
        <v>12.22222222222222</v>
      </c>
      <c r="AH83" t="n">
        <v>462501.7444867596</v>
      </c>
    </row>
    <row r="84">
      <c r="A84" t="n">
        <v>82</v>
      </c>
      <c r="B84" t="n">
        <v>135</v>
      </c>
      <c r="C84" t="inlineStr">
        <is>
          <t xml:space="preserve">CONCLUIDO	</t>
        </is>
      </c>
      <c r="D84" t="n">
        <v>7.1054</v>
      </c>
      <c r="E84" t="n">
        <v>14.07</v>
      </c>
      <c r="F84" t="n">
        <v>10.87</v>
      </c>
      <c r="G84" t="n">
        <v>93.15000000000001</v>
      </c>
      <c r="H84" t="n">
        <v>1.26</v>
      </c>
      <c r="I84" t="n">
        <v>7</v>
      </c>
      <c r="J84" t="n">
        <v>304.16</v>
      </c>
      <c r="K84" t="n">
        <v>59.89</v>
      </c>
      <c r="L84" t="n">
        <v>21.5</v>
      </c>
      <c r="M84" t="n">
        <v>5</v>
      </c>
      <c r="N84" t="n">
        <v>87.78</v>
      </c>
      <c r="O84" t="n">
        <v>37747.91</v>
      </c>
      <c r="P84" t="n">
        <v>151.39</v>
      </c>
      <c r="Q84" t="n">
        <v>623.98</v>
      </c>
      <c r="R84" t="n">
        <v>36.07</v>
      </c>
      <c r="S84" t="n">
        <v>29.8</v>
      </c>
      <c r="T84" t="n">
        <v>2056.03</v>
      </c>
      <c r="U84" t="n">
        <v>0.83</v>
      </c>
      <c r="V84" t="n">
        <v>0.86</v>
      </c>
      <c r="W84" t="n">
        <v>2.36</v>
      </c>
      <c r="X84" t="n">
        <v>0.12</v>
      </c>
      <c r="Y84" t="n">
        <v>1</v>
      </c>
      <c r="Z84" t="n">
        <v>10</v>
      </c>
      <c r="AA84" t="n">
        <v>372.4415738481168</v>
      </c>
      <c r="AB84" t="n">
        <v>509.5909923015934</v>
      </c>
      <c r="AC84" t="n">
        <v>460.9563432117782</v>
      </c>
      <c r="AD84" t="n">
        <v>372441.5738481168</v>
      </c>
      <c r="AE84" t="n">
        <v>509590.9923015934</v>
      </c>
      <c r="AF84" t="n">
        <v>2.585918333501181e-06</v>
      </c>
      <c r="AG84" t="n">
        <v>12.21354166666667</v>
      </c>
      <c r="AH84" t="n">
        <v>460956.3432117782</v>
      </c>
    </row>
    <row r="85">
      <c r="A85" t="n">
        <v>83</v>
      </c>
      <c r="B85" t="n">
        <v>135</v>
      </c>
      <c r="C85" t="inlineStr">
        <is>
          <t xml:space="preserve">CONCLUIDO	</t>
        </is>
      </c>
      <c r="D85" t="n">
        <v>7.146</v>
      </c>
      <c r="E85" t="n">
        <v>13.99</v>
      </c>
      <c r="F85" t="n">
        <v>10.84</v>
      </c>
      <c r="G85" t="n">
        <v>108.38</v>
      </c>
      <c r="H85" t="n">
        <v>1.27</v>
      </c>
      <c r="I85" t="n">
        <v>6</v>
      </c>
      <c r="J85" t="n">
        <v>304.7</v>
      </c>
      <c r="K85" t="n">
        <v>59.89</v>
      </c>
      <c r="L85" t="n">
        <v>21.75</v>
      </c>
      <c r="M85" t="n">
        <v>4</v>
      </c>
      <c r="N85" t="n">
        <v>88.06</v>
      </c>
      <c r="O85" t="n">
        <v>37813.76</v>
      </c>
      <c r="P85" t="n">
        <v>150.45</v>
      </c>
      <c r="Q85" t="n">
        <v>623.97</v>
      </c>
      <c r="R85" t="n">
        <v>35.15</v>
      </c>
      <c r="S85" t="n">
        <v>29.8</v>
      </c>
      <c r="T85" t="n">
        <v>1604.26</v>
      </c>
      <c r="U85" t="n">
        <v>0.85</v>
      </c>
      <c r="V85" t="n">
        <v>0.86</v>
      </c>
      <c r="W85" t="n">
        <v>2.36</v>
      </c>
      <c r="X85" t="n">
        <v>0.09</v>
      </c>
      <c r="Y85" t="n">
        <v>1</v>
      </c>
      <c r="Z85" t="n">
        <v>10</v>
      </c>
      <c r="AA85" t="n">
        <v>370.6715207513557</v>
      </c>
      <c r="AB85" t="n">
        <v>507.1691275653736</v>
      </c>
      <c r="AC85" t="n">
        <v>458.7656178468748</v>
      </c>
      <c r="AD85" t="n">
        <v>370671.5207513557</v>
      </c>
      <c r="AE85" t="n">
        <v>507169.1275653736</v>
      </c>
      <c r="AF85" t="n">
        <v>2.600694177836496e-06</v>
      </c>
      <c r="AG85" t="n">
        <v>12.14409722222222</v>
      </c>
      <c r="AH85" t="n">
        <v>458765.6178468748</v>
      </c>
    </row>
    <row r="86">
      <c r="A86" t="n">
        <v>84</v>
      </c>
      <c r="B86" t="n">
        <v>135</v>
      </c>
      <c r="C86" t="inlineStr">
        <is>
          <t xml:space="preserve">CONCLUIDO	</t>
        </is>
      </c>
      <c r="D86" t="n">
        <v>7.1434</v>
      </c>
      <c r="E86" t="n">
        <v>14</v>
      </c>
      <c r="F86" t="n">
        <v>10.84</v>
      </c>
      <c r="G86" t="n">
        <v>108.42</v>
      </c>
      <c r="H86" t="n">
        <v>1.28</v>
      </c>
      <c r="I86" t="n">
        <v>6</v>
      </c>
      <c r="J86" t="n">
        <v>305.23</v>
      </c>
      <c r="K86" t="n">
        <v>59.89</v>
      </c>
      <c r="L86" t="n">
        <v>22</v>
      </c>
      <c r="M86" t="n">
        <v>3</v>
      </c>
      <c r="N86" t="n">
        <v>88.34999999999999</v>
      </c>
      <c r="O86" t="n">
        <v>37879.74</v>
      </c>
      <c r="P86" t="n">
        <v>150.66</v>
      </c>
      <c r="Q86" t="n">
        <v>624.0599999999999</v>
      </c>
      <c r="R86" t="n">
        <v>35.17</v>
      </c>
      <c r="S86" t="n">
        <v>29.8</v>
      </c>
      <c r="T86" t="n">
        <v>1613.47</v>
      </c>
      <c r="U86" t="n">
        <v>0.85</v>
      </c>
      <c r="V86" t="n">
        <v>0.86</v>
      </c>
      <c r="W86" t="n">
        <v>2.36</v>
      </c>
      <c r="X86" t="n">
        <v>0.1</v>
      </c>
      <c r="Y86" t="n">
        <v>1</v>
      </c>
      <c r="Z86" t="n">
        <v>10</v>
      </c>
      <c r="AA86" t="n">
        <v>370.8901422919626</v>
      </c>
      <c r="AB86" t="n">
        <v>507.4682552021335</v>
      </c>
      <c r="AC86" t="n">
        <v>459.0361971618106</v>
      </c>
      <c r="AD86" t="n">
        <v>370890.1422919626</v>
      </c>
      <c r="AE86" t="n">
        <v>507468.2552021336</v>
      </c>
      <c r="AF86" t="n">
        <v>2.599747941499752e-06</v>
      </c>
      <c r="AG86" t="n">
        <v>12.15277777777778</v>
      </c>
      <c r="AH86" t="n">
        <v>459036.1971618106</v>
      </c>
    </row>
    <row r="87">
      <c r="A87" t="n">
        <v>85</v>
      </c>
      <c r="B87" t="n">
        <v>135</v>
      </c>
      <c r="C87" t="inlineStr">
        <is>
          <t xml:space="preserve">CONCLUIDO	</t>
        </is>
      </c>
      <c r="D87" t="n">
        <v>7.143</v>
      </c>
      <c r="E87" t="n">
        <v>14</v>
      </c>
      <c r="F87" t="n">
        <v>10.84</v>
      </c>
      <c r="G87" t="n">
        <v>108.43</v>
      </c>
      <c r="H87" t="n">
        <v>1.3</v>
      </c>
      <c r="I87" t="n">
        <v>6</v>
      </c>
      <c r="J87" t="n">
        <v>305.77</v>
      </c>
      <c r="K87" t="n">
        <v>59.89</v>
      </c>
      <c r="L87" t="n">
        <v>22.25</v>
      </c>
      <c r="M87" t="n">
        <v>3</v>
      </c>
      <c r="N87" t="n">
        <v>88.63</v>
      </c>
      <c r="O87" t="n">
        <v>37945.85</v>
      </c>
      <c r="P87" t="n">
        <v>150.48</v>
      </c>
      <c r="Q87" t="n">
        <v>624.0599999999999</v>
      </c>
      <c r="R87" t="n">
        <v>35.27</v>
      </c>
      <c r="S87" t="n">
        <v>29.8</v>
      </c>
      <c r="T87" t="n">
        <v>1664.17</v>
      </c>
      <c r="U87" t="n">
        <v>0.84</v>
      </c>
      <c r="V87" t="n">
        <v>0.86</v>
      </c>
      <c r="W87" t="n">
        <v>2.36</v>
      </c>
      <c r="X87" t="n">
        <v>0.1</v>
      </c>
      <c r="Y87" t="n">
        <v>1</v>
      </c>
      <c r="Z87" t="n">
        <v>10</v>
      </c>
      <c r="AA87" t="n">
        <v>370.7620419830377</v>
      </c>
      <c r="AB87" t="n">
        <v>507.2929827080758</v>
      </c>
      <c r="AC87" t="n">
        <v>458.8776524285892</v>
      </c>
      <c r="AD87" t="n">
        <v>370762.0419830377</v>
      </c>
      <c r="AE87" t="n">
        <v>507292.9827080758</v>
      </c>
      <c r="AF87" t="n">
        <v>2.599602366678714e-06</v>
      </c>
      <c r="AG87" t="n">
        <v>12.15277777777778</v>
      </c>
      <c r="AH87" t="n">
        <v>458877.6524285892</v>
      </c>
    </row>
    <row r="88">
      <c r="A88" t="n">
        <v>86</v>
      </c>
      <c r="B88" t="n">
        <v>135</v>
      </c>
      <c r="C88" t="inlineStr">
        <is>
          <t xml:space="preserve">CONCLUIDO	</t>
        </is>
      </c>
      <c r="D88" t="n">
        <v>7.1396</v>
      </c>
      <c r="E88" t="n">
        <v>14.01</v>
      </c>
      <c r="F88" t="n">
        <v>10.85</v>
      </c>
      <c r="G88" t="n">
        <v>108.5</v>
      </c>
      <c r="H88" t="n">
        <v>1.31</v>
      </c>
      <c r="I88" t="n">
        <v>6</v>
      </c>
      <c r="J88" t="n">
        <v>306.31</v>
      </c>
      <c r="K88" t="n">
        <v>59.89</v>
      </c>
      <c r="L88" t="n">
        <v>22.5</v>
      </c>
      <c r="M88" t="n">
        <v>2</v>
      </c>
      <c r="N88" t="n">
        <v>88.92</v>
      </c>
      <c r="O88" t="n">
        <v>38012.07</v>
      </c>
      <c r="P88" t="n">
        <v>150.6</v>
      </c>
      <c r="Q88" t="n">
        <v>624.0700000000001</v>
      </c>
      <c r="R88" t="n">
        <v>35.44</v>
      </c>
      <c r="S88" t="n">
        <v>29.8</v>
      </c>
      <c r="T88" t="n">
        <v>1750.52</v>
      </c>
      <c r="U88" t="n">
        <v>0.84</v>
      </c>
      <c r="V88" t="n">
        <v>0.86</v>
      </c>
      <c r="W88" t="n">
        <v>2.36</v>
      </c>
      <c r="X88" t="n">
        <v>0.1</v>
      </c>
      <c r="Y88" t="n">
        <v>1</v>
      </c>
      <c r="Z88" t="n">
        <v>10</v>
      </c>
      <c r="AA88" t="n">
        <v>370.9732458798811</v>
      </c>
      <c r="AB88" t="n">
        <v>507.5819611973953</v>
      </c>
      <c r="AC88" t="n">
        <v>459.139051216472</v>
      </c>
      <c r="AD88" t="n">
        <v>370973.2458798811</v>
      </c>
      <c r="AE88" t="n">
        <v>507581.9611973953</v>
      </c>
      <c r="AF88" t="n">
        <v>2.598364980699895e-06</v>
      </c>
      <c r="AG88" t="n">
        <v>12.16145833333333</v>
      </c>
      <c r="AH88" t="n">
        <v>459139.0512164719</v>
      </c>
    </row>
    <row r="89">
      <c r="A89" t="n">
        <v>87</v>
      </c>
      <c r="B89" t="n">
        <v>135</v>
      </c>
      <c r="C89" t="inlineStr">
        <is>
          <t xml:space="preserve">CONCLUIDO	</t>
        </is>
      </c>
      <c r="D89" t="n">
        <v>7.1393</v>
      </c>
      <c r="E89" t="n">
        <v>14.01</v>
      </c>
      <c r="F89" t="n">
        <v>10.85</v>
      </c>
      <c r="G89" t="n">
        <v>108.51</v>
      </c>
      <c r="H89" t="n">
        <v>1.32</v>
      </c>
      <c r="I89" t="n">
        <v>6</v>
      </c>
      <c r="J89" t="n">
        <v>306.84</v>
      </c>
      <c r="K89" t="n">
        <v>59.89</v>
      </c>
      <c r="L89" t="n">
        <v>22.75</v>
      </c>
      <c r="M89" t="n">
        <v>2</v>
      </c>
      <c r="N89" t="n">
        <v>89.20999999999999</v>
      </c>
      <c r="O89" t="n">
        <v>38078.42</v>
      </c>
      <c r="P89" t="n">
        <v>150.64</v>
      </c>
      <c r="Q89" t="n">
        <v>624.0599999999999</v>
      </c>
      <c r="R89" t="n">
        <v>35.46</v>
      </c>
      <c r="S89" t="n">
        <v>29.8</v>
      </c>
      <c r="T89" t="n">
        <v>1756.81</v>
      </c>
      <c r="U89" t="n">
        <v>0.84</v>
      </c>
      <c r="V89" t="n">
        <v>0.86</v>
      </c>
      <c r="W89" t="n">
        <v>2.36</v>
      </c>
      <c r="X89" t="n">
        <v>0.1</v>
      </c>
      <c r="Y89" t="n">
        <v>1</v>
      </c>
      <c r="Z89" t="n">
        <v>10</v>
      </c>
      <c r="AA89" t="n">
        <v>371.0105187638202</v>
      </c>
      <c r="AB89" t="n">
        <v>507.6329596015642</v>
      </c>
      <c r="AC89" t="n">
        <v>459.1851824045237</v>
      </c>
      <c r="AD89" t="n">
        <v>371010.5187638202</v>
      </c>
      <c r="AE89" t="n">
        <v>507632.9596015642</v>
      </c>
      <c r="AF89" t="n">
        <v>2.598255799584117e-06</v>
      </c>
      <c r="AG89" t="n">
        <v>12.16145833333333</v>
      </c>
      <c r="AH89" t="n">
        <v>459185.1824045237</v>
      </c>
    </row>
    <row r="90">
      <c r="A90" t="n">
        <v>88</v>
      </c>
      <c r="B90" t="n">
        <v>135</v>
      </c>
      <c r="C90" t="inlineStr">
        <is>
          <t xml:space="preserve">CONCLUIDO	</t>
        </is>
      </c>
      <c r="D90" t="n">
        <v>7.141</v>
      </c>
      <c r="E90" t="n">
        <v>14</v>
      </c>
      <c r="F90" t="n">
        <v>10.85</v>
      </c>
      <c r="G90" t="n">
        <v>108.47</v>
      </c>
      <c r="H90" t="n">
        <v>1.33</v>
      </c>
      <c r="I90" t="n">
        <v>6</v>
      </c>
      <c r="J90" t="n">
        <v>307.38</v>
      </c>
      <c r="K90" t="n">
        <v>59.89</v>
      </c>
      <c r="L90" t="n">
        <v>23</v>
      </c>
      <c r="M90" t="n">
        <v>2</v>
      </c>
      <c r="N90" t="n">
        <v>89.5</v>
      </c>
      <c r="O90" t="n">
        <v>38144.9</v>
      </c>
      <c r="P90" t="n">
        <v>150.7</v>
      </c>
      <c r="Q90" t="n">
        <v>624.08</v>
      </c>
      <c r="R90" t="n">
        <v>35.37</v>
      </c>
      <c r="S90" t="n">
        <v>29.8</v>
      </c>
      <c r="T90" t="n">
        <v>1714.17</v>
      </c>
      <c r="U90" t="n">
        <v>0.84</v>
      </c>
      <c r="V90" t="n">
        <v>0.86</v>
      </c>
      <c r="W90" t="n">
        <v>2.36</v>
      </c>
      <c r="X90" t="n">
        <v>0.1</v>
      </c>
      <c r="Y90" t="n">
        <v>1</v>
      </c>
      <c r="Z90" t="n">
        <v>10</v>
      </c>
      <c r="AA90" t="n">
        <v>371.0178079002935</v>
      </c>
      <c r="AB90" t="n">
        <v>507.6429329196611</v>
      </c>
      <c r="AC90" t="n">
        <v>459.1942038831389</v>
      </c>
      <c r="AD90" t="n">
        <v>371017.8079002935</v>
      </c>
      <c r="AE90" t="n">
        <v>507642.932919661</v>
      </c>
      <c r="AF90" t="n">
        <v>2.598874492573526e-06</v>
      </c>
      <c r="AG90" t="n">
        <v>12.15277777777778</v>
      </c>
      <c r="AH90" t="n">
        <v>459194.203883139</v>
      </c>
    </row>
    <row r="91">
      <c r="A91" t="n">
        <v>89</v>
      </c>
      <c r="B91" t="n">
        <v>135</v>
      </c>
      <c r="C91" t="inlineStr">
        <is>
          <t xml:space="preserve">CONCLUIDO	</t>
        </is>
      </c>
      <c r="D91" t="n">
        <v>7.1417</v>
      </c>
      <c r="E91" t="n">
        <v>14</v>
      </c>
      <c r="F91" t="n">
        <v>10.85</v>
      </c>
      <c r="G91" t="n">
        <v>108.46</v>
      </c>
      <c r="H91" t="n">
        <v>1.35</v>
      </c>
      <c r="I91" t="n">
        <v>6</v>
      </c>
      <c r="J91" t="n">
        <v>307.92</v>
      </c>
      <c r="K91" t="n">
        <v>59.89</v>
      </c>
      <c r="L91" t="n">
        <v>23.25</v>
      </c>
      <c r="M91" t="n">
        <v>1</v>
      </c>
      <c r="N91" t="n">
        <v>89.79000000000001</v>
      </c>
      <c r="O91" t="n">
        <v>38211.5</v>
      </c>
      <c r="P91" t="n">
        <v>150.94</v>
      </c>
      <c r="Q91" t="n">
        <v>624.0599999999999</v>
      </c>
      <c r="R91" t="n">
        <v>35.29</v>
      </c>
      <c r="S91" t="n">
        <v>29.8</v>
      </c>
      <c r="T91" t="n">
        <v>1674.28</v>
      </c>
      <c r="U91" t="n">
        <v>0.84</v>
      </c>
      <c r="V91" t="n">
        <v>0.86</v>
      </c>
      <c r="W91" t="n">
        <v>2.36</v>
      </c>
      <c r="X91" t="n">
        <v>0.1</v>
      </c>
      <c r="Y91" t="n">
        <v>1</v>
      </c>
      <c r="Z91" t="n">
        <v>10</v>
      </c>
      <c r="AA91" t="n">
        <v>371.1848619109898</v>
      </c>
      <c r="AB91" t="n">
        <v>507.8715035869985</v>
      </c>
      <c r="AC91" t="n">
        <v>459.4009600867867</v>
      </c>
      <c r="AD91" t="n">
        <v>371184.8619109898</v>
      </c>
      <c r="AE91" t="n">
        <v>507871.5035869985</v>
      </c>
      <c r="AF91" t="n">
        <v>2.599129248510342e-06</v>
      </c>
      <c r="AG91" t="n">
        <v>12.15277777777778</v>
      </c>
      <c r="AH91" t="n">
        <v>459400.9600867867</v>
      </c>
    </row>
    <row r="92">
      <c r="A92" t="n">
        <v>90</v>
      </c>
      <c r="B92" t="n">
        <v>135</v>
      </c>
      <c r="C92" t="inlineStr">
        <is>
          <t xml:space="preserve">CONCLUIDO	</t>
        </is>
      </c>
      <c r="D92" t="n">
        <v>7.1396</v>
      </c>
      <c r="E92" t="n">
        <v>14.01</v>
      </c>
      <c r="F92" t="n">
        <v>10.85</v>
      </c>
      <c r="G92" t="n">
        <v>108.5</v>
      </c>
      <c r="H92" t="n">
        <v>1.36</v>
      </c>
      <c r="I92" t="n">
        <v>6</v>
      </c>
      <c r="J92" t="n">
        <v>308.46</v>
      </c>
      <c r="K92" t="n">
        <v>59.89</v>
      </c>
      <c r="L92" t="n">
        <v>23.5</v>
      </c>
      <c r="M92" t="n">
        <v>1</v>
      </c>
      <c r="N92" t="n">
        <v>90.08</v>
      </c>
      <c r="O92" t="n">
        <v>38278.23</v>
      </c>
      <c r="P92" t="n">
        <v>151.03</v>
      </c>
      <c r="Q92" t="n">
        <v>624.0599999999999</v>
      </c>
      <c r="R92" t="n">
        <v>35.43</v>
      </c>
      <c r="S92" t="n">
        <v>29.8</v>
      </c>
      <c r="T92" t="n">
        <v>1742.14</v>
      </c>
      <c r="U92" t="n">
        <v>0.84</v>
      </c>
      <c r="V92" t="n">
        <v>0.86</v>
      </c>
      <c r="W92" t="n">
        <v>2.37</v>
      </c>
      <c r="X92" t="n">
        <v>0.1</v>
      </c>
      <c r="Y92" t="n">
        <v>1</v>
      </c>
      <c r="Z92" t="n">
        <v>10</v>
      </c>
      <c r="AA92" t="n">
        <v>371.3010012420572</v>
      </c>
      <c r="AB92" t="n">
        <v>508.0304105434706</v>
      </c>
      <c r="AC92" t="n">
        <v>459.5447011863604</v>
      </c>
      <c r="AD92" t="n">
        <v>371301.0012420572</v>
      </c>
      <c r="AE92" t="n">
        <v>508030.4105434706</v>
      </c>
      <c r="AF92" t="n">
        <v>2.598364980699895e-06</v>
      </c>
      <c r="AG92" t="n">
        <v>12.16145833333333</v>
      </c>
      <c r="AH92" t="n">
        <v>459544.7011863604</v>
      </c>
    </row>
    <row r="93">
      <c r="A93" t="n">
        <v>91</v>
      </c>
      <c r="B93" t="n">
        <v>135</v>
      </c>
      <c r="C93" t="inlineStr">
        <is>
          <t xml:space="preserve">CONCLUIDO	</t>
        </is>
      </c>
      <c r="D93" t="n">
        <v>7.1382</v>
      </c>
      <c r="E93" t="n">
        <v>14.01</v>
      </c>
      <c r="F93" t="n">
        <v>10.85</v>
      </c>
      <c r="G93" t="n">
        <v>108.53</v>
      </c>
      <c r="H93" t="n">
        <v>1.37</v>
      </c>
      <c r="I93" t="n">
        <v>6</v>
      </c>
      <c r="J93" t="n">
        <v>309.01</v>
      </c>
      <c r="K93" t="n">
        <v>59.89</v>
      </c>
      <c r="L93" t="n">
        <v>23.75</v>
      </c>
      <c r="M93" t="n">
        <v>0</v>
      </c>
      <c r="N93" t="n">
        <v>90.37</v>
      </c>
      <c r="O93" t="n">
        <v>38345.09</v>
      </c>
      <c r="P93" t="n">
        <v>151.33</v>
      </c>
      <c r="Q93" t="n">
        <v>624.0599999999999</v>
      </c>
      <c r="R93" t="n">
        <v>35.45</v>
      </c>
      <c r="S93" t="n">
        <v>29.8</v>
      </c>
      <c r="T93" t="n">
        <v>1755.18</v>
      </c>
      <c r="U93" t="n">
        <v>0.84</v>
      </c>
      <c r="V93" t="n">
        <v>0.86</v>
      </c>
      <c r="W93" t="n">
        <v>2.37</v>
      </c>
      <c r="X93" t="n">
        <v>0.11</v>
      </c>
      <c r="Y93" t="n">
        <v>1</v>
      </c>
      <c r="Z93" t="n">
        <v>10</v>
      </c>
      <c r="AA93" t="n">
        <v>371.5614345300746</v>
      </c>
      <c r="AB93" t="n">
        <v>508.3867468576418</v>
      </c>
      <c r="AC93" t="n">
        <v>459.8670292628283</v>
      </c>
      <c r="AD93" t="n">
        <v>371561.4345300746</v>
      </c>
      <c r="AE93" t="n">
        <v>508386.7468576418</v>
      </c>
      <c r="AF93" t="n">
        <v>2.597855468826263e-06</v>
      </c>
      <c r="AG93" t="n">
        <v>12.16145833333333</v>
      </c>
      <c r="AH93" t="n">
        <v>459867.0292628283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5.235</v>
      </c>
      <c r="E2" t="n">
        <v>19.1</v>
      </c>
      <c r="F2" t="n">
        <v>13.07</v>
      </c>
      <c r="G2" t="n">
        <v>6.82</v>
      </c>
      <c r="H2" t="n">
        <v>0.11</v>
      </c>
      <c r="I2" t="n">
        <v>115</v>
      </c>
      <c r="J2" t="n">
        <v>159.12</v>
      </c>
      <c r="K2" t="n">
        <v>50.28</v>
      </c>
      <c r="L2" t="n">
        <v>1</v>
      </c>
      <c r="M2" t="n">
        <v>113</v>
      </c>
      <c r="N2" t="n">
        <v>27.84</v>
      </c>
      <c r="O2" t="n">
        <v>19859.16</v>
      </c>
      <c r="P2" t="n">
        <v>159.29</v>
      </c>
      <c r="Q2" t="n">
        <v>624.22</v>
      </c>
      <c r="R2" t="n">
        <v>104.35</v>
      </c>
      <c r="S2" t="n">
        <v>29.8</v>
      </c>
      <c r="T2" t="n">
        <v>35658.52</v>
      </c>
      <c r="U2" t="n">
        <v>0.29</v>
      </c>
      <c r="V2" t="n">
        <v>0.71</v>
      </c>
      <c r="W2" t="n">
        <v>2.55</v>
      </c>
      <c r="X2" t="n">
        <v>2.32</v>
      </c>
      <c r="Y2" t="n">
        <v>1</v>
      </c>
      <c r="Z2" t="n">
        <v>10</v>
      </c>
      <c r="AA2" t="n">
        <v>492.787396100693</v>
      </c>
      <c r="AB2" t="n">
        <v>674.2534555905354</v>
      </c>
      <c r="AC2" t="n">
        <v>609.9036521096423</v>
      </c>
      <c r="AD2" t="n">
        <v>492787.396100693</v>
      </c>
      <c r="AE2" t="n">
        <v>674253.4555905354</v>
      </c>
      <c r="AF2" t="n">
        <v>2.189100528099428e-06</v>
      </c>
      <c r="AG2" t="n">
        <v>16.57986111111111</v>
      </c>
      <c r="AH2" t="n">
        <v>609903.6521096423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5.6587</v>
      </c>
      <c r="E3" t="n">
        <v>17.67</v>
      </c>
      <c r="F3" t="n">
        <v>12.51</v>
      </c>
      <c r="G3" t="n">
        <v>8.529999999999999</v>
      </c>
      <c r="H3" t="n">
        <v>0.14</v>
      </c>
      <c r="I3" t="n">
        <v>88</v>
      </c>
      <c r="J3" t="n">
        <v>159.48</v>
      </c>
      <c r="K3" t="n">
        <v>50.28</v>
      </c>
      <c r="L3" t="n">
        <v>1.25</v>
      </c>
      <c r="M3" t="n">
        <v>86</v>
      </c>
      <c r="N3" t="n">
        <v>27.95</v>
      </c>
      <c r="O3" t="n">
        <v>19902.91</v>
      </c>
      <c r="P3" t="n">
        <v>151.7</v>
      </c>
      <c r="Q3" t="n">
        <v>624.21</v>
      </c>
      <c r="R3" t="n">
        <v>87.02</v>
      </c>
      <c r="S3" t="n">
        <v>29.8</v>
      </c>
      <c r="T3" t="n">
        <v>27130.08</v>
      </c>
      <c r="U3" t="n">
        <v>0.34</v>
      </c>
      <c r="V3" t="n">
        <v>0.75</v>
      </c>
      <c r="W3" t="n">
        <v>2.5</v>
      </c>
      <c r="X3" t="n">
        <v>1.76</v>
      </c>
      <c r="Y3" t="n">
        <v>1</v>
      </c>
      <c r="Z3" t="n">
        <v>10</v>
      </c>
      <c r="AA3" t="n">
        <v>445.6358379502964</v>
      </c>
      <c r="AB3" t="n">
        <v>609.7386135492289</v>
      </c>
      <c r="AC3" t="n">
        <v>551.5460160456088</v>
      </c>
      <c r="AD3" t="n">
        <v>445635.8379502964</v>
      </c>
      <c r="AE3" t="n">
        <v>609738.613549229</v>
      </c>
      <c r="AF3" t="n">
        <v>2.366277585168335e-06</v>
      </c>
      <c r="AG3" t="n">
        <v>15.33854166666667</v>
      </c>
      <c r="AH3" t="n">
        <v>551546.0160456088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5.9355</v>
      </c>
      <c r="E4" t="n">
        <v>16.85</v>
      </c>
      <c r="F4" t="n">
        <v>12.2</v>
      </c>
      <c r="G4" t="n">
        <v>10.17</v>
      </c>
      <c r="H4" t="n">
        <v>0.17</v>
      </c>
      <c r="I4" t="n">
        <v>72</v>
      </c>
      <c r="J4" t="n">
        <v>159.83</v>
      </c>
      <c r="K4" t="n">
        <v>50.28</v>
      </c>
      <c r="L4" t="n">
        <v>1.5</v>
      </c>
      <c r="M4" t="n">
        <v>70</v>
      </c>
      <c r="N4" t="n">
        <v>28.05</v>
      </c>
      <c r="O4" t="n">
        <v>19946.71</v>
      </c>
      <c r="P4" t="n">
        <v>147.24</v>
      </c>
      <c r="Q4" t="n">
        <v>624.0700000000001</v>
      </c>
      <c r="R4" t="n">
        <v>77.43000000000001</v>
      </c>
      <c r="S4" t="n">
        <v>29.8</v>
      </c>
      <c r="T4" t="n">
        <v>22412.94</v>
      </c>
      <c r="U4" t="n">
        <v>0.38</v>
      </c>
      <c r="V4" t="n">
        <v>0.77</v>
      </c>
      <c r="W4" t="n">
        <v>2.48</v>
      </c>
      <c r="X4" t="n">
        <v>1.45</v>
      </c>
      <c r="Y4" t="n">
        <v>1</v>
      </c>
      <c r="Z4" t="n">
        <v>10</v>
      </c>
      <c r="AA4" t="n">
        <v>420.7941759378389</v>
      </c>
      <c r="AB4" t="n">
        <v>575.749155647004</v>
      </c>
      <c r="AC4" t="n">
        <v>520.8004643010684</v>
      </c>
      <c r="AD4" t="n">
        <v>420794.1759378389</v>
      </c>
      <c r="AE4" t="n">
        <v>575749.155647004</v>
      </c>
      <c r="AF4" t="n">
        <v>2.482026014237661e-06</v>
      </c>
      <c r="AG4" t="n">
        <v>14.62673611111111</v>
      </c>
      <c r="AH4" t="n">
        <v>520800.4643010683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6.1761</v>
      </c>
      <c r="E5" t="n">
        <v>16.19</v>
      </c>
      <c r="F5" t="n">
        <v>11.93</v>
      </c>
      <c r="G5" t="n">
        <v>11.93</v>
      </c>
      <c r="H5" t="n">
        <v>0.19</v>
      </c>
      <c r="I5" t="n">
        <v>60</v>
      </c>
      <c r="J5" t="n">
        <v>160.19</v>
      </c>
      <c r="K5" t="n">
        <v>50.28</v>
      </c>
      <c r="L5" t="n">
        <v>1.75</v>
      </c>
      <c r="M5" t="n">
        <v>58</v>
      </c>
      <c r="N5" t="n">
        <v>28.16</v>
      </c>
      <c r="O5" t="n">
        <v>19990.53</v>
      </c>
      <c r="P5" t="n">
        <v>143.11</v>
      </c>
      <c r="Q5" t="n">
        <v>624.09</v>
      </c>
      <c r="R5" t="n">
        <v>69.40000000000001</v>
      </c>
      <c r="S5" t="n">
        <v>29.8</v>
      </c>
      <c r="T5" t="n">
        <v>18457.22</v>
      </c>
      <c r="U5" t="n">
        <v>0.43</v>
      </c>
      <c r="V5" t="n">
        <v>0.78</v>
      </c>
      <c r="W5" t="n">
        <v>2.45</v>
      </c>
      <c r="X5" t="n">
        <v>1.18</v>
      </c>
      <c r="Y5" t="n">
        <v>1</v>
      </c>
      <c r="Z5" t="n">
        <v>10</v>
      </c>
      <c r="AA5" t="n">
        <v>398.7304846524016</v>
      </c>
      <c r="AB5" t="n">
        <v>545.560639848907</v>
      </c>
      <c r="AC5" t="n">
        <v>493.4930980808936</v>
      </c>
      <c r="AD5" t="n">
        <v>398730.4846524016</v>
      </c>
      <c r="AE5" t="n">
        <v>545560.639848907</v>
      </c>
      <c r="AF5" t="n">
        <v>2.582636823609337e-06</v>
      </c>
      <c r="AG5" t="n">
        <v>14.05381944444445</v>
      </c>
      <c r="AH5" t="n">
        <v>493493.0980808936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6.3348</v>
      </c>
      <c r="E6" t="n">
        <v>15.79</v>
      </c>
      <c r="F6" t="n">
        <v>11.79</v>
      </c>
      <c r="G6" t="n">
        <v>13.6</v>
      </c>
      <c r="H6" t="n">
        <v>0.22</v>
      </c>
      <c r="I6" t="n">
        <v>52</v>
      </c>
      <c r="J6" t="n">
        <v>160.54</v>
      </c>
      <c r="K6" t="n">
        <v>50.28</v>
      </c>
      <c r="L6" t="n">
        <v>2</v>
      </c>
      <c r="M6" t="n">
        <v>50</v>
      </c>
      <c r="N6" t="n">
        <v>28.26</v>
      </c>
      <c r="O6" t="n">
        <v>20034.4</v>
      </c>
      <c r="P6" t="n">
        <v>140.58</v>
      </c>
      <c r="Q6" t="n">
        <v>624.15</v>
      </c>
      <c r="R6" t="n">
        <v>64.7</v>
      </c>
      <c r="S6" t="n">
        <v>29.8</v>
      </c>
      <c r="T6" t="n">
        <v>16146.34</v>
      </c>
      <c r="U6" t="n">
        <v>0.46</v>
      </c>
      <c r="V6" t="n">
        <v>0.79</v>
      </c>
      <c r="W6" t="n">
        <v>2.44</v>
      </c>
      <c r="X6" t="n">
        <v>1.04</v>
      </c>
      <c r="Y6" t="n">
        <v>1</v>
      </c>
      <c r="Z6" t="n">
        <v>10</v>
      </c>
      <c r="AA6" t="n">
        <v>381.556431293863</v>
      </c>
      <c r="AB6" t="n">
        <v>522.0623423779937</v>
      </c>
      <c r="AC6" t="n">
        <v>472.2374451405366</v>
      </c>
      <c r="AD6" t="n">
        <v>381556.431293863</v>
      </c>
      <c r="AE6" t="n">
        <v>522062.3423779937</v>
      </c>
      <c r="AF6" t="n">
        <v>2.648999813830803e-06</v>
      </c>
      <c r="AG6" t="n">
        <v>13.70659722222222</v>
      </c>
      <c r="AH6" t="n">
        <v>472237.4451405366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6.4882</v>
      </c>
      <c r="E7" t="n">
        <v>15.41</v>
      </c>
      <c r="F7" t="n">
        <v>11.64</v>
      </c>
      <c r="G7" t="n">
        <v>15.52</v>
      </c>
      <c r="H7" t="n">
        <v>0.25</v>
      </c>
      <c r="I7" t="n">
        <v>45</v>
      </c>
      <c r="J7" t="n">
        <v>160.9</v>
      </c>
      <c r="K7" t="n">
        <v>50.28</v>
      </c>
      <c r="L7" t="n">
        <v>2.25</v>
      </c>
      <c r="M7" t="n">
        <v>43</v>
      </c>
      <c r="N7" t="n">
        <v>28.37</v>
      </c>
      <c r="O7" t="n">
        <v>20078.3</v>
      </c>
      <c r="P7" t="n">
        <v>138.19</v>
      </c>
      <c r="Q7" t="n">
        <v>624.1</v>
      </c>
      <c r="R7" t="n">
        <v>59.93</v>
      </c>
      <c r="S7" t="n">
        <v>29.8</v>
      </c>
      <c r="T7" t="n">
        <v>13798.43</v>
      </c>
      <c r="U7" t="n">
        <v>0.5</v>
      </c>
      <c r="V7" t="n">
        <v>0.8</v>
      </c>
      <c r="W7" t="n">
        <v>2.43</v>
      </c>
      <c r="X7" t="n">
        <v>0.89</v>
      </c>
      <c r="Y7" t="n">
        <v>1</v>
      </c>
      <c r="Z7" t="n">
        <v>10</v>
      </c>
      <c r="AA7" t="n">
        <v>374.8585575180558</v>
      </c>
      <c r="AB7" t="n">
        <v>512.898015988598</v>
      </c>
      <c r="AC7" t="n">
        <v>463.947749199532</v>
      </c>
      <c r="AD7" t="n">
        <v>374858.5575180558</v>
      </c>
      <c r="AE7" t="n">
        <v>512898.0159885979</v>
      </c>
      <c r="AF7" t="n">
        <v>2.713146522715321e-06</v>
      </c>
      <c r="AG7" t="n">
        <v>13.37673611111111</v>
      </c>
      <c r="AH7" t="n">
        <v>463947.749199532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6.6025</v>
      </c>
      <c r="E8" t="n">
        <v>15.15</v>
      </c>
      <c r="F8" t="n">
        <v>11.53</v>
      </c>
      <c r="G8" t="n">
        <v>17.3</v>
      </c>
      <c r="H8" t="n">
        <v>0.27</v>
      </c>
      <c r="I8" t="n">
        <v>40</v>
      </c>
      <c r="J8" t="n">
        <v>161.26</v>
      </c>
      <c r="K8" t="n">
        <v>50.28</v>
      </c>
      <c r="L8" t="n">
        <v>2.5</v>
      </c>
      <c r="M8" t="n">
        <v>38</v>
      </c>
      <c r="N8" t="n">
        <v>28.48</v>
      </c>
      <c r="O8" t="n">
        <v>20122.23</v>
      </c>
      <c r="P8" t="n">
        <v>136.02</v>
      </c>
      <c r="Q8" t="n">
        <v>624.08</v>
      </c>
      <c r="R8" t="n">
        <v>56.94</v>
      </c>
      <c r="S8" t="n">
        <v>29.8</v>
      </c>
      <c r="T8" t="n">
        <v>12329.31</v>
      </c>
      <c r="U8" t="n">
        <v>0.52</v>
      </c>
      <c r="V8" t="n">
        <v>0.8100000000000001</v>
      </c>
      <c r="W8" t="n">
        <v>2.41</v>
      </c>
      <c r="X8" t="n">
        <v>0.78</v>
      </c>
      <c r="Y8" t="n">
        <v>1</v>
      </c>
      <c r="Z8" t="n">
        <v>10</v>
      </c>
      <c r="AA8" t="n">
        <v>359.9581869360974</v>
      </c>
      <c r="AB8" t="n">
        <v>492.5106716004064</v>
      </c>
      <c r="AC8" t="n">
        <v>445.5061443459319</v>
      </c>
      <c r="AD8" t="n">
        <v>359958.1869360975</v>
      </c>
      <c r="AE8" t="n">
        <v>492510.6716004064</v>
      </c>
      <c r="AF8" t="n">
        <v>2.760942929661218e-06</v>
      </c>
      <c r="AG8" t="n">
        <v>13.15104166666667</v>
      </c>
      <c r="AH8" t="n">
        <v>445506.1443459319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6.7033</v>
      </c>
      <c r="E9" t="n">
        <v>14.92</v>
      </c>
      <c r="F9" t="n">
        <v>11.43</v>
      </c>
      <c r="G9" t="n">
        <v>19.06</v>
      </c>
      <c r="H9" t="n">
        <v>0.3</v>
      </c>
      <c r="I9" t="n">
        <v>36</v>
      </c>
      <c r="J9" t="n">
        <v>161.61</v>
      </c>
      <c r="K9" t="n">
        <v>50.28</v>
      </c>
      <c r="L9" t="n">
        <v>2.75</v>
      </c>
      <c r="M9" t="n">
        <v>34</v>
      </c>
      <c r="N9" t="n">
        <v>28.58</v>
      </c>
      <c r="O9" t="n">
        <v>20166.2</v>
      </c>
      <c r="P9" t="n">
        <v>134.12</v>
      </c>
      <c r="Q9" t="n">
        <v>624.02</v>
      </c>
      <c r="R9" t="n">
        <v>53.7</v>
      </c>
      <c r="S9" t="n">
        <v>29.8</v>
      </c>
      <c r="T9" t="n">
        <v>10728.02</v>
      </c>
      <c r="U9" t="n">
        <v>0.55</v>
      </c>
      <c r="V9" t="n">
        <v>0.82</v>
      </c>
      <c r="W9" t="n">
        <v>2.41</v>
      </c>
      <c r="X9" t="n">
        <v>0.6899999999999999</v>
      </c>
      <c r="Y9" t="n">
        <v>1</v>
      </c>
      <c r="Z9" t="n">
        <v>10</v>
      </c>
      <c r="AA9" t="n">
        <v>355.5363319260287</v>
      </c>
      <c r="AB9" t="n">
        <v>486.4604944971553</v>
      </c>
      <c r="AC9" t="n">
        <v>440.0333876539381</v>
      </c>
      <c r="AD9" t="n">
        <v>355536.3319260287</v>
      </c>
      <c r="AE9" t="n">
        <v>486460.4944971553</v>
      </c>
      <c r="AF9" t="n">
        <v>2.803094091692243e-06</v>
      </c>
      <c r="AG9" t="n">
        <v>12.95138888888889</v>
      </c>
      <c r="AH9" t="n">
        <v>440033.3876539381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6.7676</v>
      </c>
      <c r="E10" t="n">
        <v>14.78</v>
      </c>
      <c r="F10" t="n">
        <v>11.39</v>
      </c>
      <c r="G10" t="n">
        <v>20.71</v>
      </c>
      <c r="H10" t="n">
        <v>0.33</v>
      </c>
      <c r="I10" t="n">
        <v>33</v>
      </c>
      <c r="J10" t="n">
        <v>161.97</v>
      </c>
      <c r="K10" t="n">
        <v>50.28</v>
      </c>
      <c r="L10" t="n">
        <v>3</v>
      </c>
      <c r="M10" t="n">
        <v>31</v>
      </c>
      <c r="N10" t="n">
        <v>28.69</v>
      </c>
      <c r="O10" t="n">
        <v>20210.21</v>
      </c>
      <c r="P10" t="n">
        <v>133.07</v>
      </c>
      <c r="Q10" t="n">
        <v>624</v>
      </c>
      <c r="R10" t="n">
        <v>52.4</v>
      </c>
      <c r="S10" t="n">
        <v>29.8</v>
      </c>
      <c r="T10" t="n">
        <v>10091.23</v>
      </c>
      <c r="U10" t="n">
        <v>0.57</v>
      </c>
      <c r="V10" t="n">
        <v>0.82</v>
      </c>
      <c r="W10" t="n">
        <v>2.4</v>
      </c>
      <c r="X10" t="n">
        <v>0.64</v>
      </c>
      <c r="Y10" t="n">
        <v>1</v>
      </c>
      <c r="Z10" t="n">
        <v>10</v>
      </c>
      <c r="AA10" t="n">
        <v>353.1082167773674</v>
      </c>
      <c r="AB10" t="n">
        <v>483.1382402298768</v>
      </c>
      <c r="AC10" t="n">
        <v>437.0282046711155</v>
      </c>
      <c r="AD10" t="n">
        <v>353108.2167773675</v>
      </c>
      <c r="AE10" t="n">
        <v>483138.2402298768</v>
      </c>
      <c r="AF10" t="n">
        <v>2.829982184138623e-06</v>
      </c>
      <c r="AG10" t="n">
        <v>12.82986111111111</v>
      </c>
      <c r="AH10" t="n">
        <v>437028.2046711156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6.8407</v>
      </c>
      <c r="E11" t="n">
        <v>14.62</v>
      </c>
      <c r="F11" t="n">
        <v>11.33</v>
      </c>
      <c r="G11" t="n">
        <v>22.65</v>
      </c>
      <c r="H11" t="n">
        <v>0.35</v>
      </c>
      <c r="I11" t="n">
        <v>30</v>
      </c>
      <c r="J11" t="n">
        <v>162.33</v>
      </c>
      <c r="K11" t="n">
        <v>50.28</v>
      </c>
      <c r="L11" t="n">
        <v>3.25</v>
      </c>
      <c r="M11" t="n">
        <v>28</v>
      </c>
      <c r="N11" t="n">
        <v>28.8</v>
      </c>
      <c r="O11" t="n">
        <v>20254.26</v>
      </c>
      <c r="P11" t="n">
        <v>131.36</v>
      </c>
      <c r="Q11" t="n">
        <v>624.0599999999999</v>
      </c>
      <c r="R11" t="n">
        <v>50.35</v>
      </c>
      <c r="S11" t="n">
        <v>29.8</v>
      </c>
      <c r="T11" t="n">
        <v>9081.48</v>
      </c>
      <c r="U11" t="n">
        <v>0.59</v>
      </c>
      <c r="V11" t="n">
        <v>0.82</v>
      </c>
      <c r="W11" t="n">
        <v>2.4</v>
      </c>
      <c r="X11" t="n">
        <v>0.58</v>
      </c>
      <c r="Y11" t="n">
        <v>1</v>
      </c>
      <c r="Z11" t="n">
        <v>10</v>
      </c>
      <c r="AA11" t="n">
        <v>349.9397603154346</v>
      </c>
      <c r="AB11" t="n">
        <v>478.8030183162264</v>
      </c>
      <c r="AC11" t="n">
        <v>433.1067302523817</v>
      </c>
      <c r="AD11" t="n">
        <v>349939.7603154345</v>
      </c>
      <c r="AE11" t="n">
        <v>478803.0183162264</v>
      </c>
      <c r="AF11" t="n">
        <v>2.860550139936916e-06</v>
      </c>
      <c r="AG11" t="n">
        <v>12.69097222222222</v>
      </c>
      <c r="AH11" t="n">
        <v>433106.7302523818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6.8871</v>
      </c>
      <c r="E12" t="n">
        <v>14.52</v>
      </c>
      <c r="F12" t="n">
        <v>11.29</v>
      </c>
      <c r="G12" t="n">
        <v>24.2</v>
      </c>
      <c r="H12" t="n">
        <v>0.38</v>
      </c>
      <c r="I12" t="n">
        <v>28</v>
      </c>
      <c r="J12" t="n">
        <v>162.68</v>
      </c>
      <c r="K12" t="n">
        <v>50.28</v>
      </c>
      <c r="L12" t="n">
        <v>3.5</v>
      </c>
      <c r="M12" t="n">
        <v>26</v>
      </c>
      <c r="N12" t="n">
        <v>28.9</v>
      </c>
      <c r="O12" t="n">
        <v>20298.34</v>
      </c>
      <c r="P12" t="n">
        <v>130.4</v>
      </c>
      <c r="Q12" t="n">
        <v>623.97</v>
      </c>
      <c r="R12" t="n">
        <v>49.32</v>
      </c>
      <c r="S12" t="n">
        <v>29.8</v>
      </c>
      <c r="T12" t="n">
        <v>8578.66</v>
      </c>
      <c r="U12" t="n">
        <v>0.6</v>
      </c>
      <c r="V12" t="n">
        <v>0.83</v>
      </c>
      <c r="W12" t="n">
        <v>2.4</v>
      </c>
      <c r="X12" t="n">
        <v>0.55</v>
      </c>
      <c r="Y12" t="n">
        <v>1</v>
      </c>
      <c r="Z12" t="n">
        <v>10</v>
      </c>
      <c r="AA12" t="n">
        <v>348.0556812242547</v>
      </c>
      <c r="AB12" t="n">
        <v>476.225138183971</v>
      </c>
      <c r="AC12" t="n">
        <v>430.7748793818713</v>
      </c>
      <c r="AD12" t="n">
        <v>348055.6812242547</v>
      </c>
      <c r="AE12" t="n">
        <v>476225.1381839709</v>
      </c>
      <c r="AF12" t="n">
        <v>2.879953055792468e-06</v>
      </c>
      <c r="AG12" t="n">
        <v>12.60416666666667</v>
      </c>
      <c r="AH12" t="n">
        <v>430774.8793818713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6.945</v>
      </c>
      <c r="E13" t="n">
        <v>14.4</v>
      </c>
      <c r="F13" t="n">
        <v>11.24</v>
      </c>
      <c r="G13" t="n">
        <v>25.93</v>
      </c>
      <c r="H13" t="n">
        <v>0.41</v>
      </c>
      <c r="I13" t="n">
        <v>26</v>
      </c>
      <c r="J13" t="n">
        <v>163.04</v>
      </c>
      <c r="K13" t="n">
        <v>50.28</v>
      </c>
      <c r="L13" t="n">
        <v>3.75</v>
      </c>
      <c r="M13" t="n">
        <v>24</v>
      </c>
      <c r="N13" t="n">
        <v>29.01</v>
      </c>
      <c r="O13" t="n">
        <v>20342.46</v>
      </c>
      <c r="P13" t="n">
        <v>128.76</v>
      </c>
      <c r="Q13" t="n">
        <v>623.97</v>
      </c>
      <c r="R13" t="n">
        <v>47.82</v>
      </c>
      <c r="S13" t="n">
        <v>29.8</v>
      </c>
      <c r="T13" t="n">
        <v>7837.27</v>
      </c>
      <c r="U13" t="n">
        <v>0.62</v>
      </c>
      <c r="V13" t="n">
        <v>0.83</v>
      </c>
      <c r="W13" t="n">
        <v>2.39</v>
      </c>
      <c r="X13" t="n">
        <v>0.49</v>
      </c>
      <c r="Y13" t="n">
        <v>1</v>
      </c>
      <c r="Z13" t="n">
        <v>10</v>
      </c>
      <c r="AA13" t="n">
        <v>335.3027679668421</v>
      </c>
      <c r="AB13" t="n">
        <v>458.7760396463538</v>
      </c>
      <c r="AC13" t="n">
        <v>414.9910983187207</v>
      </c>
      <c r="AD13" t="n">
        <v>335302.767966842</v>
      </c>
      <c r="AE13" t="n">
        <v>458776.0396463537</v>
      </c>
      <c r="AF13" t="n">
        <v>2.904164883982909e-06</v>
      </c>
      <c r="AG13" t="n">
        <v>12.5</v>
      </c>
      <c r="AH13" t="n">
        <v>414991.0983187207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6.9907</v>
      </c>
      <c r="E14" t="n">
        <v>14.3</v>
      </c>
      <c r="F14" t="n">
        <v>11.21</v>
      </c>
      <c r="G14" t="n">
        <v>28.02</v>
      </c>
      <c r="H14" t="n">
        <v>0.43</v>
      </c>
      <c r="I14" t="n">
        <v>24</v>
      </c>
      <c r="J14" t="n">
        <v>163.4</v>
      </c>
      <c r="K14" t="n">
        <v>50.28</v>
      </c>
      <c r="L14" t="n">
        <v>4</v>
      </c>
      <c r="M14" t="n">
        <v>22</v>
      </c>
      <c r="N14" t="n">
        <v>29.12</v>
      </c>
      <c r="O14" t="n">
        <v>20386.62</v>
      </c>
      <c r="P14" t="n">
        <v>127.9</v>
      </c>
      <c r="Q14" t="n">
        <v>624.02</v>
      </c>
      <c r="R14" t="n">
        <v>46.58</v>
      </c>
      <c r="S14" t="n">
        <v>29.8</v>
      </c>
      <c r="T14" t="n">
        <v>7228.73</v>
      </c>
      <c r="U14" t="n">
        <v>0.64</v>
      </c>
      <c r="V14" t="n">
        <v>0.83</v>
      </c>
      <c r="W14" t="n">
        <v>2.39</v>
      </c>
      <c r="X14" t="n">
        <v>0.46</v>
      </c>
      <c r="Y14" t="n">
        <v>1</v>
      </c>
      <c r="Z14" t="n">
        <v>10</v>
      </c>
      <c r="AA14" t="n">
        <v>333.604296635582</v>
      </c>
      <c r="AB14" t="n">
        <v>456.452116239657</v>
      </c>
      <c r="AC14" t="n">
        <v>412.8889669003121</v>
      </c>
      <c r="AD14" t="n">
        <v>333604.2966355821</v>
      </c>
      <c r="AE14" t="n">
        <v>456452.116239657</v>
      </c>
      <c r="AF14" t="n">
        <v>2.923275083435468e-06</v>
      </c>
      <c r="AG14" t="n">
        <v>12.41319444444444</v>
      </c>
      <c r="AH14" t="n">
        <v>412888.9669003121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7.0133</v>
      </c>
      <c r="E15" t="n">
        <v>14.26</v>
      </c>
      <c r="F15" t="n">
        <v>11.19</v>
      </c>
      <c r="G15" t="n">
        <v>29.2</v>
      </c>
      <c r="H15" t="n">
        <v>0.46</v>
      </c>
      <c r="I15" t="n">
        <v>23</v>
      </c>
      <c r="J15" t="n">
        <v>163.76</v>
      </c>
      <c r="K15" t="n">
        <v>50.28</v>
      </c>
      <c r="L15" t="n">
        <v>4.25</v>
      </c>
      <c r="M15" t="n">
        <v>21</v>
      </c>
      <c r="N15" t="n">
        <v>29.23</v>
      </c>
      <c r="O15" t="n">
        <v>20430.81</v>
      </c>
      <c r="P15" t="n">
        <v>126.91</v>
      </c>
      <c r="Q15" t="n">
        <v>624.0700000000001</v>
      </c>
      <c r="R15" t="n">
        <v>46.07</v>
      </c>
      <c r="S15" t="n">
        <v>29.8</v>
      </c>
      <c r="T15" t="n">
        <v>6975.98</v>
      </c>
      <c r="U15" t="n">
        <v>0.65</v>
      </c>
      <c r="V15" t="n">
        <v>0.83</v>
      </c>
      <c r="W15" t="n">
        <v>2.39</v>
      </c>
      <c r="X15" t="n">
        <v>0.44</v>
      </c>
      <c r="Y15" t="n">
        <v>1</v>
      </c>
      <c r="Z15" t="n">
        <v>10</v>
      </c>
      <c r="AA15" t="n">
        <v>332.3160591294339</v>
      </c>
      <c r="AB15" t="n">
        <v>454.6894928507175</v>
      </c>
      <c r="AC15" t="n">
        <v>411.2945658137555</v>
      </c>
      <c r="AD15" t="n">
        <v>332316.0591294339</v>
      </c>
      <c r="AE15" t="n">
        <v>454689.4928507175</v>
      </c>
      <c r="AF15" t="n">
        <v>2.932725641589249e-06</v>
      </c>
      <c r="AG15" t="n">
        <v>12.37847222222222</v>
      </c>
      <c r="AH15" t="n">
        <v>411294.5658137555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7.0641</v>
      </c>
      <c r="E16" t="n">
        <v>14.16</v>
      </c>
      <c r="F16" t="n">
        <v>11.15</v>
      </c>
      <c r="G16" t="n">
        <v>31.87</v>
      </c>
      <c r="H16" t="n">
        <v>0.49</v>
      </c>
      <c r="I16" t="n">
        <v>21</v>
      </c>
      <c r="J16" t="n">
        <v>164.12</v>
      </c>
      <c r="K16" t="n">
        <v>50.28</v>
      </c>
      <c r="L16" t="n">
        <v>4.5</v>
      </c>
      <c r="M16" t="n">
        <v>19</v>
      </c>
      <c r="N16" t="n">
        <v>29.34</v>
      </c>
      <c r="O16" t="n">
        <v>20475.04</v>
      </c>
      <c r="P16" t="n">
        <v>125.4</v>
      </c>
      <c r="Q16" t="n">
        <v>624.03</v>
      </c>
      <c r="R16" t="n">
        <v>44.82</v>
      </c>
      <c r="S16" t="n">
        <v>29.8</v>
      </c>
      <c r="T16" t="n">
        <v>6362.05</v>
      </c>
      <c r="U16" t="n">
        <v>0.66</v>
      </c>
      <c r="V16" t="n">
        <v>0.84</v>
      </c>
      <c r="W16" t="n">
        <v>2.39</v>
      </c>
      <c r="X16" t="n">
        <v>0.41</v>
      </c>
      <c r="Y16" t="n">
        <v>1</v>
      </c>
      <c r="Z16" t="n">
        <v>10</v>
      </c>
      <c r="AA16" t="n">
        <v>330.0189418668432</v>
      </c>
      <c r="AB16" t="n">
        <v>451.5464756703796</v>
      </c>
      <c r="AC16" t="n">
        <v>408.4515137818567</v>
      </c>
      <c r="AD16" t="n">
        <v>330018.9418668432</v>
      </c>
      <c r="AE16" t="n">
        <v>451546.4756703796</v>
      </c>
      <c r="AF16" t="n">
        <v>2.953968489120758e-06</v>
      </c>
      <c r="AG16" t="n">
        <v>12.29166666666667</v>
      </c>
      <c r="AH16" t="n">
        <v>408451.5137818567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7.0937</v>
      </c>
      <c r="E17" t="n">
        <v>14.1</v>
      </c>
      <c r="F17" t="n">
        <v>11.13</v>
      </c>
      <c r="G17" t="n">
        <v>33.38</v>
      </c>
      <c r="H17" t="n">
        <v>0.51</v>
      </c>
      <c r="I17" t="n">
        <v>20</v>
      </c>
      <c r="J17" t="n">
        <v>164.48</v>
      </c>
      <c r="K17" t="n">
        <v>50.28</v>
      </c>
      <c r="L17" t="n">
        <v>4.75</v>
      </c>
      <c r="M17" t="n">
        <v>18</v>
      </c>
      <c r="N17" t="n">
        <v>29.45</v>
      </c>
      <c r="O17" t="n">
        <v>20519.3</v>
      </c>
      <c r="P17" t="n">
        <v>124.63</v>
      </c>
      <c r="Q17" t="n">
        <v>624.02</v>
      </c>
      <c r="R17" t="n">
        <v>44.16</v>
      </c>
      <c r="S17" t="n">
        <v>29.8</v>
      </c>
      <c r="T17" t="n">
        <v>6040.06</v>
      </c>
      <c r="U17" t="n">
        <v>0.67</v>
      </c>
      <c r="V17" t="n">
        <v>0.84</v>
      </c>
      <c r="W17" t="n">
        <v>2.39</v>
      </c>
      <c r="X17" t="n">
        <v>0.38</v>
      </c>
      <c r="Y17" t="n">
        <v>1</v>
      </c>
      <c r="Z17" t="n">
        <v>10</v>
      </c>
      <c r="AA17" t="n">
        <v>328.791481617696</v>
      </c>
      <c r="AB17" t="n">
        <v>449.867010405772</v>
      </c>
      <c r="AC17" t="n">
        <v>406.932334324959</v>
      </c>
      <c r="AD17" t="n">
        <v>328791.481617696</v>
      </c>
      <c r="AE17" t="n">
        <v>449867.010405772</v>
      </c>
      <c r="AF17" t="n">
        <v>2.966346211304472e-06</v>
      </c>
      <c r="AG17" t="n">
        <v>12.23958333333333</v>
      </c>
      <c r="AH17" t="n">
        <v>406932.334324959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7.1142</v>
      </c>
      <c r="E18" t="n">
        <v>14.06</v>
      </c>
      <c r="F18" t="n">
        <v>11.12</v>
      </c>
      <c r="G18" t="n">
        <v>35.11</v>
      </c>
      <c r="H18" t="n">
        <v>0.54</v>
      </c>
      <c r="I18" t="n">
        <v>19</v>
      </c>
      <c r="J18" t="n">
        <v>164.83</v>
      </c>
      <c r="K18" t="n">
        <v>50.28</v>
      </c>
      <c r="L18" t="n">
        <v>5</v>
      </c>
      <c r="M18" t="n">
        <v>17</v>
      </c>
      <c r="N18" t="n">
        <v>29.55</v>
      </c>
      <c r="O18" t="n">
        <v>20563.61</v>
      </c>
      <c r="P18" t="n">
        <v>123.58</v>
      </c>
      <c r="Q18" t="n">
        <v>623.97</v>
      </c>
      <c r="R18" t="n">
        <v>43.91</v>
      </c>
      <c r="S18" t="n">
        <v>29.8</v>
      </c>
      <c r="T18" t="n">
        <v>5920.64</v>
      </c>
      <c r="U18" t="n">
        <v>0.68</v>
      </c>
      <c r="V18" t="n">
        <v>0.84</v>
      </c>
      <c r="W18" t="n">
        <v>2.39</v>
      </c>
      <c r="X18" t="n">
        <v>0.37</v>
      </c>
      <c r="Y18" t="n">
        <v>1</v>
      </c>
      <c r="Z18" t="n">
        <v>10</v>
      </c>
      <c r="AA18" t="n">
        <v>327.5655535919503</v>
      </c>
      <c r="AB18" t="n">
        <v>448.1896415968194</v>
      </c>
      <c r="AC18" t="n">
        <v>405.4150512409308</v>
      </c>
      <c r="AD18" t="n">
        <v>327565.5535919503</v>
      </c>
      <c r="AE18" t="n">
        <v>448189.6415968194</v>
      </c>
      <c r="AF18" t="n">
        <v>2.974918620249275e-06</v>
      </c>
      <c r="AG18" t="n">
        <v>12.20486111111111</v>
      </c>
      <c r="AH18" t="n">
        <v>405415.0512409309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7.1471</v>
      </c>
      <c r="E19" t="n">
        <v>13.99</v>
      </c>
      <c r="F19" t="n">
        <v>11.09</v>
      </c>
      <c r="G19" t="n">
        <v>36.96</v>
      </c>
      <c r="H19" t="n">
        <v>0.5600000000000001</v>
      </c>
      <c r="I19" t="n">
        <v>18</v>
      </c>
      <c r="J19" t="n">
        <v>165.19</v>
      </c>
      <c r="K19" t="n">
        <v>50.28</v>
      </c>
      <c r="L19" t="n">
        <v>5.25</v>
      </c>
      <c r="M19" t="n">
        <v>16</v>
      </c>
      <c r="N19" t="n">
        <v>29.66</v>
      </c>
      <c r="O19" t="n">
        <v>20607.95</v>
      </c>
      <c r="P19" t="n">
        <v>122.35</v>
      </c>
      <c r="Q19" t="n">
        <v>624</v>
      </c>
      <c r="R19" t="n">
        <v>42.87</v>
      </c>
      <c r="S19" t="n">
        <v>29.8</v>
      </c>
      <c r="T19" t="n">
        <v>5405.33</v>
      </c>
      <c r="U19" t="n">
        <v>0.6899999999999999</v>
      </c>
      <c r="V19" t="n">
        <v>0.84</v>
      </c>
      <c r="W19" t="n">
        <v>2.38</v>
      </c>
      <c r="X19" t="n">
        <v>0.34</v>
      </c>
      <c r="Y19" t="n">
        <v>1</v>
      </c>
      <c r="Z19" t="n">
        <v>10</v>
      </c>
      <c r="AA19" t="n">
        <v>325.910837604222</v>
      </c>
      <c r="AB19" t="n">
        <v>445.9255861814922</v>
      </c>
      <c r="AC19" t="n">
        <v>403.3670740968208</v>
      </c>
      <c r="AD19" t="n">
        <v>325910.8376042219</v>
      </c>
      <c r="AE19" t="n">
        <v>445925.5861814922</v>
      </c>
      <c r="AF19" t="n">
        <v>2.988676291189957e-06</v>
      </c>
      <c r="AG19" t="n">
        <v>12.14409722222222</v>
      </c>
      <c r="AH19" t="n">
        <v>403367.0740968208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7.1722</v>
      </c>
      <c r="E20" t="n">
        <v>13.94</v>
      </c>
      <c r="F20" t="n">
        <v>11.07</v>
      </c>
      <c r="G20" t="n">
        <v>39.07</v>
      </c>
      <c r="H20" t="n">
        <v>0.59</v>
      </c>
      <c r="I20" t="n">
        <v>17</v>
      </c>
      <c r="J20" t="n">
        <v>165.55</v>
      </c>
      <c r="K20" t="n">
        <v>50.28</v>
      </c>
      <c r="L20" t="n">
        <v>5.5</v>
      </c>
      <c r="M20" t="n">
        <v>15</v>
      </c>
      <c r="N20" t="n">
        <v>29.77</v>
      </c>
      <c r="O20" t="n">
        <v>20652.33</v>
      </c>
      <c r="P20" t="n">
        <v>121.21</v>
      </c>
      <c r="Q20" t="n">
        <v>624.1</v>
      </c>
      <c r="R20" t="n">
        <v>42.35</v>
      </c>
      <c r="S20" t="n">
        <v>29.8</v>
      </c>
      <c r="T20" t="n">
        <v>5146.69</v>
      </c>
      <c r="U20" t="n">
        <v>0.7</v>
      </c>
      <c r="V20" t="n">
        <v>0.84</v>
      </c>
      <c r="W20" t="n">
        <v>2.38</v>
      </c>
      <c r="X20" t="n">
        <v>0.32</v>
      </c>
      <c r="Y20" t="n">
        <v>1</v>
      </c>
      <c r="Z20" t="n">
        <v>10</v>
      </c>
      <c r="AA20" t="n">
        <v>324.5156614162012</v>
      </c>
      <c r="AB20" t="n">
        <v>444.0166445702128</v>
      </c>
      <c r="AC20" t="n">
        <v>401.6403191937055</v>
      </c>
      <c r="AD20" t="n">
        <v>324515.6614162012</v>
      </c>
      <c r="AE20" t="n">
        <v>444016.6445702128</v>
      </c>
      <c r="AF20" t="n">
        <v>2.999172265068714e-06</v>
      </c>
      <c r="AG20" t="n">
        <v>12.10069444444444</v>
      </c>
      <c r="AH20" t="n">
        <v>401640.3191937055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7.2007</v>
      </c>
      <c r="E21" t="n">
        <v>13.89</v>
      </c>
      <c r="F21" t="n">
        <v>11.05</v>
      </c>
      <c r="G21" t="n">
        <v>41.43</v>
      </c>
      <c r="H21" t="n">
        <v>0.61</v>
      </c>
      <c r="I21" t="n">
        <v>16</v>
      </c>
      <c r="J21" t="n">
        <v>165.91</v>
      </c>
      <c r="K21" t="n">
        <v>50.28</v>
      </c>
      <c r="L21" t="n">
        <v>5.75</v>
      </c>
      <c r="M21" t="n">
        <v>14</v>
      </c>
      <c r="N21" t="n">
        <v>29.88</v>
      </c>
      <c r="O21" t="n">
        <v>20696.74</v>
      </c>
      <c r="P21" t="n">
        <v>120.33</v>
      </c>
      <c r="Q21" t="n">
        <v>624</v>
      </c>
      <c r="R21" t="n">
        <v>41.61</v>
      </c>
      <c r="S21" t="n">
        <v>29.8</v>
      </c>
      <c r="T21" t="n">
        <v>4784.69</v>
      </c>
      <c r="U21" t="n">
        <v>0.72</v>
      </c>
      <c r="V21" t="n">
        <v>0.85</v>
      </c>
      <c r="W21" t="n">
        <v>2.38</v>
      </c>
      <c r="X21" t="n">
        <v>0.3</v>
      </c>
      <c r="Y21" t="n">
        <v>1</v>
      </c>
      <c r="Z21" t="n">
        <v>10</v>
      </c>
      <c r="AA21" t="n">
        <v>323.265836922843</v>
      </c>
      <c r="AB21" t="n">
        <v>442.3065795600349</v>
      </c>
      <c r="AC21" t="n">
        <v>400.0934603880078</v>
      </c>
      <c r="AD21" t="n">
        <v>323265.836922843</v>
      </c>
      <c r="AE21" t="n">
        <v>442306.5795600349</v>
      </c>
      <c r="AF21" t="n">
        <v>3.011090004333439e-06</v>
      </c>
      <c r="AG21" t="n">
        <v>12.05729166666667</v>
      </c>
      <c r="AH21" t="n">
        <v>400093.4603880078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7.197</v>
      </c>
      <c r="E22" t="n">
        <v>13.89</v>
      </c>
      <c r="F22" t="n">
        <v>11.05</v>
      </c>
      <c r="G22" t="n">
        <v>41.46</v>
      </c>
      <c r="H22" t="n">
        <v>0.64</v>
      </c>
      <c r="I22" t="n">
        <v>16</v>
      </c>
      <c r="J22" t="n">
        <v>166.27</v>
      </c>
      <c r="K22" t="n">
        <v>50.28</v>
      </c>
      <c r="L22" t="n">
        <v>6</v>
      </c>
      <c r="M22" t="n">
        <v>14</v>
      </c>
      <c r="N22" t="n">
        <v>29.99</v>
      </c>
      <c r="O22" t="n">
        <v>20741.2</v>
      </c>
      <c r="P22" t="n">
        <v>119.56</v>
      </c>
      <c r="Q22" t="n">
        <v>624</v>
      </c>
      <c r="R22" t="n">
        <v>41.88</v>
      </c>
      <c r="S22" t="n">
        <v>29.8</v>
      </c>
      <c r="T22" t="n">
        <v>4918.38</v>
      </c>
      <c r="U22" t="n">
        <v>0.71</v>
      </c>
      <c r="V22" t="n">
        <v>0.84</v>
      </c>
      <c r="W22" t="n">
        <v>2.38</v>
      </c>
      <c r="X22" t="n">
        <v>0.31</v>
      </c>
      <c r="Y22" t="n">
        <v>1</v>
      </c>
      <c r="Z22" t="n">
        <v>10</v>
      </c>
      <c r="AA22" t="n">
        <v>322.7499577393556</v>
      </c>
      <c r="AB22" t="n">
        <v>441.6007309022042</v>
      </c>
      <c r="AC22" t="n">
        <v>399.4549769354155</v>
      </c>
      <c r="AD22" t="n">
        <v>322749.9577393556</v>
      </c>
      <c r="AE22" t="n">
        <v>441600.7309022042</v>
      </c>
      <c r="AF22" t="n">
        <v>3.009542789060475e-06</v>
      </c>
      <c r="AG22" t="n">
        <v>12.05729166666667</v>
      </c>
      <c r="AH22" t="n">
        <v>399454.9769354155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7.2247</v>
      </c>
      <c r="E23" t="n">
        <v>13.84</v>
      </c>
      <c r="F23" t="n">
        <v>11.03</v>
      </c>
      <c r="G23" t="n">
        <v>44.13</v>
      </c>
      <c r="H23" t="n">
        <v>0.66</v>
      </c>
      <c r="I23" t="n">
        <v>15</v>
      </c>
      <c r="J23" t="n">
        <v>166.64</v>
      </c>
      <c r="K23" t="n">
        <v>50.28</v>
      </c>
      <c r="L23" t="n">
        <v>6.25</v>
      </c>
      <c r="M23" t="n">
        <v>13</v>
      </c>
      <c r="N23" t="n">
        <v>30.11</v>
      </c>
      <c r="O23" t="n">
        <v>20785.69</v>
      </c>
      <c r="P23" t="n">
        <v>118.75</v>
      </c>
      <c r="Q23" t="n">
        <v>623.97</v>
      </c>
      <c r="R23" t="n">
        <v>41.33</v>
      </c>
      <c r="S23" t="n">
        <v>29.8</v>
      </c>
      <c r="T23" t="n">
        <v>4650.11</v>
      </c>
      <c r="U23" t="n">
        <v>0.72</v>
      </c>
      <c r="V23" t="n">
        <v>0.85</v>
      </c>
      <c r="W23" t="n">
        <v>2.37</v>
      </c>
      <c r="X23" t="n">
        <v>0.29</v>
      </c>
      <c r="Y23" t="n">
        <v>1</v>
      </c>
      <c r="Z23" t="n">
        <v>10</v>
      </c>
      <c r="AA23" t="n">
        <v>321.5782114388857</v>
      </c>
      <c r="AB23" t="n">
        <v>439.9974959201028</v>
      </c>
      <c r="AC23" t="n">
        <v>398.0047524498515</v>
      </c>
      <c r="AD23" t="n">
        <v>321578.2114388857</v>
      </c>
      <c r="AE23" t="n">
        <v>439997.4959201028</v>
      </c>
      <c r="AF23" t="n">
        <v>3.021125995293207e-06</v>
      </c>
      <c r="AG23" t="n">
        <v>12.01388888888889</v>
      </c>
      <c r="AH23" t="n">
        <v>398004.7524498515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7.2554</v>
      </c>
      <c r="E24" t="n">
        <v>13.78</v>
      </c>
      <c r="F24" t="n">
        <v>11.01</v>
      </c>
      <c r="G24" t="n">
        <v>47.17</v>
      </c>
      <c r="H24" t="n">
        <v>0.6899999999999999</v>
      </c>
      <c r="I24" t="n">
        <v>14</v>
      </c>
      <c r="J24" t="n">
        <v>167</v>
      </c>
      <c r="K24" t="n">
        <v>50.28</v>
      </c>
      <c r="L24" t="n">
        <v>6.5</v>
      </c>
      <c r="M24" t="n">
        <v>12</v>
      </c>
      <c r="N24" t="n">
        <v>30.22</v>
      </c>
      <c r="O24" t="n">
        <v>20830.22</v>
      </c>
      <c r="P24" t="n">
        <v>117.2</v>
      </c>
      <c r="Q24" t="n">
        <v>623.98</v>
      </c>
      <c r="R24" t="n">
        <v>40.47</v>
      </c>
      <c r="S24" t="n">
        <v>29.8</v>
      </c>
      <c r="T24" t="n">
        <v>4221.42</v>
      </c>
      <c r="U24" t="n">
        <v>0.74</v>
      </c>
      <c r="V24" t="n">
        <v>0.85</v>
      </c>
      <c r="W24" t="n">
        <v>2.37</v>
      </c>
      <c r="X24" t="n">
        <v>0.26</v>
      </c>
      <c r="Y24" t="n">
        <v>1</v>
      </c>
      <c r="Z24" t="n">
        <v>10</v>
      </c>
      <c r="AA24" t="n">
        <v>319.6375958740355</v>
      </c>
      <c r="AB24" t="n">
        <v>437.3422600903584</v>
      </c>
      <c r="AC24" t="n">
        <v>395.6029286010509</v>
      </c>
      <c r="AD24" t="n">
        <v>319637.5958740355</v>
      </c>
      <c r="AE24" t="n">
        <v>437342.2600903584</v>
      </c>
      <c r="AF24" t="n">
        <v>3.03396370039591e-06</v>
      </c>
      <c r="AG24" t="n">
        <v>11.96180555555556</v>
      </c>
      <c r="AH24" t="n">
        <v>395602.9286010509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7.2592</v>
      </c>
      <c r="E25" t="n">
        <v>13.78</v>
      </c>
      <c r="F25" t="n">
        <v>11</v>
      </c>
      <c r="G25" t="n">
        <v>47.14</v>
      </c>
      <c r="H25" t="n">
        <v>0.71</v>
      </c>
      <c r="I25" t="n">
        <v>14</v>
      </c>
      <c r="J25" t="n">
        <v>167.36</v>
      </c>
      <c r="K25" t="n">
        <v>50.28</v>
      </c>
      <c r="L25" t="n">
        <v>6.75</v>
      </c>
      <c r="M25" t="n">
        <v>12</v>
      </c>
      <c r="N25" t="n">
        <v>30.33</v>
      </c>
      <c r="O25" t="n">
        <v>20874.78</v>
      </c>
      <c r="P25" t="n">
        <v>116.14</v>
      </c>
      <c r="Q25" t="n">
        <v>624.02</v>
      </c>
      <c r="R25" t="n">
        <v>40.15</v>
      </c>
      <c r="S25" t="n">
        <v>29.8</v>
      </c>
      <c r="T25" t="n">
        <v>4061.44</v>
      </c>
      <c r="U25" t="n">
        <v>0.74</v>
      </c>
      <c r="V25" t="n">
        <v>0.85</v>
      </c>
      <c r="W25" t="n">
        <v>2.38</v>
      </c>
      <c r="X25" t="n">
        <v>0.25</v>
      </c>
      <c r="Y25" t="n">
        <v>1</v>
      </c>
      <c r="Z25" t="n">
        <v>10</v>
      </c>
      <c r="AA25" t="n">
        <v>318.7429816386868</v>
      </c>
      <c r="AB25" t="n">
        <v>436.1182094259598</v>
      </c>
      <c r="AC25" t="n">
        <v>394.4956996140967</v>
      </c>
      <c r="AD25" t="n">
        <v>318742.9816386868</v>
      </c>
      <c r="AE25" t="n">
        <v>436118.2094259599</v>
      </c>
      <c r="AF25" t="n">
        <v>3.035552732297874e-06</v>
      </c>
      <c r="AG25" t="n">
        <v>11.96180555555556</v>
      </c>
      <c r="AH25" t="n">
        <v>394495.6996140967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7.2801</v>
      </c>
      <c r="E26" t="n">
        <v>13.74</v>
      </c>
      <c r="F26" t="n">
        <v>10.99</v>
      </c>
      <c r="G26" t="n">
        <v>50.74</v>
      </c>
      <c r="H26" t="n">
        <v>0.74</v>
      </c>
      <c r="I26" t="n">
        <v>13</v>
      </c>
      <c r="J26" t="n">
        <v>167.72</v>
      </c>
      <c r="K26" t="n">
        <v>50.28</v>
      </c>
      <c r="L26" t="n">
        <v>7</v>
      </c>
      <c r="M26" t="n">
        <v>11</v>
      </c>
      <c r="N26" t="n">
        <v>30.44</v>
      </c>
      <c r="O26" t="n">
        <v>20919.39</v>
      </c>
      <c r="P26" t="n">
        <v>115.45</v>
      </c>
      <c r="Q26" t="n">
        <v>623.97</v>
      </c>
      <c r="R26" t="n">
        <v>39.97</v>
      </c>
      <c r="S26" t="n">
        <v>29.8</v>
      </c>
      <c r="T26" t="n">
        <v>3978.21</v>
      </c>
      <c r="U26" t="n">
        <v>0.75</v>
      </c>
      <c r="V26" t="n">
        <v>0.85</v>
      </c>
      <c r="W26" t="n">
        <v>2.37</v>
      </c>
      <c r="X26" t="n">
        <v>0.25</v>
      </c>
      <c r="Y26" t="n">
        <v>1</v>
      </c>
      <c r="Z26" t="n">
        <v>10</v>
      </c>
      <c r="AA26" t="n">
        <v>317.8350575095461</v>
      </c>
      <c r="AB26" t="n">
        <v>434.8759475776838</v>
      </c>
      <c r="AC26" t="n">
        <v>393.3719974930946</v>
      </c>
      <c r="AD26" t="n">
        <v>317835.0575095461</v>
      </c>
      <c r="AE26" t="n">
        <v>434875.9475776838</v>
      </c>
      <c r="AF26" t="n">
        <v>3.044292407758672e-06</v>
      </c>
      <c r="AG26" t="n">
        <v>11.92708333333333</v>
      </c>
      <c r="AH26" t="n">
        <v>393371.9974930946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7.2846</v>
      </c>
      <c r="E27" t="n">
        <v>13.73</v>
      </c>
      <c r="F27" t="n">
        <v>10.98</v>
      </c>
      <c r="G27" t="n">
        <v>50.7</v>
      </c>
      <c r="H27" t="n">
        <v>0.76</v>
      </c>
      <c r="I27" t="n">
        <v>13</v>
      </c>
      <c r="J27" t="n">
        <v>168.08</v>
      </c>
      <c r="K27" t="n">
        <v>50.28</v>
      </c>
      <c r="L27" t="n">
        <v>7.25</v>
      </c>
      <c r="M27" t="n">
        <v>11</v>
      </c>
      <c r="N27" t="n">
        <v>30.55</v>
      </c>
      <c r="O27" t="n">
        <v>20964.03</v>
      </c>
      <c r="P27" t="n">
        <v>114.42</v>
      </c>
      <c r="Q27" t="n">
        <v>624.04</v>
      </c>
      <c r="R27" t="n">
        <v>39.89</v>
      </c>
      <c r="S27" t="n">
        <v>29.8</v>
      </c>
      <c r="T27" t="n">
        <v>3938.92</v>
      </c>
      <c r="U27" t="n">
        <v>0.75</v>
      </c>
      <c r="V27" t="n">
        <v>0.85</v>
      </c>
      <c r="W27" t="n">
        <v>2.37</v>
      </c>
      <c r="X27" t="n">
        <v>0.24</v>
      </c>
      <c r="Y27" t="n">
        <v>1</v>
      </c>
      <c r="Z27" t="n">
        <v>10</v>
      </c>
      <c r="AA27" t="n">
        <v>316.9550180005903</v>
      </c>
      <c r="AB27" t="n">
        <v>433.6718386969274</v>
      </c>
      <c r="AC27" t="n">
        <v>392.2828070739402</v>
      </c>
      <c r="AD27" t="n">
        <v>316955.0180005903</v>
      </c>
      <c r="AE27" t="n">
        <v>433671.8386969274</v>
      </c>
      <c r="AF27" t="n">
        <v>3.046174156063628e-06</v>
      </c>
      <c r="AG27" t="n">
        <v>11.91840277777778</v>
      </c>
      <c r="AH27" t="n">
        <v>392282.8070739402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7.3102</v>
      </c>
      <c r="E28" t="n">
        <v>13.68</v>
      </c>
      <c r="F28" t="n">
        <v>10.97</v>
      </c>
      <c r="G28" t="n">
        <v>54.84</v>
      </c>
      <c r="H28" t="n">
        <v>0.79</v>
      </c>
      <c r="I28" t="n">
        <v>12</v>
      </c>
      <c r="J28" t="n">
        <v>168.44</v>
      </c>
      <c r="K28" t="n">
        <v>50.28</v>
      </c>
      <c r="L28" t="n">
        <v>7.5</v>
      </c>
      <c r="M28" t="n">
        <v>10</v>
      </c>
      <c r="N28" t="n">
        <v>30.66</v>
      </c>
      <c r="O28" t="n">
        <v>21008.71</v>
      </c>
      <c r="P28" t="n">
        <v>112.94</v>
      </c>
      <c r="Q28" t="n">
        <v>623.99</v>
      </c>
      <c r="R28" t="n">
        <v>39.13</v>
      </c>
      <c r="S28" t="n">
        <v>29.8</v>
      </c>
      <c r="T28" t="n">
        <v>3561.1</v>
      </c>
      <c r="U28" t="n">
        <v>0.76</v>
      </c>
      <c r="V28" t="n">
        <v>0.85</v>
      </c>
      <c r="W28" t="n">
        <v>2.37</v>
      </c>
      <c r="X28" t="n">
        <v>0.22</v>
      </c>
      <c r="Y28" t="n">
        <v>1</v>
      </c>
      <c r="Z28" t="n">
        <v>10</v>
      </c>
      <c r="AA28" t="n">
        <v>305.4689250857151</v>
      </c>
      <c r="AB28" t="n">
        <v>417.9560596401391</v>
      </c>
      <c r="AC28" t="n">
        <v>378.0669199130974</v>
      </c>
      <c r="AD28" t="n">
        <v>305468.9250857151</v>
      </c>
      <c r="AE28" t="n">
        <v>417956.0596401391</v>
      </c>
      <c r="AF28" t="n">
        <v>3.056879213087381e-06</v>
      </c>
      <c r="AG28" t="n">
        <v>11.875</v>
      </c>
      <c r="AH28" t="n">
        <v>378066.9199130974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7.3096</v>
      </c>
      <c r="E29" t="n">
        <v>13.68</v>
      </c>
      <c r="F29" t="n">
        <v>10.97</v>
      </c>
      <c r="G29" t="n">
        <v>54.85</v>
      </c>
      <c r="H29" t="n">
        <v>0.8100000000000001</v>
      </c>
      <c r="I29" t="n">
        <v>12</v>
      </c>
      <c r="J29" t="n">
        <v>168.81</v>
      </c>
      <c r="K29" t="n">
        <v>50.28</v>
      </c>
      <c r="L29" t="n">
        <v>7.75</v>
      </c>
      <c r="M29" t="n">
        <v>10</v>
      </c>
      <c r="N29" t="n">
        <v>30.78</v>
      </c>
      <c r="O29" t="n">
        <v>21053.43</v>
      </c>
      <c r="P29" t="n">
        <v>112.75</v>
      </c>
      <c r="Q29" t="n">
        <v>623.98</v>
      </c>
      <c r="R29" t="n">
        <v>39.28</v>
      </c>
      <c r="S29" t="n">
        <v>29.8</v>
      </c>
      <c r="T29" t="n">
        <v>3639.42</v>
      </c>
      <c r="U29" t="n">
        <v>0.76</v>
      </c>
      <c r="V29" t="n">
        <v>0.85</v>
      </c>
      <c r="W29" t="n">
        <v>2.37</v>
      </c>
      <c r="X29" t="n">
        <v>0.22</v>
      </c>
      <c r="Y29" t="n">
        <v>1</v>
      </c>
      <c r="Z29" t="n">
        <v>10</v>
      </c>
      <c r="AA29" t="n">
        <v>305.3374323361897</v>
      </c>
      <c r="AB29" t="n">
        <v>417.7761454591877</v>
      </c>
      <c r="AC29" t="n">
        <v>377.9041764890648</v>
      </c>
      <c r="AD29" t="n">
        <v>305337.4323361897</v>
      </c>
      <c r="AE29" t="n">
        <v>417776.1454591877</v>
      </c>
      <c r="AF29" t="n">
        <v>3.056628313313386e-06</v>
      </c>
      <c r="AG29" t="n">
        <v>11.875</v>
      </c>
      <c r="AH29" t="n">
        <v>377904.1764890648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7.3468</v>
      </c>
      <c r="E30" t="n">
        <v>13.61</v>
      </c>
      <c r="F30" t="n">
        <v>10.93</v>
      </c>
      <c r="G30" t="n">
        <v>59.63</v>
      </c>
      <c r="H30" t="n">
        <v>0.84</v>
      </c>
      <c r="I30" t="n">
        <v>11</v>
      </c>
      <c r="J30" t="n">
        <v>169.17</v>
      </c>
      <c r="K30" t="n">
        <v>50.28</v>
      </c>
      <c r="L30" t="n">
        <v>8</v>
      </c>
      <c r="M30" t="n">
        <v>9</v>
      </c>
      <c r="N30" t="n">
        <v>30.89</v>
      </c>
      <c r="O30" t="n">
        <v>21098.19</v>
      </c>
      <c r="P30" t="n">
        <v>110.7</v>
      </c>
      <c r="Q30" t="n">
        <v>623.97</v>
      </c>
      <c r="R30" t="n">
        <v>38.02</v>
      </c>
      <c r="S30" t="n">
        <v>29.8</v>
      </c>
      <c r="T30" t="n">
        <v>3012.05</v>
      </c>
      <c r="U30" t="n">
        <v>0.78</v>
      </c>
      <c r="V30" t="n">
        <v>0.85</v>
      </c>
      <c r="W30" t="n">
        <v>2.37</v>
      </c>
      <c r="X30" t="n">
        <v>0.19</v>
      </c>
      <c r="Y30" t="n">
        <v>1</v>
      </c>
      <c r="Z30" t="n">
        <v>10</v>
      </c>
      <c r="AA30" t="n">
        <v>303.0698910589032</v>
      </c>
      <c r="AB30" t="n">
        <v>414.6735954467434</v>
      </c>
      <c r="AC30" t="n">
        <v>375.0977294953519</v>
      </c>
      <c r="AD30" t="n">
        <v>303069.8910589032</v>
      </c>
      <c r="AE30" t="n">
        <v>414673.5954467434</v>
      </c>
      <c r="AF30" t="n">
        <v>3.072184099301027e-06</v>
      </c>
      <c r="AG30" t="n">
        <v>11.81423611111111</v>
      </c>
      <c r="AH30" t="n">
        <v>375097.7294953519</v>
      </c>
    </row>
    <row r="31">
      <c r="A31" t="n">
        <v>29</v>
      </c>
      <c r="B31" t="n">
        <v>80</v>
      </c>
      <c r="C31" t="inlineStr">
        <is>
          <t xml:space="preserve">CONCLUIDO	</t>
        </is>
      </c>
      <c r="D31" t="n">
        <v>7.3393</v>
      </c>
      <c r="E31" t="n">
        <v>13.63</v>
      </c>
      <c r="F31" t="n">
        <v>10.95</v>
      </c>
      <c r="G31" t="n">
        <v>59.71</v>
      </c>
      <c r="H31" t="n">
        <v>0.86</v>
      </c>
      <c r="I31" t="n">
        <v>11</v>
      </c>
      <c r="J31" t="n">
        <v>169.53</v>
      </c>
      <c r="K31" t="n">
        <v>50.28</v>
      </c>
      <c r="L31" t="n">
        <v>8.25</v>
      </c>
      <c r="M31" t="n">
        <v>9</v>
      </c>
      <c r="N31" t="n">
        <v>31</v>
      </c>
      <c r="O31" t="n">
        <v>21142.98</v>
      </c>
      <c r="P31" t="n">
        <v>110.64</v>
      </c>
      <c r="Q31" t="n">
        <v>623.98</v>
      </c>
      <c r="R31" t="n">
        <v>38.56</v>
      </c>
      <c r="S31" t="n">
        <v>29.8</v>
      </c>
      <c r="T31" t="n">
        <v>3280.83</v>
      </c>
      <c r="U31" t="n">
        <v>0.77</v>
      </c>
      <c r="V31" t="n">
        <v>0.85</v>
      </c>
      <c r="W31" t="n">
        <v>2.37</v>
      </c>
      <c r="X31" t="n">
        <v>0.2</v>
      </c>
      <c r="Y31" t="n">
        <v>1</v>
      </c>
      <c r="Z31" t="n">
        <v>10</v>
      </c>
      <c r="AA31" t="n">
        <v>303.2146567266981</v>
      </c>
      <c r="AB31" t="n">
        <v>414.8716702200309</v>
      </c>
      <c r="AC31" t="n">
        <v>375.2769002902766</v>
      </c>
      <c r="AD31" t="n">
        <v>303214.6567266982</v>
      </c>
      <c r="AE31" t="n">
        <v>414871.6702200309</v>
      </c>
      <c r="AF31" t="n">
        <v>3.0690478521261e-06</v>
      </c>
      <c r="AG31" t="n">
        <v>11.83159722222222</v>
      </c>
      <c r="AH31" t="n">
        <v>375276.9002902766</v>
      </c>
    </row>
    <row r="32">
      <c r="A32" t="n">
        <v>30</v>
      </c>
      <c r="B32" t="n">
        <v>80</v>
      </c>
      <c r="C32" t="inlineStr">
        <is>
          <t xml:space="preserve">CONCLUIDO	</t>
        </is>
      </c>
      <c r="D32" t="n">
        <v>7.3354</v>
      </c>
      <c r="E32" t="n">
        <v>13.63</v>
      </c>
      <c r="F32" t="n">
        <v>10.95</v>
      </c>
      <c r="G32" t="n">
        <v>59.75</v>
      </c>
      <c r="H32" t="n">
        <v>0.89</v>
      </c>
      <c r="I32" t="n">
        <v>11</v>
      </c>
      <c r="J32" t="n">
        <v>169.9</v>
      </c>
      <c r="K32" t="n">
        <v>50.28</v>
      </c>
      <c r="L32" t="n">
        <v>8.5</v>
      </c>
      <c r="M32" t="n">
        <v>9</v>
      </c>
      <c r="N32" t="n">
        <v>31.12</v>
      </c>
      <c r="O32" t="n">
        <v>21187.82</v>
      </c>
      <c r="P32" t="n">
        <v>108.8</v>
      </c>
      <c r="Q32" t="n">
        <v>623.98</v>
      </c>
      <c r="R32" t="n">
        <v>38.67</v>
      </c>
      <c r="S32" t="n">
        <v>29.8</v>
      </c>
      <c r="T32" t="n">
        <v>3336.62</v>
      </c>
      <c r="U32" t="n">
        <v>0.77</v>
      </c>
      <c r="V32" t="n">
        <v>0.85</v>
      </c>
      <c r="W32" t="n">
        <v>2.37</v>
      </c>
      <c r="X32" t="n">
        <v>0.21</v>
      </c>
      <c r="Y32" t="n">
        <v>1</v>
      </c>
      <c r="Z32" t="n">
        <v>10</v>
      </c>
      <c r="AA32" t="n">
        <v>301.9129263926789</v>
      </c>
      <c r="AB32" t="n">
        <v>413.0905853487366</v>
      </c>
      <c r="AC32" t="n">
        <v>373.6657996593302</v>
      </c>
      <c r="AD32" t="n">
        <v>301912.9263926789</v>
      </c>
      <c r="AE32" t="n">
        <v>413090.5853487366</v>
      </c>
      <c r="AF32" t="n">
        <v>3.067417003595138e-06</v>
      </c>
      <c r="AG32" t="n">
        <v>11.83159722222222</v>
      </c>
      <c r="AH32" t="n">
        <v>373665.7996593302</v>
      </c>
    </row>
    <row r="33">
      <c r="A33" t="n">
        <v>31</v>
      </c>
      <c r="B33" t="n">
        <v>80</v>
      </c>
      <c r="C33" t="inlineStr">
        <is>
          <t xml:space="preserve">CONCLUIDO	</t>
        </is>
      </c>
      <c r="D33" t="n">
        <v>7.3704</v>
      </c>
      <c r="E33" t="n">
        <v>13.57</v>
      </c>
      <c r="F33" t="n">
        <v>10.92</v>
      </c>
      <c r="G33" t="n">
        <v>65.53</v>
      </c>
      <c r="H33" t="n">
        <v>0.91</v>
      </c>
      <c r="I33" t="n">
        <v>10</v>
      </c>
      <c r="J33" t="n">
        <v>170.26</v>
      </c>
      <c r="K33" t="n">
        <v>50.28</v>
      </c>
      <c r="L33" t="n">
        <v>8.75</v>
      </c>
      <c r="M33" t="n">
        <v>8</v>
      </c>
      <c r="N33" t="n">
        <v>31.23</v>
      </c>
      <c r="O33" t="n">
        <v>21232.69</v>
      </c>
      <c r="P33" t="n">
        <v>107.56</v>
      </c>
      <c r="Q33" t="n">
        <v>623.97</v>
      </c>
      <c r="R33" t="n">
        <v>37.85</v>
      </c>
      <c r="S33" t="n">
        <v>29.8</v>
      </c>
      <c r="T33" t="n">
        <v>2931.54</v>
      </c>
      <c r="U33" t="n">
        <v>0.79</v>
      </c>
      <c r="V33" t="n">
        <v>0.86</v>
      </c>
      <c r="W33" t="n">
        <v>2.36</v>
      </c>
      <c r="X33" t="n">
        <v>0.17</v>
      </c>
      <c r="Y33" t="n">
        <v>1</v>
      </c>
      <c r="Z33" t="n">
        <v>10</v>
      </c>
      <c r="AA33" t="n">
        <v>300.3368623436516</v>
      </c>
      <c r="AB33" t="n">
        <v>410.9341449858189</v>
      </c>
      <c r="AC33" t="n">
        <v>371.7151669380663</v>
      </c>
      <c r="AD33" t="n">
        <v>300336.8623436516</v>
      </c>
      <c r="AE33" t="n">
        <v>410934.1449858189</v>
      </c>
      <c r="AF33" t="n">
        <v>3.0820528237448e-06</v>
      </c>
      <c r="AG33" t="n">
        <v>11.77951388888889</v>
      </c>
      <c r="AH33" t="n">
        <v>371715.1669380663</v>
      </c>
    </row>
    <row r="34">
      <c r="A34" t="n">
        <v>32</v>
      </c>
      <c r="B34" t="n">
        <v>80</v>
      </c>
      <c r="C34" t="inlineStr">
        <is>
          <t xml:space="preserve">CONCLUIDO	</t>
        </is>
      </c>
      <c r="D34" t="n">
        <v>7.3656</v>
      </c>
      <c r="E34" t="n">
        <v>13.58</v>
      </c>
      <c r="F34" t="n">
        <v>10.93</v>
      </c>
      <c r="G34" t="n">
        <v>65.58</v>
      </c>
      <c r="H34" t="n">
        <v>0.9399999999999999</v>
      </c>
      <c r="I34" t="n">
        <v>10</v>
      </c>
      <c r="J34" t="n">
        <v>170.62</v>
      </c>
      <c r="K34" t="n">
        <v>50.28</v>
      </c>
      <c r="L34" t="n">
        <v>9</v>
      </c>
      <c r="M34" t="n">
        <v>6</v>
      </c>
      <c r="N34" t="n">
        <v>31.34</v>
      </c>
      <c r="O34" t="n">
        <v>21277.6</v>
      </c>
      <c r="P34" t="n">
        <v>107.6</v>
      </c>
      <c r="Q34" t="n">
        <v>624.02</v>
      </c>
      <c r="R34" t="n">
        <v>37.89</v>
      </c>
      <c r="S34" t="n">
        <v>29.8</v>
      </c>
      <c r="T34" t="n">
        <v>2952.47</v>
      </c>
      <c r="U34" t="n">
        <v>0.79</v>
      </c>
      <c r="V34" t="n">
        <v>0.85</v>
      </c>
      <c r="W34" t="n">
        <v>2.37</v>
      </c>
      <c r="X34" t="n">
        <v>0.18</v>
      </c>
      <c r="Y34" t="n">
        <v>1</v>
      </c>
      <c r="Z34" t="n">
        <v>10</v>
      </c>
      <c r="AA34" t="n">
        <v>300.4758817282345</v>
      </c>
      <c r="AB34" t="n">
        <v>411.1243574409074</v>
      </c>
      <c r="AC34" t="n">
        <v>371.8872257834062</v>
      </c>
      <c r="AD34" t="n">
        <v>300475.8817282345</v>
      </c>
      <c r="AE34" t="n">
        <v>411124.3574409074</v>
      </c>
      <c r="AF34" t="n">
        <v>3.080045625552846e-06</v>
      </c>
      <c r="AG34" t="n">
        <v>11.78819444444444</v>
      </c>
      <c r="AH34" t="n">
        <v>371887.2257834062</v>
      </c>
    </row>
    <row r="35">
      <c r="A35" t="n">
        <v>33</v>
      </c>
      <c r="B35" t="n">
        <v>80</v>
      </c>
      <c r="C35" t="inlineStr">
        <is>
          <t xml:space="preserve">CONCLUIDO	</t>
        </is>
      </c>
      <c r="D35" t="n">
        <v>7.3636</v>
      </c>
      <c r="E35" t="n">
        <v>13.58</v>
      </c>
      <c r="F35" t="n">
        <v>10.93</v>
      </c>
      <c r="G35" t="n">
        <v>65.59999999999999</v>
      </c>
      <c r="H35" t="n">
        <v>0.96</v>
      </c>
      <c r="I35" t="n">
        <v>10</v>
      </c>
      <c r="J35" t="n">
        <v>170.99</v>
      </c>
      <c r="K35" t="n">
        <v>50.28</v>
      </c>
      <c r="L35" t="n">
        <v>9.25</v>
      </c>
      <c r="M35" t="n">
        <v>5</v>
      </c>
      <c r="N35" t="n">
        <v>31.46</v>
      </c>
      <c r="O35" t="n">
        <v>21322.55</v>
      </c>
      <c r="P35" t="n">
        <v>106.58</v>
      </c>
      <c r="Q35" t="n">
        <v>624.02</v>
      </c>
      <c r="R35" t="n">
        <v>37.95</v>
      </c>
      <c r="S35" t="n">
        <v>29.8</v>
      </c>
      <c r="T35" t="n">
        <v>2982.18</v>
      </c>
      <c r="U35" t="n">
        <v>0.79</v>
      </c>
      <c r="V35" t="n">
        <v>0.85</v>
      </c>
      <c r="W35" t="n">
        <v>2.37</v>
      </c>
      <c r="X35" t="n">
        <v>0.19</v>
      </c>
      <c r="Y35" t="n">
        <v>1</v>
      </c>
      <c r="Z35" t="n">
        <v>10</v>
      </c>
      <c r="AA35" t="n">
        <v>299.7536704811482</v>
      </c>
      <c r="AB35" t="n">
        <v>410.1361961509326</v>
      </c>
      <c r="AC35" t="n">
        <v>370.9933732200533</v>
      </c>
      <c r="AD35" t="n">
        <v>299753.6704811482</v>
      </c>
      <c r="AE35" t="n">
        <v>410136.1961509326</v>
      </c>
      <c r="AF35" t="n">
        <v>3.079209292972866e-06</v>
      </c>
      <c r="AG35" t="n">
        <v>11.78819444444444</v>
      </c>
      <c r="AH35" t="n">
        <v>370993.3732200533</v>
      </c>
    </row>
    <row r="36">
      <c r="A36" t="n">
        <v>34</v>
      </c>
      <c r="B36" t="n">
        <v>80</v>
      </c>
      <c r="C36" t="inlineStr">
        <is>
          <t xml:space="preserve">CONCLUIDO	</t>
        </is>
      </c>
      <c r="D36" t="n">
        <v>7.3651</v>
      </c>
      <c r="E36" t="n">
        <v>13.58</v>
      </c>
      <c r="F36" t="n">
        <v>10.93</v>
      </c>
      <c r="G36" t="n">
        <v>65.58</v>
      </c>
      <c r="H36" t="n">
        <v>0.98</v>
      </c>
      <c r="I36" t="n">
        <v>10</v>
      </c>
      <c r="J36" t="n">
        <v>171.35</v>
      </c>
      <c r="K36" t="n">
        <v>50.28</v>
      </c>
      <c r="L36" t="n">
        <v>9.5</v>
      </c>
      <c r="M36" t="n">
        <v>5</v>
      </c>
      <c r="N36" t="n">
        <v>31.57</v>
      </c>
      <c r="O36" t="n">
        <v>21367.54</v>
      </c>
      <c r="P36" t="n">
        <v>105.55</v>
      </c>
      <c r="Q36" t="n">
        <v>624.03</v>
      </c>
      <c r="R36" t="n">
        <v>37.76</v>
      </c>
      <c r="S36" t="n">
        <v>29.8</v>
      </c>
      <c r="T36" t="n">
        <v>2886.42</v>
      </c>
      <c r="U36" t="n">
        <v>0.79</v>
      </c>
      <c r="V36" t="n">
        <v>0.85</v>
      </c>
      <c r="W36" t="n">
        <v>2.38</v>
      </c>
      <c r="X36" t="n">
        <v>0.18</v>
      </c>
      <c r="Y36" t="n">
        <v>1</v>
      </c>
      <c r="Z36" t="n">
        <v>10</v>
      </c>
      <c r="AA36" t="n">
        <v>298.9690679290393</v>
      </c>
      <c r="AB36" t="n">
        <v>409.0626683249156</v>
      </c>
      <c r="AC36" t="n">
        <v>370.0223013830456</v>
      </c>
      <c r="AD36" t="n">
        <v>298969.0679290394</v>
      </c>
      <c r="AE36" t="n">
        <v>409062.6683249156</v>
      </c>
      <c r="AF36" t="n">
        <v>3.079836542407851e-06</v>
      </c>
      <c r="AG36" t="n">
        <v>11.78819444444444</v>
      </c>
      <c r="AH36" t="n">
        <v>370022.3013830456</v>
      </c>
    </row>
    <row r="37">
      <c r="A37" t="n">
        <v>35</v>
      </c>
      <c r="B37" t="n">
        <v>80</v>
      </c>
      <c r="C37" t="inlineStr">
        <is>
          <t xml:space="preserve">CONCLUIDO	</t>
        </is>
      </c>
      <c r="D37" t="n">
        <v>7.3964</v>
      </c>
      <c r="E37" t="n">
        <v>13.52</v>
      </c>
      <c r="F37" t="n">
        <v>10.91</v>
      </c>
      <c r="G37" t="n">
        <v>72.7</v>
      </c>
      <c r="H37" t="n">
        <v>1.01</v>
      </c>
      <c r="I37" t="n">
        <v>9</v>
      </c>
      <c r="J37" t="n">
        <v>171.72</v>
      </c>
      <c r="K37" t="n">
        <v>50.28</v>
      </c>
      <c r="L37" t="n">
        <v>9.75</v>
      </c>
      <c r="M37" t="n">
        <v>2</v>
      </c>
      <c r="N37" t="n">
        <v>31.69</v>
      </c>
      <c r="O37" t="n">
        <v>21412.57</v>
      </c>
      <c r="P37" t="n">
        <v>104.79</v>
      </c>
      <c r="Q37" t="n">
        <v>624.05</v>
      </c>
      <c r="R37" t="n">
        <v>37.12</v>
      </c>
      <c r="S37" t="n">
        <v>29.8</v>
      </c>
      <c r="T37" t="n">
        <v>2575.33</v>
      </c>
      <c r="U37" t="n">
        <v>0.8</v>
      </c>
      <c r="V37" t="n">
        <v>0.86</v>
      </c>
      <c r="W37" t="n">
        <v>2.37</v>
      </c>
      <c r="X37" t="n">
        <v>0.16</v>
      </c>
      <c r="Y37" t="n">
        <v>1</v>
      </c>
      <c r="Z37" t="n">
        <v>10</v>
      </c>
      <c r="AA37" t="n">
        <v>297.8566794644108</v>
      </c>
      <c r="AB37" t="n">
        <v>407.5406493524952</v>
      </c>
      <c r="AC37" t="n">
        <v>368.645541765186</v>
      </c>
      <c r="AD37" t="n">
        <v>297856.6794644108</v>
      </c>
      <c r="AE37" t="n">
        <v>407540.6493524952</v>
      </c>
      <c r="AF37" t="n">
        <v>3.092925147284548e-06</v>
      </c>
      <c r="AG37" t="n">
        <v>11.73611111111111</v>
      </c>
      <c r="AH37" t="n">
        <v>368645.541765186</v>
      </c>
    </row>
    <row r="38">
      <c r="A38" t="n">
        <v>36</v>
      </c>
      <c r="B38" t="n">
        <v>80</v>
      </c>
      <c r="C38" t="inlineStr">
        <is>
          <t xml:space="preserve">CONCLUIDO	</t>
        </is>
      </c>
      <c r="D38" t="n">
        <v>7.3939</v>
      </c>
      <c r="E38" t="n">
        <v>13.52</v>
      </c>
      <c r="F38" t="n">
        <v>10.91</v>
      </c>
      <c r="G38" t="n">
        <v>72.73999999999999</v>
      </c>
      <c r="H38" t="n">
        <v>1.03</v>
      </c>
      <c r="I38" t="n">
        <v>9</v>
      </c>
      <c r="J38" t="n">
        <v>172.08</v>
      </c>
      <c r="K38" t="n">
        <v>50.28</v>
      </c>
      <c r="L38" t="n">
        <v>10</v>
      </c>
      <c r="M38" t="n">
        <v>2</v>
      </c>
      <c r="N38" t="n">
        <v>31.8</v>
      </c>
      <c r="O38" t="n">
        <v>21457.64</v>
      </c>
      <c r="P38" t="n">
        <v>105.01</v>
      </c>
      <c r="Q38" t="n">
        <v>624.0599999999999</v>
      </c>
      <c r="R38" t="n">
        <v>37.15</v>
      </c>
      <c r="S38" t="n">
        <v>29.8</v>
      </c>
      <c r="T38" t="n">
        <v>2586.63</v>
      </c>
      <c r="U38" t="n">
        <v>0.8</v>
      </c>
      <c r="V38" t="n">
        <v>0.86</v>
      </c>
      <c r="W38" t="n">
        <v>2.37</v>
      </c>
      <c r="X38" t="n">
        <v>0.16</v>
      </c>
      <c r="Y38" t="n">
        <v>1</v>
      </c>
      <c r="Z38" t="n">
        <v>10</v>
      </c>
      <c r="AA38" t="n">
        <v>298.0570590513863</v>
      </c>
      <c r="AB38" t="n">
        <v>407.8148175435186</v>
      </c>
      <c r="AC38" t="n">
        <v>368.8935437288557</v>
      </c>
      <c r="AD38" t="n">
        <v>298057.0590513863</v>
      </c>
      <c r="AE38" t="n">
        <v>407814.8175435187</v>
      </c>
      <c r="AF38" t="n">
        <v>3.091879731559573e-06</v>
      </c>
      <c r="AG38" t="n">
        <v>11.73611111111111</v>
      </c>
      <c r="AH38" t="n">
        <v>368893.5437288557</v>
      </c>
    </row>
    <row r="39">
      <c r="A39" t="n">
        <v>37</v>
      </c>
      <c r="B39" t="n">
        <v>80</v>
      </c>
      <c r="C39" t="inlineStr">
        <is>
          <t xml:space="preserve">CONCLUIDO	</t>
        </is>
      </c>
      <c r="D39" t="n">
        <v>7.3951</v>
      </c>
      <c r="E39" t="n">
        <v>13.52</v>
      </c>
      <c r="F39" t="n">
        <v>10.91</v>
      </c>
      <c r="G39" t="n">
        <v>72.72</v>
      </c>
      <c r="H39" t="n">
        <v>1.05</v>
      </c>
      <c r="I39" t="n">
        <v>9</v>
      </c>
      <c r="J39" t="n">
        <v>172.45</v>
      </c>
      <c r="K39" t="n">
        <v>50.28</v>
      </c>
      <c r="L39" t="n">
        <v>10.25</v>
      </c>
      <c r="M39" t="n">
        <v>1</v>
      </c>
      <c r="N39" t="n">
        <v>31.92</v>
      </c>
      <c r="O39" t="n">
        <v>21502.75</v>
      </c>
      <c r="P39" t="n">
        <v>105.21</v>
      </c>
      <c r="Q39" t="n">
        <v>624.0599999999999</v>
      </c>
      <c r="R39" t="n">
        <v>37.15</v>
      </c>
      <c r="S39" t="n">
        <v>29.8</v>
      </c>
      <c r="T39" t="n">
        <v>2588.66</v>
      </c>
      <c r="U39" t="n">
        <v>0.8</v>
      </c>
      <c r="V39" t="n">
        <v>0.86</v>
      </c>
      <c r="W39" t="n">
        <v>2.37</v>
      </c>
      <c r="X39" t="n">
        <v>0.16</v>
      </c>
      <c r="Y39" t="n">
        <v>1</v>
      </c>
      <c r="Z39" t="n">
        <v>10</v>
      </c>
      <c r="AA39" t="n">
        <v>298.1857470341116</v>
      </c>
      <c r="AB39" t="n">
        <v>407.9908941187965</v>
      </c>
      <c r="AC39" t="n">
        <v>369.052815802914</v>
      </c>
      <c r="AD39" t="n">
        <v>298185.7470341116</v>
      </c>
      <c r="AE39" t="n">
        <v>407990.8941187965</v>
      </c>
      <c r="AF39" t="n">
        <v>3.092381531107561e-06</v>
      </c>
      <c r="AG39" t="n">
        <v>11.73611111111111</v>
      </c>
      <c r="AH39" t="n">
        <v>369052.815802914</v>
      </c>
    </row>
    <row r="40">
      <c r="A40" t="n">
        <v>38</v>
      </c>
      <c r="B40" t="n">
        <v>80</v>
      </c>
      <c r="C40" t="inlineStr">
        <is>
          <t xml:space="preserve">CONCLUIDO	</t>
        </is>
      </c>
      <c r="D40" t="n">
        <v>7.3934</v>
      </c>
      <c r="E40" t="n">
        <v>13.53</v>
      </c>
      <c r="F40" t="n">
        <v>10.91</v>
      </c>
      <c r="G40" t="n">
        <v>72.73999999999999</v>
      </c>
      <c r="H40" t="n">
        <v>1.08</v>
      </c>
      <c r="I40" t="n">
        <v>9</v>
      </c>
      <c r="J40" t="n">
        <v>172.82</v>
      </c>
      <c r="K40" t="n">
        <v>50.28</v>
      </c>
      <c r="L40" t="n">
        <v>10.5</v>
      </c>
      <c r="M40" t="n">
        <v>0</v>
      </c>
      <c r="N40" t="n">
        <v>32.04</v>
      </c>
      <c r="O40" t="n">
        <v>21547.89</v>
      </c>
      <c r="P40" t="n">
        <v>105.4</v>
      </c>
      <c r="Q40" t="n">
        <v>624.05</v>
      </c>
      <c r="R40" t="n">
        <v>37.19</v>
      </c>
      <c r="S40" t="n">
        <v>29.8</v>
      </c>
      <c r="T40" t="n">
        <v>2610.45</v>
      </c>
      <c r="U40" t="n">
        <v>0.8</v>
      </c>
      <c r="V40" t="n">
        <v>0.86</v>
      </c>
      <c r="W40" t="n">
        <v>2.37</v>
      </c>
      <c r="X40" t="n">
        <v>0.16</v>
      </c>
      <c r="Y40" t="n">
        <v>1</v>
      </c>
      <c r="Z40" t="n">
        <v>10</v>
      </c>
      <c r="AA40" t="n">
        <v>298.3518267062663</v>
      </c>
      <c r="AB40" t="n">
        <v>408.2181316531565</v>
      </c>
      <c r="AC40" t="n">
        <v>369.2583661059246</v>
      </c>
      <c r="AD40" t="n">
        <v>298351.8267062663</v>
      </c>
      <c r="AE40" t="n">
        <v>408218.1316531565</v>
      </c>
      <c r="AF40" t="n">
        <v>3.091670648414577e-06</v>
      </c>
      <c r="AG40" t="n">
        <v>11.74479166666667</v>
      </c>
      <c r="AH40" t="n">
        <v>369258.3661059246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7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4.3115</v>
      </c>
      <c r="E2" t="n">
        <v>23.19</v>
      </c>
      <c r="F2" t="n">
        <v>13.86</v>
      </c>
      <c r="G2" t="n">
        <v>5.47</v>
      </c>
      <c r="H2" t="n">
        <v>0.08</v>
      </c>
      <c r="I2" t="n">
        <v>152</v>
      </c>
      <c r="J2" t="n">
        <v>222.93</v>
      </c>
      <c r="K2" t="n">
        <v>56.94</v>
      </c>
      <c r="L2" t="n">
        <v>1</v>
      </c>
      <c r="M2" t="n">
        <v>150</v>
      </c>
      <c r="N2" t="n">
        <v>49.99</v>
      </c>
      <c r="O2" t="n">
        <v>27728.69</v>
      </c>
      <c r="P2" t="n">
        <v>210.69</v>
      </c>
      <c r="Q2" t="n">
        <v>624.53</v>
      </c>
      <c r="R2" t="n">
        <v>129.56</v>
      </c>
      <c r="S2" t="n">
        <v>29.8</v>
      </c>
      <c r="T2" t="n">
        <v>48079.56</v>
      </c>
      <c r="U2" t="n">
        <v>0.23</v>
      </c>
      <c r="V2" t="n">
        <v>0.67</v>
      </c>
      <c r="W2" t="n">
        <v>2.59</v>
      </c>
      <c r="X2" t="n">
        <v>3.11</v>
      </c>
      <c r="Y2" t="n">
        <v>1</v>
      </c>
      <c r="Z2" t="n">
        <v>10</v>
      </c>
      <c r="AA2" t="n">
        <v>691.1575872303669</v>
      </c>
      <c r="AB2" t="n">
        <v>945.6723025693395</v>
      </c>
      <c r="AC2" t="n">
        <v>855.4186652715338</v>
      </c>
      <c r="AD2" t="n">
        <v>691157.5872303669</v>
      </c>
      <c r="AE2" t="n">
        <v>945672.3025693395</v>
      </c>
      <c r="AF2" t="n">
        <v>1.639079924801989e-06</v>
      </c>
      <c r="AG2" t="n">
        <v>20.13020833333333</v>
      </c>
      <c r="AH2" t="n">
        <v>855418.6652715338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4.809</v>
      </c>
      <c r="E3" t="n">
        <v>20.79</v>
      </c>
      <c r="F3" t="n">
        <v>13.09</v>
      </c>
      <c r="G3" t="n">
        <v>6.83</v>
      </c>
      <c r="H3" t="n">
        <v>0.1</v>
      </c>
      <c r="I3" t="n">
        <v>115</v>
      </c>
      <c r="J3" t="n">
        <v>223.35</v>
      </c>
      <c r="K3" t="n">
        <v>56.94</v>
      </c>
      <c r="L3" t="n">
        <v>1.25</v>
      </c>
      <c r="M3" t="n">
        <v>113</v>
      </c>
      <c r="N3" t="n">
        <v>50.15</v>
      </c>
      <c r="O3" t="n">
        <v>27780.03</v>
      </c>
      <c r="P3" t="n">
        <v>198.4</v>
      </c>
      <c r="Q3" t="n">
        <v>624.25</v>
      </c>
      <c r="R3" t="n">
        <v>105.02</v>
      </c>
      <c r="S3" t="n">
        <v>29.8</v>
      </c>
      <c r="T3" t="n">
        <v>35995.3</v>
      </c>
      <c r="U3" t="n">
        <v>0.28</v>
      </c>
      <c r="V3" t="n">
        <v>0.71</v>
      </c>
      <c r="W3" t="n">
        <v>2.54</v>
      </c>
      <c r="X3" t="n">
        <v>2.34</v>
      </c>
      <c r="Y3" t="n">
        <v>1</v>
      </c>
      <c r="Z3" t="n">
        <v>10</v>
      </c>
      <c r="AA3" t="n">
        <v>603.5020846074437</v>
      </c>
      <c r="AB3" t="n">
        <v>825.7381767928058</v>
      </c>
      <c r="AC3" t="n">
        <v>746.9308841305096</v>
      </c>
      <c r="AD3" t="n">
        <v>603502.0846074438</v>
      </c>
      <c r="AE3" t="n">
        <v>825738.1767928058</v>
      </c>
      <c r="AF3" t="n">
        <v>1.828211842368727e-06</v>
      </c>
      <c r="AG3" t="n">
        <v>18.046875</v>
      </c>
      <c r="AH3" t="n">
        <v>746930.8841305097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5.1782</v>
      </c>
      <c r="E4" t="n">
        <v>19.31</v>
      </c>
      <c r="F4" t="n">
        <v>12.61</v>
      </c>
      <c r="G4" t="n">
        <v>8.23</v>
      </c>
      <c r="H4" t="n">
        <v>0.12</v>
      </c>
      <c r="I4" t="n">
        <v>92</v>
      </c>
      <c r="J4" t="n">
        <v>223.76</v>
      </c>
      <c r="K4" t="n">
        <v>56.94</v>
      </c>
      <c r="L4" t="n">
        <v>1.5</v>
      </c>
      <c r="M4" t="n">
        <v>90</v>
      </c>
      <c r="N4" t="n">
        <v>50.32</v>
      </c>
      <c r="O4" t="n">
        <v>27831.42</v>
      </c>
      <c r="P4" t="n">
        <v>190.72</v>
      </c>
      <c r="Q4" t="n">
        <v>624.29</v>
      </c>
      <c r="R4" t="n">
        <v>89.77</v>
      </c>
      <c r="S4" t="n">
        <v>29.8</v>
      </c>
      <c r="T4" t="n">
        <v>28481.69</v>
      </c>
      <c r="U4" t="n">
        <v>0.33</v>
      </c>
      <c r="V4" t="n">
        <v>0.74</v>
      </c>
      <c r="W4" t="n">
        <v>2.52</v>
      </c>
      <c r="X4" t="n">
        <v>1.86</v>
      </c>
      <c r="Y4" t="n">
        <v>1</v>
      </c>
      <c r="Z4" t="n">
        <v>10</v>
      </c>
      <c r="AA4" t="n">
        <v>549.7406641322467</v>
      </c>
      <c r="AB4" t="n">
        <v>752.1794295121624</v>
      </c>
      <c r="AC4" t="n">
        <v>680.3924804499806</v>
      </c>
      <c r="AD4" t="n">
        <v>549740.6641322467</v>
      </c>
      <c r="AE4" t="n">
        <v>752179.4295121625</v>
      </c>
      <c r="AF4" t="n">
        <v>1.96856863425946e-06</v>
      </c>
      <c r="AG4" t="n">
        <v>16.76215277777778</v>
      </c>
      <c r="AH4" t="n">
        <v>680392.4804499806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5.4608</v>
      </c>
      <c r="E5" t="n">
        <v>18.31</v>
      </c>
      <c r="F5" t="n">
        <v>12.27</v>
      </c>
      <c r="G5" t="n">
        <v>9.56</v>
      </c>
      <c r="H5" t="n">
        <v>0.14</v>
      </c>
      <c r="I5" t="n">
        <v>77</v>
      </c>
      <c r="J5" t="n">
        <v>224.18</v>
      </c>
      <c r="K5" t="n">
        <v>56.94</v>
      </c>
      <c r="L5" t="n">
        <v>1.75</v>
      </c>
      <c r="M5" t="n">
        <v>75</v>
      </c>
      <c r="N5" t="n">
        <v>50.49</v>
      </c>
      <c r="O5" t="n">
        <v>27882.87</v>
      </c>
      <c r="P5" t="n">
        <v>185.07</v>
      </c>
      <c r="Q5" t="n">
        <v>624.11</v>
      </c>
      <c r="R5" t="n">
        <v>79.79000000000001</v>
      </c>
      <c r="S5" t="n">
        <v>29.8</v>
      </c>
      <c r="T5" t="n">
        <v>23567.53</v>
      </c>
      <c r="U5" t="n">
        <v>0.37</v>
      </c>
      <c r="V5" t="n">
        <v>0.76</v>
      </c>
      <c r="W5" t="n">
        <v>2.48</v>
      </c>
      <c r="X5" t="n">
        <v>1.52</v>
      </c>
      <c r="Y5" t="n">
        <v>1</v>
      </c>
      <c r="Z5" t="n">
        <v>10</v>
      </c>
      <c r="AA5" t="n">
        <v>517.5196790225832</v>
      </c>
      <c r="AB5" t="n">
        <v>708.0932561955813</v>
      </c>
      <c r="AC5" t="n">
        <v>640.5138296394011</v>
      </c>
      <c r="AD5" t="n">
        <v>517519.6790225832</v>
      </c>
      <c r="AE5" t="n">
        <v>708093.2561955813</v>
      </c>
      <c r="AF5" t="n">
        <v>2.076003166730535e-06</v>
      </c>
      <c r="AG5" t="n">
        <v>15.89409722222222</v>
      </c>
      <c r="AH5" t="n">
        <v>640513.8296394012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5.6731</v>
      </c>
      <c r="E6" t="n">
        <v>17.63</v>
      </c>
      <c r="F6" t="n">
        <v>12.07</v>
      </c>
      <c r="G6" t="n">
        <v>10.97</v>
      </c>
      <c r="H6" t="n">
        <v>0.16</v>
      </c>
      <c r="I6" t="n">
        <v>66</v>
      </c>
      <c r="J6" t="n">
        <v>224.6</v>
      </c>
      <c r="K6" t="n">
        <v>56.94</v>
      </c>
      <c r="L6" t="n">
        <v>2</v>
      </c>
      <c r="M6" t="n">
        <v>64</v>
      </c>
      <c r="N6" t="n">
        <v>50.65</v>
      </c>
      <c r="O6" t="n">
        <v>27934.37</v>
      </c>
      <c r="P6" t="n">
        <v>181.55</v>
      </c>
      <c r="Q6" t="n">
        <v>624.08</v>
      </c>
      <c r="R6" t="n">
        <v>73.36</v>
      </c>
      <c r="S6" t="n">
        <v>29.8</v>
      </c>
      <c r="T6" t="n">
        <v>20409.67</v>
      </c>
      <c r="U6" t="n">
        <v>0.41</v>
      </c>
      <c r="V6" t="n">
        <v>0.77</v>
      </c>
      <c r="W6" t="n">
        <v>2.46</v>
      </c>
      <c r="X6" t="n">
        <v>1.32</v>
      </c>
      <c r="Y6" t="n">
        <v>1</v>
      </c>
      <c r="Z6" t="n">
        <v>10</v>
      </c>
      <c r="AA6" t="n">
        <v>493.1767317134149</v>
      </c>
      <c r="AB6" t="n">
        <v>674.7861617521366</v>
      </c>
      <c r="AC6" t="n">
        <v>610.3855175428381</v>
      </c>
      <c r="AD6" t="n">
        <v>493176.7317134149</v>
      </c>
      <c r="AE6" t="n">
        <v>674786.1617521367</v>
      </c>
      <c r="AF6" t="n">
        <v>2.156712123714291e-06</v>
      </c>
      <c r="AG6" t="n">
        <v>15.30381944444444</v>
      </c>
      <c r="AH6" t="n">
        <v>610385.5175428381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5.8448</v>
      </c>
      <c r="E7" t="n">
        <v>17.11</v>
      </c>
      <c r="F7" t="n">
        <v>11.9</v>
      </c>
      <c r="G7" t="n">
        <v>12.31</v>
      </c>
      <c r="H7" t="n">
        <v>0.18</v>
      </c>
      <c r="I7" t="n">
        <v>58</v>
      </c>
      <c r="J7" t="n">
        <v>225.01</v>
      </c>
      <c r="K7" t="n">
        <v>56.94</v>
      </c>
      <c r="L7" t="n">
        <v>2.25</v>
      </c>
      <c r="M7" t="n">
        <v>56</v>
      </c>
      <c r="N7" t="n">
        <v>50.82</v>
      </c>
      <c r="O7" t="n">
        <v>27985.94</v>
      </c>
      <c r="P7" t="n">
        <v>178.55</v>
      </c>
      <c r="Q7" t="n">
        <v>624.2</v>
      </c>
      <c r="R7" t="n">
        <v>68.56999999999999</v>
      </c>
      <c r="S7" t="n">
        <v>29.8</v>
      </c>
      <c r="T7" t="n">
        <v>18051.55</v>
      </c>
      <c r="U7" t="n">
        <v>0.43</v>
      </c>
      <c r="V7" t="n">
        <v>0.78</v>
      </c>
      <c r="W7" t="n">
        <v>2.44</v>
      </c>
      <c r="X7" t="n">
        <v>1.15</v>
      </c>
      <c r="Y7" t="n">
        <v>1</v>
      </c>
      <c r="Z7" t="n">
        <v>10</v>
      </c>
      <c r="AA7" t="n">
        <v>472.001042742325</v>
      </c>
      <c r="AB7" t="n">
        <v>645.8126498964269</v>
      </c>
      <c r="AC7" t="n">
        <v>584.1771969940581</v>
      </c>
      <c r="AD7" t="n">
        <v>472001.042742325</v>
      </c>
      <c r="AE7" t="n">
        <v>645812.6498964269</v>
      </c>
      <c r="AF7" t="n">
        <v>2.221986395565967e-06</v>
      </c>
      <c r="AG7" t="n">
        <v>14.85243055555556</v>
      </c>
      <c r="AH7" t="n">
        <v>584177.1969940581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5.9752</v>
      </c>
      <c r="E8" t="n">
        <v>16.74</v>
      </c>
      <c r="F8" t="n">
        <v>11.79</v>
      </c>
      <c r="G8" t="n">
        <v>13.61</v>
      </c>
      <c r="H8" t="n">
        <v>0.2</v>
      </c>
      <c r="I8" t="n">
        <v>52</v>
      </c>
      <c r="J8" t="n">
        <v>225.43</v>
      </c>
      <c r="K8" t="n">
        <v>56.94</v>
      </c>
      <c r="L8" t="n">
        <v>2.5</v>
      </c>
      <c r="M8" t="n">
        <v>50</v>
      </c>
      <c r="N8" t="n">
        <v>50.99</v>
      </c>
      <c r="O8" t="n">
        <v>28037.57</v>
      </c>
      <c r="P8" t="n">
        <v>176.44</v>
      </c>
      <c r="Q8" t="n">
        <v>624.0599999999999</v>
      </c>
      <c r="R8" t="n">
        <v>64.59999999999999</v>
      </c>
      <c r="S8" t="n">
        <v>29.8</v>
      </c>
      <c r="T8" t="n">
        <v>16096.69</v>
      </c>
      <c r="U8" t="n">
        <v>0.46</v>
      </c>
      <c r="V8" t="n">
        <v>0.79</v>
      </c>
      <c r="W8" t="n">
        <v>2.44</v>
      </c>
      <c r="X8" t="n">
        <v>1.04</v>
      </c>
      <c r="Y8" t="n">
        <v>1</v>
      </c>
      <c r="Z8" t="n">
        <v>10</v>
      </c>
      <c r="AA8" t="n">
        <v>464.6441328441956</v>
      </c>
      <c r="AB8" t="n">
        <v>635.7466012098482</v>
      </c>
      <c r="AC8" t="n">
        <v>575.0718378663385</v>
      </c>
      <c r="AD8" t="n">
        <v>464644.1328441956</v>
      </c>
      <c r="AE8" t="n">
        <v>635746.6012098482</v>
      </c>
      <c r="AF8" t="n">
        <v>2.271559867024666e-06</v>
      </c>
      <c r="AG8" t="n">
        <v>14.53125</v>
      </c>
      <c r="AH8" t="n">
        <v>575071.8378663384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6.0961</v>
      </c>
      <c r="E9" t="n">
        <v>16.4</v>
      </c>
      <c r="F9" t="n">
        <v>11.68</v>
      </c>
      <c r="G9" t="n">
        <v>14.91</v>
      </c>
      <c r="H9" t="n">
        <v>0.22</v>
      </c>
      <c r="I9" t="n">
        <v>47</v>
      </c>
      <c r="J9" t="n">
        <v>225.85</v>
      </c>
      <c r="K9" t="n">
        <v>56.94</v>
      </c>
      <c r="L9" t="n">
        <v>2.75</v>
      </c>
      <c r="M9" t="n">
        <v>45</v>
      </c>
      <c r="N9" t="n">
        <v>51.16</v>
      </c>
      <c r="O9" t="n">
        <v>28089.25</v>
      </c>
      <c r="P9" t="n">
        <v>174.26</v>
      </c>
      <c r="Q9" t="n">
        <v>624.0700000000001</v>
      </c>
      <c r="R9" t="n">
        <v>61.15</v>
      </c>
      <c r="S9" t="n">
        <v>29.8</v>
      </c>
      <c r="T9" t="n">
        <v>14397.61</v>
      </c>
      <c r="U9" t="n">
        <v>0.49</v>
      </c>
      <c r="V9" t="n">
        <v>0.8</v>
      </c>
      <c r="W9" t="n">
        <v>2.43</v>
      </c>
      <c r="X9" t="n">
        <v>0.93</v>
      </c>
      <c r="Y9" t="n">
        <v>1</v>
      </c>
      <c r="Z9" t="n">
        <v>10</v>
      </c>
      <c r="AA9" t="n">
        <v>447.2342218269616</v>
      </c>
      <c r="AB9" t="n">
        <v>611.9255928850023</v>
      </c>
      <c r="AC9" t="n">
        <v>553.5242731430205</v>
      </c>
      <c r="AD9" t="n">
        <v>447234.2218269616</v>
      </c>
      <c r="AE9" t="n">
        <v>611925.5928850023</v>
      </c>
      <c r="AF9" t="n">
        <v>2.317521774228321e-06</v>
      </c>
      <c r="AG9" t="n">
        <v>14.23611111111111</v>
      </c>
      <c r="AH9" t="n">
        <v>553524.2731430206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6.1912</v>
      </c>
      <c r="E10" t="n">
        <v>16.15</v>
      </c>
      <c r="F10" t="n">
        <v>11.6</v>
      </c>
      <c r="G10" t="n">
        <v>16.19</v>
      </c>
      <c r="H10" t="n">
        <v>0.24</v>
      </c>
      <c r="I10" t="n">
        <v>43</v>
      </c>
      <c r="J10" t="n">
        <v>226.27</v>
      </c>
      <c r="K10" t="n">
        <v>56.94</v>
      </c>
      <c r="L10" t="n">
        <v>3</v>
      </c>
      <c r="M10" t="n">
        <v>41</v>
      </c>
      <c r="N10" t="n">
        <v>51.33</v>
      </c>
      <c r="O10" t="n">
        <v>28140.99</v>
      </c>
      <c r="P10" t="n">
        <v>172.61</v>
      </c>
      <c r="Q10" t="n">
        <v>624.05</v>
      </c>
      <c r="R10" t="n">
        <v>58.82</v>
      </c>
      <c r="S10" t="n">
        <v>29.8</v>
      </c>
      <c r="T10" t="n">
        <v>13253.05</v>
      </c>
      <c r="U10" t="n">
        <v>0.51</v>
      </c>
      <c r="V10" t="n">
        <v>0.8</v>
      </c>
      <c r="W10" t="n">
        <v>2.42</v>
      </c>
      <c r="X10" t="n">
        <v>0.86</v>
      </c>
      <c r="Y10" t="n">
        <v>1</v>
      </c>
      <c r="Z10" t="n">
        <v>10</v>
      </c>
      <c r="AA10" t="n">
        <v>442.1764641489565</v>
      </c>
      <c r="AB10" t="n">
        <v>605.0053456974346</v>
      </c>
      <c r="AC10" t="n">
        <v>547.2644846344066</v>
      </c>
      <c r="AD10" t="n">
        <v>442176.4641489565</v>
      </c>
      <c r="AE10" t="n">
        <v>605005.3456974346</v>
      </c>
      <c r="AF10" t="n">
        <v>2.353675433244596e-06</v>
      </c>
      <c r="AG10" t="n">
        <v>14.01909722222222</v>
      </c>
      <c r="AH10" t="n">
        <v>547264.4846344066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6.2922</v>
      </c>
      <c r="E11" t="n">
        <v>15.89</v>
      </c>
      <c r="F11" t="n">
        <v>11.52</v>
      </c>
      <c r="G11" t="n">
        <v>17.72</v>
      </c>
      <c r="H11" t="n">
        <v>0.25</v>
      </c>
      <c r="I11" t="n">
        <v>39</v>
      </c>
      <c r="J11" t="n">
        <v>226.69</v>
      </c>
      <c r="K11" t="n">
        <v>56.94</v>
      </c>
      <c r="L11" t="n">
        <v>3.25</v>
      </c>
      <c r="M11" t="n">
        <v>37</v>
      </c>
      <c r="N11" t="n">
        <v>51.5</v>
      </c>
      <c r="O11" t="n">
        <v>28192.8</v>
      </c>
      <c r="P11" t="n">
        <v>170.89</v>
      </c>
      <c r="Q11" t="n">
        <v>624.03</v>
      </c>
      <c r="R11" t="n">
        <v>56.42</v>
      </c>
      <c r="S11" t="n">
        <v>29.8</v>
      </c>
      <c r="T11" t="n">
        <v>12072.66</v>
      </c>
      <c r="U11" t="n">
        <v>0.53</v>
      </c>
      <c r="V11" t="n">
        <v>0.8100000000000001</v>
      </c>
      <c r="W11" t="n">
        <v>2.42</v>
      </c>
      <c r="X11" t="n">
        <v>0.77</v>
      </c>
      <c r="Y11" t="n">
        <v>1</v>
      </c>
      <c r="Z11" t="n">
        <v>10</v>
      </c>
      <c r="AA11" t="n">
        <v>426.3903712922968</v>
      </c>
      <c r="AB11" t="n">
        <v>583.406117017688</v>
      </c>
      <c r="AC11" t="n">
        <v>527.7266560251471</v>
      </c>
      <c r="AD11" t="n">
        <v>426390.3712922969</v>
      </c>
      <c r="AE11" t="n">
        <v>583406.117017688</v>
      </c>
      <c r="AF11" t="n">
        <v>2.392072063745582e-06</v>
      </c>
      <c r="AG11" t="n">
        <v>13.79340277777778</v>
      </c>
      <c r="AH11" t="n">
        <v>527726.6560251471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6.3736</v>
      </c>
      <c r="E12" t="n">
        <v>15.69</v>
      </c>
      <c r="F12" t="n">
        <v>11.45</v>
      </c>
      <c r="G12" t="n">
        <v>19.08</v>
      </c>
      <c r="H12" t="n">
        <v>0.27</v>
      </c>
      <c r="I12" t="n">
        <v>36</v>
      </c>
      <c r="J12" t="n">
        <v>227.11</v>
      </c>
      <c r="K12" t="n">
        <v>56.94</v>
      </c>
      <c r="L12" t="n">
        <v>3.5</v>
      </c>
      <c r="M12" t="n">
        <v>34</v>
      </c>
      <c r="N12" t="n">
        <v>51.67</v>
      </c>
      <c r="O12" t="n">
        <v>28244.66</v>
      </c>
      <c r="P12" t="n">
        <v>169.5</v>
      </c>
      <c r="Q12" t="n">
        <v>624.08</v>
      </c>
      <c r="R12" t="n">
        <v>54</v>
      </c>
      <c r="S12" t="n">
        <v>29.8</v>
      </c>
      <c r="T12" t="n">
        <v>10878.98</v>
      </c>
      <c r="U12" t="n">
        <v>0.55</v>
      </c>
      <c r="V12" t="n">
        <v>0.82</v>
      </c>
      <c r="W12" t="n">
        <v>2.41</v>
      </c>
      <c r="X12" t="n">
        <v>0.7</v>
      </c>
      <c r="Y12" t="n">
        <v>1</v>
      </c>
      <c r="Z12" t="n">
        <v>10</v>
      </c>
      <c r="AA12" t="n">
        <v>422.3276953429866</v>
      </c>
      <c r="AB12" t="n">
        <v>577.8473845512285</v>
      </c>
      <c r="AC12" t="n">
        <v>522.6984411835564</v>
      </c>
      <c r="AD12" t="n">
        <v>422327.6953429866</v>
      </c>
      <c r="AE12" t="n">
        <v>577847.3845512285</v>
      </c>
      <c r="AF12" t="n">
        <v>2.423017466941426e-06</v>
      </c>
      <c r="AG12" t="n">
        <v>13.61979166666667</v>
      </c>
      <c r="AH12" t="n">
        <v>522698.4411835563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6.4508</v>
      </c>
      <c r="E13" t="n">
        <v>15.5</v>
      </c>
      <c r="F13" t="n">
        <v>11.39</v>
      </c>
      <c r="G13" t="n">
        <v>20.71</v>
      </c>
      <c r="H13" t="n">
        <v>0.29</v>
      </c>
      <c r="I13" t="n">
        <v>33</v>
      </c>
      <c r="J13" t="n">
        <v>227.53</v>
      </c>
      <c r="K13" t="n">
        <v>56.94</v>
      </c>
      <c r="L13" t="n">
        <v>3.75</v>
      </c>
      <c r="M13" t="n">
        <v>31</v>
      </c>
      <c r="N13" t="n">
        <v>51.84</v>
      </c>
      <c r="O13" t="n">
        <v>28296.58</v>
      </c>
      <c r="P13" t="n">
        <v>167.83</v>
      </c>
      <c r="Q13" t="n">
        <v>624.01</v>
      </c>
      <c r="R13" t="n">
        <v>52.18</v>
      </c>
      <c r="S13" t="n">
        <v>29.8</v>
      </c>
      <c r="T13" t="n">
        <v>9981.35</v>
      </c>
      <c r="U13" t="n">
        <v>0.57</v>
      </c>
      <c r="V13" t="n">
        <v>0.82</v>
      </c>
      <c r="W13" t="n">
        <v>2.41</v>
      </c>
      <c r="X13" t="n">
        <v>0.64</v>
      </c>
      <c r="Y13" t="n">
        <v>1</v>
      </c>
      <c r="Z13" t="n">
        <v>10</v>
      </c>
      <c r="AA13" t="n">
        <v>418.1305449653757</v>
      </c>
      <c r="AB13" t="n">
        <v>572.1046582393749</v>
      </c>
      <c r="AC13" t="n">
        <v>517.5037926109391</v>
      </c>
      <c r="AD13" t="n">
        <v>418130.5449653757</v>
      </c>
      <c r="AE13" t="n">
        <v>572104.6582393749</v>
      </c>
      <c r="AF13" t="n">
        <v>2.452366178571883e-06</v>
      </c>
      <c r="AG13" t="n">
        <v>13.45486111111111</v>
      </c>
      <c r="AH13" t="n">
        <v>517503.792610939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6.5136</v>
      </c>
      <c r="E14" t="n">
        <v>15.35</v>
      </c>
      <c r="F14" t="n">
        <v>11.33</v>
      </c>
      <c r="G14" t="n">
        <v>21.93</v>
      </c>
      <c r="H14" t="n">
        <v>0.31</v>
      </c>
      <c r="I14" t="n">
        <v>31</v>
      </c>
      <c r="J14" t="n">
        <v>227.95</v>
      </c>
      <c r="K14" t="n">
        <v>56.94</v>
      </c>
      <c r="L14" t="n">
        <v>4</v>
      </c>
      <c r="M14" t="n">
        <v>29</v>
      </c>
      <c r="N14" t="n">
        <v>52.01</v>
      </c>
      <c r="O14" t="n">
        <v>28348.56</v>
      </c>
      <c r="P14" t="n">
        <v>166.59</v>
      </c>
      <c r="Q14" t="n">
        <v>624.05</v>
      </c>
      <c r="R14" t="n">
        <v>50.34</v>
      </c>
      <c r="S14" t="n">
        <v>29.8</v>
      </c>
      <c r="T14" t="n">
        <v>9072.68</v>
      </c>
      <c r="U14" t="n">
        <v>0.59</v>
      </c>
      <c r="V14" t="n">
        <v>0.82</v>
      </c>
      <c r="W14" t="n">
        <v>2.4</v>
      </c>
      <c r="X14" t="n">
        <v>0.58</v>
      </c>
      <c r="Y14" t="n">
        <v>1</v>
      </c>
      <c r="Z14" t="n">
        <v>10</v>
      </c>
      <c r="AA14" t="n">
        <v>414.9750467508317</v>
      </c>
      <c r="AB14" t="n">
        <v>567.7871663714797</v>
      </c>
      <c r="AC14" t="n">
        <v>513.5983561072778</v>
      </c>
      <c r="AD14" t="n">
        <v>414975.0467508317</v>
      </c>
      <c r="AE14" t="n">
        <v>567787.1663714796</v>
      </c>
      <c r="AF14" t="n">
        <v>2.476240519121011e-06</v>
      </c>
      <c r="AG14" t="n">
        <v>13.32465277777778</v>
      </c>
      <c r="AH14" t="n">
        <v>513598.3561072778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6.5642</v>
      </c>
      <c r="E15" t="n">
        <v>15.23</v>
      </c>
      <c r="F15" t="n">
        <v>11.3</v>
      </c>
      <c r="G15" t="n">
        <v>23.38</v>
      </c>
      <c r="H15" t="n">
        <v>0.33</v>
      </c>
      <c r="I15" t="n">
        <v>29</v>
      </c>
      <c r="J15" t="n">
        <v>228.38</v>
      </c>
      <c r="K15" t="n">
        <v>56.94</v>
      </c>
      <c r="L15" t="n">
        <v>4.25</v>
      </c>
      <c r="M15" t="n">
        <v>27</v>
      </c>
      <c r="N15" t="n">
        <v>52.18</v>
      </c>
      <c r="O15" t="n">
        <v>28400.61</v>
      </c>
      <c r="P15" t="n">
        <v>165.59</v>
      </c>
      <c r="Q15" t="n">
        <v>624.01</v>
      </c>
      <c r="R15" t="n">
        <v>49.8</v>
      </c>
      <c r="S15" t="n">
        <v>29.8</v>
      </c>
      <c r="T15" t="n">
        <v>8811.209999999999</v>
      </c>
      <c r="U15" t="n">
        <v>0.6</v>
      </c>
      <c r="V15" t="n">
        <v>0.83</v>
      </c>
      <c r="W15" t="n">
        <v>2.39</v>
      </c>
      <c r="X15" t="n">
        <v>0.55</v>
      </c>
      <c r="Y15" t="n">
        <v>1</v>
      </c>
      <c r="Z15" t="n">
        <v>10</v>
      </c>
      <c r="AA15" t="n">
        <v>412.5561070849292</v>
      </c>
      <c r="AB15" t="n">
        <v>564.4774664045053</v>
      </c>
      <c r="AC15" t="n">
        <v>510.6045292599586</v>
      </c>
      <c r="AD15" t="n">
        <v>412556.1070849292</v>
      </c>
      <c r="AE15" t="n">
        <v>564477.4664045053</v>
      </c>
      <c r="AF15" t="n">
        <v>2.495476850837346e-06</v>
      </c>
      <c r="AG15" t="n">
        <v>13.22048611111111</v>
      </c>
      <c r="AH15" t="n">
        <v>510604.5292599585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6.5874</v>
      </c>
      <c r="E16" t="n">
        <v>15.18</v>
      </c>
      <c r="F16" t="n">
        <v>11.29</v>
      </c>
      <c r="G16" t="n">
        <v>24.19</v>
      </c>
      <c r="H16" t="n">
        <v>0.35</v>
      </c>
      <c r="I16" t="n">
        <v>28</v>
      </c>
      <c r="J16" t="n">
        <v>228.8</v>
      </c>
      <c r="K16" t="n">
        <v>56.94</v>
      </c>
      <c r="L16" t="n">
        <v>4.5</v>
      </c>
      <c r="M16" t="n">
        <v>26</v>
      </c>
      <c r="N16" t="n">
        <v>52.36</v>
      </c>
      <c r="O16" t="n">
        <v>28452.71</v>
      </c>
      <c r="P16" t="n">
        <v>165.02</v>
      </c>
      <c r="Q16" t="n">
        <v>624.16</v>
      </c>
      <c r="R16" t="n">
        <v>49.35</v>
      </c>
      <c r="S16" t="n">
        <v>29.8</v>
      </c>
      <c r="T16" t="n">
        <v>8594.379999999999</v>
      </c>
      <c r="U16" t="n">
        <v>0.6</v>
      </c>
      <c r="V16" t="n">
        <v>0.83</v>
      </c>
      <c r="W16" t="n">
        <v>2.39</v>
      </c>
      <c r="X16" t="n">
        <v>0.54</v>
      </c>
      <c r="Y16" t="n">
        <v>1</v>
      </c>
      <c r="Z16" t="n">
        <v>10</v>
      </c>
      <c r="AA16" t="n">
        <v>400.9216889928471</v>
      </c>
      <c r="AB16" t="n">
        <v>548.5587422966174</v>
      </c>
      <c r="AC16" t="n">
        <v>496.2050658388578</v>
      </c>
      <c r="AD16" t="n">
        <v>400921.688992847</v>
      </c>
      <c r="AE16" t="n">
        <v>548558.7422966175</v>
      </c>
      <c r="AF16" t="n">
        <v>2.504296670912821e-06</v>
      </c>
      <c r="AG16" t="n">
        <v>13.17708333333333</v>
      </c>
      <c r="AH16" t="n">
        <v>496205.0658388578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6.6471</v>
      </c>
      <c r="E17" t="n">
        <v>15.04</v>
      </c>
      <c r="F17" t="n">
        <v>11.24</v>
      </c>
      <c r="G17" t="n">
        <v>25.94</v>
      </c>
      <c r="H17" t="n">
        <v>0.37</v>
      </c>
      <c r="I17" t="n">
        <v>26</v>
      </c>
      <c r="J17" t="n">
        <v>229.22</v>
      </c>
      <c r="K17" t="n">
        <v>56.94</v>
      </c>
      <c r="L17" t="n">
        <v>4.75</v>
      </c>
      <c r="M17" t="n">
        <v>24</v>
      </c>
      <c r="N17" t="n">
        <v>52.53</v>
      </c>
      <c r="O17" t="n">
        <v>28504.87</v>
      </c>
      <c r="P17" t="n">
        <v>163.73</v>
      </c>
      <c r="Q17" t="n">
        <v>623.97</v>
      </c>
      <c r="R17" t="n">
        <v>47.8</v>
      </c>
      <c r="S17" t="n">
        <v>29.8</v>
      </c>
      <c r="T17" t="n">
        <v>7826.5</v>
      </c>
      <c r="U17" t="n">
        <v>0.62</v>
      </c>
      <c r="V17" t="n">
        <v>0.83</v>
      </c>
      <c r="W17" t="n">
        <v>2.39</v>
      </c>
      <c r="X17" t="n">
        <v>0.5</v>
      </c>
      <c r="Y17" t="n">
        <v>1</v>
      </c>
      <c r="Z17" t="n">
        <v>10</v>
      </c>
      <c r="AA17" t="n">
        <v>397.9822000778152</v>
      </c>
      <c r="AB17" t="n">
        <v>544.5368038819724</v>
      </c>
      <c r="AC17" t="n">
        <v>492.5669755816805</v>
      </c>
      <c r="AD17" t="n">
        <v>397982.2000778152</v>
      </c>
      <c r="AE17" t="n">
        <v>544536.8038819724</v>
      </c>
      <c r="AF17" t="n">
        <v>2.526992501020829e-06</v>
      </c>
      <c r="AG17" t="n">
        <v>13.05555555555556</v>
      </c>
      <c r="AH17" t="n">
        <v>492566.9755816805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6.6732</v>
      </c>
      <c r="E18" t="n">
        <v>14.99</v>
      </c>
      <c r="F18" t="n">
        <v>11.23</v>
      </c>
      <c r="G18" t="n">
        <v>26.95</v>
      </c>
      <c r="H18" t="n">
        <v>0.39</v>
      </c>
      <c r="I18" t="n">
        <v>25</v>
      </c>
      <c r="J18" t="n">
        <v>229.65</v>
      </c>
      <c r="K18" t="n">
        <v>56.94</v>
      </c>
      <c r="L18" t="n">
        <v>5</v>
      </c>
      <c r="M18" t="n">
        <v>23</v>
      </c>
      <c r="N18" t="n">
        <v>52.7</v>
      </c>
      <c r="O18" t="n">
        <v>28557.1</v>
      </c>
      <c r="P18" t="n">
        <v>163.31</v>
      </c>
      <c r="Q18" t="n">
        <v>624.03</v>
      </c>
      <c r="R18" t="n">
        <v>47.45</v>
      </c>
      <c r="S18" t="n">
        <v>29.8</v>
      </c>
      <c r="T18" t="n">
        <v>7656.41</v>
      </c>
      <c r="U18" t="n">
        <v>0.63</v>
      </c>
      <c r="V18" t="n">
        <v>0.83</v>
      </c>
      <c r="W18" t="n">
        <v>2.39</v>
      </c>
      <c r="X18" t="n">
        <v>0.48</v>
      </c>
      <c r="Y18" t="n">
        <v>1</v>
      </c>
      <c r="Z18" t="n">
        <v>10</v>
      </c>
      <c r="AA18" t="n">
        <v>396.8821331402224</v>
      </c>
      <c r="AB18" t="n">
        <v>543.0316437664297</v>
      </c>
      <c r="AC18" t="n">
        <v>491.2054658350597</v>
      </c>
      <c r="AD18" t="n">
        <v>396882.1331402224</v>
      </c>
      <c r="AE18" t="n">
        <v>543031.6437664297</v>
      </c>
      <c r="AF18" t="n">
        <v>2.536914798605737e-06</v>
      </c>
      <c r="AG18" t="n">
        <v>13.01215277777778</v>
      </c>
      <c r="AH18" t="n">
        <v>491205.4658350597</v>
      </c>
    </row>
    <row r="19">
      <c r="A19" t="n">
        <v>17</v>
      </c>
      <c r="B19" t="n">
        <v>115</v>
      </c>
      <c r="C19" t="inlineStr">
        <is>
          <t xml:space="preserve">CONCLUIDO	</t>
        </is>
      </c>
      <c r="D19" t="n">
        <v>6.6972</v>
      </c>
      <c r="E19" t="n">
        <v>14.93</v>
      </c>
      <c r="F19" t="n">
        <v>11.22</v>
      </c>
      <c r="G19" t="n">
        <v>28.04</v>
      </c>
      <c r="H19" t="n">
        <v>0.41</v>
      </c>
      <c r="I19" t="n">
        <v>24</v>
      </c>
      <c r="J19" t="n">
        <v>230.07</v>
      </c>
      <c r="K19" t="n">
        <v>56.94</v>
      </c>
      <c r="L19" t="n">
        <v>5.25</v>
      </c>
      <c r="M19" t="n">
        <v>22</v>
      </c>
      <c r="N19" t="n">
        <v>52.88</v>
      </c>
      <c r="O19" t="n">
        <v>28609.38</v>
      </c>
      <c r="P19" t="n">
        <v>162.41</v>
      </c>
      <c r="Q19" t="n">
        <v>624.03</v>
      </c>
      <c r="R19" t="n">
        <v>46.91</v>
      </c>
      <c r="S19" t="n">
        <v>29.8</v>
      </c>
      <c r="T19" t="n">
        <v>7394.04</v>
      </c>
      <c r="U19" t="n">
        <v>0.64</v>
      </c>
      <c r="V19" t="n">
        <v>0.83</v>
      </c>
      <c r="W19" t="n">
        <v>2.39</v>
      </c>
      <c r="X19" t="n">
        <v>0.47</v>
      </c>
      <c r="Y19" t="n">
        <v>1</v>
      </c>
      <c r="Z19" t="n">
        <v>10</v>
      </c>
      <c r="AA19" t="n">
        <v>395.2866034109472</v>
      </c>
      <c r="AB19" t="n">
        <v>540.8485696010317</v>
      </c>
      <c r="AC19" t="n">
        <v>489.2307412040435</v>
      </c>
      <c r="AD19" t="n">
        <v>395286.6034109473</v>
      </c>
      <c r="AE19" t="n">
        <v>540848.5696010317</v>
      </c>
      <c r="AF19" t="n">
        <v>2.546038750407952e-06</v>
      </c>
      <c r="AG19" t="n">
        <v>12.96006944444444</v>
      </c>
      <c r="AH19" t="n">
        <v>489230.7412040435</v>
      </c>
    </row>
    <row r="20">
      <c r="A20" t="n">
        <v>18</v>
      </c>
      <c r="B20" t="n">
        <v>115</v>
      </c>
      <c r="C20" t="inlineStr">
        <is>
          <t xml:space="preserve">CONCLUIDO	</t>
        </is>
      </c>
      <c r="D20" t="n">
        <v>6.7233</v>
      </c>
      <c r="E20" t="n">
        <v>14.87</v>
      </c>
      <c r="F20" t="n">
        <v>11.2</v>
      </c>
      <c r="G20" t="n">
        <v>29.23</v>
      </c>
      <c r="H20" t="n">
        <v>0.42</v>
      </c>
      <c r="I20" t="n">
        <v>23</v>
      </c>
      <c r="J20" t="n">
        <v>230.49</v>
      </c>
      <c r="K20" t="n">
        <v>56.94</v>
      </c>
      <c r="L20" t="n">
        <v>5.5</v>
      </c>
      <c r="M20" t="n">
        <v>21</v>
      </c>
      <c r="N20" t="n">
        <v>53.05</v>
      </c>
      <c r="O20" t="n">
        <v>28661.73</v>
      </c>
      <c r="P20" t="n">
        <v>162.07</v>
      </c>
      <c r="Q20" t="n">
        <v>624.22</v>
      </c>
      <c r="R20" t="n">
        <v>46.49</v>
      </c>
      <c r="S20" t="n">
        <v>29.8</v>
      </c>
      <c r="T20" t="n">
        <v>7189.6</v>
      </c>
      <c r="U20" t="n">
        <v>0.64</v>
      </c>
      <c r="V20" t="n">
        <v>0.83</v>
      </c>
      <c r="W20" t="n">
        <v>2.39</v>
      </c>
      <c r="X20" t="n">
        <v>0.45</v>
      </c>
      <c r="Y20" t="n">
        <v>1</v>
      </c>
      <c r="Z20" t="n">
        <v>10</v>
      </c>
      <c r="AA20" t="n">
        <v>394.2265164388523</v>
      </c>
      <c r="AB20" t="n">
        <v>539.398111838075</v>
      </c>
      <c r="AC20" t="n">
        <v>487.9187130942531</v>
      </c>
      <c r="AD20" t="n">
        <v>394226.5164388524</v>
      </c>
      <c r="AE20" t="n">
        <v>539398.111838075</v>
      </c>
      <c r="AF20" t="n">
        <v>2.55596104799286e-06</v>
      </c>
      <c r="AG20" t="n">
        <v>12.90798611111111</v>
      </c>
      <c r="AH20" t="n">
        <v>487918.7130942531</v>
      </c>
    </row>
    <row r="21">
      <c r="A21" t="n">
        <v>19</v>
      </c>
      <c r="B21" t="n">
        <v>115</v>
      </c>
      <c r="C21" t="inlineStr">
        <is>
          <t xml:space="preserve">CONCLUIDO	</t>
        </is>
      </c>
      <c r="D21" t="n">
        <v>6.784</v>
      </c>
      <c r="E21" t="n">
        <v>14.74</v>
      </c>
      <c r="F21" t="n">
        <v>11.16</v>
      </c>
      <c r="G21" t="n">
        <v>31.88</v>
      </c>
      <c r="H21" t="n">
        <v>0.44</v>
      </c>
      <c r="I21" t="n">
        <v>21</v>
      </c>
      <c r="J21" t="n">
        <v>230.92</v>
      </c>
      <c r="K21" t="n">
        <v>56.94</v>
      </c>
      <c r="L21" t="n">
        <v>5.75</v>
      </c>
      <c r="M21" t="n">
        <v>19</v>
      </c>
      <c r="N21" t="n">
        <v>53.23</v>
      </c>
      <c r="O21" t="n">
        <v>28714.14</v>
      </c>
      <c r="P21" t="n">
        <v>160.57</v>
      </c>
      <c r="Q21" t="n">
        <v>624.0599999999999</v>
      </c>
      <c r="R21" t="n">
        <v>45.07</v>
      </c>
      <c r="S21" t="n">
        <v>29.8</v>
      </c>
      <c r="T21" t="n">
        <v>6489.83</v>
      </c>
      <c r="U21" t="n">
        <v>0.66</v>
      </c>
      <c r="V21" t="n">
        <v>0.84</v>
      </c>
      <c r="W21" t="n">
        <v>2.39</v>
      </c>
      <c r="X21" t="n">
        <v>0.41</v>
      </c>
      <c r="Y21" t="n">
        <v>1</v>
      </c>
      <c r="Z21" t="n">
        <v>10</v>
      </c>
      <c r="AA21" t="n">
        <v>391.2512977911773</v>
      </c>
      <c r="AB21" t="n">
        <v>535.3272864269429</v>
      </c>
      <c r="AC21" t="n">
        <v>484.2364015469202</v>
      </c>
      <c r="AD21" t="n">
        <v>391251.2977911773</v>
      </c>
      <c r="AE21" t="n">
        <v>535327.2864269429</v>
      </c>
      <c r="AF21" t="n">
        <v>2.579037042759294e-06</v>
      </c>
      <c r="AG21" t="n">
        <v>12.79513888888889</v>
      </c>
      <c r="AH21" t="n">
        <v>484236.4015469202</v>
      </c>
    </row>
    <row r="22">
      <c r="A22" t="n">
        <v>20</v>
      </c>
      <c r="B22" t="n">
        <v>115</v>
      </c>
      <c r="C22" t="inlineStr">
        <is>
          <t xml:space="preserve">CONCLUIDO	</t>
        </is>
      </c>
      <c r="D22" t="n">
        <v>6.7876</v>
      </c>
      <c r="E22" t="n">
        <v>14.73</v>
      </c>
      <c r="F22" t="n">
        <v>11.15</v>
      </c>
      <c r="G22" t="n">
        <v>31.86</v>
      </c>
      <c r="H22" t="n">
        <v>0.46</v>
      </c>
      <c r="I22" t="n">
        <v>21</v>
      </c>
      <c r="J22" t="n">
        <v>231.34</v>
      </c>
      <c r="K22" t="n">
        <v>56.94</v>
      </c>
      <c r="L22" t="n">
        <v>6</v>
      </c>
      <c r="M22" t="n">
        <v>19</v>
      </c>
      <c r="N22" t="n">
        <v>53.4</v>
      </c>
      <c r="O22" t="n">
        <v>28766.61</v>
      </c>
      <c r="P22" t="n">
        <v>160.05</v>
      </c>
      <c r="Q22" t="n">
        <v>624.01</v>
      </c>
      <c r="R22" t="n">
        <v>44.87</v>
      </c>
      <c r="S22" t="n">
        <v>29.8</v>
      </c>
      <c r="T22" t="n">
        <v>6386.01</v>
      </c>
      <c r="U22" t="n">
        <v>0.66</v>
      </c>
      <c r="V22" t="n">
        <v>0.84</v>
      </c>
      <c r="W22" t="n">
        <v>2.39</v>
      </c>
      <c r="X22" t="n">
        <v>0.4</v>
      </c>
      <c r="Y22" t="n">
        <v>1</v>
      </c>
      <c r="Z22" t="n">
        <v>10</v>
      </c>
      <c r="AA22" t="n">
        <v>390.6986134895162</v>
      </c>
      <c r="AB22" t="n">
        <v>534.5710793826995</v>
      </c>
      <c r="AC22" t="n">
        <v>483.5523658416361</v>
      </c>
      <c r="AD22" t="n">
        <v>390698.6134895162</v>
      </c>
      <c r="AE22" t="n">
        <v>534571.0793826996</v>
      </c>
      <c r="AF22" t="n">
        <v>2.580405635529627e-06</v>
      </c>
      <c r="AG22" t="n">
        <v>12.78645833333333</v>
      </c>
      <c r="AH22" t="n">
        <v>483552.3658416361</v>
      </c>
    </row>
    <row r="23">
      <c r="A23" t="n">
        <v>21</v>
      </c>
      <c r="B23" t="n">
        <v>115</v>
      </c>
      <c r="C23" t="inlineStr">
        <is>
          <t xml:space="preserve">CONCLUIDO	</t>
        </is>
      </c>
      <c r="D23" t="n">
        <v>6.8153</v>
      </c>
      <c r="E23" t="n">
        <v>14.67</v>
      </c>
      <c r="F23" t="n">
        <v>11.13</v>
      </c>
      <c r="G23" t="n">
        <v>33.4</v>
      </c>
      <c r="H23" t="n">
        <v>0.48</v>
      </c>
      <c r="I23" t="n">
        <v>20</v>
      </c>
      <c r="J23" t="n">
        <v>231.77</v>
      </c>
      <c r="K23" t="n">
        <v>56.94</v>
      </c>
      <c r="L23" t="n">
        <v>6.25</v>
      </c>
      <c r="M23" t="n">
        <v>18</v>
      </c>
      <c r="N23" t="n">
        <v>53.58</v>
      </c>
      <c r="O23" t="n">
        <v>28819.14</v>
      </c>
      <c r="P23" t="n">
        <v>159.66</v>
      </c>
      <c r="Q23" t="n">
        <v>623.97</v>
      </c>
      <c r="R23" t="n">
        <v>44.18</v>
      </c>
      <c r="S23" t="n">
        <v>29.8</v>
      </c>
      <c r="T23" t="n">
        <v>6050.64</v>
      </c>
      <c r="U23" t="n">
        <v>0.67</v>
      </c>
      <c r="V23" t="n">
        <v>0.84</v>
      </c>
      <c r="W23" t="n">
        <v>2.39</v>
      </c>
      <c r="X23" t="n">
        <v>0.39</v>
      </c>
      <c r="Y23" t="n">
        <v>1</v>
      </c>
      <c r="Z23" t="n">
        <v>10</v>
      </c>
      <c r="AA23" t="n">
        <v>389.5892668209144</v>
      </c>
      <c r="AB23" t="n">
        <v>533.0532223297977</v>
      </c>
      <c r="AC23" t="n">
        <v>482.1793709355374</v>
      </c>
      <c r="AD23" t="n">
        <v>389589.2668209143</v>
      </c>
      <c r="AE23" t="n">
        <v>533053.2223297977</v>
      </c>
      <c r="AF23" t="n">
        <v>2.590936196568015e-06</v>
      </c>
      <c r="AG23" t="n">
        <v>12.734375</v>
      </c>
      <c r="AH23" t="n">
        <v>482179.3709355374</v>
      </c>
    </row>
    <row r="24">
      <c r="A24" t="n">
        <v>22</v>
      </c>
      <c r="B24" t="n">
        <v>115</v>
      </c>
      <c r="C24" t="inlineStr">
        <is>
          <t xml:space="preserve">CONCLUIDO	</t>
        </is>
      </c>
      <c r="D24" t="n">
        <v>6.8487</v>
      </c>
      <c r="E24" t="n">
        <v>14.6</v>
      </c>
      <c r="F24" t="n">
        <v>11.11</v>
      </c>
      <c r="G24" t="n">
        <v>35.07</v>
      </c>
      <c r="H24" t="n">
        <v>0.5</v>
      </c>
      <c r="I24" t="n">
        <v>19</v>
      </c>
      <c r="J24" t="n">
        <v>232.2</v>
      </c>
      <c r="K24" t="n">
        <v>56.94</v>
      </c>
      <c r="L24" t="n">
        <v>6.5</v>
      </c>
      <c r="M24" t="n">
        <v>17</v>
      </c>
      <c r="N24" t="n">
        <v>53.75</v>
      </c>
      <c r="O24" t="n">
        <v>28871.74</v>
      </c>
      <c r="P24" t="n">
        <v>158.6</v>
      </c>
      <c r="Q24" t="n">
        <v>624.04</v>
      </c>
      <c r="R24" t="n">
        <v>43.49</v>
      </c>
      <c r="S24" t="n">
        <v>29.8</v>
      </c>
      <c r="T24" t="n">
        <v>5707.91</v>
      </c>
      <c r="U24" t="n">
        <v>0.6899999999999999</v>
      </c>
      <c r="V24" t="n">
        <v>0.84</v>
      </c>
      <c r="W24" t="n">
        <v>2.38</v>
      </c>
      <c r="X24" t="n">
        <v>0.36</v>
      </c>
      <c r="Y24" t="n">
        <v>1</v>
      </c>
      <c r="Z24" t="n">
        <v>10</v>
      </c>
      <c r="AA24" t="n">
        <v>387.8122458980953</v>
      </c>
      <c r="AB24" t="n">
        <v>530.6218239065664</v>
      </c>
      <c r="AC24" t="n">
        <v>479.9800217653302</v>
      </c>
      <c r="AD24" t="n">
        <v>387812.2458980953</v>
      </c>
      <c r="AE24" t="n">
        <v>530621.8239065664</v>
      </c>
      <c r="AF24" t="n">
        <v>2.60363369615943e-06</v>
      </c>
      <c r="AG24" t="n">
        <v>12.67361111111111</v>
      </c>
      <c r="AH24" t="n">
        <v>479980.0217653302</v>
      </c>
    </row>
    <row r="25">
      <c r="A25" t="n">
        <v>23</v>
      </c>
      <c r="B25" t="n">
        <v>115</v>
      </c>
      <c r="C25" t="inlineStr">
        <is>
          <t xml:space="preserve">CONCLUIDO	</t>
        </is>
      </c>
      <c r="D25" t="n">
        <v>6.8744</v>
      </c>
      <c r="E25" t="n">
        <v>14.55</v>
      </c>
      <c r="F25" t="n">
        <v>11.1</v>
      </c>
      <c r="G25" t="n">
        <v>36.99</v>
      </c>
      <c r="H25" t="n">
        <v>0.52</v>
      </c>
      <c r="I25" t="n">
        <v>18</v>
      </c>
      <c r="J25" t="n">
        <v>232.62</v>
      </c>
      <c r="K25" t="n">
        <v>56.94</v>
      </c>
      <c r="L25" t="n">
        <v>6.75</v>
      </c>
      <c r="M25" t="n">
        <v>16</v>
      </c>
      <c r="N25" t="n">
        <v>53.93</v>
      </c>
      <c r="O25" t="n">
        <v>28924.39</v>
      </c>
      <c r="P25" t="n">
        <v>157.98</v>
      </c>
      <c r="Q25" t="n">
        <v>623.99</v>
      </c>
      <c r="R25" t="n">
        <v>43.29</v>
      </c>
      <c r="S25" t="n">
        <v>29.8</v>
      </c>
      <c r="T25" t="n">
        <v>5613.33</v>
      </c>
      <c r="U25" t="n">
        <v>0.6899999999999999</v>
      </c>
      <c r="V25" t="n">
        <v>0.84</v>
      </c>
      <c r="W25" t="n">
        <v>2.38</v>
      </c>
      <c r="X25" t="n">
        <v>0.35</v>
      </c>
      <c r="Y25" t="n">
        <v>1</v>
      </c>
      <c r="Z25" t="n">
        <v>10</v>
      </c>
      <c r="AA25" t="n">
        <v>386.6340622681335</v>
      </c>
      <c r="AB25" t="n">
        <v>529.0097810862594</v>
      </c>
      <c r="AC25" t="n">
        <v>478.5218300492771</v>
      </c>
      <c r="AD25" t="n">
        <v>386634.0622681335</v>
      </c>
      <c r="AE25" t="n">
        <v>529009.7810862594</v>
      </c>
      <c r="AF25" t="n">
        <v>2.613403927880968e-06</v>
      </c>
      <c r="AG25" t="n">
        <v>12.63020833333333</v>
      </c>
      <c r="AH25" t="n">
        <v>478521.8300492771</v>
      </c>
    </row>
    <row r="26">
      <c r="A26" t="n">
        <v>24</v>
      </c>
      <c r="B26" t="n">
        <v>115</v>
      </c>
      <c r="C26" t="inlineStr">
        <is>
          <t xml:space="preserve">CONCLUIDO	</t>
        </is>
      </c>
      <c r="D26" t="n">
        <v>6.9098</v>
      </c>
      <c r="E26" t="n">
        <v>14.47</v>
      </c>
      <c r="F26" t="n">
        <v>11.07</v>
      </c>
      <c r="G26" t="n">
        <v>39.05</v>
      </c>
      <c r="H26" t="n">
        <v>0.53</v>
      </c>
      <c r="I26" t="n">
        <v>17</v>
      </c>
      <c r="J26" t="n">
        <v>233.05</v>
      </c>
      <c r="K26" t="n">
        <v>56.94</v>
      </c>
      <c r="L26" t="n">
        <v>7</v>
      </c>
      <c r="M26" t="n">
        <v>15</v>
      </c>
      <c r="N26" t="n">
        <v>54.11</v>
      </c>
      <c r="O26" t="n">
        <v>28977.11</v>
      </c>
      <c r="P26" t="n">
        <v>156.28</v>
      </c>
      <c r="Q26" t="n">
        <v>624.01</v>
      </c>
      <c r="R26" t="n">
        <v>42.09</v>
      </c>
      <c r="S26" t="n">
        <v>29.8</v>
      </c>
      <c r="T26" t="n">
        <v>5016.51</v>
      </c>
      <c r="U26" t="n">
        <v>0.71</v>
      </c>
      <c r="V26" t="n">
        <v>0.84</v>
      </c>
      <c r="W26" t="n">
        <v>2.38</v>
      </c>
      <c r="X26" t="n">
        <v>0.32</v>
      </c>
      <c r="Y26" t="n">
        <v>1</v>
      </c>
      <c r="Z26" t="n">
        <v>10</v>
      </c>
      <c r="AA26" t="n">
        <v>384.2917369663198</v>
      </c>
      <c r="AB26" t="n">
        <v>525.8049082722187</v>
      </c>
      <c r="AC26" t="n">
        <v>475.6228257985411</v>
      </c>
      <c r="AD26" t="n">
        <v>384291.7369663198</v>
      </c>
      <c r="AE26" t="n">
        <v>525804.9082722187</v>
      </c>
      <c r="AF26" t="n">
        <v>2.626861756789234e-06</v>
      </c>
      <c r="AG26" t="n">
        <v>12.56076388888889</v>
      </c>
      <c r="AH26" t="n">
        <v>475622.8257985411</v>
      </c>
    </row>
    <row r="27">
      <c r="A27" t="n">
        <v>25</v>
      </c>
      <c r="B27" t="n">
        <v>115</v>
      </c>
      <c r="C27" t="inlineStr">
        <is>
          <t xml:space="preserve">CONCLUIDO	</t>
        </is>
      </c>
      <c r="D27" t="n">
        <v>6.9022</v>
      </c>
      <c r="E27" t="n">
        <v>14.49</v>
      </c>
      <c r="F27" t="n">
        <v>11.08</v>
      </c>
      <c r="G27" t="n">
        <v>39.11</v>
      </c>
      <c r="H27" t="n">
        <v>0.55</v>
      </c>
      <c r="I27" t="n">
        <v>17</v>
      </c>
      <c r="J27" t="n">
        <v>233.48</v>
      </c>
      <c r="K27" t="n">
        <v>56.94</v>
      </c>
      <c r="L27" t="n">
        <v>7.25</v>
      </c>
      <c r="M27" t="n">
        <v>15</v>
      </c>
      <c r="N27" t="n">
        <v>54.29</v>
      </c>
      <c r="O27" t="n">
        <v>29029.89</v>
      </c>
      <c r="P27" t="n">
        <v>156.9</v>
      </c>
      <c r="Q27" t="n">
        <v>624.01</v>
      </c>
      <c r="R27" t="n">
        <v>42.65</v>
      </c>
      <c r="S27" t="n">
        <v>29.8</v>
      </c>
      <c r="T27" t="n">
        <v>5298.06</v>
      </c>
      <c r="U27" t="n">
        <v>0.7</v>
      </c>
      <c r="V27" t="n">
        <v>0.84</v>
      </c>
      <c r="W27" t="n">
        <v>2.38</v>
      </c>
      <c r="X27" t="n">
        <v>0.33</v>
      </c>
      <c r="Y27" t="n">
        <v>1</v>
      </c>
      <c r="Z27" t="n">
        <v>10</v>
      </c>
      <c r="AA27" t="n">
        <v>385.0084873425307</v>
      </c>
      <c r="AB27" t="n">
        <v>526.7855977577453</v>
      </c>
      <c r="AC27" t="n">
        <v>476.5099196559754</v>
      </c>
      <c r="AD27" t="n">
        <v>385008.4873425306</v>
      </c>
      <c r="AE27" t="n">
        <v>526785.5977577453</v>
      </c>
      <c r="AF27" t="n">
        <v>2.6239725053852e-06</v>
      </c>
      <c r="AG27" t="n">
        <v>12.578125</v>
      </c>
      <c r="AH27" t="n">
        <v>476509.9196559754</v>
      </c>
    </row>
    <row r="28">
      <c r="A28" t="n">
        <v>26</v>
      </c>
      <c r="B28" t="n">
        <v>115</v>
      </c>
      <c r="C28" t="inlineStr">
        <is>
          <t xml:space="preserve">CONCLUIDO	</t>
        </is>
      </c>
      <c r="D28" t="n">
        <v>6.9448</v>
      </c>
      <c r="E28" t="n">
        <v>14.4</v>
      </c>
      <c r="F28" t="n">
        <v>11.04</v>
      </c>
      <c r="G28" t="n">
        <v>41.39</v>
      </c>
      <c r="H28" t="n">
        <v>0.57</v>
      </c>
      <c r="I28" t="n">
        <v>16</v>
      </c>
      <c r="J28" t="n">
        <v>233.91</v>
      </c>
      <c r="K28" t="n">
        <v>56.94</v>
      </c>
      <c r="L28" t="n">
        <v>7.5</v>
      </c>
      <c r="M28" t="n">
        <v>14</v>
      </c>
      <c r="N28" t="n">
        <v>54.46</v>
      </c>
      <c r="O28" t="n">
        <v>29082.74</v>
      </c>
      <c r="P28" t="n">
        <v>155.82</v>
      </c>
      <c r="Q28" t="n">
        <v>623.98</v>
      </c>
      <c r="R28" t="n">
        <v>41.33</v>
      </c>
      <c r="S28" t="n">
        <v>29.8</v>
      </c>
      <c r="T28" t="n">
        <v>4643.16</v>
      </c>
      <c r="U28" t="n">
        <v>0.72</v>
      </c>
      <c r="V28" t="n">
        <v>0.85</v>
      </c>
      <c r="W28" t="n">
        <v>2.38</v>
      </c>
      <c r="X28" t="n">
        <v>0.29</v>
      </c>
      <c r="Y28" t="n">
        <v>1</v>
      </c>
      <c r="Z28" t="n">
        <v>10</v>
      </c>
      <c r="AA28" t="n">
        <v>372.3219298996495</v>
      </c>
      <c r="AB28" t="n">
        <v>509.4272901729819</v>
      </c>
      <c r="AC28" t="n">
        <v>460.8082645845641</v>
      </c>
      <c r="AD28" t="n">
        <v>372321.9298996495</v>
      </c>
      <c r="AE28" t="n">
        <v>509427.2901729819</v>
      </c>
      <c r="AF28" t="n">
        <v>2.640167519834131e-06</v>
      </c>
      <c r="AG28" t="n">
        <v>12.5</v>
      </c>
      <c r="AH28" t="n">
        <v>460808.2645845641</v>
      </c>
    </row>
    <row r="29">
      <c r="A29" t="n">
        <v>27</v>
      </c>
      <c r="B29" t="n">
        <v>115</v>
      </c>
      <c r="C29" t="inlineStr">
        <is>
          <t xml:space="preserve">CONCLUIDO	</t>
        </is>
      </c>
      <c r="D29" t="n">
        <v>6.9364</v>
      </c>
      <c r="E29" t="n">
        <v>14.42</v>
      </c>
      <c r="F29" t="n">
        <v>11.05</v>
      </c>
      <c r="G29" t="n">
        <v>41.45</v>
      </c>
      <c r="H29" t="n">
        <v>0.59</v>
      </c>
      <c r="I29" t="n">
        <v>16</v>
      </c>
      <c r="J29" t="n">
        <v>234.34</v>
      </c>
      <c r="K29" t="n">
        <v>56.94</v>
      </c>
      <c r="L29" t="n">
        <v>7.75</v>
      </c>
      <c r="M29" t="n">
        <v>14</v>
      </c>
      <c r="N29" t="n">
        <v>54.64</v>
      </c>
      <c r="O29" t="n">
        <v>29135.65</v>
      </c>
      <c r="P29" t="n">
        <v>155.44</v>
      </c>
      <c r="Q29" t="n">
        <v>623.97</v>
      </c>
      <c r="R29" t="n">
        <v>41.9</v>
      </c>
      <c r="S29" t="n">
        <v>29.8</v>
      </c>
      <c r="T29" t="n">
        <v>4929.63</v>
      </c>
      <c r="U29" t="n">
        <v>0.71</v>
      </c>
      <c r="V29" t="n">
        <v>0.84</v>
      </c>
      <c r="W29" t="n">
        <v>2.38</v>
      </c>
      <c r="X29" t="n">
        <v>0.31</v>
      </c>
      <c r="Y29" t="n">
        <v>1</v>
      </c>
      <c r="Z29" t="n">
        <v>10</v>
      </c>
      <c r="AA29" t="n">
        <v>372.4390774091494</v>
      </c>
      <c r="AB29" t="n">
        <v>509.5875765636631</v>
      </c>
      <c r="AC29" t="n">
        <v>460.953253467082</v>
      </c>
      <c r="AD29" t="n">
        <v>372439.0774091494</v>
      </c>
      <c r="AE29" t="n">
        <v>509587.5765636631</v>
      </c>
      <c r="AF29" t="n">
        <v>2.636974136703356e-06</v>
      </c>
      <c r="AG29" t="n">
        <v>12.51736111111111</v>
      </c>
      <c r="AH29" t="n">
        <v>460953.253467082</v>
      </c>
    </row>
    <row r="30">
      <c r="A30" t="n">
        <v>28</v>
      </c>
      <c r="B30" t="n">
        <v>115</v>
      </c>
      <c r="C30" t="inlineStr">
        <is>
          <t xml:space="preserve">CONCLUIDO	</t>
        </is>
      </c>
      <c r="D30" t="n">
        <v>6.9705</v>
      </c>
      <c r="E30" t="n">
        <v>14.35</v>
      </c>
      <c r="F30" t="n">
        <v>11.03</v>
      </c>
      <c r="G30" t="n">
        <v>44.11</v>
      </c>
      <c r="H30" t="n">
        <v>0.61</v>
      </c>
      <c r="I30" t="n">
        <v>15</v>
      </c>
      <c r="J30" t="n">
        <v>234.77</v>
      </c>
      <c r="K30" t="n">
        <v>56.94</v>
      </c>
      <c r="L30" t="n">
        <v>8</v>
      </c>
      <c r="M30" t="n">
        <v>13</v>
      </c>
      <c r="N30" t="n">
        <v>54.82</v>
      </c>
      <c r="O30" t="n">
        <v>29188.62</v>
      </c>
      <c r="P30" t="n">
        <v>154.21</v>
      </c>
      <c r="Q30" t="n">
        <v>624</v>
      </c>
      <c r="R30" t="n">
        <v>41.17</v>
      </c>
      <c r="S30" t="n">
        <v>29.8</v>
      </c>
      <c r="T30" t="n">
        <v>4569.34</v>
      </c>
      <c r="U30" t="n">
        <v>0.72</v>
      </c>
      <c r="V30" t="n">
        <v>0.85</v>
      </c>
      <c r="W30" t="n">
        <v>2.37</v>
      </c>
      <c r="X30" t="n">
        <v>0.28</v>
      </c>
      <c r="Y30" t="n">
        <v>1</v>
      </c>
      <c r="Z30" t="n">
        <v>10</v>
      </c>
      <c r="AA30" t="n">
        <v>370.404993936552</v>
      </c>
      <c r="AB30" t="n">
        <v>506.8044538190258</v>
      </c>
      <c r="AC30" t="n">
        <v>458.4357480510556</v>
      </c>
      <c r="AD30" t="n">
        <v>370404.993936552</v>
      </c>
      <c r="AE30" t="n">
        <v>506804.4538190258</v>
      </c>
      <c r="AF30" t="n">
        <v>2.649937751555669e-06</v>
      </c>
      <c r="AG30" t="n">
        <v>12.45659722222222</v>
      </c>
      <c r="AH30" t="n">
        <v>458435.7480510556</v>
      </c>
    </row>
    <row r="31">
      <c r="A31" t="n">
        <v>29</v>
      </c>
      <c r="B31" t="n">
        <v>115</v>
      </c>
      <c r="C31" t="inlineStr">
        <is>
          <t xml:space="preserve">CONCLUIDO	</t>
        </is>
      </c>
      <c r="D31" t="n">
        <v>6.9674</v>
      </c>
      <c r="E31" t="n">
        <v>14.35</v>
      </c>
      <c r="F31" t="n">
        <v>11.03</v>
      </c>
      <c r="G31" t="n">
        <v>44.13</v>
      </c>
      <c r="H31" t="n">
        <v>0.62</v>
      </c>
      <c r="I31" t="n">
        <v>15</v>
      </c>
      <c r="J31" t="n">
        <v>235.2</v>
      </c>
      <c r="K31" t="n">
        <v>56.94</v>
      </c>
      <c r="L31" t="n">
        <v>8.25</v>
      </c>
      <c r="M31" t="n">
        <v>13</v>
      </c>
      <c r="N31" t="n">
        <v>55</v>
      </c>
      <c r="O31" t="n">
        <v>29241.66</v>
      </c>
      <c r="P31" t="n">
        <v>154.35</v>
      </c>
      <c r="Q31" t="n">
        <v>623.97</v>
      </c>
      <c r="R31" t="n">
        <v>41.14</v>
      </c>
      <c r="S31" t="n">
        <v>29.8</v>
      </c>
      <c r="T31" t="n">
        <v>4553.94</v>
      </c>
      <c r="U31" t="n">
        <v>0.72</v>
      </c>
      <c r="V31" t="n">
        <v>0.85</v>
      </c>
      <c r="W31" t="n">
        <v>2.38</v>
      </c>
      <c r="X31" t="n">
        <v>0.29</v>
      </c>
      <c r="Y31" t="n">
        <v>1</v>
      </c>
      <c r="Z31" t="n">
        <v>10</v>
      </c>
      <c r="AA31" t="n">
        <v>370.58815574346</v>
      </c>
      <c r="AB31" t="n">
        <v>507.0550638837661</v>
      </c>
      <c r="AC31" t="n">
        <v>458.6624402429505</v>
      </c>
      <c r="AD31" t="n">
        <v>370588.15574346</v>
      </c>
      <c r="AE31" t="n">
        <v>507055.0638837661</v>
      </c>
      <c r="AF31" t="n">
        <v>2.64875924111455e-06</v>
      </c>
      <c r="AG31" t="n">
        <v>12.45659722222222</v>
      </c>
      <c r="AH31" t="n">
        <v>458662.4402429505</v>
      </c>
    </row>
    <row r="32">
      <c r="A32" t="n">
        <v>30</v>
      </c>
      <c r="B32" t="n">
        <v>115</v>
      </c>
      <c r="C32" t="inlineStr">
        <is>
          <t xml:space="preserve">CONCLUIDO	</t>
        </is>
      </c>
      <c r="D32" t="n">
        <v>7.001</v>
      </c>
      <c r="E32" t="n">
        <v>14.28</v>
      </c>
      <c r="F32" t="n">
        <v>11.01</v>
      </c>
      <c r="G32" t="n">
        <v>47.18</v>
      </c>
      <c r="H32" t="n">
        <v>0.64</v>
      </c>
      <c r="I32" t="n">
        <v>14</v>
      </c>
      <c r="J32" t="n">
        <v>235.63</v>
      </c>
      <c r="K32" t="n">
        <v>56.94</v>
      </c>
      <c r="L32" t="n">
        <v>8.5</v>
      </c>
      <c r="M32" t="n">
        <v>12</v>
      </c>
      <c r="N32" t="n">
        <v>55.18</v>
      </c>
      <c r="O32" t="n">
        <v>29294.76</v>
      </c>
      <c r="P32" t="n">
        <v>153.1</v>
      </c>
      <c r="Q32" t="n">
        <v>623.97</v>
      </c>
      <c r="R32" t="n">
        <v>40.42</v>
      </c>
      <c r="S32" t="n">
        <v>29.8</v>
      </c>
      <c r="T32" t="n">
        <v>4196.21</v>
      </c>
      <c r="U32" t="n">
        <v>0.74</v>
      </c>
      <c r="V32" t="n">
        <v>0.85</v>
      </c>
      <c r="W32" t="n">
        <v>2.38</v>
      </c>
      <c r="X32" t="n">
        <v>0.26</v>
      </c>
      <c r="Y32" t="n">
        <v>1</v>
      </c>
      <c r="Z32" t="n">
        <v>10</v>
      </c>
      <c r="AA32" t="n">
        <v>368.7372823409854</v>
      </c>
      <c r="AB32" t="n">
        <v>504.5226172397287</v>
      </c>
      <c r="AC32" t="n">
        <v>456.3716867523088</v>
      </c>
      <c r="AD32" t="n">
        <v>368737.2823409854</v>
      </c>
      <c r="AE32" t="n">
        <v>504522.6172397287</v>
      </c>
      <c r="AF32" t="n">
        <v>2.66153277363765e-06</v>
      </c>
      <c r="AG32" t="n">
        <v>12.39583333333333</v>
      </c>
      <c r="AH32" t="n">
        <v>456371.6867523089</v>
      </c>
    </row>
    <row r="33">
      <c r="A33" t="n">
        <v>31</v>
      </c>
      <c r="B33" t="n">
        <v>115</v>
      </c>
      <c r="C33" t="inlineStr">
        <is>
          <t xml:space="preserve">CONCLUIDO	</t>
        </is>
      </c>
      <c r="D33" t="n">
        <v>7.0025</v>
      </c>
      <c r="E33" t="n">
        <v>14.28</v>
      </c>
      <c r="F33" t="n">
        <v>11.01</v>
      </c>
      <c r="G33" t="n">
        <v>47.17</v>
      </c>
      <c r="H33" t="n">
        <v>0.66</v>
      </c>
      <c r="I33" t="n">
        <v>14</v>
      </c>
      <c r="J33" t="n">
        <v>236.06</v>
      </c>
      <c r="K33" t="n">
        <v>56.94</v>
      </c>
      <c r="L33" t="n">
        <v>8.75</v>
      </c>
      <c r="M33" t="n">
        <v>12</v>
      </c>
      <c r="N33" t="n">
        <v>55.36</v>
      </c>
      <c r="O33" t="n">
        <v>29347.92</v>
      </c>
      <c r="P33" t="n">
        <v>152.87</v>
      </c>
      <c r="Q33" t="n">
        <v>623.99</v>
      </c>
      <c r="R33" t="n">
        <v>40.21</v>
      </c>
      <c r="S33" t="n">
        <v>29.8</v>
      </c>
      <c r="T33" t="n">
        <v>4094.57</v>
      </c>
      <c r="U33" t="n">
        <v>0.74</v>
      </c>
      <c r="V33" t="n">
        <v>0.85</v>
      </c>
      <c r="W33" t="n">
        <v>2.38</v>
      </c>
      <c r="X33" t="n">
        <v>0.26</v>
      </c>
      <c r="Y33" t="n">
        <v>1</v>
      </c>
      <c r="Z33" t="n">
        <v>10</v>
      </c>
      <c r="AA33" t="n">
        <v>368.5233590803787</v>
      </c>
      <c r="AB33" t="n">
        <v>504.2299179969384</v>
      </c>
      <c r="AC33" t="n">
        <v>456.1069223144444</v>
      </c>
      <c r="AD33" t="n">
        <v>368523.3590803787</v>
      </c>
      <c r="AE33" t="n">
        <v>504229.9179969383</v>
      </c>
      <c r="AF33" t="n">
        <v>2.662103020625288e-06</v>
      </c>
      <c r="AG33" t="n">
        <v>12.39583333333333</v>
      </c>
      <c r="AH33" t="n">
        <v>456106.9223144444</v>
      </c>
    </row>
    <row r="34">
      <c r="A34" t="n">
        <v>32</v>
      </c>
      <c r="B34" t="n">
        <v>115</v>
      </c>
      <c r="C34" t="inlineStr">
        <is>
          <t xml:space="preserve">CONCLUIDO	</t>
        </is>
      </c>
      <c r="D34" t="n">
        <v>7.0001</v>
      </c>
      <c r="E34" t="n">
        <v>14.29</v>
      </c>
      <c r="F34" t="n">
        <v>11.01</v>
      </c>
      <c r="G34" t="n">
        <v>47.19</v>
      </c>
      <c r="H34" t="n">
        <v>0.68</v>
      </c>
      <c r="I34" t="n">
        <v>14</v>
      </c>
      <c r="J34" t="n">
        <v>236.49</v>
      </c>
      <c r="K34" t="n">
        <v>56.94</v>
      </c>
      <c r="L34" t="n">
        <v>9</v>
      </c>
      <c r="M34" t="n">
        <v>12</v>
      </c>
      <c r="N34" t="n">
        <v>55.55</v>
      </c>
      <c r="O34" t="n">
        <v>29401.15</v>
      </c>
      <c r="P34" t="n">
        <v>151.83</v>
      </c>
      <c r="Q34" t="n">
        <v>624.04</v>
      </c>
      <c r="R34" t="n">
        <v>40.47</v>
      </c>
      <c r="S34" t="n">
        <v>29.8</v>
      </c>
      <c r="T34" t="n">
        <v>4222.98</v>
      </c>
      <c r="U34" t="n">
        <v>0.74</v>
      </c>
      <c r="V34" t="n">
        <v>0.85</v>
      </c>
      <c r="W34" t="n">
        <v>2.38</v>
      </c>
      <c r="X34" t="n">
        <v>0.26</v>
      </c>
      <c r="Y34" t="n">
        <v>1</v>
      </c>
      <c r="Z34" t="n">
        <v>10</v>
      </c>
      <c r="AA34" t="n">
        <v>367.7710848462585</v>
      </c>
      <c r="AB34" t="n">
        <v>503.2006232018182</v>
      </c>
      <c r="AC34" t="n">
        <v>455.1758619699463</v>
      </c>
      <c r="AD34" t="n">
        <v>367771.0848462585</v>
      </c>
      <c r="AE34" t="n">
        <v>503200.6232018183</v>
      </c>
      <c r="AF34" t="n">
        <v>2.661190625445067e-06</v>
      </c>
      <c r="AG34" t="n">
        <v>12.40451388888889</v>
      </c>
      <c r="AH34" t="n">
        <v>455175.8619699463</v>
      </c>
    </row>
    <row r="35">
      <c r="A35" t="n">
        <v>33</v>
      </c>
      <c r="B35" t="n">
        <v>115</v>
      </c>
      <c r="C35" t="inlineStr">
        <is>
          <t xml:space="preserve">CONCLUIDO	</t>
        </is>
      </c>
      <c r="D35" t="n">
        <v>7.0289</v>
      </c>
      <c r="E35" t="n">
        <v>14.23</v>
      </c>
      <c r="F35" t="n">
        <v>11</v>
      </c>
      <c r="G35" t="n">
        <v>50.75</v>
      </c>
      <c r="H35" t="n">
        <v>0.6899999999999999</v>
      </c>
      <c r="I35" t="n">
        <v>13</v>
      </c>
      <c r="J35" t="n">
        <v>236.92</v>
      </c>
      <c r="K35" t="n">
        <v>56.94</v>
      </c>
      <c r="L35" t="n">
        <v>9.25</v>
      </c>
      <c r="M35" t="n">
        <v>11</v>
      </c>
      <c r="N35" t="n">
        <v>55.73</v>
      </c>
      <c r="O35" t="n">
        <v>29454.44</v>
      </c>
      <c r="P35" t="n">
        <v>151.69</v>
      </c>
      <c r="Q35" t="n">
        <v>623.97</v>
      </c>
      <c r="R35" t="n">
        <v>40.04</v>
      </c>
      <c r="S35" t="n">
        <v>29.8</v>
      </c>
      <c r="T35" t="n">
        <v>4012.3</v>
      </c>
      <c r="U35" t="n">
        <v>0.74</v>
      </c>
      <c r="V35" t="n">
        <v>0.85</v>
      </c>
      <c r="W35" t="n">
        <v>2.37</v>
      </c>
      <c r="X35" t="n">
        <v>0.25</v>
      </c>
      <c r="Y35" t="n">
        <v>1</v>
      </c>
      <c r="Z35" t="n">
        <v>10</v>
      </c>
      <c r="AA35" t="n">
        <v>366.9528218783166</v>
      </c>
      <c r="AB35" t="n">
        <v>502.0810397098657</v>
      </c>
      <c r="AC35" t="n">
        <v>454.1631299551204</v>
      </c>
      <c r="AD35" t="n">
        <v>366952.8218783166</v>
      </c>
      <c r="AE35" t="n">
        <v>502081.0397098657</v>
      </c>
      <c r="AF35" t="n">
        <v>2.672139367607725e-06</v>
      </c>
      <c r="AG35" t="n">
        <v>12.35243055555556</v>
      </c>
      <c r="AH35" t="n">
        <v>454163.1299551204</v>
      </c>
    </row>
    <row r="36">
      <c r="A36" t="n">
        <v>34</v>
      </c>
      <c r="B36" t="n">
        <v>115</v>
      </c>
      <c r="C36" t="inlineStr">
        <is>
          <t xml:space="preserve">CONCLUIDO	</t>
        </is>
      </c>
      <c r="D36" t="n">
        <v>7.0317</v>
      </c>
      <c r="E36" t="n">
        <v>14.22</v>
      </c>
      <c r="F36" t="n">
        <v>10.99</v>
      </c>
      <c r="G36" t="n">
        <v>50.72</v>
      </c>
      <c r="H36" t="n">
        <v>0.71</v>
      </c>
      <c r="I36" t="n">
        <v>13</v>
      </c>
      <c r="J36" t="n">
        <v>237.35</v>
      </c>
      <c r="K36" t="n">
        <v>56.94</v>
      </c>
      <c r="L36" t="n">
        <v>9.5</v>
      </c>
      <c r="M36" t="n">
        <v>11</v>
      </c>
      <c r="N36" t="n">
        <v>55.91</v>
      </c>
      <c r="O36" t="n">
        <v>29507.8</v>
      </c>
      <c r="P36" t="n">
        <v>151.35</v>
      </c>
      <c r="Q36" t="n">
        <v>623.98</v>
      </c>
      <c r="R36" t="n">
        <v>39.86</v>
      </c>
      <c r="S36" t="n">
        <v>29.8</v>
      </c>
      <c r="T36" t="n">
        <v>3921.7</v>
      </c>
      <c r="U36" t="n">
        <v>0.75</v>
      </c>
      <c r="V36" t="n">
        <v>0.85</v>
      </c>
      <c r="W36" t="n">
        <v>2.37</v>
      </c>
      <c r="X36" t="n">
        <v>0.24</v>
      </c>
      <c r="Y36" t="n">
        <v>1</v>
      </c>
      <c r="Z36" t="n">
        <v>10</v>
      </c>
      <c r="AA36" t="n">
        <v>366.5841069427153</v>
      </c>
      <c r="AB36" t="n">
        <v>501.5765476684211</v>
      </c>
      <c r="AC36" t="n">
        <v>453.7067859260522</v>
      </c>
      <c r="AD36" t="n">
        <v>366584.1069427152</v>
      </c>
      <c r="AE36" t="n">
        <v>501576.5476684211</v>
      </c>
      <c r="AF36" t="n">
        <v>2.673203828651316e-06</v>
      </c>
      <c r="AG36" t="n">
        <v>12.34375</v>
      </c>
      <c r="AH36" t="n">
        <v>453706.7859260522</v>
      </c>
    </row>
    <row r="37">
      <c r="A37" t="n">
        <v>35</v>
      </c>
      <c r="B37" t="n">
        <v>115</v>
      </c>
      <c r="C37" t="inlineStr">
        <is>
          <t xml:space="preserve">CONCLUIDO	</t>
        </is>
      </c>
      <c r="D37" t="n">
        <v>7.067</v>
      </c>
      <c r="E37" t="n">
        <v>14.15</v>
      </c>
      <c r="F37" t="n">
        <v>10.96</v>
      </c>
      <c r="G37" t="n">
        <v>54.81</v>
      </c>
      <c r="H37" t="n">
        <v>0.73</v>
      </c>
      <c r="I37" t="n">
        <v>12</v>
      </c>
      <c r="J37" t="n">
        <v>237.79</v>
      </c>
      <c r="K37" t="n">
        <v>56.94</v>
      </c>
      <c r="L37" t="n">
        <v>9.75</v>
      </c>
      <c r="M37" t="n">
        <v>10</v>
      </c>
      <c r="N37" t="n">
        <v>56.09</v>
      </c>
      <c r="O37" t="n">
        <v>29561.22</v>
      </c>
      <c r="P37" t="n">
        <v>149.65</v>
      </c>
      <c r="Q37" t="n">
        <v>623.97</v>
      </c>
      <c r="R37" t="n">
        <v>38.92</v>
      </c>
      <c r="S37" t="n">
        <v>29.8</v>
      </c>
      <c r="T37" t="n">
        <v>3458.03</v>
      </c>
      <c r="U37" t="n">
        <v>0.77</v>
      </c>
      <c r="V37" t="n">
        <v>0.85</v>
      </c>
      <c r="W37" t="n">
        <v>2.37</v>
      </c>
      <c r="X37" t="n">
        <v>0.22</v>
      </c>
      <c r="Y37" t="n">
        <v>1</v>
      </c>
      <c r="Z37" t="n">
        <v>10</v>
      </c>
      <c r="AA37" t="n">
        <v>364.3433515427287</v>
      </c>
      <c r="AB37" t="n">
        <v>498.510647275008</v>
      </c>
      <c r="AC37" t="n">
        <v>450.9334907631683</v>
      </c>
      <c r="AD37" t="n">
        <v>364343.3515427287</v>
      </c>
      <c r="AE37" t="n">
        <v>498510.647275008</v>
      </c>
      <c r="AF37" t="n">
        <v>2.686623641093739e-06</v>
      </c>
      <c r="AG37" t="n">
        <v>12.28298611111111</v>
      </c>
      <c r="AH37" t="n">
        <v>450933.4907631683</v>
      </c>
    </row>
    <row r="38">
      <c r="A38" t="n">
        <v>36</v>
      </c>
      <c r="B38" t="n">
        <v>115</v>
      </c>
      <c r="C38" t="inlineStr">
        <is>
          <t xml:space="preserve">CONCLUIDO	</t>
        </is>
      </c>
      <c r="D38" t="n">
        <v>7.0642</v>
      </c>
      <c r="E38" t="n">
        <v>14.16</v>
      </c>
      <c r="F38" t="n">
        <v>10.97</v>
      </c>
      <c r="G38" t="n">
        <v>54.84</v>
      </c>
      <c r="H38" t="n">
        <v>0.75</v>
      </c>
      <c r="I38" t="n">
        <v>12</v>
      </c>
      <c r="J38" t="n">
        <v>238.22</v>
      </c>
      <c r="K38" t="n">
        <v>56.94</v>
      </c>
      <c r="L38" t="n">
        <v>10</v>
      </c>
      <c r="M38" t="n">
        <v>10</v>
      </c>
      <c r="N38" t="n">
        <v>56.28</v>
      </c>
      <c r="O38" t="n">
        <v>29614.71</v>
      </c>
      <c r="P38" t="n">
        <v>149.37</v>
      </c>
      <c r="Q38" t="n">
        <v>623.98</v>
      </c>
      <c r="R38" t="n">
        <v>39.19</v>
      </c>
      <c r="S38" t="n">
        <v>29.8</v>
      </c>
      <c r="T38" t="n">
        <v>3590.88</v>
      </c>
      <c r="U38" t="n">
        <v>0.76</v>
      </c>
      <c r="V38" t="n">
        <v>0.85</v>
      </c>
      <c r="W38" t="n">
        <v>2.37</v>
      </c>
      <c r="X38" t="n">
        <v>0.22</v>
      </c>
      <c r="Y38" t="n">
        <v>1</v>
      </c>
      <c r="Z38" t="n">
        <v>10</v>
      </c>
      <c r="AA38" t="n">
        <v>364.231714270881</v>
      </c>
      <c r="AB38" t="n">
        <v>498.3579002345772</v>
      </c>
      <c r="AC38" t="n">
        <v>450.7953216858944</v>
      </c>
      <c r="AD38" t="n">
        <v>364231.714270881</v>
      </c>
      <c r="AE38" t="n">
        <v>498357.9002345772</v>
      </c>
      <c r="AF38" t="n">
        <v>2.685559180050148e-06</v>
      </c>
      <c r="AG38" t="n">
        <v>12.29166666666667</v>
      </c>
      <c r="AH38" t="n">
        <v>450795.3216858944</v>
      </c>
    </row>
    <row r="39">
      <c r="A39" t="n">
        <v>37</v>
      </c>
      <c r="B39" t="n">
        <v>115</v>
      </c>
      <c r="C39" t="inlineStr">
        <is>
          <t xml:space="preserve">CONCLUIDO	</t>
        </is>
      </c>
      <c r="D39" t="n">
        <v>7.0623</v>
      </c>
      <c r="E39" t="n">
        <v>14.16</v>
      </c>
      <c r="F39" t="n">
        <v>10.97</v>
      </c>
      <c r="G39" t="n">
        <v>54.86</v>
      </c>
      <c r="H39" t="n">
        <v>0.76</v>
      </c>
      <c r="I39" t="n">
        <v>12</v>
      </c>
      <c r="J39" t="n">
        <v>238.66</v>
      </c>
      <c r="K39" t="n">
        <v>56.94</v>
      </c>
      <c r="L39" t="n">
        <v>10.25</v>
      </c>
      <c r="M39" t="n">
        <v>10</v>
      </c>
      <c r="N39" t="n">
        <v>56.46</v>
      </c>
      <c r="O39" t="n">
        <v>29668.27</v>
      </c>
      <c r="P39" t="n">
        <v>149.41</v>
      </c>
      <c r="Q39" t="n">
        <v>624.03</v>
      </c>
      <c r="R39" t="n">
        <v>39.26</v>
      </c>
      <c r="S39" t="n">
        <v>29.8</v>
      </c>
      <c r="T39" t="n">
        <v>3628.27</v>
      </c>
      <c r="U39" t="n">
        <v>0.76</v>
      </c>
      <c r="V39" t="n">
        <v>0.85</v>
      </c>
      <c r="W39" t="n">
        <v>2.37</v>
      </c>
      <c r="X39" t="n">
        <v>0.22</v>
      </c>
      <c r="Y39" t="n">
        <v>1</v>
      </c>
      <c r="Z39" t="n">
        <v>10</v>
      </c>
      <c r="AA39" t="n">
        <v>364.3055085732863</v>
      </c>
      <c r="AB39" t="n">
        <v>498.458868854703</v>
      </c>
      <c r="AC39" t="n">
        <v>450.8866540026256</v>
      </c>
      <c r="AD39" t="n">
        <v>364305.5085732863</v>
      </c>
      <c r="AE39" t="n">
        <v>498458.868854703</v>
      </c>
      <c r="AF39" t="n">
        <v>2.684836867199139e-06</v>
      </c>
      <c r="AG39" t="n">
        <v>12.29166666666667</v>
      </c>
      <c r="AH39" t="n">
        <v>450886.6540026256</v>
      </c>
    </row>
    <row r="40">
      <c r="A40" t="n">
        <v>38</v>
      </c>
      <c r="B40" t="n">
        <v>115</v>
      </c>
      <c r="C40" t="inlineStr">
        <is>
          <t xml:space="preserve">CONCLUIDO	</t>
        </is>
      </c>
      <c r="D40" t="n">
        <v>7.0627</v>
      </c>
      <c r="E40" t="n">
        <v>14.16</v>
      </c>
      <c r="F40" t="n">
        <v>10.97</v>
      </c>
      <c r="G40" t="n">
        <v>54.86</v>
      </c>
      <c r="H40" t="n">
        <v>0.78</v>
      </c>
      <c r="I40" t="n">
        <v>12</v>
      </c>
      <c r="J40" t="n">
        <v>239.09</v>
      </c>
      <c r="K40" t="n">
        <v>56.94</v>
      </c>
      <c r="L40" t="n">
        <v>10.5</v>
      </c>
      <c r="M40" t="n">
        <v>10</v>
      </c>
      <c r="N40" t="n">
        <v>56.65</v>
      </c>
      <c r="O40" t="n">
        <v>29721.89</v>
      </c>
      <c r="P40" t="n">
        <v>148.5</v>
      </c>
      <c r="Q40" t="n">
        <v>623.97</v>
      </c>
      <c r="R40" t="n">
        <v>39.45</v>
      </c>
      <c r="S40" t="n">
        <v>29.8</v>
      </c>
      <c r="T40" t="n">
        <v>3721.4</v>
      </c>
      <c r="U40" t="n">
        <v>0.76</v>
      </c>
      <c r="V40" t="n">
        <v>0.85</v>
      </c>
      <c r="W40" t="n">
        <v>2.37</v>
      </c>
      <c r="X40" t="n">
        <v>0.22</v>
      </c>
      <c r="Y40" t="n">
        <v>1</v>
      </c>
      <c r="Z40" t="n">
        <v>10</v>
      </c>
      <c r="AA40" t="n">
        <v>363.5952841317896</v>
      </c>
      <c r="AB40" t="n">
        <v>497.4871084409562</v>
      </c>
      <c r="AC40" t="n">
        <v>450.0076370388926</v>
      </c>
      <c r="AD40" t="n">
        <v>363595.2841317896</v>
      </c>
      <c r="AE40" t="n">
        <v>497487.1084409562</v>
      </c>
      <c r="AF40" t="n">
        <v>2.68498893306251e-06</v>
      </c>
      <c r="AG40" t="n">
        <v>12.29166666666667</v>
      </c>
      <c r="AH40" t="n">
        <v>450007.6370388926</v>
      </c>
    </row>
    <row r="41">
      <c r="A41" t="n">
        <v>39</v>
      </c>
      <c r="B41" t="n">
        <v>115</v>
      </c>
      <c r="C41" t="inlineStr">
        <is>
          <t xml:space="preserve">CONCLUIDO	</t>
        </is>
      </c>
      <c r="D41" t="n">
        <v>7.103</v>
      </c>
      <c r="E41" t="n">
        <v>14.08</v>
      </c>
      <c r="F41" t="n">
        <v>10.94</v>
      </c>
      <c r="G41" t="n">
        <v>59.65</v>
      </c>
      <c r="H41" t="n">
        <v>0.8</v>
      </c>
      <c r="I41" t="n">
        <v>11</v>
      </c>
      <c r="J41" t="n">
        <v>239.53</v>
      </c>
      <c r="K41" t="n">
        <v>56.94</v>
      </c>
      <c r="L41" t="n">
        <v>10.75</v>
      </c>
      <c r="M41" t="n">
        <v>9</v>
      </c>
      <c r="N41" t="n">
        <v>56.83</v>
      </c>
      <c r="O41" t="n">
        <v>29775.57</v>
      </c>
      <c r="P41" t="n">
        <v>147.41</v>
      </c>
      <c r="Q41" t="n">
        <v>624.01</v>
      </c>
      <c r="R41" t="n">
        <v>38.18</v>
      </c>
      <c r="S41" t="n">
        <v>29.8</v>
      </c>
      <c r="T41" t="n">
        <v>3093.07</v>
      </c>
      <c r="U41" t="n">
        <v>0.78</v>
      </c>
      <c r="V41" t="n">
        <v>0.85</v>
      </c>
      <c r="W41" t="n">
        <v>2.37</v>
      </c>
      <c r="X41" t="n">
        <v>0.19</v>
      </c>
      <c r="Y41" t="n">
        <v>1</v>
      </c>
      <c r="Z41" t="n">
        <v>10</v>
      </c>
      <c r="AA41" t="n">
        <v>361.7361027357244</v>
      </c>
      <c r="AB41" t="n">
        <v>494.9432944335654</v>
      </c>
      <c r="AC41" t="n">
        <v>447.7066010701018</v>
      </c>
      <c r="AD41" t="n">
        <v>361736.1027357244</v>
      </c>
      <c r="AE41" t="n">
        <v>494943.2944335654</v>
      </c>
      <c r="AF41" t="n">
        <v>2.700309568797062e-06</v>
      </c>
      <c r="AG41" t="n">
        <v>12.22222222222222</v>
      </c>
      <c r="AH41" t="n">
        <v>447706.6010701018</v>
      </c>
    </row>
    <row r="42">
      <c r="A42" t="n">
        <v>40</v>
      </c>
      <c r="B42" t="n">
        <v>115</v>
      </c>
      <c r="C42" t="inlineStr">
        <is>
          <t xml:space="preserve">CONCLUIDO	</t>
        </is>
      </c>
      <c r="D42" t="n">
        <v>7.0999</v>
      </c>
      <c r="E42" t="n">
        <v>14.08</v>
      </c>
      <c r="F42" t="n">
        <v>10.94</v>
      </c>
      <c r="G42" t="n">
        <v>59.68</v>
      </c>
      <c r="H42" t="n">
        <v>0.82</v>
      </c>
      <c r="I42" t="n">
        <v>11</v>
      </c>
      <c r="J42" t="n">
        <v>239.96</v>
      </c>
      <c r="K42" t="n">
        <v>56.94</v>
      </c>
      <c r="L42" t="n">
        <v>11</v>
      </c>
      <c r="M42" t="n">
        <v>9</v>
      </c>
      <c r="N42" t="n">
        <v>57.02</v>
      </c>
      <c r="O42" t="n">
        <v>29829.32</v>
      </c>
      <c r="P42" t="n">
        <v>147.34</v>
      </c>
      <c r="Q42" t="n">
        <v>623.97</v>
      </c>
      <c r="R42" t="n">
        <v>38.51</v>
      </c>
      <c r="S42" t="n">
        <v>29.8</v>
      </c>
      <c r="T42" t="n">
        <v>3256.31</v>
      </c>
      <c r="U42" t="n">
        <v>0.77</v>
      </c>
      <c r="V42" t="n">
        <v>0.85</v>
      </c>
      <c r="W42" t="n">
        <v>2.37</v>
      </c>
      <c r="X42" t="n">
        <v>0.19</v>
      </c>
      <c r="Y42" t="n">
        <v>1</v>
      </c>
      <c r="Z42" t="n">
        <v>10</v>
      </c>
      <c r="AA42" t="n">
        <v>361.751099666902</v>
      </c>
      <c r="AB42" t="n">
        <v>494.9638138964204</v>
      </c>
      <c r="AC42" t="n">
        <v>447.7251621842211</v>
      </c>
      <c r="AD42" t="n">
        <v>361751.099666902</v>
      </c>
      <c r="AE42" t="n">
        <v>494963.8138964204</v>
      </c>
      <c r="AF42" t="n">
        <v>2.699131058355942e-06</v>
      </c>
      <c r="AG42" t="n">
        <v>12.22222222222222</v>
      </c>
      <c r="AH42" t="n">
        <v>447725.1621842211</v>
      </c>
    </row>
    <row r="43">
      <c r="A43" t="n">
        <v>41</v>
      </c>
      <c r="B43" t="n">
        <v>115</v>
      </c>
      <c r="C43" t="inlineStr">
        <is>
          <t xml:space="preserve">CONCLUIDO	</t>
        </is>
      </c>
      <c r="D43" t="n">
        <v>7.0942</v>
      </c>
      <c r="E43" t="n">
        <v>14.1</v>
      </c>
      <c r="F43" t="n">
        <v>10.95</v>
      </c>
      <c r="G43" t="n">
        <v>59.74</v>
      </c>
      <c r="H43" t="n">
        <v>0.83</v>
      </c>
      <c r="I43" t="n">
        <v>11</v>
      </c>
      <c r="J43" t="n">
        <v>240.4</v>
      </c>
      <c r="K43" t="n">
        <v>56.94</v>
      </c>
      <c r="L43" t="n">
        <v>11.25</v>
      </c>
      <c r="M43" t="n">
        <v>9</v>
      </c>
      <c r="N43" t="n">
        <v>57.21</v>
      </c>
      <c r="O43" t="n">
        <v>29883.27</v>
      </c>
      <c r="P43" t="n">
        <v>146.76</v>
      </c>
      <c r="Q43" t="n">
        <v>623.97</v>
      </c>
      <c r="R43" t="n">
        <v>38.87</v>
      </c>
      <c r="S43" t="n">
        <v>29.8</v>
      </c>
      <c r="T43" t="n">
        <v>3436</v>
      </c>
      <c r="U43" t="n">
        <v>0.77</v>
      </c>
      <c r="V43" t="n">
        <v>0.85</v>
      </c>
      <c r="W43" t="n">
        <v>2.37</v>
      </c>
      <c r="X43" t="n">
        <v>0.21</v>
      </c>
      <c r="Y43" t="n">
        <v>1</v>
      </c>
      <c r="Z43" t="n">
        <v>10</v>
      </c>
      <c r="AA43" t="n">
        <v>361.4730608970594</v>
      </c>
      <c r="AB43" t="n">
        <v>494.5833889853171</v>
      </c>
      <c r="AC43" t="n">
        <v>447.3810444927037</v>
      </c>
      <c r="AD43" t="n">
        <v>361473.0608970594</v>
      </c>
      <c r="AE43" t="n">
        <v>494583.3889853171</v>
      </c>
      <c r="AF43" t="n">
        <v>2.696964119802916e-06</v>
      </c>
      <c r="AG43" t="n">
        <v>12.23958333333333</v>
      </c>
      <c r="AH43" t="n">
        <v>447381.0444927037</v>
      </c>
    </row>
    <row r="44">
      <c r="A44" t="n">
        <v>42</v>
      </c>
      <c r="B44" t="n">
        <v>115</v>
      </c>
      <c r="C44" t="inlineStr">
        <is>
          <t xml:space="preserve">CONCLUIDO	</t>
        </is>
      </c>
      <c r="D44" t="n">
        <v>7.093</v>
      </c>
      <c r="E44" t="n">
        <v>14.1</v>
      </c>
      <c r="F44" t="n">
        <v>10.95</v>
      </c>
      <c r="G44" t="n">
        <v>59.75</v>
      </c>
      <c r="H44" t="n">
        <v>0.85</v>
      </c>
      <c r="I44" t="n">
        <v>11</v>
      </c>
      <c r="J44" t="n">
        <v>240.84</v>
      </c>
      <c r="K44" t="n">
        <v>56.94</v>
      </c>
      <c r="L44" t="n">
        <v>11.5</v>
      </c>
      <c r="M44" t="n">
        <v>9</v>
      </c>
      <c r="N44" t="n">
        <v>57.39</v>
      </c>
      <c r="O44" t="n">
        <v>29937.16</v>
      </c>
      <c r="P44" t="n">
        <v>145.54</v>
      </c>
      <c r="Q44" t="n">
        <v>623.97</v>
      </c>
      <c r="R44" t="n">
        <v>38.71</v>
      </c>
      <c r="S44" t="n">
        <v>29.8</v>
      </c>
      <c r="T44" t="n">
        <v>3356.26</v>
      </c>
      <c r="U44" t="n">
        <v>0.77</v>
      </c>
      <c r="V44" t="n">
        <v>0.85</v>
      </c>
      <c r="W44" t="n">
        <v>2.37</v>
      </c>
      <c r="X44" t="n">
        <v>0.21</v>
      </c>
      <c r="Y44" t="n">
        <v>1</v>
      </c>
      <c r="Z44" t="n">
        <v>10</v>
      </c>
      <c r="AA44" t="n">
        <v>360.5635968074185</v>
      </c>
      <c r="AB44" t="n">
        <v>493.3390200951464</v>
      </c>
      <c r="AC44" t="n">
        <v>446.2554364229283</v>
      </c>
      <c r="AD44" t="n">
        <v>360563.5968074185</v>
      </c>
      <c r="AE44" t="n">
        <v>493339.0200951464</v>
      </c>
      <c r="AF44" t="n">
        <v>2.696507922212806e-06</v>
      </c>
      <c r="AG44" t="n">
        <v>12.23958333333333</v>
      </c>
      <c r="AH44" t="n">
        <v>446255.4364229283</v>
      </c>
    </row>
    <row r="45">
      <c r="A45" t="n">
        <v>43</v>
      </c>
      <c r="B45" t="n">
        <v>115</v>
      </c>
      <c r="C45" t="inlineStr">
        <is>
          <t xml:space="preserve">CONCLUIDO	</t>
        </is>
      </c>
      <c r="D45" t="n">
        <v>7.1281</v>
      </c>
      <c r="E45" t="n">
        <v>14.03</v>
      </c>
      <c r="F45" t="n">
        <v>10.93</v>
      </c>
      <c r="G45" t="n">
        <v>65.58</v>
      </c>
      <c r="H45" t="n">
        <v>0.87</v>
      </c>
      <c r="I45" t="n">
        <v>10</v>
      </c>
      <c r="J45" t="n">
        <v>241.27</v>
      </c>
      <c r="K45" t="n">
        <v>56.94</v>
      </c>
      <c r="L45" t="n">
        <v>11.75</v>
      </c>
      <c r="M45" t="n">
        <v>8</v>
      </c>
      <c r="N45" t="n">
        <v>57.58</v>
      </c>
      <c r="O45" t="n">
        <v>29991.11</v>
      </c>
      <c r="P45" t="n">
        <v>145.13</v>
      </c>
      <c r="Q45" t="n">
        <v>623.97</v>
      </c>
      <c r="R45" t="n">
        <v>38.06</v>
      </c>
      <c r="S45" t="n">
        <v>29.8</v>
      </c>
      <c r="T45" t="n">
        <v>3036.8</v>
      </c>
      <c r="U45" t="n">
        <v>0.78</v>
      </c>
      <c r="V45" t="n">
        <v>0.85</v>
      </c>
      <c r="W45" t="n">
        <v>2.37</v>
      </c>
      <c r="X45" t="n">
        <v>0.18</v>
      </c>
      <c r="Y45" t="n">
        <v>1</v>
      </c>
      <c r="Z45" t="n">
        <v>10</v>
      </c>
      <c r="AA45" t="n">
        <v>359.4014384555538</v>
      </c>
      <c r="AB45" t="n">
        <v>491.7489037673172</v>
      </c>
      <c r="AC45" t="n">
        <v>444.8170785656848</v>
      </c>
      <c r="AD45" t="n">
        <v>359401.4384555538</v>
      </c>
      <c r="AE45" t="n">
        <v>491748.9037673172</v>
      </c>
      <c r="AF45" t="n">
        <v>2.709851701723544e-06</v>
      </c>
      <c r="AG45" t="n">
        <v>12.17881944444444</v>
      </c>
      <c r="AH45" t="n">
        <v>444817.0785656848</v>
      </c>
    </row>
    <row r="46">
      <c r="A46" t="n">
        <v>44</v>
      </c>
      <c r="B46" t="n">
        <v>115</v>
      </c>
      <c r="C46" t="inlineStr">
        <is>
          <t xml:space="preserve">CONCLUIDO	</t>
        </is>
      </c>
      <c r="D46" t="n">
        <v>7.1289</v>
      </c>
      <c r="E46" t="n">
        <v>14.03</v>
      </c>
      <c r="F46" t="n">
        <v>10.93</v>
      </c>
      <c r="G46" t="n">
        <v>65.56999999999999</v>
      </c>
      <c r="H46" t="n">
        <v>0.88</v>
      </c>
      <c r="I46" t="n">
        <v>10</v>
      </c>
      <c r="J46" t="n">
        <v>241.71</v>
      </c>
      <c r="K46" t="n">
        <v>56.94</v>
      </c>
      <c r="L46" t="n">
        <v>12</v>
      </c>
      <c r="M46" t="n">
        <v>8</v>
      </c>
      <c r="N46" t="n">
        <v>57.77</v>
      </c>
      <c r="O46" t="n">
        <v>30045.13</v>
      </c>
      <c r="P46" t="n">
        <v>145.13</v>
      </c>
      <c r="Q46" t="n">
        <v>623.98</v>
      </c>
      <c r="R46" t="n">
        <v>37.99</v>
      </c>
      <c r="S46" t="n">
        <v>29.8</v>
      </c>
      <c r="T46" t="n">
        <v>3001.84</v>
      </c>
      <c r="U46" t="n">
        <v>0.78</v>
      </c>
      <c r="V46" t="n">
        <v>0.85</v>
      </c>
      <c r="W46" t="n">
        <v>2.37</v>
      </c>
      <c r="X46" t="n">
        <v>0.18</v>
      </c>
      <c r="Y46" t="n">
        <v>1</v>
      </c>
      <c r="Z46" t="n">
        <v>10</v>
      </c>
      <c r="AA46" t="n">
        <v>359.3840561836806</v>
      </c>
      <c r="AB46" t="n">
        <v>491.7251205760884</v>
      </c>
      <c r="AC46" t="n">
        <v>444.7955652088471</v>
      </c>
      <c r="AD46" t="n">
        <v>359384.0561836805</v>
      </c>
      <c r="AE46" t="n">
        <v>491725.1205760884</v>
      </c>
      <c r="AF46" t="n">
        <v>2.710155833450285e-06</v>
      </c>
      <c r="AG46" t="n">
        <v>12.17881944444444</v>
      </c>
      <c r="AH46" t="n">
        <v>444795.5652088471</v>
      </c>
    </row>
    <row r="47">
      <c r="A47" t="n">
        <v>45</v>
      </c>
      <c r="B47" t="n">
        <v>115</v>
      </c>
      <c r="C47" t="inlineStr">
        <is>
          <t xml:space="preserve">CONCLUIDO	</t>
        </is>
      </c>
      <c r="D47" t="n">
        <v>7.1283</v>
      </c>
      <c r="E47" t="n">
        <v>14.03</v>
      </c>
      <c r="F47" t="n">
        <v>10.93</v>
      </c>
      <c r="G47" t="n">
        <v>65.56999999999999</v>
      </c>
      <c r="H47" t="n">
        <v>0.9</v>
      </c>
      <c r="I47" t="n">
        <v>10</v>
      </c>
      <c r="J47" t="n">
        <v>242.15</v>
      </c>
      <c r="K47" t="n">
        <v>56.94</v>
      </c>
      <c r="L47" t="n">
        <v>12.25</v>
      </c>
      <c r="M47" t="n">
        <v>8</v>
      </c>
      <c r="N47" t="n">
        <v>57.96</v>
      </c>
      <c r="O47" t="n">
        <v>30099.23</v>
      </c>
      <c r="P47" t="n">
        <v>144.72</v>
      </c>
      <c r="Q47" t="n">
        <v>624</v>
      </c>
      <c r="R47" t="n">
        <v>37.9</v>
      </c>
      <c r="S47" t="n">
        <v>29.8</v>
      </c>
      <c r="T47" t="n">
        <v>2960.25</v>
      </c>
      <c r="U47" t="n">
        <v>0.79</v>
      </c>
      <c r="V47" t="n">
        <v>0.85</v>
      </c>
      <c r="W47" t="n">
        <v>2.37</v>
      </c>
      <c r="X47" t="n">
        <v>0.18</v>
      </c>
      <c r="Y47" t="n">
        <v>1</v>
      </c>
      <c r="Z47" t="n">
        <v>10</v>
      </c>
      <c r="AA47" t="n">
        <v>359.0840861931712</v>
      </c>
      <c r="AB47" t="n">
        <v>491.3146884013315</v>
      </c>
      <c r="AC47" t="n">
        <v>444.4243041048037</v>
      </c>
      <c r="AD47" t="n">
        <v>359084.0861931712</v>
      </c>
      <c r="AE47" t="n">
        <v>491314.6884013315</v>
      </c>
      <c r="AF47" t="n">
        <v>2.709927734655229e-06</v>
      </c>
      <c r="AG47" t="n">
        <v>12.17881944444444</v>
      </c>
      <c r="AH47" t="n">
        <v>444424.3041048037</v>
      </c>
    </row>
    <row r="48">
      <c r="A48" t="n">
        <v>46</v>
      </c>
      <c r="B48" t="n">
        <v>115</v>
      </c>
      <c r="C48" t="inlineStr">
        <is>
          <t xml:space="preserve">CONCLUIDO	</t>
        </is>
      </c>
      <c r="D48" t="n">
        <v>7.1327</v>
      </c>
      <c r="E48" t="n">
        <v>14.02</v>
      </c>
      <c r="F48" t="n">
        <v>10.92</v>
      </c>
      <c r="G48" t="n">
        <v>65.52</v>
      </c>
      <c r="H48" t="n">
        <v>0.92</v>
      </c>
      <c r="I48" t="n">
        <v>10</v>
      </c>
      <c r="J48" t="n">
        <v>242.59</v>
      </c>
      <c r="K48" t="n">
        <v>56.94</v>
      </c>
      <c r="L48" t="n">
        <v>12.5</v>
      </c>
      <c r="M48" t="n">
        <v>8</v>
      </c>
      <c r="N48" t="n">
        <v>58.15</v>
      </c>
      <c r="O48" t="n">
        <v>30153.38</v>
      </c>
      <c r="P48" t="n">
        <v>143.38</v>
      </c>
      <c r="Q48" t="n">
        <v>623.97</v>
      </c>
      <c r="R48" t="n">
        <v>37.71</v>
      </c>
      <c r="S48" t="n">
        <v>29.8</v>
      </c>
      <c r="T48" t="n">
        <v>2862.76</v>
      </c>
      <c r="U48" t="n">
        <v>0.79</v>
      </c>
      <c r="V48" t="n">
        <v>0.86</v>
      </c>
      <c r="W48" t="n">
        <v>2.37</v>
      </c>
      <c r="X48" t="n">
        <v>0.17</v>
      </c>
      <c r="Y48" t="n">
        <v>1</v>
      </c>
      <c r="Z48" t="n">
        <v>10</v>
      </c>
      <c r="AA48" t="n">
        <v>357.9260472861649</v>
      </c>
      <c r="AB48" t="n">
        <v>489.7302084796947</v>
      </c>
      <c r="AC48" t="n">
        <v>442.9910447230563</v>
      </c>
      <c r="AD48" t="n">
        <v>357926.0472861649</v>
      </c>
      <c r="AE48" t="n">
        <v>489730.2084796947</v>
      </c>
      <c r="AF48" t="n">
        <v>2.711600459152302e-06</v>
      </c>
      <c r="AG48" t="n">
        <v>12.17013888888889</v>
      </c>
      <c r="AH48" t="n">
        <v>442991.0447230564</v>
      </c>
    </row>
    <row r="49">
      <c r="A49" t="n">
        <v>47</v>
      </c>
      <c r="B49" t="n">
        <v>115</v>
      </c>
      <c r="C49" t="inlineStr">
        <is>
          <t xml:space="preserve">CONCLUIDO	</t>
        </is>
      </c>
      <c r="D49" t="n">
        <v>7.1622</v>
      </c>
      <c r="E49" t="n">
        <v>13.96</v>
      </c>
      <c r="F49" t="n">
        <v>10.91</v>
      </c>
      <c r="G49" t="n">
        <v>72.70999999999999</v>
      </c>
      <c r="H49" t="n">
        <v>0.93</v>
      </c>
      <c r="I49" t="n">
        <v>9</v>
      </c>
      <c r="J49" t="n">
        <v>243.03</v>
      </c>
      <c r="K49" t="n">
        <v>56.94</v>
      </c>
      <c r="L49" t="n">
        <v>12.75</v>
      </c>
      <c r="M49" t="n">
        <v>7</v>
      </c>
      <c r="N49" t="n">
        <v>58.34</v>
      </c>
      <c r="O49" t="n">
        <v>30207.61</v>
      </c>
      <c r="P49" t="n">
        <v>141.95</v>
      </c>
      <c r="Q49" t="n">
        <v>623.97</v>
      </c>
      <c r="R49" t="n">
        <v>37.22</v>
      </c>
      <c r="S49" t="n">
        <v>29.8</v>
      </c>
      <c r="T49" t="n">
        <v>2624.99</v>
      </c>
      <c r="U49" t="n">
        <v>0.8</v>
      </c>
      <c r="V49" t="n">
        <v>0.86</v>
      </c>
      <c r="W49" t="n">
        <v>2.37</v>
      </c>
      <c r="X49" t="n">
        <v>0.16</v>
      </c>
      <c r="Y49" t="n">
        <v>1</v>
      </c>
      <c r="Z49" t="n">
        <v>10</v>
      </c>
      <c r="AA49" t="n">
        <v>356.1674434787585</v>
      </c>
      <c r="AB49" t="n">
        <v>487.3240091662768</v>
      </c>
      <c r="AC49" t="n">
        <v>440.8144896949891</v>
      </c>
      <c r="AD49" t="n">
        <v>356167.4434787584</v>
      </c>
      <c r="AE49" t="n">
        <v>487324.0091662768</v>
      </c>
      <c r="AF49" t="n">
        <v>2.722815316575857e-06</v>
      </c>
      <c r="AG49" t="n">
        <v>12.11805555555556</v>
      </c>
      <c r="AH49" t="n">
        <v>440814.4896949891</v>
      </c>
    </row>
    <row r="50">
      <c r="A50" t="n">
        <v>48</v>
      </c>
      <c r="B50" t="n">
        <v>115</v>
      </c>
      <c r="C50" t="inlineStr">
        <is>
          <t xml:space="preserve">CONCLUIDO	</t>
        </is>
      </c>
      <c r="D50" t="n">
        <v>7.1589</v>
      </c>
      <c r="E50" t="n">
        <v>13.97</v>
      </c>
      <c r="F50" t="n">
        <v>10.91</v>
      </c>
      <c r="G50" t="n">
        <v>72.75</v>
      </c>
      <c r="H50" t="n">
        <v>0.95</v>
      </c>
      <c r="I50" t="n">
        <v>9</v>
      </c>
      <c r="J50" t="n">
        <v>243.47</v>
      </c>
      <c r="K50" t="n">
        <v>56.94</v>
      </c>
      <c r="L50" t="n">
        <v>13</v>
      </c>
      <c r="M50" t="n">
        <v>7</v>
      </c>
      <c r="N50" t="n">
        <v>58.53</v>
      </c>
      <c r="O50" t="n">
        <v>30261.91</v>
      </c>
      <c r="P50" t="n">
        <v>142.11</v>
      </c>
      <c r="Q50" t="n">
        <v>623.97</v>
      </c>
      <c r="R50" t="n">
        <v>37.45</v>
      </c>
      <c r="S50" t="n">
        <v>29.8</v>
      </c>
      <c r="T50" t="n">
        <v>2739.41</v>
      </c>
      <c r="U50" t="n">
        <v>0.8</v>
      </c>
      <c r="V50" t="n">
        <v>0.86</v>
      </c>
      <c r="W50" t="n">
        <v>2.37</v>
      </c>
      <c r="X50" t="n">
        <v>0.17</v>
      </c>
      <c r="Y50" t="n">
        <v>1</v>
      </c>
      <c r="Z50" t="n">
        <v>10</v>
      </c>
      <c r="AA50" t="n">
        <v>356.3589808181353</v>
      </c>
      <c r="AB50" t="n">
        <v>487.5860790040433</v>
      </c>
      <c r="AC50" t="n">
        <v>441.0515479552565</v>
      </c>
      <c r="AD50" t="n">
        <v>356358.9808181353</v>
      </c>
      <c r="AE50" t="n">
        <v>487586.0790040432</v>
      </c>
      <c r="AF50" t="n">
        <v>2.721560773203053e-06</v>
      </c>
      <c r="AG50" t="n">
        <v>12.12673611111111</v>
      </c>
      <c r="AH50" t="n">
        <v>441051.5479552565</v>
      </c>
    </row>
    <row r="51">
      <c r="A51" t="n">
        <v>49</v>
      </c>
      <c r="B51" t="n">
        <v>115</v>
      </c>
      <c r="C51" t="inlineStr">
        <is>
          <t xml:space="preserve">CONCLUIDO	</t>
        </is>
      </c>
      <c r="D51" t="n">
        <v>7.1582</v>
      </c>
      <c r="E51" t="n">
        <v>13.97</v>
      </c>
      <c r="F51" t="n">
        <v>10.91</v>
      </c>
      <c r="G51" t="n">
        <v>72.76000000000001</v>
      </c>
      <c r="H51" t="n">
        <v>0.97</v>
      </c>
      <c r="I51" t="n">
        <v>9</v>
      </c>
      <c r="J51" t="n">
        <v>243.91</v>
      </c>
      <c r="K51" t="n">
        <v>56.94</v>
      </c>
      <c r="L51" t="n">
        <v>13.25</v>
      </c>
      <c r="M51" t="n">
        <v>7</v>
      </c>
      <c r="N51" t="n">
        <v>58.72</v>
      </c>
      <c r="O51" t="n">
        <v>30316.27</v>
      </c>
      <c r="P51" t="n">
        <v>142.26</v>
      </c>
      <c r="Q51" t="n">
        <v>623.97</v>
      </c>
      <c r="R51" t="n">
        <v>37.62</v>
      </c>
      <c r="S51" t="n">
        <v>29.8</v>
      </c>
      <c r="T51" t="n">
        <v>2821.65</v>
      </c>
      <c r="U51" t="n">
        <v>0.79</v>
      </c>
      <c r="V51" t="n">
        <v>0.86</v>
      </c>
      <c r="W51" t="n">
        <v>2.37</v>
      </c>
      <c r="X51" t="n">
        <v>0.17</v>
      </c>
      <c r="Y51" t="n">
        <v>1</v>
      </c>
      <c r="Z51" t="n">
        <v>10</v>
      </c>
      <c r="AA51" t="n">
        <v>356.4878667088495</v>
      </c>
      <c r="AB51" t="n">
        <v>487.7624263657626</v>
      </c>
      <c r="AC51" t="n">
        <v>441.2110649722785</v>
      </c>
      <c r="AD51" t="n">
        <v>356487.8667088495</v>
      </c>
      <c r="AE51" t="n">
        <v>487762.4263657626</v>
      </c>
      <c r="AF51" t="n">
        <v>2.721294657942155e-06</v>
      </c>
      <c r="AG51" t="n">
        <v>12.12673611111111</v>
      </c>
      <c r="AH51" t="n">
        <v>441211.0649722784</v>
      </c>
    </row>
    <row r="52">
      <c r="A52" t="n">
        <v>50</v>
      </c>
      <c r="B52" t="n">
        <v>115</v>
      </c>
      <c r="C52" t="inlineStr">
        <is>
          <t xml:space="preserve">CONCLUIDO	</t>
        </is>
      </c>
      <c r="D52" t="n">
        <v>7.163</v>
      </c>
      <c r="E52" t="n">
        <v>13.96</v>
      </c>
      <c r="F52" t="n">
        <v>10.9</v>
      </c>
      <c r="G52" t="n">
        <v>72.7</v>
      </c>
      <c r="H52" t="n">
        <v>0.98</v>
      </c>
      <c r="I52" t="n">
        <v>9</v>
      </c>
      <c r="J52" t="n">
        <v>244.35</v>
      </c>
      <c r="K52" t="n">
        <v>56.94</v>
      </c>
      <c r="L52" t="n">
        <v>13.5</v>
      </c>
      <c r="M52" t="n">
        <v>7</v>
      </c>
      <c r="N52" t="n">
        <v>58.91</v>
      </c>
      <c r="O52" t="n">
        <v>30370.7</v>
      </c>
      <c r="P52" t="n">
        <v>141.67</v>
      </c>
      <c r="Q52" t="n">
        <v>623.97</v>
      </c>
      <c r="R52" t="n">
        <v>37.3</v>
      </c>
      <c r="S52" t="n">
        <v>29.8</v>
      </c>
      <c r="T52" t="n">
        <v>2661.65</v>
      </c>
      <c r="U52" t="n">
        <v>0.8</v>
      </c>
      <c r="V52" t="n">
        <v>0.86</v>
      </c>
      <c r="W52" t="n">
        <v>2.37</v>
      </c>
      <c r="X52" t="n">
        <v>0.16</v>
      </c>
      <c r="Y52" t="n">
        <v>1</v>
      </c>
      <c r="Z52" t="n">
        <v>10</v>
      </c>
      <c r="AA52" t="n">
        <v>355.897632919748</v>
      </c>
      <c r="AB52" t="n">
        <v>486.954842456237</v>
      </c>
      <c r="AC52" t="n">
        <v>440.4805557376268</v>
      </c>
      <c r="AD52" t="n">
        <v>355897.632919748</v>
      </c>
      <c r="AE52" t="n">
        <v>486954.8424562369</v>
      </c>
      <c r="AF52" t="n">
        <v>2.723119448302597e-06</v>
      </c>
      <c r="AG52" t="n">
        <v>12.11805555555556</v>
      </c>
      <c r="AH52" t="n">
        <v>440480.5557376268</v>
      </c>
    </row>
    <row r="53">
      <c r="A53" t="n">
        <v>51</v>
      </c>
      <c r="B53" t="n">
        <v>115</v>
      </c>
      <c r="C53" t="inlineStr">
        <is>
          <t xml:space="preserve">CONCLUIDO	</t>
        </is>
      </c>
      <c r="D53" t="n">
        <v>7.1636</v>
      </c>
      <c r="E53" t="n">
        <v>13.96</v>
      </c>
      <c r="F53" t="n">
        <v>10.9</v>
      </c>
      <c r="G53" t="n">
        <v>72.69</v>
      </c>
      <c r="H53" t="n">
        <v>1</v>
      </c>
      <c r="I53" t="n">
        <v>9</v>
      </c>
      <c r="J53" t="n">
        <v>244.79</v>
      </c>
      <c r="K53" t="n">
        <v>56.94</v>
      </c>
      <c r="L53" t="n">
        <v>13.75</v>
      </c>
      <c r="M53" t="n">
        <v>7</v>
      </c>
      <c r="N53" t="n">
        <v>59.1</v>
      </c>
      <c r="O53" t="n">
        <v>30425.2</v>
      </c>
      <c r="P53" t="n">
        <v>140.57</v>
      </c>
      <c r="Q53" t="n">
        <v>623.99</v>
      </c>
      <c r="R53" t="n">
        <v>37.18</v>
      </c>
      <c r="S53" t="n">
        <v>29.8</v>
      </c>
      <c r="T53" t="n">
        <v>2602.58</v>
      </c>
      <c r="U53" t="n">
        <v>0.8</v>
      </c>
      <c r="V53" t="n">
        <v>0.86</v>
      </c>
      <c r="W53" t="n">
        <v>2.37</v>
      </c>
      <c r="X53" t="n">
        <v>0.16</v>
      </c>
      <c r="Y53" t="n">
        <v>1</v>
      </c>
      <c r="Z53" t="n">
        <v>10</v>
      </c>
      <c r="AA53" t="n">
        <v>355.0493178967427</v>
      </c>
      <c r="AB53" t="n">
        <v>485.7941404167435</v>
      </c>
      <c r="AC53" t="n">
        <v>439.4306294717271</v>
      </c>
      <c r="AD53" t="n">
        <v>355049.3178967427</v>
      </c>
      <c r="AE53" t="n">
        <v>485794.1404167435</v>
      </c>
      <c r="AF53" t="n">
        <v>2.723347547097653e-06</v>
      </c>
      <c r="AG53" t="n">
        <v>12.11805555555556</v>
      </c>
      <c r="AH53" t="n">
        <v>439430.6294717271</v>
      </c>
    </row>
    <row r="54">
      <c r="A54" t="n">
        <v>52</v>
      </c>
      <c r="B54" t="n">
        <v>115</v>
      </c>
      <c r="C54" t="inlineStr">
        <is>
          <t xml:space="preserve">CONCLUIDO	</t>
        </is>
      </c>
      <c r="D54" t="n">
        <v>7.1595</v>
      </c>
      <c r="E54" t="n">
        <v>13.97</v>
      </c>
      <c r="F54" t="n">
        <v>10.91</v>
      </c>
      <c r="G54" t="n">
        <v>72.73999999999999</v>
      </c>
      <c r="H54" t="n">
        <v>1.02</v>
      </c>
      <c r="I54" t="n">
        <v>9</v>
      </c>
      <c r="J54" t="n">
        <v>245.23</v>
      </c>
      <c r="K54" t="n">
        <v>56.94</v>
      </c>
      <c r="L54" t="n">
        <v>14</v>
      </c>
      <c r="M54" t="n">
        <v>7</v>
      </c>
      <c r="N54" t="n">
        <v>59.29</v>
      </c>
      <c r="O54" t="n">
        <v>30479.78</v>
      </c>
      <c r="P54" t="n">
        <v>139.66</v>
      </c>
      <c r="Q54" t="n">
        <v>623.97</v>
      </c>
      <c r="R54" t="n">
        <v>37.53</v>
      </c>
      <c r="S54" t="n">
        <v>29.8</v>
      </c>
      <c r="T54" t="n">
        <v>2778.34</v>
      </c>
      <c r="U54" t="n">
        <v>0.79</v>
      </c>
      <c r="V54" t="n">
        <v>0.86</v>
      </c>
      <c r="W54" t="n">
        <v>2.37</v>
      </c>
      <c r="X54" t="n">
        <v>0.17</v>
      </c>
      <c r="Y54" t="n">
        <v>1</v>
      </c>
      <c r="Z54" t="n">
        <v>10</v>
      </c>
      <c r="AA54" t="n">
        <v>354.4840020664161</v>
      </c>
      <c r="AB54" t="n">
        <v>485.0206503577164</v>
      </c>
      <c r="AC54" t="n">
        <v>438.7309602183333</v>
      </c>
      <c r="AD54" t="n">
        <v>354484.0020664161</v>
      </c>
      <c r="AE54" t="n">
        <v>485020.6503577164</v>
      </c>
      <c r="AF54" t="n">
        <v>2.721788871998108e-06</v>
      </c>
      <c r="AG54" t="n">
        <v>12.12673611111111</v>
      </c>
      <c r="AH54" t="n">
        <v>438730.9602183333</v>
      </c>
    </row>
    <row r="55">
      <c r="A55" t="n">
        <v>53</v>
      </c>
      <c r="B55" t="n">
        <v>115</v>
      </c>
      <c r="C55" t="inlineStr">
        <is>
          <t xml:space="preserve">CONCLUIDO	</t>
        </is>
      </c>
      <c r="D55" t="n">
        <v>7.1904</v>
      </c>
      <c r="E55" t="n">
        <v>13.91</v>
      </c>
      <c r="F55" t="n">
        <v>10.9</v>
      </c>
      <c r="G55" t="n">
        <v>81.72</v>
      </c>
      <c r="H55" t="n">
        <v>1.03</v>
      </c>
      <c r="I55" t="n">
        <v>8</v>
      </c>
      <c r="J55" t="n">
        <v>245.68</v>
      </c>
      <c r="K55" t="n">
        <v>56.94</v>
      </c>
      <c r="L55" t="n">
        <v>14.25</v>
      </c>
      <c r="M55" t="n">
        <v>6</v>
      </c>
      <c r="N55" t="n">
        <v>59.48</v>
      </c>
      <c r="O55" t="n">
        <v>30534.42</v>
      </c>
      <c r="P55" t="n">
        <v>138.77</v>
      </c>
      <c r="Q55" t="n">
        <v>623.97</v>
      </c>
      <c r="R55" t="n">
        <v>37.07</v>
      </c>
      <c r="S55" t="n">
        <v>29.8</v>
      </c>
      <c r="T55" t="n">
        <v>2553.58</v>
      </c>
      <c r="U55" t="n">
        <v>0.8</v>
      </c>
      <c r="V55" t="n">
        <v>0.86</v>
      </c>
      <c r="W55" t="n">
        <v>2.36</v>
      </c>
      <c r="X55" t="n">
        <v>0.15</v>
      </c>
      <c r="Y55" t="n">
        <v>1</v>
      </c>
      <c r="Z55" t="n">
        <v>10</v>
      </c>
      <c r="AA55" t="n">
        <v>353.1259074326338</v>
      </c>
      <c r="AB55" t="n">
        <v>483.1624453648689</v>
      </c>
      <c r="AC55" t="n">
        <v>437.0500997019962</v>
      </c>
      <c r="AD55" t="n">
        <v>353125.9074326338</v>
      </c>
      <c r="AE55" t="n">
        <v>483162.4453648689</v>
      </c>
      <c r="AF55" t="n">
        <v>2.733535959943459e-06</v>
      </c>
      <c r="AG55" t="n">
        <v>12.07465277777778</v>
      </c>
      <c r="AH55" t="n">
        <v>437050.0997019962</v>
      </c>
    </row>
    <row r="56">
      <c r="A56" t="n">
        <v>54</v>
      </c>
      <c r="B56" t="n">
        <v>115</v>
      </c>
      <c r="C56" t="inlineStr">
        <is>
          <t xml:space="preserve">CONCLUIDO	</t>
        </is>
      </c>
      <c r="D56" t="n">
        <v>7.1915</v>
      </c>
      <c r="E56" t="n">
        <v>13.91</v>
      </c>
      <c r="F56" t="n">
        <v>10.89</v>
      </c>
      <c r="G56" t="n">
        <v>81.7</v>
      </c>
      <c r="H56" t="n">
        <v>1.05</v>
      </c>
      <c r="I56" t="n">
        <v>8</v>
      </c>
      <c r="J56" t="n">
        <v>246.12</v>
      </c>
      <c r="K56" t="n">
        <v>56.94</v>
      </c>
      <c r="L56" t="n">
        <v>14.5</v>
      </c>
      <c r="M56" t="n">
        <v>6</v>
      </c>
      <c r="N56" t="n">
        <v>59.68</v>
      </c>
      <c r="O56" t="n">
        <v>30589.13</v>
      </c>
      <c r="P56" t="n">
        <v>138.61</v>
      </c>
      <c r="Q56" t="n">
        <v>624.02</v>
      </c>
      <c r="R56" t="n">
        <v>36.93</v>
      </c>
      <c r="S56" t="n">
        <v>29.8</v>
      </c>
      <c r="T56" t="n">
        <v>2481.93</v>
      </c>
      <c r="U56" t="n">
        <v>0.8100000000000001</v>
      </c>
      <c r="V56" t="n">
        <v>0.86</v>
      </c>
      <c r="W56" t="n">
        <v>2.36</v>
      </c>
      <c r="X56" t="n">
        <v>0.15</v>
      </c>
      <c r="Y56" t="n">
        <v>1</v>
      </c>
      <c r="Z56" t="n">
        <v>10</v>
      </c>
      <c r="AA56" t="n">
        <v>352.9421111735437</v>
      </c>
      <c r="AB56" t="n">
        <v>482.9109672146631</v>
      </c>
      <c r="AC56" t="n">
        <v>436.8226222734942</v>
      </c>
      <c r="AD56" t="n">
        <v>352942.1111735437</v>
      </c>
      <c r="AE56" t="n">
        <v>482910.9672146631</v>
      </c>
      <c r="AF56" t="n">
        <v>2.733954141067727e-06</v>
      </c>
      <c r="AG56" t="n">
        <v>12.07465277777778</v>
      </c>
      <c r="AH56" t="n">
        <v>436822.6222734942</v>
      </c>
    </row>
    <row r="57">
      <c r="A57" t="n">
        <v>55</v>
      </c>
      <c r="B57" t="n">
        <v>115</v>
      </c>
      <c r="C57" t="inlineStr">
        <is>
          <t xml:space="preserve">CONCLUIDO	</t>
        </is>
      </c>
      <c r="D57" t="n">
        <v>7.1928</v>
      </c>
      <c r="E57" t="n">
        <v>13.9</v>
      </c>
      <c r="F57" t="n">
        <v>10.89</v>
      </c>
      <c r="G57" t="n">
        <v>81.68000000000001</v>
      </c>
      <c r="H57" t="n">
        <v>1.06</v>
      </c>
      <c r="I57" t="n">
        <v>8</v>
      </c>
      <c r="J57" t="n">
        <v>246.57</v>
      </c>
      <c r="K57" t="n">
        <v>56.94</v>
      </c>
      <c r="L57" t="n">
        <v>14.75</v>
      </c>
      <c r="M57" t="n">
        <v>6</v>
      </c>
      <c r="N57" t="n">
        <v>59.87</v>
      </c>
      <c r="O57" t="n">
        <v>30643.91</v>
      </c>
      <c r="P57" t="n">
        <v>137.95</v>
      </c>
      <c r="Q57" t="n">
        <v>623.97</v>
      </c>
      <c r="R57" t="n">
        <v>36.73</v>
      </c>
      <c r="S57" t="n">
        <v>29.8</v>
      </c>
      <c r="T57" t="n">
        <v>2384.4</v>
      </c>
      <c r="U57" t="n">
        <v>0.8100000000000001</v>
      </c>
      <c r="V57" t="n">
        <v>0.86</v>
      </c>
      <c r="W57" t="n">
        <v>2.37</v>
      </c>
      <c r="X57" t="n">
        <v>0.14</v>
      </c>
      <c r="Y57" t="n">
        <v>1</v>
      </c>
      <c r="Z57" t="n">
        <v>10</v>
      </c>
      <c r="AA57" t="n">
        <v>352.4159378049796</v>
      </c>
      <c r="AB57" t="n">
        <v>482.1910335986631</v>
      </c>
      <c r="AC57" t="n">
        <v>436.171398111372</v>
      </c>
      <c r="AD57" t="n">
        <v>352415.9378049796</v>
      </c>
      <c r="AE57" t="n">
        <v>482191.0335986631</v>
      </c>
      <c r="AF57" t="n">
        <v>2.734448355123681e-06</v>
      </c>
      <c r="AG57" t="n">
        <v>12.06597222222222</v>
      </c>
      <c r="AH57" t="n">
        <v>436171.398111372</v>
      </c>
    </row>
    <row r="58">
      <c r="A58" t="n">
        <v>56</v>
      </c>
      <c r="B58" t="n">
        <v>115</v>
      </c>
      <c r="C58" t="inlineStr">
        <is>
          <t xml:space="preserve">CONCLUIDO	</t>
        </is>
      </c>
      <c r="D58" t="n">
        <v>7.1965</v>
      </c>
      <c r="E58" t="n">
        <v>13.9</v>
      </c>
      <c r="F58" t="n">
        <v>10.88</v>
      </c>
      <c r="G58" t="n">
        <v>81.63</v>
      </c>
      <c r="H58" t="n">
        <v>1.08</v>
      </c>
      <c r="I58" t="n">
        <v>8</v>
      </c>
      <c r="J58" t="n">
        <v>247.01</v>
      </c>
      <c r="K58" t="n">
        <v>56.94</v>
      </c>
      <c r="L58" t="n">
        <v>15</v>
      </c>
      <c r="M58" t="n">
        <v>6</v>
      </c>
      <c r="N58" t="n">
        <v>60.07</v>
      </c>
      <c r="O58" t="n">
        <v>30698.76</v>
      </c>
      <c r="P58" t="n">
        <v>137.3</v>
      </c>
      <c r="Q58" t="n">
        <v>623.98</v>
      </c>
      <c r="R58" t="n">
        <v>36.41</v>
      </c>
      <c r="S58" t="n">
        <v>29.8</v>
      </c>
      <c r="T58" t="n">
        <v>2221.86</v>
      </c>
      <c r="U58" t="n">
        <v>0.82</v>
      </c>
      <c r="V58" t="n">
        <v>0.86</v>
      </c>
      <c r="W58" t="n">
        <v>2.37</v>
      </c>
      <c r="X58" t="n">
        <v>0.14</v>
      </c>
      <c r="Y58" t="n">
        <v>1</v>
      </c>
      <c r="Z58" t="n">
        <v>10</v>
      </c>
      <c r="AA58" t="n">
        <v>351.8084041733342</v>
      </c>
      <c r="AB58" t="n">
        <v>481.3597792813536</v>
      </c>
      <c r="AC58" t="n">
        <v>435.4194775394337</v>
      </c>
      <c r="AD58" t="n">
        <v>351808.4041733342</v>
      </c>
      <c r="AE58" t="n">
        <v>481359.7792813536</v>
      </c>
      <c r="AF58" t="n">
        <v>2.735854964359855e-06</v>
      </c>
      <c r="AG58" t="n">
        <v>12.06597222222222</v>
      </c>
      <c r="AH58" t="n">
        <v>435419.4775394337</v>
      </c>
    </row>
    <row r="59">
      <c r="A59" t="n">
        <v>57</v>
      </c>
      <c r="B59" t="n">
        <v>115</v>
      </c>
      <c r="C59" t="inlineStr">
        <is>
          <t xml:space="preserve">CONCLUIDO	</t>
        </is>
      </c>
      <c r="D59" t="n">
        <v>7.2001</v>
      </c>
      <c r="E59" t="n">
        <v>13.89</v>
      </c>
      <c r="F59" t="n">
        <v>10.88</v>
      </c>
      <c r="G59" t="n">
        <v>81.58</v>
      </c>
      <c r="H59" t="n">
        <v>1.1</v>
      </c>
      <c r="I59" t="n">
        <v>8</v>
      </c>
      <c r="J59" t="n">
        <v>247.46</v>
      </c>
      <c r="K59" t="n">
        <v>56.94</v>
      </c>
      <c r="L59" t="n">
        <v>15.25</v>
      </c>
      <c r="M59" t="n">
        <v>6</v>
      </c>
      <c r="N59" t="n">
        <v>60.26</v>
      </c>
      <c r="O59" t="n">
        <v>30753.68</v>
      </c>
      <c r="P59" t="n">
        <v>136.36</v>
      </c>
      <c r="Q59" t="n">
        <v>623.99</v>
      </c>
      <c r="R59" t="n">
        <v>36.4</v>
      </c>
      <c r="S59" t="n">
        <v>29.8</v>
      </c>
      <c r="T59" t="n">
        <v>2217.36</v>
      </c>
      <c r="U59" t="n">
        <v>0.82</v>
      </c>
      <c r="V59" t="n">
        <v>0.86</v>
      </c>
      <c r="W59" t="n">
        <v>2.36</v>
      </c>
      <c r="X59" t="n">
        <v>0.13</v>
      </c>
      <c r="Y59" t="n">
        <v>1</v>
      </c>
      <c r="Z59" t="n">
        <v>10</v>
      </c>
      <c r="AA59" t="n">
        <v>351.0242858582644</v>
      </c>
      <c r="AB59" t="n">
        <v>480.2869140098165</v>
      </c>
      <c r="AC59" t="n">
        <v>434.4490050236363</v>
      </c>
      <c r="AD59" t="n">
        <v>351024.2858582644</v>
      </c>
      <c r="AE59" t="n">
        <v>480286.9140098165</v>
      </c>
      <c r="AF59" t="n">
        <v>2.737223557130188e-06</v>
      </c>
      <c r="AG59" t="n">
        <v>12.05729166666667</v>
      </c>
      <c r="AH59" t="n">
        <v>434449.0050236363</v>
      </c>
    </row>
    <row r="60">
      <c r="A60" t="n">
        <v>58</v>
      </c>
      <c r="B60" t="n">
        <v>115</v>
      </c>
      <c r="C60" t="inlineStr">
        <is>
          <t xml:space="preserve">CONCLUIDO	</t>
        </is>
      </c>
      <c r="D60" t="n">
        <v>7.2003</v>
      </c>
      <c r="E60" t="n">
        <v>13.89</v>
      </c>
      <c r="F60" t="n">
        <v>10.88</v>
      </c>
      <c r="G60" t="n">
        <v>81.56999999999999</v>
      </c>
      <c r="H60" t="n">
        <v>1.11</v>
      </c>
      <c r="I60" t="n">
        <v>8</v>
      </c>
      <c r="J60" t="n">
        <v>247.9</v>
      </c>
      <c r="K60" t="n">
        <v>56.94</v>
      </c>
      <c r="L60" t="n">
        <v>15.5</v>
      </c>
      <c r="M60" t="n">
        <v>6</v>
      </c>
      <c r="N60" t="n">
        <v>60.46</v>
      </c>
      <c r="O60" t="n">
        <v>30808.68</v>
      </c>
      <c r="P60" t="n">
        <v>135.52</v>
      </c>
      <c r="Q60" t="n">
        <v>624.03</v>
      </c>
      <c r="R60" t="n">
        <v>36.23</v>
      </c>
      <c r="S60" t="n">
        <v>29.8</v>
      </c>
      <c r="T60" t="n">
        <v>2132.83</v>
      </c>
      <c r="U60" t="n">
        <v>0.82</v>
      </c>
      <c r="V60" t="n">
        <v>0.86</v>
      </c>
      <c r="W60" t="n">
        <v>2.37</v>
      </c>
      <c r="X60" t="n">
        <v>0.13</v>
      </c>
      <c r="Y60" t="n">
        <v>1</v>
      </c>
      <c r="Z60" t="n">
        <v>10</v>
      </c>
      <c r="AA60" t="n">
        <v>350.3853473577554</v>
      </c>
      <c r="AB60" t="n">
        <v>479.4126901654428</v>
      </c>
      <c r="AC60" t="n">
        <v>433.6582158759887</v>
      </c>
      <c r="AD60" t="n">
        <v>350385.3473577554</v>
      </c>
      <c r="AE60" t="n">
        <v>479412.6901654428</v>
      </c>
      <c r="AF60" t="n">
        <v>2.737299590061873e-06</v>
      </c>
      <c r="AG60" t="n">
        <v>12.05729166666667</v>
      </c>
      <c r="AH60" t="n">
        <v>433658.2158759887</v>
      </c>
    </row>
    <row r="61">
      <c r="A61" t="n">
        <v>59</v>
      </c>
      <c r="B61" t="n">
        <v>115</v>
      </c>
      <c r="C61" t="inlineStr">
        <is>
          <t xml:space="preserve">CONCLUIDO	</t>
        </is>
      </c>
      <c r="D61" t="n">
        <v>7.1977</v>
      </c>
      <c r="E61" t="n">
        <v>13.89</v>
      </c>
      <c r="F61" t="n">
        <v>10.88</v>
      </c>
      <c r="G61" t="n">
        <v>81.61</v>
      </c>
      <c r="H61" t="n">
        <v>1.13</v>
      </c>
      <c r="I61" t="n">
        <v>8</v>
      </c>
      <c r="J61" t="n">
        <v>248.35</v>
      </c>
      <c r="K61" t="n">
        <v>56.94</v>
      </c>
      <c r="L61" t="n">
        <v>15.75</v>
      </c>
      <c r="M61" t="n">
        <v>6</v>
      </c>
      <c r="N61" t="n">
        <v>60.66</v>
      </c>
      <c r="O61" t="n">
        <v>30863.74</v>
      </c>
      <c r="P61" t="n">
        <v>133.95</v>
      </c>
      <c r="Q61" t="n">
        <v>623.97</v>
      </c>
      <c r="R61" t="n">
        <v>36.52</v>
      </c>
      <c r="S61" t="n">
        <v>29.8</v>
      </c>
      <c r="T61" t="n">
        <v>2280.48</v>
      </c>
      <c r="U61" t="n">
        <v>0.82</v>
      </c>
      <c r="V61" t="n">
        <v>0.86</v>
      </c>
      <c r="W61" t="n">
        <v>2.36</v>
      </c>
      <c r="X61" t="n">
        <v>0.13</v>
      </c>
      <c r="Y61" t="n">
        <v>1</v>
      </c>
      <c r="Z61" t="n">
        <v>10</v>
      </c>
      <c r="AA61" t="n">
        <v>349.2510144133959</v>
      </c>
      <c r="AB61" t="n">
        <v>477.8606457877323</v>
      </c>
      <c r="AC61" t="n">
        <v>432.254296435379</v>
      </c>
      <c r="AD61" t="n">
        <v>349251.0144133958</v>
      </c>
      <c r="AE61" t="n">
        <v>477860.6457877323</v>
      </c>
      <c r="AF61" t="n">
        <v>2.736311161949966e-06</v>
      </c>
      <c r="AG61" t="n">
        <v>12.05729166666667</v>
      </c>
      <c r="AH61" t="n">
        <v>432254.2964353791</v>
      </c>
    </row>
    <row r="62">
      <c r="A62" t="n">
        <v>60</v>
      </c>
      <c r="B62" t="n">
        <v>115</v>
      </c>
      <c r="C62" t="inlineStr">
        <is>
          <t xml:space="preserve">CONCLUIDO	</t>
        </is>
      </c>
      <c r="D62" t="n">
        <v>7.2308</v>
      </c>
      <c r="E62" t="n">
        <v>13.83</v>
      </c>
      <c r="F62" t="n">
        <v>10.86</v>
      </c>
      <c r="G62" t="n">
        <v>93.09999999999999</v>
      </c>
      <c r="H62" t="n">
        <v>1.14</v>
      </c>
      <c r="I62" t="n">
        <v>7</v>
      </c>
      <c r="J62" t="n">
        <v>248.79</v>
      </c>
      <c r="K62" t="n">
        <v>56.94</v>
      </c>
      <c r="L62" t="n">
        <v>16</v>
      </c>
      <c r="M62" t="n">
        <v>5</v>
      </c>
      <c r="N62" t="n">
        <v>60.85</v>
      </c>
      <c r="O62" t="n">
        <v>30918.88</v>
      </c>
      <c r="P62" t="n">
        <v>132.93</v>
      </c>
      <c r="Q62" t="n">
        <v>623.99</v>
      </c>
      <c r="R62" t="n">
        <v>35.93</v>
      </c>
      <c r="S62" t="n">
        <v>29.8</v>
      </c>
      <c r="T62" t="n">
        <v>1989.58</v>
      </c>
      <c r="U62" t="n">
        <v>0.83</v>
      </c>
      <c r="V62" t="n">
        <v>0.86</v>
      </c>
      <c r="W62" t="n">
        <v>2.36</v>
      </c>
      <c r="X62" t="n">
        <v>0.11</v>
      </c>
      <c r="Y62" t="n">
        <v>1</v>
      </c>
      <c r="Z62" t="n">
        <v>10</v>
      </c>
      <c r="AA62" t="n">
        <v>347.7412210731109</v>
      </c>
      <c r="AB62" t="n">
        <v>475.7948799321733</v>
      </c>
      <c r="AC62" t="n">
        <v>430.385684373754</v>
      </c>
      <c r="AD62" t="n">
        <v>347741.2210731109</v>
      </c>
      <c r="AE62" t="n">
        <v>475794.8799321734</v>
      </c>
      <c r="AF62" t="n">
        <v>2.748894612143854e-06</v>
      </c>
      <c r="AG62" t="n">
        <v>12.00520833333333</v>
      </c>
      <c r="AH62" t="n">
        <v>430385.684373754</v>
      </c>
    </row>
    <row r="63">
      <c r="A63" t="n">
        <v>61</v>
      </c>
      <c r="B63" t="n">
        <v>115</v>
      </c>
      <c r="C63" t="inlineStr">
        <is>
          <t xml:space="preserve">CONCLUIDO	</t>
        </is>
      </c>
      <c r="D63" t="n">
        <v>7.2282</v>
      </c>
      <c r="E63" t="n">
        <v>13.83</v>
      </c>
      <c r="F63" t="n">
        <v>10.87</v>
      </c>
      <c r="G63" t="n">
        <v>93.14</v>
      </c>
      <c r="H63" t="n">
        <v>1.16</v>
      </c>
      <c r="I63" t="n">
        <v>7</v>
      </c>
      <c r="J63" t="n">
        <v>249.24</v>
      </c>
      <c r="K63" t="n">
        <v>56.94</v>
      </c>
      <c r="L63" t="n">
        <v>16.25</v>
      </c>
      <c r="M63" t="n">
        <v>4</v>
      </c>
      <c r="N63" t="n">
        <v>61.05</v>
      </c>
      <c r="O63" t="n">
        <v>30974.09</v>
      </c>
      <c r="P63" t="n">
        <v>133.11</v>
      </c>
      <c r="Q63" t="n">
        <v>624.01</v>
      </c>
      <c r="R63" t="n">
        <v>36.11</v>
      </c>
      <c r="S63" t="n">
        <v>29.8</v>
      </c>
      <c r="T63" t="n">
        <v>2080.35</v>
      </c>
      <c r="U63" t="n">
        <v>0.83</v>
      </c>
      <c r="V63" t="n">
        <v>0.86</v>
      </c>
      <c r="W63" t="n">
        <v>2.36</v>
      </c>
      <c r="X63" t="n">
        <v>0.12</v>
      </c>
      <c r="Y63" t="n">
        <v>1</v>
      </c>
      <c r="Z63" t="n">
        <v>10</v>
      </c>
      <c r="AA63" t="n">
        <v>347.9680465460762</v>
      </c>
      <c r="AB63" t="n">
        <v>476.105232551118</v>
      </c>
      <c r="AC63" t="n">
        <v>430.6664173743293</v>
      </c>
      <c r="AD63" t="n">
        <v>347968.0465460762</v>
      </c>
      <c r="AE63" t="n">
        <v>476105.232551118</v>
      </c>
      <c r="AF63" t="n">
        <v>2.747906184031947e-06</v>
      </c>
      <c r="AG63" t="n">
        <v>12.00520833333333</v>
      </c>
      <c r="AH63" t="n">
        <v>430666.4173743293</v>
      </c>
    </row>
    <row r="64">
      <c r="A64" t="n">
        <v>62</v>
      </c>
      <c r="B64" t="n">
        <v>115</v>
      </c>
      <c r="C64" t="inlineStr">
        <is>
          <t xml:space="preserve">CONCLUIDO	</t>
        </is>
      </c>
      <c r="D64" t="n">
        <v>7.2273</v>
      </c>
      <c r="E64" t="n">
        <v>13.84</v>
      </c>
      <c r="F64" t="n">
        <v>10.87</v>
      </c>
      <c r="G64" t="n">
        <v>93.16</v>
      </c>
      <c r="H64" t="n">
        <v>1.18</v>
      </c>
      <c r="I64" t="n">
        <v>7</v>
      </c>
      <c r="J64" t="n">
        <v>249.69</v>
      </c>
      <c r="K64" t="n">
        <v>56.94</v>
      </c>
      <c r="L64" t="n">
        <v>16.5</v>
      </c>
      <c r="M64" t="n">
        <v>4</v>
      </c>
      <c r="N64" t="n">
        <v>61.25</v>
      </c>
      <c r="O64" t="n">
        <v>31029.37</v>
      </c>
      <c r="P64" t="n">
        <v>133.48</v>
      </c>
      <c r="Q64" t="n">
        <v>623.99</v>
      </c>
      <c r="R64" t="n">
        <v>36.12</v>
      </c>
      <c r="S64" t="n">
        <v>29.8</v>
      </c>
      <c r="T64" t="n">
        <v>2083.95</v>
      </c>
      <c r="U64" t="n">
        <v>0.82</v>
      </c>
      <c r="V64" t="n">
        <v>0.86</v>
      </c>
      <c r="W64" t="n">
        <v>2.36</v>
      </c>
      <c r="X64" t="n">
        <v>0.12</v>
      </c>
      <c r="Y64" t="n">
        <v>1</v>
      </c>
      <c r="Z64" t="n">
        <v>10</v>
      </c>
      <c r="AA64" t="n">
        <v>348.264511429886</v>
      </c>
      <c r="AB64" t="n">
        <v>476.5108688842541</v>
      </c>
      <c r="AC64" t="n">
        <v>431.033340345145</v>
      </c>
      <c r="AD64" t="n">
        <v>348264.511429886</v>
      </c>
      <c r="AE64" t="n">
        <v>476510.8688842541</v>
      </c>
      <c r="AF64" t="n">
        <v>2.747564035839364e-06</v>
      </c>
      <c r="AG64" t="n">
        <v>12.01388888888889</v>
      </c>
      <c r="AH64" t="n">
        <v>431033.340345145</v>
      </c>
    </row>
    <row r="65">
      <c r="A65" t="n">
        <v>63</v>
      </c>
      <c r="B65" t="n">
        <v>115</v>
      </c>
      <c r="C65" t="inlineStr">
        <is>
          <t xml:space="preserve">CONCLUIDO	</t>
        </is>
      </c>
      <c r="D65" t="n">
        <v>7.2246</v>
      </c>
      <c r="E65" t="n">
        <v>13.84</v>
      </c>
      <c r="F65" t="n">
        <v>10.87</v>
      </c>
      <c r="G65" t="n">
        <v>93.2</v>
      </c>
      <c r="H65" t="n">
        <v>1.19</v>
      </c>
      <c r="I65" t="n">
        <v>7</v>
      </c>
      <c r="J65" t="n">
        <v>250.14</v>
      </c>
      <c r="K65" t="n">
        <v>56.94</v>
      </c>
      <c r="L65" t="n">
        <v>16.75</v>
      </c>
      <c r="M65" t="n">
        <v>3</v>
      </c>
      <c r="N65" t="n">
        <v>61.45</v>
      </c>
      <c r="O65" t="n">
        <v>31084.72</v>
      </c>
      <c r="P65" t="n">
        <v>134.1</v>
      </c>
      <c r="Q65" t="n">
        <v>623.99</v>
      </c>
      <c r="R65" t="n">
        <v>36.19</v>
      </c>
      <c r="S65" t="n">
        <v>29.8</v>
      </c>
      <c r="T65" t="n">
        <v>2116.61</v>
      </c>
      <c r="U65" t="n">
        <v>0.82</v>
      </c>
      <c r="V65" t="n">
        <v>0.86</v>
      </c>
      <c r="W65" t="n">
        <v>2.37</v>
      </c>
      <c r="X65" t="n">
        <v>0.13</v>
      </c>
      <c r="Y65" t="n">
        <v>1</v>
      </c>
      <c r="Z65" t="n">
        <v>10</v>
      </c>
      <c r="AA65" t="n">
        <v>348.7852548235206</v>
      </c>
      <c r="AB65" t="n">
        <v>477.223372969002</v>
      </c>
      <c r="AC65" t="n">
        <v>431.6778440400503</v>
      </c>
      <c r="AD65" t="n">
        <v>348785.2548235205</v>
      </c>
      <c r="AE65" t="n">
        <v>477223.372969002</v>
      </c>
      <c r="AF65" t="n">
        <v>2.746537591261615e-06</v>
      </c>
      <c r="AG65" t="n">
        <v>12.01388888888889</v>
      </c>
      <c r="AH65" t="n">
        <v>431677.8440400503</v>
      </c>
    </row>
    <row r="66">
      <c r="A66" t="n">
        <v>64</v>
      </c>
      <c r="B66" t="n">
        <v>115</v>
      </c>
      <c r="C66" t="inlineStr">
        <is>
          <t xml:space="preserve">CONCLUIDO	</t>
        </is>
      </c>
      <c r="D66" t="n">
        <v>7.2251</v>
      </c>
      <c r="E66" t="n">
        <v>13.84</v>
      </c>
      <c r="F66" t="n">
        <v>10.87</v>
      </c>
      <c r="G66" t="n">
        <v>93.19</v>
      </c>
      <c r="H66" t="n">
        <v>1.21</v>
      </c>
      <c r="I66" t="n">
        <v>7</v>
      </c>
      <c r="J66" t="n">
        <v>250.59</v>
      </c>
      <c r="K66" t="n">
        <v>56.94</v>
      </c>
      <c r="L66" t="n">
        <v>17</v>
      </c>
      <c r="M66" t="n">
        <v>3</v>
      </c>
      <c r="N66" t="n">
        <v>61.65</v>
      </c>
      <c r="O66" t="n">
        <v>31140.15</v>
      </c>
      <c r="P66" t="n">
        <v>133.9</v>
      </c>
      <c r="Q66" t="n">
        <v>624</v>
      </c>
      <c r="R66" t="n">
        <v>36.06</v>
      </c>
      <c r="S66" t="n">
        <v>29.8</v>
      </c>
      <c r="T66" t="n">
        <v>2054.36</v>
      </c>
      <c r="U66" t="n">
        <v>0.83</v>
      </c>
      <c r="V66" t="n">
        <v>0.86</v>
      </c>
      <c r="W66" t="n">
        <v>2.37</v>
      </c>
      <c r="X66" t="n">
        <v>0.13</v>
      </c>
      <c r="Y66" t="n">
        <v>1</v>
      </c>
      <c r="Z66" t="n">
        <v>10</v>
      </c>
      <c r="AA66" t="n">
        <v>348.6246298605028</v>
      </c>
      <c r="AB66" t="n">
        <v>477.0035988083279</v>
      </c>
      <c r="AC66" t="n">
        <v>431.479044816816</v>
      </c>
      <c r="AD66" t="n">
        <v>348624.6298605028</v>
      </c>
      <c r="AE66" t="n">
        <v>477003.5988083279</v>
      </c>
      <c r="AF66" t="n">
        <v>2.746727673590828e-06</v>
      </c>
      <c r="AG66" t="n">
        <v>12.01388888888889</v>
      </c>
      <c r="AH66" t="n">
        <v>431479.044816816</v>
      </c>
    </row>
    <row r="67">
      <c r="A67" t="n">
        <v>65</v>
      </c>
      <c r="B67" t="n">
        <v>115</v>
      </c>
      <c r="C67" t="inlineStr">
        <is>
          <t xml:space="preserve">CONCLUIDO	</t>
        </is>
      </c>
      <c r="D67" t="n">
        <v>7.2262</v>
      </c>
      <c r="E67" t="n">
        <v>13.84</v>
      </c>
      <c r="F67" t="n">
        <v>10.87</v>
      </c>
      <c r="G67" t="n">
        <v>93.18000000000001</v>
      </c>
      <c r="H67" t="n">
        <v>1.22</v>
      </c>
      <c r="I67" t="n">
        <v>7</v>
      </c>
      <c r="J67" t="n">
        <v>251.04</v>
      </c>
      <c r="K67" t="n">
        <v>56.94</v>
      </c>
      <c r="L67" t="n">
        <v>17.25</v>
      </c>
      <c r="M67" t="n">
        <v>3</v>
      </c>
      <c r="N67" t="n">
        <v>61.85</v>
      </c>
      <c r="O67" t="n">
        <v>31195.65</v>
      </c>
      <c r="P67" t="n">
        <v>133.86</v>
      </c>
      <c r="Q67" t="n">
        <v>624</v>
      </c>
      <c r="R67" t="n">
        <v>36.1</v>
      </c>
      <c r="S67" t="n">
        <v>29.8</v>
      </c>
      <c r="T67" t="n">
        <v>2072.73</v>
      </c>
      <c r="U67" t="n">
        <v>0.83</v>
      </c>
      <c r="V67" t="n">
        <v>0.86</v>
      </c>
      <c r="W67" t="n">
        <v>2.37</v>
      </c>
      <c r="X67" t="n">
        <v>0.12</v>
      </c>
      <c r="Y67" t="n">
        <v>1</v>
      </c>
      <c r="Z67" t="n">
        <v>10</v>
      </c>
      <c r="AA67" t="n">
        <v>348.5725680561775</v>
      </c>
      <c r="AB67" t="n">
        <v>476.9323655508454</v>
      </c>
      <c r="AC67" t="n">
        <v>431.4146099614511</v>
      </c>
      <c r="AD67" t="n">
        <v>348572.5680561775</v>
      </c>
      <c r="AE67" t="n">
        <v>476932.3655508453</v>
      </c>
      <c r="AF67" t="n">
        <v>2.747145854715096e-06</v>
      </c>
      <c r="AG67" t="n">
        <v>12.01388888888889</v>
      </c>
      <c r="AH67" t="n">
        <v>431414.6099614511</v>
      </c>
    </row>
    <row r="68">
      <c r="A68" t="n">
        <v>66</v>
      </c>
      <c r="B68" t="n">
        <v>115</v>
      </c>
      <c r="C68" t="inlineStr">
        <is>
          <t xml:space="preserve">CONCLUIDO	</t>
        </is>
      </c>
      <c r="D68" t="n">
        <v>7.2275</v>
      </c>
      <c r="E68" t="n">
        <v>13.84</v>
      </c>
      <c r="F68" t="n">
        <v>10.87</v>
      </c>
      <c r="G68" t="n">
        <v>93.15000000000001</v>
      </c>
      <c r="H68" t="n">
        <v>1.24</v>
      </c>
      <c r="I68" t="n">
        <v>7</v>
      </c>
      <c r="J68" t="n">
        <v>251.49</v>
      </c>
      <c r="K68" t="n">
        <v>56.94</v>
      </c>
      <c r="L68" t="n">
        <v>17.5</v>
      </c>
      <c r="M68" t="n">
        <v>2</v>
      </c>
      <c r="N68" t="n">
        <v>62.05</v>
      </c>
      <c r="O68" t="n">
        <v>31251.22</v>
      </c>
      <c r="P68" t="n">
        <v>133.45</v>
      </c>
      <c r="Q68" t="n">
        <v>623.99</v>
      </c>
      <c r="R68" t="n">
        <v>36</v>
      </c>
      <c r="S68" t="n">
        <v>29.8</v>
      </c>
      <c r="T68" t="n">
        <v>2021.4</v>
      </c>
      <c r="U68" t="n">
        <v>0.83</v>
      </c>
      <c r="V68" t="n">
        <v>0.86</v>
      </c>
      <c r="W68" t="n">
        <v>2.37</v>
      </c>
      <c r="X68" t="n">
        <v>0.12</v>
      </c>
      <c r="Y68" t="n">
        <v>1</v>
      </c>
      <c r="Z68" t="n">
        <v>10</v>
      </c>
      <c r="AA68" t="n">
        <v>348.2379447759817</v>
      </c>
      <c r="AB68" t="n">
        <v>476.4745192163443</v>
      </c>
      <c r="AC68" t="n">
        <v>431.0004598385234</v>
      </c>
      <c r="AD68" t="n">
        <v>348237.9447759817</v>
      </c>
      <c r="AE68" t="n">
        <v>476474.5192163443</v>
      </c>
      <c r="AF68" t="n">
        <v>2.747640068771049e-06</v>
      </c>
      <c r="AG68" t="n">
        <v>12.01388888888889</v>
      </c>
      <c r="AH68" t="n">
        <v>431000.4598385234</v>
      </c>
    </row>
    <row r="69">
      <c r="A69" t="n">
        <v>67</v>
      </c>
      <c r="B69" t="n">
        <v>115</v>
      </c>
      <c r="C69" t="inlineStr">
        <is>
          <t xml:space="preserve">CONCLUIDO	</t>
        </is>
      </c>
      <c r="D69" t="n">
        <v>7.228</v>
      </c>
      <c r="E69" t="n">
        <v>13.84</v>
      </c>
      <c r="F69" t="n">
        <v>10.87</v>
      </c>
      <c r="G69" t="n">
        <v>93.15000000000001</v>
      </c>
      <c r="H69" t="n">
        <v>1.25</v>
      </c>
      <c r="I69" t="n">
        <v>7</v>
      </c>
      <c r="J69" t="n">
        <v>251.94</v>
      </c>
      <c r="K69" t="n">
        <v>56.94</v>
      </c>
      <c r="L69" t="n">
        <v>17.75</v>
      </c>
      <c r="M69" t="n">
        <v>1</v>
      </c>
      <c r="N69" t="n">
        <v>62.25</v>
      </c>
      <c r="O69" t="n">
        <v>31306.86</v>
      </c>
      <c r="P69" t="n">
        <v>133.56</v>
      </c>
      <c r="Q69" t="n">
        <v>623.99</v>
      </c>
      <c r="R69" t="n">
        <v>35.92</v>
      </c>
      <c r="S69" t="n">
        <v>29.8</v>
      </c>
      <c r="T69" t="n">
        <v>1985.45</v>
      </c>
      <c r="U69" t="n">
        <v>0.83</v>
      </c>
      <c r="V69" t="n">
        <v>0.86</v>
      </c>
      <c r="W69" t="n">
        <v>2.37</v>
      </c>
      <c r="X69" t="n">
        <v>0.12</v>
      </c>
      <c r="Y69" t="n">
        <v>1</v>
      </c>
      <c r="Z69" t="n">
        <v>10</v>
      </c>
      <c r="AA69" t="n">
        <v>348.3108210059875</v>
      </c>
      <c r="AB69" t="n">
        <v>476.5742316893106</v>
      </c>
      <c r="AC69" t="n">
        <v>431.0906558930172</v>
      </c>
      <c r="AD69" t="n">
        <v>348310.8210059875</v>
      </c>
      <c r="AE69" t="n">
        <v>476574.2316893106</v>
      </c>
      <c r="AF69" t="n">
        <v>2.747830151100262e-06</v>
      </c>
      <c r="AG69" t="n">
        <v>12.01388888888889</v>
      </c>
      <c r="AH69" t="n">
        <v>431090.6558930172</v>
      </c>
    </row>
    <row r="70">
      <c r="A70" t="n">
        <v>68</v>
      </c>
      <c r="B70" t="n">
        <v>115</v>
      </c>
      <c r="C70" t="inlineStr">
        <is>
          <t xml:space="preserve">CONCLUIDO	</t>
        </is>
      </c>
      <c r="D70" t="n">
        <v>7.2285</v>
      </c>
      <c r="E70" t="n">
        <v>13.83</v>
      </c>
      <c r="F70" t="n">
        <v>10.87</v>
      </c>
      <c r="G70" t="n">
        <v>93.14</v>
      </c>
      <c r="H70" t="n">
        <v>1.27</v>
      </c>
      <c r="I70" t="n">
        <v>7</v>
      </c>
      <c r="J70" t="n">
        <v>252.39</v>
      </c>
      <c r="K70" t="n">
        <v>56.94</v>
      </c>
      <c r="L70" t="n">
        <v>18</v>
      </c>
      <c r="M70" t="n">
        <v>1</v>
      </c>
      <c r="N70" t="n">
        <v>62.45</v>
      </c>
      <c r="O70" t="n">
        <v>31362.58</v>
      </c>
      <c r="P70" t="n">
        <v>133.57</v>
      </c>
      <c r="Q70" t="n">
        <v>623.99</v>
      </c>
      <c r="R70" t="n">
        <v>35.87</v>
      </c>
      <c r="S70" t="n">
        <v>29.8</v>
      </c>
      <c r="T70" t="n">
        <v>1955.7</v>
      </c>
      <c r="U70" t="n">
        <v>0.83</v>
      </c>
      <c r="V70" t="n">
        <v>0.86</v>
      </c>
      <c r="W70" t="n">
        <v>2.37</v>
      </c>
      <c r="X70" t="n">
        <v>0.12</v>
      </c>
      <c r="Y70" t="n">
        <v>1</v>
      </c>
      <c r="Z70" t="n">
        <v>10</v>
      </c>
      <c r="AA70" t="n">
        <v>348.3084023984854</v>
      </c>
      <c r="AB70" t="n">
        <v>476.5709224438247</v>
      </c>
      <c r="AC70" t="n">
        <v>431.087662477276</v>
      </c>
      <c r="AD70" t="n">
        <v>348308.4023984854</v>
      </c>
      <c r="AE70" t="n">
        <v>476570.9224438247</v>
      </c>
      <c r="AF70" t="n">
        <v>2.748020233429475e-06</v>
      </c>
      <c r="AG70" t="n">
        <v>12.00520833333333</v>
      </c>
      <c r="AH70" t="n">
        <v>431087.6624772759</v>
      </c>
    </row>
    <row r="71">
      <c r="A71" t="n">
        <v>69</v>
      </c>
      <c r="B71" t="n">
        <v>115</v>
      </c>
      <c r="C71" t="inlineStr">
        <is>
          <t xml:space="preserve">CONCLUIDO	</t>
        </is>
      </c>
      <c r="D71" t="n">
        <v>7.228</v>
      </c>
      <c r="E71" t="n">
        <v>13.84</v>
      </c>
      <c r="F71" t="n">
        <v>10.87</v>
      </c>
      <c r="G71" t="n">
        <v>93.15000000000001</v>
      </c>
      <c r="H71" t="n">
        <v>1.28</v>
      </c>
      <c r="I71" t="n">
        <v>7</v>
      </c>
      <c r="J71" t="n">
        <v>252.84</v>
      </c>
      <c r="K71" t="n">
        <v>56.94</v>
      </c>
      <c r="L71" t="n">
        <v>18.25</v>
      </c>
      <c r="M71" t="n">
        <v>0</v>
      </c>
      <c r="N71" t="n">
        <v>62.65</v>
      </c>
      <c r="O71" t="n">
        <v>31418.38</v>
      </c>
      <c r="P71" t="n">
        <v>133.64</v>
      </c>
      <c r="Q71" t="n">
        <v>623.99</v>
      </c>
      <c r="R71" t="n">
        <v>35.89</v>
      </c>
      <c r="S71" t="n">
        <v>29.8</v>
      </c>
      <c r="T71" t="n">
        <v>1968.57</v>
      </c>
      <c r="U71" t="n">
        <v>0.83</v>
      </c>
      <c r="V71" t="n">
        <v>0.86</v>
      </c>
      <c r="W71" t="n">
        <v>2.37</v>
      </c>
      <c r="X71" t="n">
        <v>0.12</v>
      </c>
      <c r="Y71" t="n">
        <v>1</v>
      </c>
      <c r="Z71" t="n">
        <v>10</v>
      </c>
      <c r="AA71" t="n">
        <v>348.3710529768449</v>
      </c>
      <c r="AB71" t="n">
        <v>476.6566437290845</v>
      </c>
      <c r="AC71" t="n">
        <v>431.1652026433811</v>
      </c>
      <c r="AD71" t="n">
        <v>348371.0529768448</v>
      </c>
      <c r="AE71" t="n">
        <v>476656.6437290845</v>
      </c>
      <c r="AF71" t="n">
        <v>2.747830151100262e-06</v>
      </c>
      <c r="AG71" t="n">
        <v>12.01388888888889</v>
      </c>
      <c r="AH71" t="n">
        <v>431165.2026433811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6.623</v>
      </c>
      <c r="E2" t="n">
        <v>15.1</v>
      </c>
      <c r="F2" t="n">
        <v>12.07</v>
      </c>
      <c r="G2" t="n">
        <v>10.97</v>
      </c>
      <c r="H2" t="n">
        <v>0.22</v>
      </c>
      <c r="I2" t="n">
        <v>66</v>
      </c>
      <c r="J2" t="n">
        <v>80.84</v>
      </c>
      <c r="K2" t="n">
        <v>35.1</v>
      </c>
      <c r="L2" t="n">
        <v>1</v>
      </c>
      <c r="M2" t="n">
        <v>64</v>
      </c>
      <c r="N2" t="n">
        <v>9.74</v>
      </c>
      <c r="O2" t="n">
        <v>10204.21</v>
      </c>
      <c r="P2" t="n">
        <v>90.23999999999999</v>
      </c>
      <c r="Q2" t="n">
        <v>624.02</v>
      </c>
      <c r="R2" t="n">
        <v>73.34</v>
      </c>
      <c r="S2" t="n">
        <v>29.8</v>
      </c>
      <c r="T2" t="n">
        <v>20397.79</v>
      </c>
      <c r="U2" t="n">
        <v>0.41</v>
      </c>
      <c r="V2" t="n">
        <v>0.77</v>
      </c>
      <c r="W2" t="n">
        <v>2.47</v>
      </c>
      <c r="X2" t="n">
        <v>1.32</v>
      </c>
      <c r="Y2" t="n">
        <v>1</v>
      </c>
      <c r="Z2" t="n">
        <v>10</v>
      </c>
      <c r="AA2" t="n">
        <v>291.5447832265646</v>
      </c>
      <c r="AB2" t="n">
        <v>398.904434458665</v>
      </c>
      <c r="AC2" t="n">
        <v>360.8335550998192</v>
      </c>
      <c r="AD2" t="n">
        <v>291544.7832265646</v>
      </c>
      <c r="AE2" t="n">
        <v>398904.434458665</v>
      </c>
      <c r="AF2" t="n">
        <v>3.376652115150029e-06</v>
      </c>
      <c r="AG2" t="n">
        <v>13.10763888888889</v>
      </c>
      <c r="AH2" t="n">
        <v>360833.5550998192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6.8815</v>
      </c>
      <c r="E3" t="n">
        <v>14.53</v>
      </c>
      <c r="F3" t="n">
        <v>11.76</v>
      </c>
      <c r="G3" t="n">
        <v>13.84</v>
      </c>
      <c r="H3" t="n">
        <v>0.27</v>
      </c>
      <c r="I3" t="n">
        <v>51</v>
      </c>
      <c r="J3" t="n">
        <v>81.14</v>
      </c>
      <c r="K3" t="n">
        <v>35.1</v>
      </c>
      <c r="L3" t="n">
        <v>1.25</v>
      </c>
      <c r="M3" t="n">
        <v>49</v>
      </c>
      <c r="N3" t="n">
        <v>9.789999999999999</v>
      </c>
      <c r="O3" t="n">
        <v>10241.25</v>
      </c>
      <c r="P3" t="n">
        <v>86.11</v>
      </c>
      <c r="Q3" t="n">
        <v>623.99</v>
      </c>
      <c r="R3" t="n">
        <v>63.64</v>
      </c>
      <c r="S3" t="n">
        <v>29.8</v>
      </c>
      <c r="T3" t="n">
        <v>15625.64</v>
      </c>
      <c r="U3" t="n">
        <v>0.47</v>
      </c>
      <c r="V3" t="n">
        <v>0.79</v>
      </c>
      <c r="W3" t="n">
        <v>2.44</v>
      </c>
      <c r="X3" t="n">
        <v>1.01</v>
      </c>
      <c r="Y3" t="n">
        <v>1</v>
      </c>
      <c r="Z3" t="n">
        <v>10</v>
      </c>
      <c r="AA3" t="n">
        <v>283.302665636366</v>
      </c>
      <c r="AB3" t="n">
        <v>387.6272055551897</v>
      </c>
      <c r="AC3" t="n">
        <v>350.6326090952016</v>
      </c>
      <c r="AD3" t="n">
        <v>283302.665636366</v>
      </c>
      <c r="AE3" t="n">
        <v>387627.2055551898</v>
      </c>
      <c r="AF3" t="n">
        <v>3.508445044602888e-06</v>
      </c>
      <c r="AG3" t="n">
        <v>12.61284722222222</v>
      </c>
      <c r="AH3" t="n">
        <v>350632.6090952016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7.0612</v>
      </c>
      <c r="E4" t="n">
        <v>14.16</v>
      </c>
      <c r="F4" t="n">
        <v>11.56</v>
      </c>
      <c r="G4" t="n">
        <v>16.92</v>
      </c>
      <c r="H4" t="n">
        <v>0.32</v>
      </c>
      <c r="I4" t="n">
        <v>41</v>
      </c>
      <c r="J4" t="n">
        <v>81.44</v>
      </c>
      <c r="K4" t="n">
        <v>35.1</v>
      </c>
      <c r="L4" t="n">
        <v>1.5</v>
      </c>
      <c r="M4" t="n">
        <v>39</v>
      </c>
      <c r="N4" t="n">
        <v>9.84</v>
      </c>
      <c r="O4" t="n">
        <v>10278.32</v>
      </c>
      <c r="P4" t="n">
        <v>82.98</v>
      </c>
      <c r="Q4" t="n">
        <v>623.99</v>
      </c>
      <c r="R4" t="n">
        <v>57.62</v>
      </c>
      <c r="S4" t="n">
        <v>29.8</v>
      </c>
      <c r="T4" t="n">
        <v>12661.06</v>
      </c>
      <c r="U4" t="n">
        <v>0.52</v>
      </c>
      <c r="V4" t="n">
        <v>0.8100000000000001</v>
      </c>
      <c r="W4" t="n">
        <v>2.42</v>
      </c>
      <c r="X4" t="n">
        <v>0.82</v>
      </c>
      <c r="Y4" t="n">
        <v>1</v>
      </c>
      <c r="Z4" t="n">
        <v>10</v>
      </c>
      <c r="AA4" t="n">
        <v>268.7640436795209</v>
      </c>
      <c r="AB4" t="n">
        <v>367.7348215951012</v>
      </c>
      <c r="AC4" t="n">
        <v>332.6387263411276</v>
      </c>
      <c r="AD4" t="n">
        <v>268764.0436795208</v>
      </c>
      <c r="AE4" t="n">
        <v>367734.8215951012</v>
      </c>
      <c r="AF4" t="n">
        <v>3.600062798655804e-06</v>
      </c>
      <c r="AG4" t="n">
        <v>12.29166666666667</v>
      </c>
      <c r="AH4" t="n">
        <v>332638.7263411276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7.2043</v>
      </c>
      <c r="E5" t="n">
        <v>13.88</v>
      </c>
      <c r="F5" t="n">
        <v>11.4</v>
      </c>
      <c r="G5" t="n">
        <v>20.12</v>
      </c>
      <c r="H5" t="n">
        <v>0.38</v>
      </c>
      <c r="I5" t="n">
        <v>34</v>
      </c>
      <c r="J5" t="n">
        <v>81.73999999999999</v>
      </c>
      <c r="K5" t="n">
        <v>35.1</v>
      </c>
      <c r="L5" t="n">
        <v>1.75</v>
      </c>
      <c r="M5" t="n">
        <v>32</v>
      </c>
      <c r="N5" t="n">
        <v>9.890000000000001</v>
      </c>
      <c r="O5" t="n">
        <v>10315.41</v>
      </c>
      <c r="P5" t="n">
        <v>80.01000000000001</v>
      </c>
      <c r="Q5" t="n">
        <v>624.03</v>
      </c>
      <c r="R5" t="n">
        <v>52.53</v>
      </c>
      <c r="S5" t="n">
        <v>29.8</v>
      </c>
      <c r="T5" t="n">
        <v>10154.26</v>
      </c>
      <c r="U5" t="n">
        <v>0.57</v>
      </c>
      <c r="V5" t="n">
        <v>0.82</v>
      </c>
      <c r="W5" t="n">
        <v>2.41</v>
      </c>
      <c r="X5" t="n">
        <v>0.66</v>
      </c>
      <c r="Y5" t="n">
        <v>1</v>
      </c>
      <c r="Z5" t="n">
        <v>10</v>
      </c>
      <c r="AA5" t="n">
        <v>264.2762907842413</v>
      </c>
      <c r="AB5" t="n">
        <v>361.5944800980951</v>
      </c>
      <c r="AC5" t="n">
        <v>327.0844104185724</v>
      </c>
      <c r="AD5" t="n">
        <v>264276.2907842413</v>
      </c>
      <c r="AE5" t="n">
        <v>361594.4800980951</v>
      </c>
      <c r="AF5" t="n">
        <v>3.673020509312298e-06</v>
      </c>
      <c r="AG5" t="n">
        <v>12.04861111111111</v>
      </c>
      <c r="AH5" t="n">
        <v>327084.4104185724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7.3027</v>
      </c>
      <c r="E6" t="n">
        <v>13.69</v>
      </c>
      <c r="F6" t="n">
        <v>11.3</v>
      </c>
      <c r="G6" t="n">
        <v>23.38</v>
      </c>
      <c r="H6" t="n">
        <v>0.43</v>
      </c>
      <c r="I6" t="n">
        <v>29</v>
      </c>
      <c r="J6" t="n">
        <v>82.04000000000001</v>
      </c>
      <c r="K6" t="n">
        <v>35.1</v>
      </c>
      <c r="L6" t="n">
        <v>2</v>
      </c>
      <c r="M6" t="n">
        <v>27</v>
      </c>
      <c r="N6" t="n">
        <v>9.94</v>
      </c>
      <c r="O6" t="n">
        <v>10352.53</v>
      </c>
      <c r="P6" t="n">
        <v>77.38</v>
      </c>
      <c r="Q6" t="n">
        <v>624.17</v>
      </c>
      <c r="R6" t="n">
        <v>49.56</v>
      </c>
      <c r="S6" t="n">
        <v>29.8</v>
      </c>
      <c r="T6" t="n">
        <v>8695.110000000001</v>
      </c>
      <c r="U6" t="n">
        <v>0.6</v>
      </c>
      <c r="V6" t="n">
        <v>0.83</v>
      </c>
      <c r="W6" t="n">
        <v>2.4</v>
      </c>
      <c r="X6" t="n">
        <v>0.55</v>
      </c>
      <c r="Y6" t="n">
        <v>1</v>
      </c>
      <c r="Z6" t="n">
        <v>10</v>
      </c>
      <c r="AA6" t="n">
        <v>260.7082742268081</v>
      </c>
      <c r="AB6" t="n">
        <v>356.7125624344339</v>
      </c>
      <c r="AC6" t="n">
        <v>322.6684161249166</v>
      </c>
      <c r="AD6" t="n">
        <v>260708.2742268081</v>
      </c>
      <c r="AE6" t="n">
        <v>356712.562434434</v>
      </c>
      <c r="AF6" t="n">
        <v>3.7231884948371e-06</v>
      </c>
      <c r="AG6" t="n">
        <v>11.88368055555556</v>
      </c>
      <c r="AH6" t="n">
        <v>322668.4161249166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7.3826</v>
      </c>
      <c r="E7" t="n">
        <v>13.55</v>
      </c>
      <c r="F7" t="n">
        <v>11.22</v>
      </c>
      <c r="G7" t="n">
        <v>26.93</v>
      </c>
      <c r="H7" t="n">
        <v>0.48</v>
      </c>
      <c r="I7" t="n">
        <v>25</v>
      </c>
      <c r="J7" t="n">
        <v>82.34</v>
      </c>
      <c r="K7" t="n">
        <v>35.1</v>
      </c>
      <c r="L7" t="n">
        <v>2.25</v>
      </c>
      <c r="M7" t="n">
        <v>23</v>
      </c>
      <c r="N7" t="n">
        <v>9.99</v>
      </c>
      <c r="O7" t="n">
        <v>10389.66</v>
      </c>
      <c r="P7" t="n">
        <v>75.36</v>
      </c>
      <c r="Q7" t="n">
        <v>624.04</v>
      </c>
      <c r="R7" t="n">
        <v>47.18</v>
      </c>
      <c r="S7" t="n">
        <v>29.8</v>
      </c>
      <c r="T7" t="n">
        <v>7521.33</v>
      </c>
      <c r="U7" t="n">
        <v>0.63</v>
      </c>
      <c r="V7" t="n">
        <v>0.83</v>
      </c>
      <c r="W7" t="n">
        <v>2.39</v>
      </c>
      <c r="X7" t="n">
        <v>0.47</v>
      </c>
      <c r="Y7" t="n">
        <v>1</v>
      </c>
      <c r="Z7" t="n">
        <v>10</v>
      </c>
      <c r="AA7" t="n">
        <v>249.1595935908271</v>
      </c>
      <c r="AB7" t="n">
        <v>340.9111480962923</v>
      </c>
      <c r="AC7" t="n">
        <v>308.3750665938853</v>
      </c>
      <c r="AD7" t="n">
        <v>249159.5935908271</v>
      </c>
      <c r="AE7" t="n">
        <v>340911.1480962923</v>
      </c>
      <c r="AF7" t="n">
        <v>3.763924491213439e-06</v>
      </c>
      <c r="AG7" t="n">
        <v>11.76215277777778</v>
      </c>
      <c r="AH7" t="n">
        <v>308375.0665938852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7.4322</v>
      </c>
      <c r="E8" t="n">
        <v>13.46</v>
      </c>
      <c r="F8" t="n">
        <v>11.18</v>
      </c>
      <c r="G8" t="n">
        <v>30.5</v>
      </c>
      <c r="H8" t="n">
        <v>0.53</v>
      </c>
      <c r="I8" t="n">
        <v>22</v>
      </c>
      <c r="J8" t="n">
        <v>82.65000000000001</v>
      </c>
      <c r="K8" t="n">
        <v>35.1</v>
      </c>
      <c r="L8" t="n">
        <v>2.5</v>
      </c>
      <c r="M8" t="n">
        <v>20</v>
      </c>
      <c r="N8" t="n">
        <v>10.04</v>
      </c>
      <c r="O8" t="n">
        <v>10426.82</v>
      </c>
      <c r="P8" t="n">
        <v>73.13</v>
      </c>
      <c r="Q8" t="n">
        <v>623.98</v>
      </c>
      <c r="R8" t="n">
        <v>45.91</v>
      </c>
      <c r="S8" t="n">
        <v>29.8</v>
      </c>
      <c r="T8" t="n">
        <v>6904.36</v>
      </c>
      <c r="U8" t="n">
        <v>0.65</v>
      </c>
      <c r="V8" t="n">
        <v>0.84</v>
      </c>
      <c r="W8" t="n">
        <v>2.39</v>
      </c>
      <c r="X8" t="n">
        <v>0.44</v>
      </c>
      <c r="Y8" t="n">
        <v>1</v>
      </c>
      <c r="Z8" t="n">
        <v>10</v>
      </c>
      <c r="AA8" t="n">
        <v>246.8797340823393</v>
      </c>
      <c r="AB8" t="n">
        <v>337.7917437364781</v>
      </c>
      <c r="AC8" t="n">
        <v>305.5533738080591</v>
      </c>
      <c r="AD8" t="n">
        <v>246879.7340823393</v>
      </c>
      <c r="AE8" t="n">
        <v>337791.7437364781</v>
      </c>
      <c r="AF8" t="n">
        <v>3.789212418876347e-06</v>
      </c>
      <c r="AG8" t="n">
        <v>11.68402777777778</v>
      </c>
      <c r="AH8" t="n">
        <v>305553.3738080591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7.4759</v>
      </c>
      <c r="E9" t="n">
        <v>13.38</v>
      </c>
      <c r="F9" t="n">
        <v>11.14</v>
      </c>
      <c r="G9" t="n">
        <v>33.42</v>
      </c>
      <c r="H9" t="n">
        <v>0.58</v>
      </c>
      <c r="I9" t="n">
        <v>20</v>
      </c>
      <c r="J9" t="n">
        <v>82.95</v>
      </c>
      <c r="K9" t="n">
        <v>35.1</v>
      </c>
      <c r="L9" t="n">
        <v>2.75</v>
      </c>
      <c r="M9" t="n">
        <v>10</v>
      </c>
      <c r="N9" t="n">
        <v>10.1</v>
      </c>
      <c r="O9" t="n">
        <v>10463.99</v>
      </c>
      <c r="P9" t="n">
        <v>71.12</v>
      </c>
      <c r="Q9" t="n">
        <v>623.98</v>
      </c>
      <c r="R9" t="n">
        <v>44.09</v>
      </c>
      <c r="S9" t="n">
        <v>29.8</v>
      </c>
      <c r="T9" t="n">
        <v>6003.91</v>
      </c>
      <c r="U9" t="n">
        <v>0.68</v>
      </c>
      <c r="V9" t="n">
        <v>0.84</v>
      </c>
      <c r="W9" t="n">
        <v>2.4</v>
      </c>
      <c r="X9" t="n">
        <v>0.39</v>
      </c>
      <c r="Y9" t="n">
        <v>1</v>
      </c>
      <c r="Z9" t="n">
        <v>10</v>
      </c>
      <c r="AA9" t="n">
        <v>244.8518608003272</v>
      </c>
      <c r="AB9" t="n">
        <v>335.0171180485752</v>
      </c>
      <c r="AC9" t="n">
        <v>303.0435545015973</v>
      </c>
      <c r="AD9" t="n">
        <v>244851.8608003272</v>
      </c>
      <c r="AE9" t="n">
        <v>335017.1180485752</v>
      </c>
      <c r="AF9" t="n">
        <v>3.811492306756772e-06</v>
      </c>
      <c r="AG9" t="n">
        <v>11.61458333333333</v>
      </c>
      <c r="AH9" t="n">
        <v>303043.5545015972</v>
      </c>
    </row>
    <row r="10">
      <c r="A10" t="n">
        <v>8</v>
      </c>
      <c r="B10" t="n">
        <v>35</v>
      </c>
      <c r="C10" t="inlineStr">
        <is>
          <t xml:space="preserve">CONCLUIDO	</t>
        </is>
      </c>
      <c r="D10" t="n">
        <v>7.5</v>
      </c>
      <c r="E10" t="n">
        <v>13.33</v>
      </c>
      <c r="F10" t="n">
        <v>11.11</v>
      </c>
      <c r="G10" t="n">
        <v>35.1</v>
      </c>
      <c r="H10" t="n">
        <v>0.63</v>
      </c>
      <c r="I10" t="n">
        <v>19</v>
      </c>
      <c r="J10" t="n">
        <v>83.25</v>
      </c>
      <c r="K10" t="n">
        <v>35.1</v>
      </c>
      <c r="L10" t="n">
        <v>3</v>
      </c>
      <c r="M10" t="n">
        <v>3</v>
      </c>
      <c r="N10" t="n">
        <v>10.15</v>
      </c>
      <c r="O10" t="n">
        <v>10501.19</v>
      </c>
      <c r="P10" t="n">
        <v>70.15000000000001</v>
      </c>
      <c r="Q10" t="n">
        <v>624.0700000000001</v>
      </c>
      <c r="R10" t="n">
        <v>43.23</v>
      </c>
      <c r="S10" t="n">
        <v>29.8</v>
      </c>
      <c r="T10" t="n">
        <v>5576.79</v>
      </c>
      <c r="U10" t="n">
        <v>0.6899999999999999</v>
      </c>
      <c r="V10" t="n">
        <v>0.84</v>
      </c>
      <c r="W10" t="n">
        <v>2.4</v>
      </c>
      <c r="X10" t="n">
        <v>0.37</v>
      </c>
      <c r="Y10" t="n">
        <v>1</v>
      </c>
      <c r="Z10" t="n">
        <v>10</v>
      </c>
      <c r="AA10" t="n">
        <v>243.825268577783</v>
      </c>
      <c r="AB10" t="n">
        <v>333.6124892796386</v>
      </c>
      <c r="AC10" t="n">
        <v>301.7729815309586</v>
      </c>
      <c r="AD10" t="n">
        <v>243825.268577783</v>
      </c>
      <c r="AE10" t="n">
        <v>333612.4892796386</v>
      </c>
      <c r="AF10" t="n">
        <v>3.823779384512338e-06</v>
      </c>
      <c r="AG10" t="n">
        <v>11.57118055555556</v>
      </c>
      <c r="AH10" t="n">
        <v>301772.9815309586</v>
      </c>
    </row>
    <row r="11">
      <c r="A11" t="n">
        <v>9</v>
      </c>
      <c r="B11" t="n">
        <v>35</v>
      </c>
      <c r="C11" t="inlineStr">
        <is>
          <t xml:space="preserve">CONCLUIDO	</t>
        </is>
      </c>
      <c r="D11" t="n">
        <v>7.4966</v>
      </c>
      <c r="E11" t="n">
        <v>13.34</v>
      </c>
      <c r="F11" t="n">
        <v>11.12</v>
      </c>
      <c r="G11" t="n">
        <v>35.12</v>
      </c>
      <c r="H11" t="n">
        <v>0.68</v>
      </c>
      <c r="I11" t="n">
        <v>19</v>
      </c>
      <c r="J11" t="n">
        <v>83.55</v>
      </c>
      <c r="K11" t="n">
        <v>35.1</v>
      </c>
      <c r="L11" t="n">
        <v>3.25</v>
      </c>
      <c r="M11" t="n">
        <v>0</v>
      </c>
      <c r="N11" t="n">
        <v>10.2</v>
      </c>
      <c r="O11" t="n">
        <v>10538.42</v>
      </c>
      <c r="P11" t="n">
        <v>70.42</v>
      </c>
      <c r="Q11" t="n">
        <v>624.04</v>
      </c>
      <c r="R11" t="n">
        <v>43.44</v>
      </c>
      <c r="S11" t="n">
        <v>29.8</v>
      </c>
      <c r="T11" t="n">
        <v>5682.15</v>
      </c>
      <c r="U11" t="n">
        <v>0.6899999999999999</v>
      </c>
      <c r="V11" t="n">
        <v>0.84</v>
      </c>
      <c r="W11" t="n">
        <v>2.4</v>
      </c>
      <c r="X11" t="n">
        <v>0.37</v>
      </c>
      <c r="Y11" t="n">
        <v>1</v>
      </c>
      <c r="Z11" t="n">
        <v>10</v>
      </c>
      <c r="AA11" t="n">
        <v>244.0800512128242</v>
      </c>
      <c r="AB11" t="n">
        <v>333.9610941211183</v>
      </c>
      <c r="AC11" t="n">
        <v>302.0883160156376</v>
      </c>
      <c r="AD11" t="n">
        <v>244080.0512128242</v>
      </c>
      <c r="AE11" t="n">
        <v>333961.0941211183</v>
      </c>
      <c r="AF11" t="n">
        <v>3.822045937858027e-06</v>
      </c>
      <c r="AG11" t="n">
        <v>11.57986111111111</v>
      </c>
      <c r="AH11" t="n">
        <v>302088.3160156376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6.1159</v>
      </c>
      <c r="E2" t="n">
        <v>16.35</v>
      </c>
      <c r="F2" t="n">
        <v>12.45</v>
      </c>
      <c r="G2" t="n">
        <v>8.890000000000001</v>
      </c>
      <c r="H2" t="n">
        <v>0.16</v>
      </c>
      <c r="I2" t="n">
        <v>84</v>
      </c>
      <c r="J2" t="n">
        <v>107.41</v>
      </c>
      <c r="K2" t="n">
        <v>41.65</v>
      </c>
      <c r="L2" t="n">
        <v>1</v>
      </c>
      <c r="M2" t="n">
        <v>82</v>
      </c>
      <c r="N2" t="n">
        <v>14.77</v>
      </c>
      <c r="O2" t="n">
        <v>13481.73</v>
      </c>
      <c r="P2" t="n">
        <v>115.48</v>
      </c>
      <c r="Q2" t="n">
        <v>624.16</v>
      </c>
      <c r="R2" t="n">
        <v>85.22</v>
      </c>
      <c r="S2" t="n">
        <v>29.8</v>
      </c>
      <c r="T2" t="n">
        <v>26247.89</v>
      </c>
      <c r="U2" t="n">
        <v>0.35</v>
      </c>
      <c r="V2" t="n">
        <v>0.75</v>
      </c>
      <c r="W2" t="n">
        <v>2.49</v>
      </c>
      <c r="X2" t="n">
        <v>1.7</v>
      </c>
      <c r="Y2" t="n">
        <v>1</v>
      </c>
      <c r="Z2" t="n">
        <v>10</v>
      </c>
      <c r="AA2" t="n">
        <v>356.1710575485796</v>
      </c>
      <c r="AB2" t="n">
        <v>487.3289540960475</v>
      </c>
      <c r="AC2" t="n">
        <v>440.8189626876029</v>
      </c>
      <c r="AD2" t="n">
        <v>356171.0575485796</v>
      </c>
      <c r="AE2" t="n">
        <v>487328.9540960476</v>
      </c>
      <c r="AF2" t="n">
        <v>2.871966617578598e-06</v>
      </c>
      <c r="AG2" t="n">
        <v>14.19270833333334</v>
      </c>
      <c r="AH2" t="n">
        <v>440818.962687603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6.4434</v>
      </c>
      <c r="E3" t="n">
        <v>15.52</v>
      </c>
      <c r="F3" t="n">
        <v>12.04</v>
      </c>
      <c r="G3" t="n">
        <v>11.11</v>
      </c>
      <c r="H3" t="n">
        <v>0.2</v>
      </c>
      <c r="I3" t="n">
        <v>65</v>
      </c>
      <c r="J3" t="n">
        <v>107.73</v>
      </c>
      <c r="K3" t="n">
        <v>41.65</v>
      </c>
      <c r="L3" t="n">
        <v>1.25</v>
      </c>
      <c r="M3" t="n">
        <v>63</v>
      </c>
      <c r="N3" t="n">
        <v>14.83</v>
      </c>
      <c r="O3" t="n">
        <v>13520.81</v>
      </c>
      <c r="P3" t="n">
        <v>110.41</v>
      </c>
      <c r="Q3" t="n">
        <v>624.13</v>
      </c>
      <c r="R3" t="n">
        <v>72.56999999999999</v>
      </c>
      <c r="S3" t="n">
        <v>29.8</v>
      </c>
      <c r="T3" t="n">
        <v>20016.05</v>
      </c>
      <c r="U3" t="n">
        <v>0.41</v>
      </c>
      <c r="V3" t="n">
        <v>0.78</v>
      </c>
      <c r="W3" t="n">
        <v>2.46</v>
      </c>
      <c r="X3" t="n">
        <v>1.29</v>
      </c>
      <c r="Y3" t="n">
        <v>1</v>
      </c>
      <c r="Z3" t="n">
        <v>10</v>
      </c>
      <c r="AA3" t="n">
        <v>333.5650561048165</v>
      </c>
      <c r="AB3" t="n">
        <v>456.3984256142937</v>
      </c>
      <c r="AC3" t="n">
        <v>412.8404004328782</v>
      </c>
      <c r="AD3" t="n">
        <v>333565.0561048165</v>
      </c>
      <c r="AE3" t="n">
        <v>456398.4256142937</v>
      </c>
      <c r="AF3" t="n">
        <v>3.025757403441184e-06</v>
      </c>
      <c r="AG3" t="n">
        <v>13.47222222222222</v>
      </c>
      <c r="AH3" t="n">
        <v>412840.4004328782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6.6774</v>
      </c>
      <c r="E4" t="n">
        <v>14.98</v>
      </c>
      <c r="F4" t="n">
        <v>11.78</v>
      </c>
      <c r="G4" t="n">
        <v>13.6</v>
      </c>
      <c r="H4" t="n">
        <v>0.24</v>
      </c>
      <c r="I4" t="n">
        <v>52</v>
      </c>
      <c r="J4" t="n">
        <v>108.05</v>
      </c>
      <c r="K4" t="n">
        <v>41.65</v>
      </c>
      <c r="L4" t="n">
        <v>1.5</v>
      </c>
      <c r="M4" t="n">
        <v>50</v>
      </c>
      <c r="N4" t="n">
        <v>14.9</v>
      </c>
      <c r="O4" t="n">
        <v>13559.91</v>
      </c>
      <c r="P4" t="n">
        <v>106.94</v>
      </c>
      <c r="Q4" t="n">
        <v>624.11</v>
      </c>
      <c r="R4" t="n">
        <v>64.05</v>
      </c>
      <c r="S4" t="n">
        <v>29.8</v>
      </c>
      <c r="T4" t="n">
        <v>15822.54</v>
      </c>
      <c r="U4" t="n">
        <v>0.47</v>
      </c>
      <c r="V4" t="n">
        <v>0.79</v>
      </c>
      <c r="W4" t="n">
        <v>2.45</v>
      </c>
      <c r="X4" t="n">
        <v>1.04</v>
      </c>
      <c r="Y4" t="n">
        <v>1</v>
      </c>
      <c r="Z4" t="n">
        <v>10</v>
      </c>
      <c r="AA4" t="n">
        <v>315.9973484333321</v>
      </c>
      <c r="AB4" t="n">
        <v>432.3615129456054</v>
      </c>
      <c r="AC4" t="n">
        <v>391.0975369732707</v>
      </c>
      <c r="AD4" t="n">
        <v>315997.3484333322</v>
      </c>
      <c r="AE4" t="n">
        <v>432361.5129456054</v>
      </c>
      <c r="AF4" t="n">
        <v>3.135641506927735e-06</v>
      </c>
      <c r="AG4" t="n">
        <v>13.00347222222222</v>
      </c>
      <c r="AH4" t="n">
        <v>391097.5369732707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6.8403</v>
      </c>
      <c r="E5" t="n">
        <v>14.62</v>
      </c>
      <c r="F5" t="n">
        <v>11.61</v>
      </c>
      <c r="G5" t="n">
        <v>15.83</v>
      </c>
      <c r="H5" t="n">
        <v>0.28</v>
      </c>
      <c r="I5" t="n">
        <v>44</v>
      </c>
      <c r="J5" t="n">
        <v>108.37</v>
      </c>
      <c r="K5" t="n">
        <v>41.65</v>
      </c>
      <c r="L5" t="n">
        <v>1.75</v>
      </c>
      <c r="M5" t="n">
        <v>42</v>
      </c>
      <c r="N5" t="n">
        <v>14.97</v>
      </c>
      <c r="O5" t="n">
        <v>13599.17</v>
      </c>
      <c r="P5" t="n">
        <v>104.12</v>
      </c>
      <c r="Q5" t="n">
        <v>624.0599999999999</v>
      </c>
      <c r="R5" t="n">
        <v>59.18</v>
      </c>
      <c r="S5" t="n">
        <v>29.8</v>
      </c>
      <c r="T5" t="n">
        <v>13426.51</v>
      </c>
      <c r="U5" t="n">
        <v>0.5</v>
      </c>
      <c r="V5" t="n">
        <v>0.8</v>
      </c>
      <c r="W5" t="n">
        <v>2.42</v>
      </c>
      <c r="X5" t="n">
        <v>0.86</v>
      </c>
      <c r="Y5" t="n">
        <v>1</v>
      </c>
      <c r="Z5" t="n">
        <v>10</v>
      </c>
      <c r="AA5" t="n">
        <v>310.1334997151708</v>
      </c>
      <c r="AB5" t="n">
        <v>424.3383364346692</v>
      </c>
      <c r="AC5" t="n">
        <v>383.8400811679393</v>
      </c>
      <c r="AD5" t="n">
        <v>310133.4997151708</v>
      </c>
      <c r="AE5" t="n">
        <v>424338.3364346692</v>
      </c>
      <c r="AF5" t="n">
        <v>3.212137748201064e-06</v>
      </c>
      <c r="AG5" t="n">
        <v>12.69097222222222</v>
      </c>
      <c r="AH5" t="n">
        <v>383840.0811679394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6.9587</v>
      </c>
      <c r="E6" t="n">
        <v>14.37</v>
      </c>
      <c r="F6" t="n">
        <v>11.49</v>
      </c>
      <c r="G6" t="n">
        <v>18.14</v>
      </c>
      <c r="H6" t="n">
        <v>0.32</v>
      </c>
      <c r="I6" t="n">
        <v>38</v>
      </c>
      <c r="J6" t="n">
        <v>108.68</v>
      </c>
      <c r="K6" t="n">
        <v>41.65</v>
      </c>
      <c r="L6" t="n">
        <v>2</v>
      </c>
      <c r="M6" t="n">
        <v>36</v>
      </c>
      <c r="N6" t="n">
        <v>15.03</v>
      </c>
      <c r="O6" t="n">
        <v>13638.32</v>
      </c>
      <c r="P6" t="n">
        <v>101.71</v>
      </c>
      <c r="Q6" t="n">
        <v>624.12</v>
      </c>
      <c r="R6" t="n">
        <v>55.48</v>
      </c>
      <c r="S6" t="n">
        <v>29.8</v>
      </c>
      <c r="T6" t="n">
        <v>11610.49</v>
      </c>
      <c r="U6" t="n">
        <v>0.54</v>
      </c>
      <c r="V6" t="n">
        <v>0.8100000000000001</v>
      </c>
      <c r="W6" t="n">
        <v>2.41</v>
      </c>
      <c r="X6" t="n">
        <v>0.74</v>
      </c>
      <c r="Y6" t="n">
        <v>1</v>
      </c>
      <c r="Z6" t="n">
        <v>10</v>
      </c>
      <c r="AA6" t="n">
        <v>296.3949342181368</v>
      </c>
      <c r="AB6" t="n">
        <v>405.5406250188942</v>
      </c>
      <c r="AC6" t="n">
        <v>366.8363969469322</v>
      </c>
      <c r="AD6" t="n">
        <v>296394.9342181368</v>
      </c>
      <c r="AE6" t="n">
        <v>405540.6250188942</v>
      </c>
      <c r="AF6" t="n">
        <v>3.267737226204515e-06</v>
      </c>
      <c r="AG6" t="n">
        <v>12.47395833333333</v>
      </c>
      <c r="AH6" t="n">
        <v>366836.3969469322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7.0613</v>
      </c>
      <c r="E7" t="n">
        <v>14.16</v>
      </c>
      <c r="F7" t="n">
        <v>11.39</v>
      </c>
      <c r="G7" t="n">
        <v>20.71</v>
      </c>
      <c r="H7" t="n">
        <v>0.36</v>
      </c>
      <c r="I7" t="n">
        <v>33</v>
      </c>
      <c r="J7" t="n">
        <v>109</v>
      </c>
      <c r="K7" t="n">
        <v>41.65</v>
      </c>
      <c r="L7" t="n">
        <v>2.25</v>
      </c>
      <c r="M7" t="n">
        <v>31</v>
      </c>
      <c r="N7" t="n">
        <v>15.1</v>
      </c>
      <c r="O7" t="n">
        <v>13677.51</v>
      </c>
      <c r="P7" t="n">
        <v>99.88</v>
      </c>
      <c r="Q7" t="n">
        <v>624.03</v>
      </c>
      <c r="R7" t="n">
        <v>52.39</v>
      </c>
      <c r="S7" t="n">
        <v>29.8</v>
      </c>
      <c r="T7" t="n">
        <v>10086.78</v>
      </c>
      <c r="U7" t="n">
        <v>0.57</v>
      </c>
      <c r="V7" t="n">
        <v>0.82</v>
      </c>
      <c r="W7" t="n">
        <v>2.41</v>
      </c>
      <c r="X7" t="n">
        <v>0.64</v>
      </c>
      <c r="Y7" t="n">
        <v>1</v>
      </c>
      <c r="Z7" t="n">
        <v>10</v>
      </c>
      <c r="AA7" t="n">
        <v>293.0447790757649</v>
      </c>
      <c r="AB7" t="n">
        <v>400.9567949546873</v>
      </c>
      <c r="AC7" t="n">
        <v>362.6900411906072</v>
      </c>
      <c r="AD7" t="n">
        <v>293044.7790757649</v>
      </c>
      <c r="AE7" t="n">
        <v>400956.7949546873</v>
      </c>
      <c r="AF7" t="n">
        <v>3.315917179271695e-06</v>
      </c>
      <c r="AG7" t="n">
        <v>12.29166666666667</v>
      </c>
      <c r="AH7" t="n">
        <v>362690.0411906072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7.1519</v>
      </c>
      <c r="E8" t="n">
        <v>13.98</v>
      </c>
      <c r="F8" t="n">
        <v>11.3</v>
      </c>
      <c r="G8" t="n">
        <v>23.38</v>
      </c>
      <c r="H8" t="n">
        <v>0.4</v>
      </c>
      <c r="I8" t="n">
        <v>29</v>
      </c>
      <c r="J8" t="n">
        <v>109.32</v>
      </c>
      <c r="K8" t="n">
        <v>41.65</v>
      </c>
      <c r="L8" t="n">
        <v>2.5</v>
      </c>
      <c r="M8" t="n">
        <v>27</v>
      </c>
      <c r="N8" t="n">
        <v>15.17</v>
      </c>
      <c r="O8" t="n">
        <v>13716.72</v>
      </c>
      <c r="P8" t="n">
        <v>97.43000000000001</v>
      </c>
      <c r="Q8" t="n">
        <v>624</v>
      </c>
      <c r="R8" t="n">
        <v>49.88</v>
      </c>
      <c r="S8" t="n">
        <v>29.8</v>
      </c>
      <c r="T8" t="n">
        <v>8854.139999999999</v>
      </c>
      <c r="U8" t="n">
        <v>0.6</v>
      </c>
      <c r="V8" t="n">
        <v>0.83</v>
      </c>
      <c r="W8" t="n">
        <v>2.39</v>
      </c>
      <c r="X8" t="n">
        <v>0.55</v>
      </c>
      <c r="Y8" t="n">
        <v>1</v>
      </c>
      <c r="Z8" t="n">
        <v>10</v>
      </c>
      <c r="AA8" t="n">
        <v>289.5268708497312</v>
      </c>
      <c r="AB8" t="n">
        <v>396.1434377206703</v>
      </c>
      <c r="AC8" t="n">
        <v>358.3360640154156</v>
      </c>
      <c r="AD8" t="n">
        <v>289526.8708497311</v>
      </c>
      <c r="AE8" t="n">
        <v>396143.4377206703</v>
      </c>
      <c r="AF8" t="n">
        <v>3.358462050108794e-06</v>
      </c>
      <c r="AG8" t="n">
        <v>12.13541666666667</v>
      </c>
      <c r="AH8" t="n">
        <v>358336.0640154156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7.2182</v>
      </c>
      <c r="E9" t="n">
        <v>13.85</v>
      </c>
      <c r="F9" t="n">
        <v>11.24</v>
      </c>
      <c r="G9" t="n">
        <v>25.94</v>
      </c>
      <c r="H9" t="n">
        <v>0.44</v>
      </c>
      <c r="I9" t="n">
        <v>26</v>
      </c>
      <c r="J9" t="n">
        <v>109.64</v>
      </c>
      <c r="K9" t="n">
        <v>41.65</v>
      </c>
      <c r="L9" t="n">
        <v>2.75</v>
      </c>
      <c r="M9" t="n">
        <v>24</v>
      </c>
      <c r="N9" t="n">
        <v>15.24</v>
      </c>
      <c r="O9" t="n">
        <v>13755.95</v>
      </c>
      <c r="P9" t="n">
        <v>95.65000000000001</v>
      </c>
      <c r="Q9" t="n">
        <v>624.02</v>
      </c>
      <c r="R9" t="n">
        <v>47.66</v>
      </c>
      <c r="S9" t="n">
        <v>29.8</v>
      </c>
      <c r="T9" t="n">
        <v>7759.26</v>
      </c>
      <c r="U9" t="n">
        <v>0.63</v>
      </c>
      <c r="V9" t="n">
        <v>0.83</v>
      </c>
      <c r="W9" t="n">
        <v>2.39</v>
      </c>
      <c r="X9" t="n">
        <v>0.49</v>
      </c>
      <c r="Y9" t="n">
        <v>1</v>
      </c>
      <c r="Z9" t="n">
        <v>10</v>
      </c>
      <c r="AA9" t="n">
        <v>287.0348639273369</v>
      </c>
      <c r="AB9" t="n">
        <v>392.7337639098641</v>
      </c>
      <c r="AC9" t="n">
        <v>355.2518046876055</v>
      </c>
      <c r="AD9" t="n">
        <v>287034.8639273369</v>
      </c>
      <c r="AE9" t="n">
        <v>392733.7639098641</v>
      </c>
      <c r="AF9" t="n">
        <v>3.389595879429984e-06</v>
      </c>
      <c r="AG9" t="n">
        <v>12.02256944444444</v>
      </c>
      <c r="AH9" t="n">
        <v>355251.8046876055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7.2544</v>
      </c>
      <c r="E10" t="n">
        <v>13.78</v>
      </c>
      <c r="F10" t="n">
        <v>11.22</v>
      </c>
      <c r="G10" t="n">
        <v>28.04</v>
      </c>
      <c r="H10" t="n">
        <v>0.48</v>
      </c>
      <c r="I10" t="n">
        <v>24</v>
      </c>
      <c r="J10" t="n">
        <v>109.96</v>
      </c>
      <c r="K10" t="n">
        <v>41.65</v>
      </c>
      <c r="L10" t="n">
        <v>3</v>
      </c>
      <c r="M10" t="n">
        <v>22</v>
      </c>
      <c r="N10" t="n">
        <v>15.31</v>
      </c>
      <c r="O10" t="n">
        <v>13795.21</v>
      </c>
      <c r="P10" t="n">
        <v>94.31999999999999</v>
      </c>
      <c r="Q10" t="n">
        <v>624.01</v>
      </c>
      <c r="R10" t="n">
        <v>46.85</v>
      </c>
      <c r="S10" t="n">
        <v>29.8</v>
      </c>
      <c r="T10" t="n">
        <v>7365.44</v>
      </c>
      <c r="U10" t="n">
        <v>0.64</v>
      </c>
      <c r="V10" t="n">
        <v>0.83</v>
      </c>
      <c r="W10" t="n">
        <v>2.39</v>
      </c>
      <c r="X10" t="n">
        <v>0.47</v>
      </c>
      <c r="Y10" t="n">
        <v>1</v>
      </c>
      <c r="Z10" t="n">
        <v>10</v>
      </c>
      <c r="AA10" t="n">
        <v>285.290359383525</v>
      </c>
      <c r="AB10" t="n">
        <v>390.346855830912</v>
      </c>
      <c r="AC10" t="n">
        <v>353.0926997656621</v>
      </c>
      <c r="AD10" t="n">
        <v>285290.359383525</v>
      </c>
      <c r="AE10" t="n">
        <v>390346.855830912</v>
      </c>
      <c r="AF10" t="n">
        <v>3.406595044157391e-06</v>
      </c>
      <c r="AG10" t="n">
        <v>11.96180555555556</v>
      </c>
      <c r="AH10" t="n">
        <v>353092.6997656621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7.2982</v>
      </c>
      <c r="E11" t="n">
        <v>13.7</v>
      </c>
      <c r="F11" t="n">
        <v>11.18</v>
      </c>
      <c r="G11" t="n">
        <v>30.48</v>
      </c>
      <c r="H11" t="n">
        <v>0.52</v>
      </c>
      <c r="I11" t="n">
        <v>22</v>
      </c>
      <c r="J11" t="n">
        <v>110.27</v>
      </c>
      <c r="K11" t="n">
        <v>41.65</v>
      </c>
      <c r="L11" t="n">
        <v>3.25</v>
      </c>
      <c r="M11" t="n">
        <v>20</v>
      </c>
      <c r="N11" t="n">
        <v>15.37</v>
      </c>
      <c r="O11" t="n">
        <v>13834.5</v>
      </c>
      <c r="P11" t="n">
        <v>92.8</v>
      </c>
      <c r="Q11" t="n">
        <v>624</v>
      </c>
      <c r="R11" t="n">
        <v>45.74</v>
      </c>
      <c r="S11" t="n">
        <v>29.8</v>
      </c>
      <c r="T11" t="n">
        <v>6820.47</v>
      </c>
      <c r="U11" t="n">
        <v>0.65</v>
      </c>
      <c r="V11" t="n">
        <v>0.84</v>
      </c>
      <c r="W11" t="n">
        <v>2.39</v>
      </c>
      <c r="X11" t="n">
        <v>0.43</v>
      </c>
      <c r="Y11" t="n">
        <v>1</v>
      </c>
      <c r="Z11" t="n">
        <v>10</v>
      </c>
      <c r="AA11" t="n">
        <v>283.4289242656267</v>
      </c>
      <c r="AB11" t="n">
        <v>387.7999581818821</v>
      </c>
      <c r="AC11" t="n">
        <v>350.7888744536622</v>
      </c>
      <c r="AD11" t="n">
        <v>283428.9242656268</v>
      </c>
      <c r="AE11" t="n">
        <v>387799.958181882</v>
      </c>
      <c r="AF11" t="n">
        <v>3.42716309429718e-06</v>
      </c>
      <c r="AG11" t="n">
        <v>11.89236111111111</v>
      </c>
      <c r="AH11" t="n">
        <v>350788.8744536622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7.3522</v>
      </c>
      <c r="E12" t="n">
        <v>13.6</v>
      </c>
      <c r="F12" t="n">
        <v>11.12</v>
      </c>
      <c r="G12" t="n">
        <v>33.36</v>
      </c>
      <c r="H12" t="n">
        <v>0.5600000000000001</v>
      </c>
      <c r="I12" t="n">
        <v>20</v>
      </c>
      <c r="J12" t="n">
        <v>110.59</v>
      </c>
      <c r="K12" t="n">
        <v>41.65</v>
      </c>
      <c r="L12" t="n">
        <v>3.5</v>
      </c>
      <c r="M12" t="n">
        <v>18</v>
      </c>
      <c r="N12" t="n">
        <v>15.44</v>
      </c>
      <c r="O12" t="n">
        <v>13873.81</v>
      </c>
      <c r="P12" t="n">
        <v>91.11</v>
      </c>
      <c r="Q12" t="n">
        <v>624.05</v>
      </c>
      <c r="R12" t="n">
        <v>43.76</v>
      </c>
      <c r="S12" t="n">
        <v>29.8</v>
      </c>
      <c r="T12" t="n">
        <v>5835.78</v>
      </c>
      <c r="U12" t="n">
        <v>0.68</v>
      </c>
      <c r="V12" t="n">
        <v>0.84</v>
      </c>
      <c r="W12" t="n">
        <v>2.39</v>
      </c>
      <c r="X12" t="n">
        <v>0.37</v>
      </c>
      <c r="Y12" t="n">
        <v>1</v>
      </c>
      <c r="Z12" t="n">
        <v>10</v>
      </c>
      <c r="AA12" t="n">
        <v>271.9448882096784</v>
      </c>
      <c r="AB12" t="n">
        <v>372.0869934102195</v>
      </c>
      <c r="AC12" t="n">
        <v>336.5755329865225</v>
      </c>
      <c r="AD12" t="n">
        <v>271944.8882096783</v>
      </c>
      <c r="AE12" t="n">
        <v>372086.9934102195</v>
      </c>
      <c r="AF12" t="n">
        <v>3.452520964332539e-06</v>
      </c>
      <c r="AG12" t="n">
        <v>11.80555555555556</v>
      </c>
      <c r="AH12" t="n">
        <v>336575.5329865225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7.3887</v>
      </c>
      <c r="E13" t="n">
        <v>13.53</v>
      </c>
      <c r="F13" t="n">
        <v>11.1</v>
      </c>
      <c r="G13" t="n">
        <v>36.99</v>
      </c>
      <c r="H13" t="n">
        <v>0.6</v>
      </c>
      <c r="I13" t="n">
        <v>18</v>
      </c>
      <c r="J13" t="n">
        <v>110.91</v>
      </c>
      <c r="K13" t="n">
        <v>41.65</v>
      </c>
      <c r="L13" t="n">
        <v>3.75</v>
      </c>
      <c r="M13" t="n">
        <v>16</v>
      </c>
      <c r="N13" t="n">
        <v>15.51</v>
      </c>
      <c r="O13" t="n">
        <v>13913.15</v>
      </c>
      <c r="P13" t="n">
        <v>88.97</v>
      </c>
      <c r="Q13" t="n">
        <v>623.98</v>
      </c>
      <c r="R13" t="n">
        <v>43.21</v>
      </c>
      <c r="S13" t="n">
        <v>29.8</v>
      </c>
      <c r="T13" t="n">
        <v>5570.87</v>
      </c>
      <c r="U13" t="n">
        <v>0.6899999999999999</v>
      </c>
      <c r="V13" t="n">
        <v>0.84</v>
      </c>
      <c r="W13" t="n">
        <v>2.38</v>
      </c>
      <c r="X13" t="n">
        <v>0.35</v>
      </c>
      <c r="Y13" t="n">
        <v>1</v>
      </c>
      <c r="Z13" t="n">
        <v>10</v>
      </c>
      <c r="AA13" t="n">
        <v>269.8264031951451</v>
      </c>
      <c r="AB13" t="n">
        <v>369.1883887523724</v>
      </c>
      <c r="AC13" t="n">
        <v>333.9535670890032</v>
      </c>
      <c r="AD13" t="n">
        <v>269826.4031951451</v>
      </c>
      <c r="AE13" t="n">
        <v>369188.3887523724</v>
      </c>
      <c r="AF13" t="n">
        <v>3.469661006115697e-06</v>
      </c>
      <c r="AG13" t="n">
        <v>11.74479166666667</v>
      </c>
      <c r="AH13" t="n">
        <v>333953.5670890032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7.4147</v>
      </c>
      <c r="E14" t="n">
        <v>13.49</v>
      </c>
      <c r="F14" t="n">
        <v>11.07</v>
      </c>
      <c r="G14" t="n">
        <v>39.08</v>
      </c>
      <c r="H14" t="n">
        <v>0.63</v>
      </c>
      <c r="I14" t="n">
        <v>17</v>
      </c>
      <c r="J14" t="n">
        <v>111.23</v>
      </c>
      <c r="K14" t="n">
        <v>41.65</v>
      </c>
      <c r="L14" t="n">
        <v>4</v>
      </c>
      <c r="M14" t="n">
        <v>15</v>
      </c>
      <c r="N14" t="n">
        <v>15.58</v>
      </c>
      <c r="O14" t="n">
        <v>13952.52</v>
      </c>
      <c r="P14" t="n">
        <v>87.48</v>
      </c>
      <c r="Q14" t="n">
        <v>623.98</v>
      </c>
      <c r="R14" t="n">
        <v>42.47</v>
      </c>
      <c r="S14" t="n">
        <v>29.8</v>
      </c>
      <c r="T14" t="n">
        <v>5209.65</v>
      </c>
      <c r="U14" t="n">
        <v>0.7</v>
      </c>
      <c r="V14" t="n">
        <v>0.84</v>
      </c>
      <c r="W14" t="n">
        <v>2.38</v>
      </c>
      <c r="X14" t="n">
        <v>0.33</v>
      </c>
      <c r="Y14" t="n">
        <v>1</v>
      </c>
      <c r="Z14" t="n">
        <v>10</v>
      </c>
      <c r="AA14" t="n">
        <v>268.3116370531458</v>
      </c>
      <c r="AB14" t="n">
        <v>367.1158188901233</v>
      </c>
      <c r="AC14" t="n">
        <v>332.0788003855371</v>
      </c>
      <c r="AD14" t="n">
        <v>268311.6370531459</v>
      </c>
      <c r="AE14" t="n">
        <v>367115.8188901233</v>
      </c>
      <c r="AF14" t="n">
        <v>3.481870350947535e-06</v>
      </c>
      <c r="AG14" t="n">
        <v>11.71006944444444</v>
      </c>
      <c r="AH14" t="n">
        <v>332078.8003855371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7.4382</v>
      </c>
      <c r="E15" t="n">
        <v>13.44</v>
      </c>
      <c r="F15" t="n">
        <v>11.05</v>
      </c>
      <c r="G15" t="n">
        <v>41.45</v>
      </c>
      <c r="H15" t="n">
        <v>0.67</v>
      </c>
      <c r="I15" t="n">
        <v>16</v>
      </c>
      <c r="J15" t="n">
        <v>111.55</v>
      </c>
      <c r="K15" t="n">
        <v>41.65</v>
      </c>
      <c r="L15" t="n">
        <v>4.25</v>
      </c>
      <c r="M15" t="n">
        <v>14</v>
      </c>
      <c r="N15" t="n">
        <v>15.65</v>
      </c>
      <c r="O15" t="n">
        <v>13991.91</v>
      </c>
      <c r="P15" t="n">
        <v>85.84</v>
      </c>
      <c r="Q15" t="n">
        <v>624.03</v>
      </c>
      <c r="R15" t="n">
        <v>41.77</v>
      </c>
      <c r="S15" t="n">
        <v>29.8</v>
      </c>
      <c r="T15" t="n">
        <v>4865.58</v>
      </c>
      <c r="U15" t="n">
        <v>0.71</v>
      </c>
      <c r="V15" t="n">
        <v>0.85</v>
      </c>
      <c r="W15" t="n">
        <v>2.38</v>
      </c>
      <c r="X15" t="n">
        <v>0.31</v>
      </c>
      <c r="Y15" t="n">
        <v>1</v>
      </c>
      <c r="Z15" t="n">
        <v>10</v>
      </c>
      <c r="AA15" t="n">
        <v>266.756729724944</v>
      </c>
      <c r="AB15" t="n">
        <v>364.9883260860075</v>
      </c>
      <c r="AC15" t="n">
        <v>330.1543525086911</v>
      </c>
      <c r="AD15" t="n">
        <v>266756.729724944</v>
      </c>
      <c r="AE15" t="n">
        <v>364988.3260860075</v>
      </c>
      <c r="AF15" t="n">
        <v>3.492905720314775e-06</v>
      </c>
      <c r="AG15" t="n">
        <v>11.66666666666667</v>
      </c>
      <c r="AH15" t="n">
        <v>330154.3525086911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7.4605</v>
      </c>
      <c r="E16" t="n">
        <v>13.4</v>
      </c>
      <c r="F16" t="n">
        <v>11.03</v>
      </c>
      <c r="G16" t="n">
        <v>44.14</v>
      </c>
      <c r="H16" t="n">
        <v>0.71</v>
      </c>
      <c r="I16" t="n">
        <v>15</v>
      </c>
      <c r="J16" t="n">
        <v>111.87</v>
      </c>
      <c r="K16" t="n">
        <v>41.65</v>
      </c>
      <c r="L16" t="n">
        <v>4.5</v>
      </c>
      <c r="M16" t="n">
        <v>10</v>
      </c>
      <c r="N16" t="n">
        <v>15.72</v>
      </c>
      <c r="O16" t="n">
        <v>14031.33</v>
      </c>
      <c r="P16" t="n">
        <v>84.75</v>
      </c>
      <c r="Q16" t="n">
        <v>623.99</v>
      </c>
      <c r="R16" t="n">
        <v>41.18</v>
      </c>
      <c r="S16" t="n">
        <v>29.8</v>
      </c>
      <c r="T16" t="n">
        <v>4570.71</v>
      </c>
      <c r="U16" t="n">
        <v>0.72</v>
      </c>
      <c r="V16" t="n">
        <v>0.85</v>
      </c>
      <c r="W16" t="n">
        <v>2.38</v>
      </c>
      <c r="X16" t="n">
        <v>0.29</v>
      </c>
      <c r="Y16" t="n">
        <v>1</v>
      </c>
      <c r="Z16" t="n">
        <v>10</v>
      </c>
      <c r="AA16" t="n">
        <v>265.6275702454396</v>
      </c>
      <c r="AB16" t="n">
        <v>363.4433602711492</v>
      </c>
      <c r="AC16" t="n">
        <v>328.7568360628298</v>
      </c>
      <c r="AD16" t="n">
        <v>265627.5702454397</v>
      </c>
      <c r="AE16" t="n">
        <v>363443.3602711492</v>
      </c>
      <c r="AF16" t="n">
        <v>3.503377581459006e-06</v>
      </c>
      <c r="AG16" t="n">
        <v>11.63194444444444</v>
      </c>
      <c r="AH16" t="n">
        <v>328756.8360628298</v>
      </c>
    </row>
    <row r="17">
      <c r="A17" t="n">
        <v>15</v>
      </c>
      <c r="B17" t="n">
        <v>50</v>
      </c>
      <c r="C17" t="inlineStr">
        <is>
          <t xml:space="preserve">CONCLUIDO	</t>
        </is>
      </c>
      <c r="D17" t="n">
        <v>7.4875</v>
      </c>
      <c r="E17" t="n">
        <v>13.36</v>
      </c>
      <c r="F17" t="n">
        <v>11.01</v>
      </c>
      <c r="G17" t="n">
        <v>47.18</v>
      </c>
      <c r="H17" t="n">
        <v>0.75</v>
      </c>
      <c r="I17" t="n">
        <v>14</v>
      </c>
      <c r="J17" t="n">
        <v>112.19</v>
      </c>
      <c r="K17" t="n">
        <v>41.65</v>
      </c>
      <c r="L17" t="n">
        <v>4.75</v>
      </c>
      <c r="M17" t="n">
        <v>6</v>
      </c>
      <c r="N17" t="n">
        <v>15.79</v>
      </c>
      <c r="O17" t="n">
        <v>14070.77</v>
      </c>
      <c r="P17" t="n">
        <v>82.92</v>
      </c>
      <c r="Q17" t="n">
        <v>624.05</v>
      </c>
      <c r="R17" t="n">
        <v>40.19</v>
      </c>
      <c r="S17" t="n">
        <v>29.8</v>
      </c>
      <c r="T17" t="n">
        <v>4082.66</v>
      </c>
      <c r="U17" t="n">
        <v>0.74</v>
      </c>
      <c r="V17" t="n">
        <v>0.85</v>
      </c>
      <c r="W17" t="n">
        <v>2.38</v>
      </c>
      <c r="X17" t="n">
        <v>0.26</v>
      </c>
      <c r="Y17" t="n">
        <v>1</v>
      </c>
      <c r="Z17" t="n">
        <v>10</v>
      </c>
      <c r="AA17" t="n">
        <v>263.9101315222389</v>
      </c>
      <c r="AB17" t="n">
        <v>361.0934848420171</v>
      </c>
      <c r="AC17" t="n">
        <v>326.6312294465831</v>
      </c>
      <c r="AD17" t="n">
        <v>263910.131522239</v>
      </c>
      <c r="AE17" t="n">
        <v>361093.4848420171</v>
      </c>
      <c r="AF17" t="n">
        <v>3.516056516476684e-06</v>
      </c>
      <c r="AG17" t="n">
        <v>11.59722222222222</v>
      </c>
      <c r="AH17" t="n">
        <v>326631.2294465831</v>
      </c>
    </row>
    <row r="18">
      <c r="A18" t="n">
        <v>16</v>
      </c>
      <c r="B18" t="n">
        <v>50</v>
      </c>
      <c r="C18" t="inlineStr">
        <is>
          <t xml:space="preserve">CONCLUIDO	</t>
        </is>
      </c>
      <c r="D18" t="n">
        <v>7.4889</v>
      </c>
      <c r="E18" t="n">
        <v>13.35</v>
      </c>
      <c r="F18" t="n">
        <v>11.01</v>
      </c>
      <c r="G18" t="n">
        <v>47.17</v>
      </c>
      <c r="H18" t="n">
        <v>0.78</v>
      </c>
      <c r="I18" t="n">
        <v>14</v>
      </c>
      <c r="J18" t="n">
        <v>112.51</v>
      </c>
      <c r="K18" t="n">
        <v>41.65</v>
      </c>
      <c r="L18" t="n">
        <v>5</v>
      </c>
      <c r="M18" t="n">
        <v>2</v>
      </c>
      <c r="N18" t="n">
        <v>15.86</v>
      </c>
      <c r="O18" t="n">
        <v>14110.24</v>
      </c>
      <c r="P18" t="n">
        <v>83.31999999999999</v>
      </c>
      <c r="Q18" t="n">
        <v>624</v>
      </c>
      <c r="R18" t="n">
        <v>39.98</v>
      </c>
      <c r="S18" t="n">
        <v>29.8</v>
      </c>
      <c r="T18" t="n">
        <v>3975.72</v>
      </c>
      <c r="U18" t="n">
        <v>0.75</v>
      </c>
      <c r="V18" t="n">
        <v>0.85</v>
      </c>
      <c r="W18" t="n">
        <v>2.39</v>
      </c>
      <c r="X18" t="n">
        <v>0.26</v>
      </c>
      <c r="Y18" t="n">
        <v>1</v>
      </c>
      <c r="Z18" t="n">
        <v>10</v>
      </c>
      <c r="AA18" t="n">
        <v>264.1838836305004</v>
      </c>
      <c r="AB18" t="n">
        <v>361.468044553631</v>
      </c>
      <c r="AC18" t="n">
        <v>326.9700417050185</v>
      </c>
      <c r="AD18" t="n">
        <v>264183.8836305004</v>
      </c>
      <c r="AE18" t="n">
        <v>361468.044553631</v>
      </c>
      <c r="AF18" t="n">
        <v>3.51671394273686e-06</v>
      </c>
      <c r="AG18" t="n">
        <v>11.58854166666667</v>
      </c>
      <c r="AH18" t="n">
        <v>326970.0417050185</v>
      </c>
    </row>
    <row r="19">
      <c r="A19" t="n">
        <v>17</v>
      </c>
      <c r="B19" t="n">
        <v>50</v>
      </c>
      <c r="C19" t="inlineStr">
        <is>
          <t xml:space="preserve">CONCLUIDO	</t>
        </is>
      </c>
      <c r="D19" t="n">
        <v>7.4852</v>
      </c>
      <c r="E19" t="n">
        <v>13.36</v>
      </c>
      <c r="F19" t="n">
        <v>11.01</v>
      </c>
      <c r="G19" t="n">
        <v>47.2</v>
      </c>
      <c r="H19" t="n">
        <v>0.82</v>
      </c>
      <c r="I19" t="n">
        <v>14</v>
      </c>
      <c r="J19" t="n">
        <v>112.83</v>
      </c>
      <c r="K19" t="n">
        <v>41.65</v>
      </c>
      <c r="L19" t="n">
        <v>5.25</v>
      </c>
      <c r="M19" t="n">
        <v>1</v>
      </c>
      <c r="N19" t="n">
        <v>15.93</v>
      </c>
      <c r="O19" t="n">
        <v>14149.74</v>
      </c>
      <c r="P19" t="n">
        <v>83.48999999999999</v>
      </c>
      <c r="Q19" t="n">
        <v>624</v>
      </c>
      <c r="R19" t="n">
        <v>40.04</v>
      </c>
      <c r="S19" t="n">
        <v>29.8</v>
      </c>
      <c r="T19" t="n">
        <v>4005.72</v>
      </c>
      <c r="U19" t="n">
        <v>0.74</v>
      </c>
      <c r="V19" t="n">
        <v>0.85</v>
      </c>
      <c r="W19" t="n">
        <v>2.39</v>
      </c>
      <c r="X19" t="n">
        <v>0.27</v>
      </c>
      <c r="Y19" t="n">
        <v>1</v>
      </c>
      <c r="Z19" t="n">
        <v>10</v>
      </c>
      <c r="AA19" t="n">
        <v>264.3523422315481</v>
      </c>
      <c r="AB19" t="n">
        <v>361.6985370434534</v>
      </c>
      <c r="AC19" t="n">
        <v>327.1785363151105</v>
      </c>
      <c r="AD19" t="n">
        <v>264352.3422315481</v>
      </c>
      <c r="AE19" t="n">
        <v>361698.5370434534</v>
      </c>
      <c r="AF19" t="n">
        <v>3.514976459049252e-06</v>
      </c>
      <c r="AG19" t="n">
        <v>11.59722222222222</v>
      </c>
      <c r="AH19" t="n">
        <v>327178.5363151105</v>
      </c>
    </row>
    <row r="20">
      <c r="A20" t="n">
        <v>18</v>
      </c>
      <c r="B20" t="n">
        <v>50</v>
      </c>
      <c r="C20" t="inlineStr">
        <is>
          <t xml:space="preserve">CONCLUIDO	</t>
        </is>
      </c>
      <c r="D20" t="n">
        <v>7.4829</v>
      </c>
      <c r="E20" t="n">
        <v>13.36</v>
      </c>
      <c r="F20" t="n">
        <v>11.02</v>
      </c>
      <c r="G20" t="n">
        <v>47.21</v>
      </c>
      <c r="H20" t="n">
        <v>0.86</v>
      </c>
      <c r="I20" t="n">
        <v>14</v>
      </c>
      <c r="J20" t="n">
        <v>113.15</v>
      </c>
      <c r="K20" t="n">
        <v>41.65</v>
      </c>
      <c r="L20" t="n">
        <v>5.5</v>
      </c>
      <c r="M20" t="n">
        <v>0</v>
      </c>
      <c r="N20" t="n">
        <v>16</v>
      </c>
      <c r="O20" t="n">
        <v>14189.26</v>
      </c>
      <c r="P20" t="n">
        <v>83.75</v>
      </c>
      <c r="Q20" t="n">
        <v>624.05</v>
      </c>
      <c r="R20" t="n">
        <v>40.06</v>
      </c>
      <c r="S20" t="n">
        <v>29.8</v>
      </c>
      <c r="T20" t="n">
        <v>4017.86</v>
      </c>
      <c r="U20" t="n">
        <v>0.74</v>
      </c>
      <c r="V20" t="n">
        <v>0.85</v>
      </c>
      <c r="W20" t="n">
        <v>2.39</v>
      </c>
      <c r="X20" t="n">
        <v>0.27</v>
      </c>
      <c r="Y20" t="n">
        <v>1</v>
      </c>
      <c r="Z20" t="n">
        <v>10</v>
      </c>
      <c r="AA20" t="n">
        <v>264.5968410107243</v>
      </c>
      <c r="AB20" t="n">
        <v>362.0330710596471</v>
      </c>
      <c r="AC20" t="n">
        <v>327.4811428743201</v>
      </c>
      <c r="AD20" t="n">
        <v>264596.8410107243</v>
      </c>
      <c r="AE20" t="n">
        <v>362033.0710596471</v>
      </c>
      <c r="AF20" t="n">
        <v>3.513896401621821e-06</v>
      </c>
      <c r="AG20" t="n">
        <v>11.59722222222222</v>
      </c>
      <c r="AH20" t="n">
        <v>327481.1428743202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0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3.7133</v>
      </c>
      <c r="E2" t="n">
        <v>26.93</v>
      </c>
      <c r="F2" t="n">
        <v>14.52</v>
      </c>
      <c r="G2" t="n">
        <v>4.79</v>
      </c>
      <c r="H2" t="n">
        <v>0.06</v>
      </c>
      <c r="I2" t="n">
        <v>182</v>
      </c>
      <c r="J2" t="n">
        <v>274.09</v>
      </c>
      <c r="K2" t="n">
        <v>60.56</v>
      </c>
      <c r="L2" t="n">
        <v>1</v>
      </c>
      <c r="M2" t="n">
        <v>180</v>
      </c>
      <c r="N2" t="n">
        <v>72.53</v>
      </c>
      <c r="O2" t="n">
        <v>34038.11</v>
      </c>
      <c r="P2" t="n">
        <v>251.81</v>
      </c>
      <c r="Q2" t="n">
        <v>624.47</v>
      </c>
      <c r="R2" t="n">
        <v>150.06</v>
      </c>
      <c r="S2" t="n">
        <v>29.8</v>
      </c>
      <c r="T2" t="n">
        <v>58177.35</v>
      </c>
      <c r="U2" t="n">
        <v>0.2</v>
      </c>
      <c r="V2" t="n">
        <v>0.64</v>
      </c>
      <c r="W2" t="n">
        <v>2.65</v>
      </c>
      <c r="X2" t="n">
        <v>3.77</v>
      </c>
      <c r="Y2" t="n">
        <v>1</v>
      </c>
      <c r="Z2" t="n">
        <v>10</v>
      </c>
      <c r="AA2" t="n">
        <v>888.7208211310492</v>
      </c>
      <c r="AB2" t="n">
        <v>1215.987035066997</v>
      </c>
      <c r="AC2" t="n">
        <v>1099.934939088725</v>
      </c>
      <c r="AD2" t="n">
        <v>888720.8211310492</v>
      </c>
      <c r="AE2" t="n">
        <v>1215987.035066997</v>
      </c>
      <c r="AF2" t="n">
        <v>1.337932078281561e-06</v>
      </c>
      <c r="AG2" t="n">
        <v>23.37673611111111</v>
      </c>
      <c r="AH2" t="n">
        <v>1099934.939088725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4.2615</v>
      </c>
      <c r="E3" t="n">
        <v>23.47</v>
      </c>
      <c r="F3" t="n">
        <v>13.52</v>
      </c>
      <c r="G3" t="n">
        <v>6.01</v>
      </c>
      <c r="H3" t="n">
        <v>0.08</v>
      </c>
      <c r="I3" t="n">
        <v>135</v>
      </c>
      <c r="J3" t="n">
        <v>274.57</v>
      </c>
      <c r="K3" t="n">
        <v>60.56</v>
      </c>
      <c r="L3" t="n">
        <v>1.25</v>
      </c>
      <c r="M3" t="n">
        <v>133</v>
      </c>
      <c r="N3" t="n">
        <v>72.76000000000001</v>
      </c>
      <c r="O3" t="n">
        <v>34097.72</v>
      </c>
      <c r="P3" t="n">
        <v>233.99</v>
      </c>
      <c r="Q3" t="n">
        <v>624.6</v>
      </c>
      <c r="R3" t="n">
        <v>118.12</v>
      </c>
      <c r="S3" t="n">
        <v>29.8</v>
      </c>
      <c r="T3" t="n">
        <v>42441.05</v>
      </c>
      <c r="U3" t="n">
        <v>0.25</v>
      </c>
      <c r="V3" t="n">
        <v>0.6899999999999999</v>
      </c>
      <c r="W3" t="n">
        <v>2.58</v>
      </c>
      <c r="X3" t="n">
        <v>2.76</v>
      </c>
      <c r="Y3" t="n">
        <v>1</v>
      </c>
      <c r="Z3" t="n">
        <v>10</v>
      </c>
      <c r="AA3" t="n">
        <v>740.5485605329685</v>
      </c>
      <c r="AB3" t="n">
        <v>1013.251211217917</v>
      </c>
      <c r="AC3" t="n">
        <v>916.5479377262848</v>
      </c>
      <c r="AD3" t="n">
        <v>740548.5605329685</v>
      </c>
      <c r="AE3" t="n">
        <v>1013251.211217917</v>
      </c>
      <c r="AF3" t="n">
        <v>1.535452980259303e-06</v>
      </c>
      <c r="AG3" t="n">
        <v>20.37326388888889</v>
      </c>
      <c r="AH3" t="n">
        <v>916547.9377262847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4.656</v>
      </c>
      <c r="E4" t="n">
        <v>21.48</v>
      </c>
      <c r="F4" t="n">
        <v>12.94</v>
      </c>
      <c r="G4" t="n">
        <v>7.19</v>
      </c>
      <c r="H4" t="n">
        <v>0.1</v>
      </c>
      <c r="I4" t="n">
        <v>108</v>
      </c>
      <c r="J4" t="n">
        <v>275.05</v>
      </c>
      <c r="K4" t="n">
        <v>60.56</v>
      </c>
      <c r="L4" t="n">
        <v>1.5</v>
      </c>
      <c r="M4" t="n">
        <v>106</v>
      </c>
      <c r="N4" t="n">
        <v>73</v>
      </c>
      <c r="O4" t="n">
        <v>34157.42</v>
      </c>
      <c r="P4" t="n">
        <v>223.58</v>
      </c>
      <c r="Q4" t="n">
        <v>624.23</v>
      </c>
      <c r="R4" t="n">
        <v>100.2</v>
      </c>
      <c r="S4" t="n">
        <v>29.8</v>
      </c>
      <c r="T4" t="n">
        <v>33615.74</v>
      </c>
      <c r="U4" t="n">
        <v>0.3</v>
      </c>
      <c r="V4" t="n">
        <v>0.72</v>
      </c>
      <c r="W4" t="n">
        <v>2.53</v>
      </c>
      <c r="X4" t="n">
        <v>2.19</v>
      </c>
      <c r="Y4" t="n">
        <v>1</v>
      </c>
      <c r="Z4" t="n">
        <v>10</v>
      </c>
      <c r="AA4" t="n">
        <v>668.7232886440056</v>
      </c>
      <c r="AB4" t="n">
        <v>914.9767055120783</v>
      </c>
      <c r="AC4" t="n">
        <v>827.6526129158764</v>
      </c>
      <c r="AD4" t="n">
        <v>668723.2886440057</v>
      </c>
      <c r="AE4" t="n">
        <v>914976.7055120782</v>
      </c>
      <c r="AF4" t="n">
        <v>1.677594526830298e-06</v>
      </c>
      <c r="AG4" t="n">
        <v>18.64583333333333</v>
      </c>
      <c r="AH4" t="n">
        <v>827652.6129158763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4.9593</v>
      </c>
      <c r="E5" t="n">
        <v>20.16</v>
      </c>
      <c r="F5" t="n">
        <v>12.56</v>
      </c>
      <c r="G5" t="n">
        <v>8.380000000000001</v>
      </c>
      <c r="H5" t="n">
        <v>0.11</v>
      </c>
      <c r="I5" t="n">
        <v>90</v>
      </c>
      <c r="J5" t="n">
        <v>275.54</v>
      </c>
      <c r="K5" t="n">
        <v>60.56</v>
      </c>
      <c r="L5" t="n">
        <v>1.75</v>
      </c>
      <c r="M5" t="n">
        <v>88</v>
      </c>
      <c r="N5" t="n">
        <v>73.23</v>
      </c>
      <c r="O5" t="n">
        <v>34217.22</v>
      </c>
      <c r="P5" t="n">
        <v>216.74</v>
      </c>
      <c r="Q5" t="n">
        <v>624.28</v>
      </c>
      <c r="R5" t="n">
        <v>89.06999999999999</v>
      </c>
      <c r="S5" t="n">
        <v>29.8</v>
      </c>
      <c r="T5" t="n">
        <v>28143.79</v>
      </c>
      <c r="U5" t="n">
        <v>0.33</v>
      </c>
      <c r="V5" t="n">
        <v>0.74</v>
      </c>
      <c r="W5" t="n">
        <v>2.49</v>
      </c>
      <c r="X5" t="n">
        <v>1.81</v>
      </c>
      <c r="Y5" t="n">
        <v>1</v>
      </c>
      <c r="Z5" t="n">
        <v>10</v>
      </c>
      <c r="AA5" t="n">
        <v>615.4652718778622</v>
      </c>
      <c r="AB5" t="n">
        <v>842.1067373947661</v>
      </c>
      <c r="AC5" t="n">
        <v>761.7372522820378</v>
      </c>
      <c r="AD5" t="n">
        <v>615465.2718778622</v>
      </c>
      <c r="AE5" t="n">
        <v>842106.7373947662</v>
      </c>
      <c r="AF5" t="n">
        <v>1.786875974422143e-06</v>
      </c>
      <c r="AG5" t="n">
        <v>17.5</v>
      </c>
      <c r="AH5" t="n">
        <v>761737.2522820379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5.2092</v>
      </c>
      <c r="E6" t="n">
        <v>19.2</v>
      </c>
      <c r="F6" t="n">
        <v>12.27</v>
      </c>
      <c r="G6" t="n">
        <v>9.56</v>
      </c>
      <c r="H6" t="n">
        <v>0.13</v>
      </c>
      <c r="I6" t="n">
        <v>77</v>
      </c>
      <c r="J6" t="n">
        <v>276.02</v>
      </c>
      <c r="K6" t="n">
        <v>60.56</v>
      </c>
      <c r="L6" t="n">
        <v>2</v>
      </c>
      <c r="M6" t="n">
        <v>75</v>
      </c>
      <c r="N6" t="n">
        <v>73.47</v>
      </c>
      <c r="O6" t="n">
        <v>34277.1</v>
      </c>
      <c r="P6" t="n">
        <v>211.4</v>
      </c>
      <c r="Q6" t="n">
        <v>624.08</v>
      </c>
      <c r="R6" t="n">
        <v>79.86</v>
      </c>
      <c r="S6" t="n">
        <v>29.8</v>
      </c>
      <c r="T6" t="n">
        <v>23605.1</v>
      </c>
      <c r="U6" t="n">
        <v>0.37</v>
      </c>
      <c r="V6" t="n">
        <v>0.76</v>
      </c>
      <c r="W6" t="n">
        <v>2.47</v>
      </c>
      <c r="X6" t="n">
        <v>1.52</v>
      </c>
      <c r="Y6" t="n">
        <v>1</v>
      </c>
      <c r="Z6" t="n">
        <v>10</v>
      </c>
      <c r="AA6" t="n">
        <v>582.0000568942677</v>
      </c>
      <c r="AB6" t="n">
        <v>796.3181538731246</v>
      </c>
      <c r="AC6" t="n">
        <v>720.3186669070213</v>
      </c>
      <c r="AD6" t="n">
        <v>582000.0568942677</v>
      </c>
      <c r="AE6" t="n">
        <v>796318.1538731246</v>
      </c>
      <c r="AF6" t="n">
        <v>1.876916969322249e-06</v>
      </c>
      <c r="AG6" t="n">
        <v>16.66666666666667</v>
      </c>
      <c r="AH6" t="n">
        <v>720318.6669070213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5.3832</v>
      </c>
      <c r="E7" t="n">
        <v>18.58</v>
      </c>
      <c r="F7" t="n">
        <v>12.12</v>
      </c>
      <c r="G7" t="n">
        <v>10.7</v>
      </c>
      <c r="H7" t="n">
        <v>0.14</v>
      </c>
      <c r="I7" t="n">
        <v>68</v>
      </c>
      <c r="J7" t="n">
        <v>276.51</v>
      </c>
      <c r="K7" t="n">
        <v>60.56</v>
      </c>
      <c r="L7" t="n">
        <v>2.25</v>
      </c>
      <c r="M7" t="n">
        <v>66</v>
      </c>
      <c r="N7" t="n">
        <v>73.70999999999999</v>
      </c>
      <c r="O7" t="n">
        <v>34337.08</v>
      </c>
      <c r="P7" t="n">
        <v>208.53</v>
      </c>
      <c r="Q7" t="n">
        <v>624.03</v>
      </c>
      <c r="R7" t="n">
        <v>74.79000000000001</v>
      </c>
      <c r="S7" t="n">
        <v>29.8</v>
      </c>
      <c r="T7" t="n">
        <v>21111.8</v>
      </c>
      <c r="U7" t="n">
        <v>0.4</v>
      </c>
      <c r="V7" t="n">
        <v>0.77</v>
      </c>
      <c r="W7" t="n">
        <v>2.47</v>
      </c>
      <c r="X7" t="n">
        <v>1.38</v>
      </c>
      <c r="Y7" t="n">
        <v>1</v>
      </c>
      <c r="Z7" t="n">
        <v>10</v>
      </c>
      <c r="AA7" t="n">
        <v>557.761233537494</v>
      </c>
      <c r="AB7" t="n">
        <v>763.1535264149709</v>
      </c>
      <c r="AC7" t="n">
        <v>690.3192249466267</v>
      </c>
      <c r="AD7" t="n">
        <v>557761.2335374941</v>
      </c>
      <c r="AE7" t="n">
        <v>763153.5264149709</v>
      </c>
      <c r="AF7" t="n">
        <v>1.93961057921668e-06</v>
      </c>
      <c r="AG7" t="n">
        <v>16.12847222222222</v>
      </c>
      <c r="AH7" t="n">
        <v>690319.2249466267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5.5635</v>
      </c>
      <c r="E8" t="n">
        <v>17.97</v>
      </c>
      <c r="F8" t="n">
        <v>11.94</v>
      </c>
      <c r="G8" t="n">
        <v>11.94</v>
      </c>
      <c r="H8" t="n">
        <v>0.16</v>
      </c>
      <c r="I8" t="n">
        <v>60</v>
      </c>
      <c r="J8" t="n">
        <v>277</v>
      </c>
      <c r="K8" t="n">
        <v>60.56</v>
      </c>
      <c r="L8" t="n">
        <v>2.5</v>
      </c>
      <c r="M8" t="n">
        <v>58</v>
      </c>
      <c r="N8" t="n">
        <v>73.94</v>
      </c>
      <c r="O8" t="n">
        <v>34397.15</v>
      </c>
      <c r="P8" t="n">
        <v>204.87</v>
      </c>
      <c r="Q8" t="n">
        <v>624.11</v>
      </c>
      <c r="R8" t="n">
        <v>69.3</v>
      </c>
      <c r="S8" t="n">
        <v>29.8</v>
      </c>
      <c r="T8" t="n">
        <v>18407.01</v>
      </c>
      <c r="U8" t="n">
        <v>0.43</v>
      </c>
      <c r="V8" t="n">
        <v>0.78</v>
      </c>
      <c r="W8" t="n">
        <v>2.45</v>
      </c>
      <c r="X8" t="n">
        <v>1.19</v>
      </c>
      <c r="Y8" t="n">
        <v>1</v>
      </c>
      <c r="Z8" t="n">
        <v>10</v>
      </c>
      <c r="AA8" t="n">
        <v>533.1092541427603</v>
      </c>
      <c r="AB8" t="n">
        <v>729.4236006385221</v>
      </c>
      <c r="AC8" t="n">
        <v>659.8084359460339</v>
      </c>
      <c r="AD8" t="n">
        <v>533109.2541427603</v>
      </c>
      <c r="AE8" t="n">
        <v>729423.6006385221</v>
      </c>
      <c r="AF8" t="n">
        <v>2.004574130159013e-06</v>
      </c>
      <c r="AG8" t="n">
        <v>15.59895833333333</v>
      </c>
      <c r="AH8" t="n">
        <v>659808.4359460339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5.7047</v>
      </c>
      <c r="E9" t="n">
        <v>17.53</v>
      </c>
      <c r="F9" t="n">
        <v>11.81</v>
      </c>
      <c r="G9" t="n">
        <v>13.12</v>
      </c>
      <c r="H9" t="n">
        <v>0.18</v>
      </c>
      <c r="I9" t="n">
        <v>54</v>
      </c>
      <c r="J9" t="n">
        <v>277.48</v>
      </c>
      <c r="K9" t="n">
        <v>60.56</v>
      </c>
      <c r="L9" t="n">
        <v>2.75</v>
      </c>
      <c r="M9" t="n">
        <v>52</v>
      </c>
      <c r="N9" t="n">
        <v>74.18000000000001</v>
      </c>
      <c r="O9" t="n">
        <v>34457.31</v>
      </c>
      <c r="P9" t="n">
        <v>202.43</v>
      </c>
      <c r="Q9" t="n">
        <v>624.05</v>
      </c>
      <c r="R9" t="n">
        <v>65.34</v>
      </c>
      <c r="S9" t="n">
        <v>29.8</v>
      </c>
      <c r="T9" t="n">
        <v>16456.93</v>
      </c>
      <c r="U9" t="n">
        <v>0.46</v>
      </c>
      <c r="V9" t="n">
        <v>0.79</v>
      </c>
      <c r="W9" t="n">
        <v>2.44</v>
      </c>
      <c r="X9" t="n">
        <v>1.06</v>
      </c>
      <c r="Y9" t="n">
        <v>1</v>
      </c>
      <c r="Z9" t="n">
        <v>10</v>
      </c>
      <c r="AA9" t="n">
        <v>523.287776429896</v>
      </c>
      <c r="AB9" t="n">
        <v>715.9854215387646</v>
      </c>
      <c r="AC9" t="n">
        <v>647.6527777989546</v>
      </c>
      <c r="AD9" t="n">
        <v>523287.776429896</v>
      </c>
      <c r="AE9" t="n">
        <v>715985.4215387646</v>
      </c>
      <c r="AF9" t="n">
        <v>2.055449634280241e-06</v>
      </c>
      <c r="AG9" t="n">
        <v>15.21701388888889</v>
      </c>
      <c r="AH9" t="n">
        <v>647652.7777989546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5.8242</v>
      </c>
      <c r="E10" t="n">
        <v>17.17</v>
      </c>
      <c r="F10" t="n">
        <v>11.71</v>
      </c>
      <c r="G10" t="n">
        <v>14.34</v>
      </c>
      <c r="H10" t="n">
        <v>0.19</v>
      </c>
      <c r="I10" t="n">
        <v>49</v>
      </c>
      <c r="J10" t="n">
        <v>277.97</v>
      </c>
      <c r="K10" t="n">
        <v>60.56</v>
      </c>
      <c r="L10" t="n">
        <v>3</v>
      </c>
      <c r="M10" t="n">
        <v>47</v>
      </c>
      <c r="N10" t="n">
        <v>74.42</v>
      </c>
      <c r="O10" t="n">
        <v>34517.57</v>
      </c>
      <c r="P10" t="n">
        <v>200.38</v>
      </c>
      <c r="Q10" t="n">
        <v>624.12</v>
      </c>
      <c r="R10" t="n">
        <v>62.11</v>
      </c>
      <c r="S10" t="n">
        <v>29.8</v>
      </c>
      <c r="T10" t="n">
        <v>14866.48</v>
      </c>
      <c r="U10" t="n">
        <v>0.48</v>
      </c>
      <c r="V10" t="n">
        <v>0.8</v>
      </c>
      <c r="W10" t="n">
        <v>2.43</v>
      </c>
      <c r="X10" t="n">
        <v>0.96</v>
      </c>
      <c r="Y10" t="n">
        <v>1</v>
      </c>
      <c r="Z10" t="n">
        <v>10</v>
      </c>
      <c r="AA10" t="n">
        <v>504.5918477315684</v>
      </c>
      <c r="AB10" t="n">
        <v>690.4048270875505</v>
      </c>
      <c r="AC10" t="n">
        <v>624.5135593795746</v>
      </c>
      <c r="AD10" t="n">
        <v>504591.8477315684</v>
      </c>
      <c r="AE10" t="n">
        <v>690404.8270875505</v>
      </c>
      <c r="AF10" t="n">
        <v>2.098506452569808e-06</v>
      </c>
      <c r="AG10" t="n">
        <v>14.90451388888889</v>
      </c>
      <c r="AH10" t="n">
        <v>624513.5593795746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5.9219</v>
      </c>
      <c r="E11" t="n">
        <v>16.89</v>
      </c>
      <c r="F11" t="n">
        <v>11.64</v>
      </c>
      <c r="G11" t="n">
        <v>15.51</v>
      </c>
      <c r="H11" t="n">
        <v>0.21</v>
      </c>
      <c r="I11" t="n">
        <v>45</v>
      </c>
      <c r="J11" t="n">
        <v>278.46</v>
      </c>
      <c r="K11" t="n">
        <v>60.56</v>
      </c>
      <c r="L11" t="n">
        <v>3.25</v>
      </c>
      <c r="M11" t="n">
        <v>43</v>
      </c>
      <c r="N11" t="n">
        <v>74.66</v>
      </c>
      <c r="O11" t="n">
        <v>34577.92</v>
      </c>
      <c r="P11" t="n">
        <v>198.73</v>
      </c>
      <c r="Q11" t="n">
        <v>624.08</v>
      </c>
      <c r="R11" t="n">
        <v>59.84</v>
      </c>
      <c r="S11" t="n">
        <v>29.8</v>
      </c>
      <c r="T11" t="n">
        <v>13753.4</v>
      </c>
      <c r="U11" t="n">
        <v>0.5</v>
      </c>
      <c r="V11" t="n">
        <v>0.8</v>
      </c>
      <c r="W11" t="n">
        <v>2.43</v>
      </c>
      <c r="X11" t="n">
        <v>0.89</v>
      </c>
      <c r="Y11" t="n">
        <v>1</v>
      </c>
      <c r="Z11" t="n">
        <v>10</v>
      </c>
      <c r="AA11" t="n">
        <v>498.5859710744147</v>
      </c>
      <c r="AB11" t="n">
        <v>682.1873216846548</v>
      </c>
      <c r="AC11" t="n">
        <v>617.08032115899</v>
      </c>
      <c r="AD11" t="n">
        <v>498585.9710744147</v>
      </c>
      <c r="AE11" t="n">
        <v>682187.3216846548</v>
      </c>
      <c r="AF11" t="n">
        <v>2.133708554217428e-06</v>
      </c>
      <c r="AG11" t="n">
        <v>14.66145833333333</v>
      </c>
      <c r="AH11" t="n">
        <v>617080.32115899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6.004</v>
      </c>
      <c r="E12" t="n">
        <v>16.66</v>
      </c>
      <c r="F12" t="n">
        <v>11.56</v>
      </c>
      <c r="G12" t="n">
        <v>16.52</v>
      </c>
      <c r="H12" t="n">
        <v>0.22</v>
      </c>
      <c r="I12" t="n">
        <v>42</v>
      </c>
      <c r="J12" t="n">
        <v>278.95</v>
      </c>
      <c r="K12" t="n">
        <v>60.56</v>
      </c>
      <c r="L12" t="n">
        <v>3.5</v>
      </c>
      <c r="M12" t="n">
        <v>40</v>
      </c>
      <c r="N12" t="n">
        <v>74.90000000000001</v>
      </c>
      <c r="O12" t="n">
        <v>34638.36</v>
      </c>
      <c r="P12" t="n">
        <v>197.07</v>
      </c>
      <c r="Q12" t="n">
        <v>624.04</v>
      </c>
      <c r="R12" t="n">
        <v>57.46</v>
      </c>
      <c r="S12" t="n">
        <v>29.8</v>
      </c>
      <c r="T12" t="n">
        <v>12578.63</v>
      </c>
      <c r="U12" t="n">
        <v>0.52</v>
      </c>
      <c r="V12" t="n">
        <v>0.8100000000000001</v>
      </c>
      <c r="W12" t="n">
        <v>2.42</v>
      </c>
      <c r="X12" t="n">
        <v>0.8100000000000001</v>
      </c>
      <c r="Y12" t="n">
        <v>1</v>
      </c>
      <c r="Z12" t="n">
        <v>10</v>
      </c>
      <c r="AA12" t="n">
        <v>482.3711239218994</v>
      </c>
      <c r="AB12" t="n">
        <v>660.0014524620138</v>
      </c>
      <c r="AC12" t="n">
        <v>597.0118401568949</v>
      </c>
      <c r="AD12" t="n">
        <v>482371.1239218994</v>
      </c>
      <c r="AE12" t="n">
        <v>660001.4524620138</v>
      </c>
      <c r="AF12" t="n">
        <v>2.16328984946072e-06</v>
      </c>
      <c r="AG12" t="n">
        <v>14.46180555555556</v>
      </c>
      <c r="AH12" t="n">
        <v>597011.8401568949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6.0829</v>
      </c>
      <c r="E13" t="n">
        <v>16.44</v>
      </c>
      <c r="F13" t="n">
        <v>11.5</v>
      </c>
      <c r="G13" t="n">
        <v>17.69</v>
      </c>
      <c r="H13" t="n">
        <v>0.24</v>
      </c>
      <c r="I13" t="n">
        <v>39</v>
      </c>
      <c r="J13" t="n">
        <v>279.44</v>
      </c>
      <c r="K13" t="n">
        <v>60.56</v>
      </c>
      <c r="L13" t="n">
        <v>3.75</v>
      </c>
      <c r="M13" t="n">
        <v>37</v>
      </c>
      <c r="N13" t="n">
        <v>75.14</v>
      </c>
      <c r="O13" t="n">
        <v>34698.9</v>
      </c>
      <c r="P13" t="n">
        <v>195.84</v>
      </c>
      <c r="Q13" t="n">
        <v>624.02</v>
      </c>
      <c r="R13" t="n">
        <v>55.89</v>
      </c>
      <c r="S13" t="n">
        <v>29.8</v>
      </c>
      <c r="T13" t="n">
        <v>11806.01</v>
      </c>
      <c r="U13" t="n">
        <v>0.53</v>
      </c>
      <c r="V13" t="n">
        <v>0.8100000000000001</v>
      </c>
      <c r="W13" t="n">
        <v>2.41</v>
      </c>
      <c r="X13" t="n">
        <v>0.75</v>
      </c>
      <c r="Y13" t="n">
        <v>1</v>
      </c>
      <c r="Z13" t="n">
        <v>10</v>
      </c>
      <c r="AA13" t="n">
        <v>477.8692871119297</v>
      </c>
      <c r="AB13" t="n">
        <v>653.8418407315903</v>
      </c>
      <c r="AC13" t="n">
        <v>591.4400931249536</v>
      </c>
      <c r="AD13" t="n">
        <v>477869.2871119297</v>
      </c>
      <c r="AE13" t="n">
        <v>653841.8407315903</v>
      </c>
      <c r="AF13" t="n">
        <v>2.191718158774919e-06</v>
      </c>
      <c r="AG13" t="n">
        <v>14.27083333333333</v>
      </c>
      <c r="AH13" t="n">
        <v>591440.0931249536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6.1622</v>
      </c>
      <c r="E14" t="n">
        <v>16.23</v>
      </c>
      <c r="F14" t="n">
        <v>11.45</v>
      </c>
      <c r="G14" t="n">
        <v>19.08</v>
      </c>
      <c r="H14" t="n">
        <v>0.25</v>
      </c>
      <c r="I14" t="n">
        <v>36</v>
      </c>
      <c r="J14" t="n">
        <v>279.94</v>
      </c>
      <c r="K14" t="n">
        <v>60.56</v>
      </c>
      <c r="L14" t="n">
        <v>4</v>
      </c>
      <c r="M14" t="n">
        <v>34</v>
      </c>
      <c r="N14" t="n">
        <v>75.38</v>
      </c>
      <c r="O14" t="n">
        <v>34759.54</v>
      </c>
      <c r="P14" t="n">
        <v>194.47</v>
      </c>
      <c r="Q14" t="n">
        <v>624.09</v>
      </c>
      <c r="R14" t="n">
        <v>54.09</v>
      </c>
      <c r="S14" t="n">
        <v>29.8</v>
      </c>
      <c r="T14" t="n">
        <v>10920.85</v>
      </c>
      <c r="U14" t="n">
        <v>0.55</v>
      </c>
      <c r="V14" t="n">
        <v>0.82</v>
      </c>
      <c r="W14" t="n">
        <v>2.41</v>
      </c>
      <c r="X14" t="n">
        <v>0.7</v>
      </c>
      <c r="Y14" t="n">
        <v>1</v>
      </c>
      <c r="Z14" t="n">
        <v>10</v>
      </c>
      <c r="AA14" t="n">
        <v>473.3947156994514</v>
      </c>
      <c r="AB14" t="n">
        <v>647.7195347208789</v>
      </c>
      <c r="AC14" t="n">
        <v>585.9020914071938</v>
      </c>
      <c r="AD14" t="n">
        <v>473394.7156994514</v>
      </c>
      <c r="AE14" t="n">
        <v>647719.5347208788</v>
      </c>
      <c r="AF14" t="n">
        <v>2.220290591330254e-06</v>
      </c>
      <c r="AG14" t="n">
        <v>14.08854166666667</v>
      </c>
      <c r="AH14" t="n">
        <v>585902.0914071938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6.2203</v>
      </c>
      <c r="E15" t="n">
        <v>16.08</v>
      </c>
      <c r="F15" t="n">
        <v>11.4</v>
      </c>
      <c r="G15" t="n">
        <v>20.12</v>
      </c>
      <c r="H15" t="n">
        <v>0.27</v>
      </c>
      <c r="I15" t="n">
        <v>34</v>
      </c>
      <c r="J15" t="n">
        <v>280.43</v>
      </c>
      <c r="K15" t="n">
        <v>60.56</v>
      </c>
      <c r="L15" t="n">
        <v>4.25</v>
      </c>
      <c r="M15" t="n">
        <v>32</v>
      </c>
      <c r="N15" t="n">
        <v>75.62</v>
      </c>
      <c r="O15" t="n">
        <v>34820.27</v>
      </c>
      <c r="P15" t="n">
        <v>193.19</v>
      </c>
      <c r="Q15" t="n">
        <v>624.02</v>
      </c>
      <c r="R15" t="n">
        <v>52.78</v>
      </c>
      <c r="S15" t="n">
        <v>29.8</v>
      </c>
      <c r="T15" t="n">
        <v>10275.9</v>
      </c>
      <c r="U15" t="n">
        <v>0.5600000000000001</v>
      </c>
      <c r="V15" t="n">
        <v>0.82</v>
      </c>
      <c r="W15" t="n">
        <v>2.4</v>
      </c>
      <c r="X15" t="n">
        <v>0.65</v>
      </c>
      <c r="Y15" t="n">
        <v>1</v>
      </c>
      <c r="Z15" t="n">
        <v>10</v>
      </c>
      <c r="AA15" t="n">
        <v>469.7096075030715</v>
      </c>
      <c r="AB15" t="n">
        <v>642.6774071110923</v>
      </c>
      <c r="AC15" t="n">
        <v>581.3411773798148</v>
      </c>
      <c r="AD15" t="n">
        <v>469709.6075030715</v>
      </c>
      <c r="AE15" t="n">
        <v>642677.4071110922</v>
      </c>
      <c r="AF15" t="n">
        <v>2.241224492105349e-06</v>
      </c>
      <c r="AG15" t="n">
        <v>13.95833333333333</v>
      </c>
      <c r="AH15" t="n">
        <v>581341.1773798148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6.2684</v>
      </c>
      <c r="E16" t="n">
        <v>15.95</v>
      </c>
      <c r="F16" t="n">
        <v>11.38</v>
      </c>
      <c r="G16" t="n">
        <v>21.34</v>
      </c>
      <c r="H16" t="n">
        <v>0.29</v>
      </c>
      <c r="I16" t="n">
        <v>32</v>
      </c>
      <c r="J16" t="n">
        <v>280.92</v>
      </c>
      <c r="K16" t="n">
        <v>60.56</v>
      </c>
      <c r="L16" t="n">
        <v>4.5</v>
      </c>
      <c r="M16" t="n">
        <v>30</v>
      </c>
      <c r="N16" t="n">
        <v>75.87</v>
      </c>
      <c r="O16" t="n">
        <v>34881.09</v>
      </c>
      <c r="P16" t="n">
        <v>192.79</v>
      </c>
      <c r="Q16" t="n">
        <v>624.0700000000001</v>
      </c>
      <c r="R16" t="n">
        <v>52.09</v>
      </c>
      <c r="S16" t="n">
        <v>29.8</v>
      </c>
      <c r="T16" t="n">
        <v>9942.700000000001</v>
      </c>
      <c r="U16" t="n">
        <v>0.57</v>
      </c>
      <c r="V16" t="n">
        <v>0.82</v>
      </c>
      <c r="W16" t="n">
        <v>2.4</v>
      </c>
      <c r="X16" t="n">
        <v>0.63</v>
      </c>
      <c r="Y16" t="n">
        <v>1</v>
      </c>
      <c r="Z16" t="n">
        <v>10</v>
      </c>
      <c r="AA16" t="n">
        <v>456.737444459772</v>
      </c>
      <c r="AB16" t="n">
        <v>624.9283213438066</v>
      </c>
      <c r="AC16" t="n">
        <v>565.2860394471606</v>
      </c>
      <c r="AD16" t="n">
        <v>456737.444459772</v>
      </c>
      <c r="AE16" t="n">
        <v>624928.3213438066</v>
      </c>
      <c r="AF16" t="n">
        <v>2.258555311852028e-06</v>
      </c>
      <c r="AG16" t="n">
        <v>13.84548611111111</v>
      </c>
      <c r="AH16" t="n">
        <v>565286.0394471607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6.3332</v>
      </c>
      <c r="E17" t="n">
        <v>15.79</v>
      </c>
      <c r="F17" t="n">
        <v>11.32</v>
      </c>
      <c r="G17" t="n">
        <v>22.64</v>
      </c>
      <c r="H17" t="n">
        <v>0.3</v>
      </c>
      <c r="I17" t="n">
        <v>30</v>
      </c>
      <c r="J17" t="n">
        <v>281.41</v>
      </c>
      <c r="K17" t="n">
        <v>60.56</v>
      </c>
      <c r="L17" t="n">
        <v>4.75</v>
      </c>
      <c r="M17" t="n">
        <v>28</v>
      </c>
      <c r="N17" t="n">
        <v>76.11</v>
      </c>
      <c r="O17" t="n">
        <v>34942.02</v>
      </c>
      <c r="P17" t="n">
        <v>191.26</v>
      </c>
      <c r="Q17" t="n">
        <v>624.08</v>
      </c>
      <c r="R17" t="n">
        <v>50.11</v>
      </c>
      <c r="S17" t="n">
        <v>29.8</v>
      </c>
      <c r="T17" t="n">
        <v>8965.48</v>
      </c>
      <c r="U17" t="n">
        <v>0.59</v>
      </c>
      <c r="V17" t="n">
        <v>0.82</v>
      </c>
      <c r="W17" t="n">
        <v>2.4</v>
      </c>
      <c r="X17" t="n">
        <v>0.57</v>
      </c>
      <c r="Y17" t="n">
        <v>1</v>
      </c>
      <c r="Z17" t="n">
        <v>10</v>
      </c>
      <c r="AA17" t="n">
        <v>452.8369992193825</v>
      </c>
      <c r="AB17" t="n">
        <v>619.5915600904061</v>
      </c>
      <c r="AC17" t="n">
        <v>560.4586111975934</v>
      </c>
      <c r="AD17" t="n">
        <v>452836.9992193825</v>
      </c>
      <c r="AE17" t="n">
        <v>619591.5600904061</v>
      </c>
      <c r="AF17" t="n">
        <v>2.281903276916161e-06</v>
      </c>
      <c r="AG17" t="n">
        <v>13.70659722222222</v>
      </c>
      <c r="AH17" t="n">
        <v>560458.6111975934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6.3539</v>
      </c>
      <c r="E18" t="n">
        <v>15.74</v>
      </c>
      <c r="F18" t="n">
        <v>11.32</v>
      </c>
      <c r="G18" t="n">
        <v>23.43</v>
      </c>
      <c r="H18" t="n">
        <v>0.32</v>
      </c>
      <c r="I18" t="n">
        <v>29</v>
      </c>
      <c r="J18" t="n">
        <v>281.91</v>
      </c>
      <c r="K18" t="n">
        <v>60.56</v>
      </c>
      <c r="L18" t="n">
        <v>5</v>
      </c>
      <c r="M18" t="n">
        <v>27</v>
      </c>
      <c r="N18" t="n">
        <v>76.34999999999999</v>
      </c>
      <c r="O18" t="n">
        <v>35003.04</v>
      </c>
      <c r="P18" t="n">
        <v>191.03</v>
      </c>
      <c r="Q18" t="n">
        <v>624.1799999999999</v>
      </c>
      <c r="R18" t="n">
        <v>50.19</v>
      </c>
      <c r="S18" t="n">
        <v>29.8</v>
      </c>
      <c r="T18" t="n">
        <v>9005.66</v>
      </c>
      <c r="U18" t="n">
        <v>0.59</v>
      </c>
      <c r="V18" t="n">
        <v>0.83</v>
      </c>
      <c r="W18" t="n">
        <v>2.4</v>
      </c>
      <c r="X18" t="n">
        <v>0.57</v>
      </c>
      <c r="Y18" t="n">
        <v>1</v>
      </c>
      <c r="Z18" t="n">
        <v>10</v>
      </c>
      <c r="AA18" t="n">
        <v>451.9233141345181</v>
      </c>
      <c r="AB18" t="n">
        <v>618.3414158483536</v>
      </c>
      <c r="AC18" t="n">
        <v>559.3277789674137</v>
      </c>
      <c r="AD18" t="n">
        <v>451923.3141345181</v>
      </c>
      <c r="AE18" t="n">
        <v>618341.4158483535</v>
      </c>
      <c r="AF18" t="n">
        <v>2.289361654644981e-06</v>
      </c>
      <c r="AG18" t="n">
        <v>13.66319444444444</v>
      </c>
      <c r="AH18" t="n">
        <v>559327.7789674137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6.4177</v>
      </c>
      <c r="E19" t="n">
        <v>15.58</v>
      </c>
      <c r="F19" t="n">
        <v>11.27</v>
      </c>
      <c r="G19" t="n">
        <v>25.05</v>
      </c>
      <c r="H19" t="n">
        <v>0.33</v>
      </c>
      <c r="I19" t="n">
        <v>27</v>
      </c>
      <c r="J19" t="n">
        <v>282.4</v>
      </c>
      <c r="K19" t="n">
        <v>60.56</v>
      </c>
      <c r="L19" t="n">
        <v>5.25</v>
      </c>
      <c r="M19" t="n">
        <v>25</v>
      </c>
      <c r="N19" t="n">
        <v>76.59999999999999</v>
      </c>
      <c r="O19" t="n">
        <v>35064.15</v>
      </c>
      <c r="P19" t="n">
        <v>189.8</v>
      </c>
      <c r="Q19" t="n">
        <v>624.0599999999999</v>
      </c>
      <c r="R19" t="n">
        <v>48.56</v>
      </c>
      <c r="S19" t="n">
        <v>29.8</v>
      </c>
      <c r="T19" t="n">
        <v>8203.75</v>
      </c>
      <c r="U19" t="n">
        <v>0.61</v>
      </c>
      <c r="V19" t="n">
        <v>0.83</v>
      </c>
      <c r="W19" t="n">
        <v>2.4</v>
      </c>
      <c r="X19" t="n">
        <v>0.52</v>
      </c>
      <c r="Y19" t="n">
        <v>1</v>
      </c>
      <c r="Z19" t="n">
        <v>10</v>
      </c>
      <c r="AA19" t="n">
        <v>448.4598683358431</v>
      </c>
      <c r="AB19" t="n">
        <v>613.6025765101616</v>
      </c>
      <c r="AC19" t="n">
        <v>555.041207804656</v>
      </c>
      <c r="AD19" t="n">
        <v>448459.8683358431</v>
      </c>
      <c r="AE19" t="n">
        <v>613602.5765101616</v>
      </c>
      <c r="AF19" t="n">
        <v>2.312349311606273e-06</v>
      </c>
      <c r="AG19" t="n">
        <v>13.52430555555556</v>
      </c>
      <c r="AH19" t="n">
        <v>555041.207804656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6.4515</v>
      </c>
      <c r="E20" t="n">
        <v>15.5</v>
      </c>
      <c r="F20" t="n">
        <v>11.24</v>
      </c>
      <c r="G20" t="n">
        <v>25.94</v>
      </c>
      <c r="H20" t="n">
        <v>0.35</v>
      </c>
      <c r="I20" t="n">
        <v>26</v>
      </c>
      <c r="J20" t="n">
        <v>282.9</v>
      </c>
      <c r="K20" t="n">
        <v>60.56</v>
      </c>
      <c r="L20" t="n">
        <v>5.5</v>
      </c>
      <c r="M20" t="n">
        <v>24</v>
      </c>
      <c r="N20" t="n">
        <v>76.84999999999999</v>
      </c>
      <c r="O20" t="n">
        <v>35125.37</v>
      </c>
      <c r="P20" t="n">
        <v>188.84</v>
      </c>
      <c r="Q20" t="n">
        <v>624.08</v>
      </c>
      <c r="R20" t="n">
        <v>47.8</v>
      </c>
      <c r="S20" t="n">
        <v>29.8</v>
      </c>
      <c r="T20" t="n">
        <v>7828.22</v>
      </c>
      <c r="U20" t="n">
        <v>0.62</v>
      </c>
      <c r="V20" t="n">
        <v>0.83</v>
      </c>
      <c r="W20" t="n">
        <v>2.39</v>
      </c>
      <c r="X20" t="n">
        <v>0.49</v>
      </c>
      <c r="Y20" t="n">
        <v>1</v>
      </c>
      <c r="Z20" t="n">
        <v>10</v>
      </c>
      <c r="AA20" t="n">
        <v>446.2051100134728</v>
      </c>
      <c r="AB20" t="n">
        <v>610.517516700578</v>
      </c>
      <c r="AC20" t="n">
        <v>552.2505817733903</v>
      </c>
      <c r="AD20" t="n">
        <v>446205.1100134728</v>
      </c>
      <c r="AE20" t="n">
        <v>610517.5167005779</v>
      </c>
      <c r="AF20" t="n">
        <v>2.324527725482318e-06</v>
      </c>
      <c r="AG20" t="n">
        <v>13.45486111111111</v>
      </c>
      <c r="AH20" t="n">
        <v>552250.5817733903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6.4777</v>
      </c>
      <c r="E21" t="n">
        <v>15.44</v>
      </c>
      <c r="F21" t="n">
        <v>11.23</v>
      </c>
      <c r="G21" t="n">
        <v>26.95</v>
      </c>
      <c r="H21" t="n">
        <v>0.36</v>
      </c>
      <c r="I21" t="n">
        <v>25</v>
      </c>
      <c r="J21" t="n">
        <v>283.4</v>
      </c>
      <c r="K21" t="n">
        <v>60.56</v>
      </c>
      <c r="L21" t="n">
        <v>5.75</v>
      </c>
      <c r="M21" t="n">
        <v>23</v>
      </c>
      <c r="N21" t="n">
        <v>77.09</v>
      </c>
      <c r="O21" t="n">
        <v>35186.68</v>
      </c>
      <c r="P21" t="n">
        <v>188.57</v>
      </c>
      <c r="Q21" t="n">
        <v>624.14</v>
      </c>
      <c r="R21" t="n">
        <v>47.22</v>
      </c>
      <c r="S21" t="n">
        <v>29.8</v>
      </c>
      <c r="T21" t="n">
        <v>7542.81</v>
      </c>
      <c r="U21" t="n">
        <v>0.63</v>
      </c>
      <c r="V21" t="n">
        <v>0.83</v>
      </c>
      <c r="W21" t="n">
        <v>2.4</v>
      </c>
      <c r="X21" t="n">
        <v>0.48</v>
      </c>
      <c r="Y21" t="n">
        <v>1</v>
      </c>
      <c r="Z21" t="n">
        <v>10</v>
      </c>
      <c r="AA21" t="n">
        <v>445.0665686214264</v>
      </c>
      <c r="AB21" t="n">
        <v>608.9597141390788</v>
      </c>
      <c r="AC21" t="n">
        <v>550.8414537019711</v>
      </c>
      <c r="AD21" t="n">
        <v>445066.5686214264</v>
      </c>
      <c r="AE21" t="n">
        <v>608959.7141390787</v>
      </c>
      <c r="AF21" t="n">
        <v>2.333967797776766e-06</v>
      </c>
      <c r="AG21" t="n">
        <v>13.40277777777778</v>
      </c>
      <c r="AH21" t="n">
        <v>550841.4537019711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6.5065</v>
      </c>
      <c r="E22" t="n">
        <v>15.37</v>
      </c>
      <c r="F22" t="n">
        <v>11.21</v>
      </c>
      <c r="G22" t="n">
        <v>28.04</v>
      </c>
      <c r="H22" t="n">
        <v>0.38</v>
      </c>
      <c r="I22" t="n">
        <v>24</v>
      </c>
      <c r="J22" t="n">
        <v>283.9</v>
      </c>
      <c r="K22" t="n">
        <v>60.56</v>
      </c>
      <c r="L22" t="n">
        <v>6</v>
      </c>
      <c r="M22" t="n">
        <v>22</v>
      </c>
      <c r="N22" t="n">
        <v>77.34</v>
      </c>
      <c r="O22" t="n">
        <v>35248.1</v>
      </c>
      <c r="P22" t="n">
        <v>187.83</v>
      </c>
      <c r="Q22" t="n">
        <v>624.03</v>
      </c>
      <c r="R22" t="n">
        <v>46.71</v>
      </c>
      <c r="S22" t="n">
        <v>29.8</v>
      </c>
      <c r="T22" t="n">
        <v>7295.04</v>
      </c>
      <c r="U22" t="n">
        <v>0.64</v>
      </c>
      <c r="V22" t="n">
        <v>0.83</v>
      </c>
      <c r="W22" t="n">
        <v>2.4</v>
      </c>
      <c r="X22" t="n">
        <v>0.47</v>
      </c>
      <c r="Y22" t="n">
        <v>1</v>
      </c>
      <c r="Z22" t="n">
        <v>10</v>
      </c>
      <c r="AA22" t="n">
        <v>443.4118294433385</v>
      </c>
      <c r="AB22" t="n">
        <v>606.6956269936786</v>
      </c>
      <c r="AC22" t="n">
        <v>548.7934478560617</v>
      </c>
      <c r="AD22" t="n">
        <v>443411.8294433386</v>
      </c>
      <c r="AE22" t="n">
        <v>606695.6269936786</v>
      </c>
      <c r="AF22" t="n">
        <v>2.344344671138603e-06</v>
      </c>
      <c r="AG22" t="n">
        <v>13.34201388888889</v>
      </c>
      <c r="AH22" t="n">
        <v>548793.4478560616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6.5388</v>
      </c>
      <c r="E23" t="n">
        <v>15.29</v>
      </c>
      <c r="F23" t="n">
        <v>11.19</v>
      </c>
      <c r="G23" t="n">
        <v>29.19</v>
      </c>
      <c r="H23" t="n">
        <v>0.39</v>
      </c>
      <c r="I23" t="n">
        <v>23</v>
      </c>
      <c r="J23" t="n">
        <v>284.4</v>
      </c>
      <c r="K23" t="n">
        <v>60.56</v>
      </c>
      <c r="L23" t="n">
        <v>6.25</v>
      </c>
      <c r="M23" t="n">
        <v>21</v>
      </c>
      <c r="N23" t="n">
        <v>77.59</v>
      </c>
      <c r="O23" t="n">
        <v>35309.61</v>
      </c>
      <c r="P23" t="n">
        <v>187.18</v>
      </c>
      <c r="Q23" t="n">
        <v>624.04</v>
      </c>
      <c r="R23" t="n">
        <v>46.09</v>
      </c>
      <c r="S23" t="n">
        <v>29.8</v>
      </c>
      <c r="T23" t="n">
        <v>6988.03</v>
      </c>
      <c r="U23" t="n">
        <v>0.65</v>
      </c>
      <c r="V23" t="n">
        <v>0.83</v>
      </c>
      <c r="W23" t="n">
        <v>2.39</v>
      </c>
      <c r="X23" t="n">
        <v>0.44</v>
      </c>
      <c r="Y23" t="n">
        <v>1</v>
      </c>
      <c r="Z23" t="n">
        <v>10</v>
      </c>
      <c r="AA23" t="n">
        <v>441.7346554824923</v>
      </c>
      <c r="AB23" t="n">
        <v>604.4008435887557</v>
      </c>
      <c r="AC23" t="n">
        <v>546.7176753585558</v>
      </c>
      <c r="AD23" t="n">
        <v>441734.6554824923</v>
      </c>
      <c r="AE23" t="n">
        <v>604400.8435887557</v>
      </c>
      <c r="AF23" t="n">
        <v>2.355982622860385e-06</v>
      </c>
      <c r="AG23" t="n">
        <v>13.27256944444444</v>
      </c>
      <c r="AH23" t="n">
        <v>546717.6753585557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6.5689</v>
      </c>
      <c r="E24" t="n">
        <v>15.22</v>
      </c>
      <c r="F24" t="n">
        <v>11.17</v>
      </c>
      <c r="G24" t="n">
        <v>30.47</v>
      </c>
      <c r="H24" t="n">
        <v>0.41</v>
      </c>
      <c r="I24" t="n">
        <v>22</v>
      </c>
      <c r="J24" t="n">
        <v>284.89</v>
      </c>
      <c r="K24" t="n">
        <v>60.56</v>
      </c>
      <c r="L24" t="n">
        <v>6.5</v>
      </c>
      <c r="M24" t="n">
        <v>20</v>
      </c>
      <c r="N24" t="n">
        <v>77.84</v>
      </c>
      <c r="O24" t="n">
        <v>35371.22</v>
      </c>
      <c r="P24" t="n">
        <v>186.61</v>
      </c>
      <c r="Q24" t="n">
        <v>624.04</v>
      </c>
      <c r="R24" t="n">
        <v>45.6</v>
      </c>
      <c r="S24" t="n">
        <v>29.8</v>
      </c>
      <c r="T24" t="n">
        <v>6745.77</v>
      </c>
      <c r="U24" t="n">
        <v>0.65</v>
      </c>
      <c r="V24" t="n">
        <v>0.84</v>
      </c>
      <c r="W24" t="n">
        <v>2.39</v>
      </c>
      <c r="X24" t="n">
        <v>0.43</v>
      </c>
      <c r="Y24" t="n">
        <v>1</v>
      </c>
      <c r="Z24" t="n">
        <v>10</v>
      </c>
      <c r="AA24" t="n">
        <v>440.2097052779772</v>
      </c>
      <c r="AB24" t="n">
        <v>602.3143394428832</v>
      </c>
      <c r="AC24" t="n">
        <v>544.8303042399385</v>
      </c>
      <c r="AD24" t="n">
        <v>440209.7052779772</v>
      </c>
      <c r="AE24" t="n">
        <v>602314.3394428833</v>
      </c>
      <c r="AF24" t="n">
        <v>2.366827896755916e-06</v>
      </c>
      <c r="AG24" t="n">
        <v>13.21180555555556</v>
      </c>
      <c r="AH24" t="n">
        <v>544830.3042399385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6.6055</v>
      </c>
      <c r="E25" t="n">
        <v>15.14</v>
      </c>
      <c r="F25" t="n">
        <v>11.14</v>
      </c>
      <c r="G25" t="n">
        <v>31.83</v>
      </c>
      <c r="H25" t="n">
        <v>0.42</v>
      </c>
      <c r="I25" t="n">
        <v>21</v>
      </c>
      <c r="J25" t="n">
        <v>285.39</v>
      </c>
      <c r="K25" t="n">
        <v>60.56</v>
      </c>
      <c r="L25" t="n">
        <v>6.75</v>
      </c>
      <c r="M25" t="n">
        <v>19</v>
      </c>
      <c r="N25" t="n">
        <v>78.09</v>
      </c>
      <c r="O25" t="n">
        <v>35432.93</v>
      </c>
      <c r="P25" t="n">
        <v>185.51</v>
      </c>
      <c r="Q25" t="n">
        <v>624.04</v>
      </c>
      <c r="R25" t="n">
        <v>44.57</v>
      </c>
      <c r="S25" t="n">
        <v>29.8</v>
      </c>
      <c r="T25" t="n">
        <v>6236.03</v>
      </c>
      <c r="U25" t="n">
        <v>0.67</v>
      </c>
      <c r="V25" t="n">
        <v>0.84</v>
      </c>
      <c r="W25" t="n">
        <v>2.38</v>
      </c>
      <c r="X25" t="n">
        <v>0.39</v>
      </c>
      <c r="Y25" t="n">
        <v>1</v>
      </c>
      <c r="Z25" t="n">
        <v>10</v>
      </c>
      <c r="AA25" t="n">
        <v>427.2213408887574</v>
      </c>
      <c r="AB25" t="n">
        <v>584.5430862793567</v>
      </c>
      <c r="AC25" t="n">
        <v>528.7551145362285</v>
      </c>
      <c r="AD25" t="n">
        <v>427221.3408887574</v>
      </c>
      <c r="AE25" t="n">
        <v>584543.0862793566</v>
      </c>
      <c r="AF25" t="n">
        <v>2.380015173319918e-06</v>
      </c>
      <c r="AG25" t="n">
        <v>13.14236111111111</v>
      </c>
      <c r="AH25" t="n">
        <v>528755.1145362285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6.6362</v>
      </c>
      <c r="E26" t="n">
        <v>15.07</v>
      </c>
      <c r="F26" t="n">
        <v>11.12</v>
      </c>
      <c r="G26" t="n">
        <v>33.37</v>
      </c>
      <c r="H26" t="n">
        <v>0.44</v>
      </c>
      <c r="I26" t="n">
        <v>20</v>
      </c>
      <c r="J26" t="n">
        <v>285.9</v>
      </c>
      <c r="K26" t="n">
        <v>60.56</v>
      </c>
      <c r="L26" t="n">
        <v>7</v>
      </c>
      <c r="M26" t="n">
        <v>18</v>
      </c>
      <c r="N26" t="n">
        <v>78.34</v>
      </c>
      <c r="O26" t="n">
        <v>35494.74</v>
      </c>
      <c r="P26" t="n">
        <v>184.93</v>
      </c>
      <c r="Q26" t="n">
        <v>623.97</v>
      </c>
      <c r="R26" t="n">
        <v>44.19</v>
      </c>
      <c r="S26" t="n">
        <v>29.8</v>
      </c>
      <c r="T26" t="n">
        <v>6054.09</v>
      </c>
      <c r="U26" t="n">
        <v>0.67</v>
      </c>
      <c r="V26" t="n">
        <v>0.84</v>
      </c>
      <c r="W26" t="n">
        <v>2.38</v>
      </c>
      <c r="X26" t="n">
        <v>0.38</v>
      </c>
      <c r="Y26" t="n">
        <v>1</v>
      </c>
      <c r="Z26" t="n">
        <v>10</v>
      </c>
      <c r="AA26" t="n">
        <v>425.7019743929765</v>
      </c>
      <c r="AB26" t="n">
        <v>582.46422201011</v>
      </c>
      <c r="AC26" t="n">
        <v>526.8746541551343</v>
      </c>
      <c r="AD26" t="n">
        <v>425701.9743929765</v>
      </c>
      <c r="AE26" t="n">
        <v>582464.22201011</v>
      </c>
      <c r="AF26" t="n">
        <v>2.391076632077153e-06</v>
      </c>
      <c r="AG26" t="n">
        <v>13.08159722222222</v>
      </c>
      <c r="AH26" t="n">
        <v>526874.6541551343</v>
      </c>
    </row>
    <row r="27">
      <c r="A27" t="n">
        <v>25</v>
      </c>
      <c r="B27" t="n">
        <v>140</v>
      </c>
      <c r="C27" t="inlineStr">
        <is>
          <t xml:space="preserve">CONCLUIDO	</t>
        </is>
      </c>
      <c r="D27" t="n">
        <v>6.6333</v>
      </c>
      <c r="E27" t="n">
        <v>15.08</v>
      </c>
      <c r="F27" t="n">
        <v>11.13</v>
      </c>
      <c r="G27" t="n">
        <v>33.39</v>
      </c>
      <c r="H27" t="n">
        <v>0.45</v>
      </c>
      <c r="I27" t="n">
        <v>20</v>
      </c>
      <c r="J27" t="n">
        <v>286.4</v>
      </c>
      <c r="K27" t="n">
        <v>60.56</v>
      </c>
      <c r="L27" t="n">
        <v>7.25</v>
      </c>
      <c r="M27" t="n">
        <v>18</v>
      </c>
      <c r="N27" t="n">
        <v>78.59</v>
      </c>
      <c r="O27" t="n">
        <v>35556.78</v>
      </c>
      <c r="P27" t="n">
        <v>184.8</v>
      </c>
      <c r="Q27" t="n">
        <v>624.01</v>
      </c>
      <c r="R27" t="n">
        <v>44.08</v>
      </c>
      <c r="S27" t="n">
        <v>29.8</v>
      </c>
      <c r="T27" t="n">
        <v>5999.9</v>
      </c>
      <c r="U27" t="n">
        <v>0.68</v>
      </c>
      <c r="V27" t="n">
        <v>0.84</v>
      </c>
      <c r="W27" t="n">
        <v>2.39</v>
      </c>
      <c r="X27" t="n">
        <v>0.38</v>
      </c>
      <c r="Y27" t="n">
        <v>1</v>
      </c>
      <c r="Z27" t="n">
        <v>10</v>
      </c>
      <c r="AA27" t="n">
        <v>425.731362318679</v>
      </c>
      <c r="AB27" t="n">
        <v>582.5044318665601</v>
      </c>
      <c r="AC27" t="n">
        <v>526.9110264393197</v>
      </c>
      <c r="AD27" t="n">
        <v>425731.362318679</v>
      </c>
      <c r="AE27" t="n">
        <v>582504.4318665601</v>
      </c>
      <c r="AF27" t="n">
        <v>2.390031738578913e-06</v>
      </c>
      <c r="AG27" t="n">
        <v>13.09027777777778</v>
      </c>
      <c r="AH27" t="n">
        <v>526911.0264393197</v>
      </c>
    </row>
    <row r="28">
      <c r="A28" t="n">
        <v>26</v>
      </c>
      <c r="B28" t="n">
        <v>140</v>
      </c>
      <c r="C28" t="inlineStr">
        <is>
          <t xml:space="preserve">CONCLUIDO	</t>
        </is>
      </c>
      <c r="D28" t="n">
        <v>6.668</v>
      </c>
      <c r="E28" t="n">
        <v>15</v>
      </c>
      <c r="F28" t="n">
        <v>11.1</v>
      </c>
      <c r="G28" t="n">
        <v>35.06</v>
      </c>
      <c r="H28" t="n">
        <v>0.47</v>
      </c>
      <c r="I28" t="n">
        <v>19</v>
      </c>
      <c r="J28" t="n">
        <v>286.9</v>
      </c>
      <c r="K28" t="n">
        <v>60.56</v>
      </c>
      <c r="L28" t="n">
        <v>7.5</v>
      </c>
      <c r="M28" t="n">
        <v>17</v>
      </c>
      <c r="N28" t="n">
        <v>78.84999999999999</v>
      </c>
      <c r="O28" t="n">
        <v>35618.8</v>
      </c>
      <c r="P28" t="n">
        <v>183.95</v>
      </c>
      <c r="Q28" t="n">
        <v>623.97</v>
      </c>
      <c r="R28" t="n">
        <v>43.55</v>
      </c>
      <c r="S28" t="n">
        <v>29.8</v>
      </c>
      <c r="T28" t="n">
        <v>5736.28</v>
      </c>
      <c r="U28" t="n">
        <v>0.68</v>
      </c>
      <c r="V28" t="n">
        <v>0.84</v>
      </c>
      <c r="W28" t="n">
        <v>2.38</v>
      </c>
      <c r="X28" t="n">
        <v>0.36</v>
      </c>
      <c r="Y28" t="n">
        <v>1</v>
      </c>
      <c r="Z28" t="n">
        <v>10</v>
      </c>
      <c r="AA28" t="n">
        <v>423.8367737460258</v>
      </c>
      <c r="AB28" t="n">
        <v>579.912172198107</v>
      </c>
      <c r="AC28" t="n">
        <v>524.5661683953646</v>
      </c>
      <c r="AD28" t="n">
        <v>423836.7737460257</v>
      </c>
      <c r="AE28" t="n">
        <v>579912.172198107</v>
      </c>
      <c r="AF28" t="n">
        <v>2.402534429747515e-06</v>
      </c>
      <c r="AG28" t="n">
        <v>13.02083333333333</v>
      </c>
      <c r="AH28" t="n">
        <v>524566.1683953645</v>
      </c>
    </row>
    <row r="29">
      <c r="A29" t="n">
        <v>27</v>
      </c>
      <c r="B29" t="n">
        <v>140</v>
      </c>
      <c r="C29" t="inlineStr">
        <is>
          <t xml:space="preserve">CONCLUIDO	</t>
        </is>
      </c>
      <c r="D29" t="n">
        <v>6.6975</v>
      </c>
      <c r="E29" t="n">
        <v>14.93</v>
      </c>
      <c r="F29" t="n">
        <v>11.09</v>
      </c>
      <c r="G29" t="n">
        <v>36.97</v>
      </c>
      <c r="H29" t="n">
        <v>0.48</v>
      </c>
      <c r="I29" t="n">
        <v>18</v>
      </c>
      <c r="J29" t="n">
        <v>287.41</v>
      </c>
      <c r="K29" t="n">
        <v>60.56</v>
      </c>
      <c r="L29" t="n">
        <v>7.75</v>
      </c>
      <c r="M29" t="n">
        <v>16</v>
      </c>
      <c r="N29" t="n">
        <v>79.09999999999999</v>
      </c>
      <c r="O29" t="n">
        <v>35680.92</v>
      </c>
      <c r="P29" t="n">
        <v>183.42</v>
      </c>
      <c r="Q29" t="n">
        <v>623.97</v>
      </c>
      <c r="R29" t="n">
        <v>43</v>
      </c>
      <c r="S29" t="n">
        <v>29.8</v>
      </c>
      <c r="T29" t="n">
        <v>5466.33</v>
      </c>
      <c r="U29" t="n">
        <v>0.6899999999999999</v>
      </c>
      <c r="V29" t="n">
        <v>0.84</v>
      </c>
      <c r="W29" t="n">
        <v>2.38</v>
      </c>
      <c r="X29" t="n">
        <v>0.34</v>
      </c>
      <c r="Y29" t="n">
        <v>1</v>
      </c>
      <c r="Z29" t="n">
        <v>10</v>
      </c>
      <c r="AA29" t="n">
        <v>422.2995298073026</v>
      </c>
      <c r="AB29" t="n">
        <v>577.8088472227298</v>
      </c>
      <c r="AC29" t="n">
        <v>522.6635818036023</v>
      </c>
      <c r="AD29" t="n">
        <v>422299.5298073026</v>
      </c>
      <c r="AE29" t="n">
        <v>577808.8472227298</v>
      </c>
      <c r="AF29" t="n">
        <v>2.413163518781341e-06</v>
      </c>
      <c r="AG29" t="n">
        <v>12.96006944444444</v>
      </c>
      <c r="AH29" t="n">
        <v>522663.5818036023</v>
      </c>
    </row>
    <row r="30">
      <c r="A30" t="n">
        <v>28</v>
      </c>
      <c r="B30" t="n">
        <v>140</v>
      </c>
      <c r="C30" t="inlineStr">
        <is>
          <t xml:space="preserve">CONCLUIDO	</t>
        </is>
      </c>
      <c r="D30" t="n">
        <v>6.7029</v>
      </c>
      <c r="E30" t="n">
        <v>14.92</v>
      </c>
      <c r="F30" t="n">
        <v>11.08</v>
      </c>
      <c r="G30" t="n">
        <v>36.93</v>
      </c>
      <c r="H30" t="n">
        <v>0.49</v>
      </c>
      <c r="I30" t="n">
        <v>18</v>
      </c>
      <c r="J30" t="n">
        <v>287.91</v>
      </c>
      <c r="K30" t="n">
        <v>60.56</v>
      </c>
      <c r="L30" t="n">
        <v>8</v>
      </c>
      <c r="M30" t="n">
        <v>16</v>
      </c>
      <c r="N30" t="n">
        <v>79.36</v>
      </c>
      <c r="O30" t="n">
        <v>35743.15</v>
      </c>
      <c r="P30" t="n">
        <v>182.68</v>
      </c>
      <c r="Q30" t="n">
        <v>623.98</v>
      </c>
      <c r="R30" t="n">
        <v>42.65</v>
      </c>
      <c r="S30" t="n">
        <v>29.8</v>
      </c>
      <c r="T30" t="n">
        <v>5292.72</v>
      </c>
      <c r="U30" t="n">
        <v>0.7</v>
      </c>
      <c r="V30" t="n">
        <v>0.84</v>
      </c>
      <c r="W30" t="n">
        <v>2.38</v>
      </c>
      <c r="X30" t="n">
        <v>0.33</v>
      </c>
      <c r="Y30" t="n">
        <v>1</v>
      </c>
      <c r="Z30" t="n">
        <v>10</v>
      </c>
      <c r="AA30" t="n">
        <v>421.4906956780128</v>
      </c>
      <c r="AB30" t="n">
        <v>576.7021646837921</v>
      </c>
      <c r="AC30" t="n">
        <v>521.662519492942</v>
      </c>
      <c r="AD30" t="n">
        <v>421490.6956780128</v>
      </c>
      <c r="AE30" t="n">
        <v>576702.1646837922</v>
      </c>
      <c r="AF30" t="n">
        <v>2.415109182536685e-06</v>
      </c>
      <c r="AG30" t="n">
        <v>12.95138888888889</v>
      </c>
      <c r="AH30" t="n">
        <v>521662.519492942</v>
      </c>
    </row>
    <row r="31">
      <c r="A31" t="n">
        <v>29</v>
      </c>
      <c r="B31" t="n">
        <v>140</v>
      </c>
      <c r="C31" t="inlineStr">
        <is>
          <t xml:space="preserve">CONCLUIDO	</t>
        </is>
      </c>
      <c r="D31" t="n">
        <v>6.7307</v>
      </c>
      <c r="E31" t="n">
        <v>14.86</v>
      </c>
      <c r="F31" t="n">
        <v>11.07</v>
      </c>
      <c r="G31" t="n">
        <v>39.06</v>
      </c>
      <c r="H31" t="n">
        <v>0.51</v>
      </c>
      <c r="I31" t="n">
        <v>17</v>
      </c>
      <c r="J31" t="n">
        <v>288.42</v>
      </c>
      <c r="K31" t="n">
        <v>60.56</v>
      </c>
      <c r="L31" t="n">
        <v>8.25</v>
      </c>
      <c r="M31" t="n">
        <v>15</v>
      </c>
      <c r="N31" t="n">
        <v>79.61</v>
      </c>
      <c r="O31" t="n">
        <v>35805.48</v>
      </c>
      <c r="P31" t="n">
        <v>182.07</v>
      </c>
      <c r="Q31" t="n">
        <v>623.97</v>
      </c>
      <c r="R31" t="n">
        <v>42.3</v>
      </c>
      <c r="S31" t="n">
        <v>29.8</v>
      </c>
      <c r="T31" t="n">
        <v>5120.97</v>
      </c>
      <c r="U31" t="n">
        <v>0.7</v>
      </c>
      <c r="V31" t="n">
        <v>0.84</v>
      </c>
      <c r="W31" t="n">
        <v>2.38</v>
      </c>
      <c r="X31" t="n">
        <v>0.32</v>
      </c>
      <c r="Y31" t="n">
        <v>1</v>
      </c>
      <c r="Z31" t="n">
        <v>10</v>
      </c>
      <c r="AA31" t="n">
        <v>420.1260962279521</v>
      </c>
      <c r="AB31" t="n">
        <v>574.8350595143403</v>
      </c>
      <c r="AC31" t="n">
        <v>519.973608220364</v>
      </c>
      <c r="AD31" t="n">
        <v>420126.0962279521</v>
      </c>
      <c r="AE31" t="n">
        <v>574835.0595143402</v>
      </c>
      <c r="AF31" t="n">
        <v>2.42512574779568e-06</v>
      </c>
      <c r="AG31" t="n">
        <v>12.89930555555556</v>
      </c>
      <c r="AH31" t="n">
        <v>519973.608220364</v>
      </c>
    </row>
    <row r="32">
      <c r="A32" t="n">
        <v>30</v>
      </c>
      <c r="B32" t="n">
        <v>140</v>
      </c>
      <c r="C32" t="inlineStr">
        <is>
          <t xml:space="preserve">CONCLUIDO	</t>
        </is>
      </c>
      <c r="D32" t="n">
        <v>6.7246</v>
      </c>
      <c r="E32" t="n">
        <v>14.87</v>
      </c>
      <c r="F32" t="n">
        <v>11.08</v>
      </c>
      <c r="G32" t="n">
        <v>39.11</v>
      </c>
      <c r="H32" t="n">
        <v>0.52</v>
      </c>
      <c r="I32" t="n">
        <v>17</v>
      </c>
      <c r="J32" t="n">
        <v>288.92</v>
      </c>
      <c r="K32" t="n">
        <v>60.56</v>
      </c>
      <c r="L32" t="n">
        <v>8.5</v>
      </c>
      <c r="M32" t="n">
        <v>15</v>
      </c>
      <c r="N32" t="n">
        <v>79.87</v>
      </c>
      <c r="O32" t="n">
        <v>35867.91</v>
      </c>
      <c r="P32" t="n">
        <v>182.37</v>
      </c>
      <c r="Q32" t="n">
        <v>623.97</v>
      </c>
      <c r="R32" t="n">
        <v>42.81</v>
      </c>
      <c r="S32" t="n">
        <v>29.8</v>
      </c>
      <c r="T32" t="n">
        <v>5377.12</v>
      </c>
      <c r="U32" t="n">
        <v>0.7</v>
      </c>
      <c r="V32" t="n">
        <v>0.84</v>
      </c>
      <c r="W32" t="n">
        <v>2.38</v>
      </c>
      <c r="X32" t="n">
        <v>0.34</v>
      </c>
      <c r="Y32" t="n">
        <v>1</v>
      </c>
      <c r="Z32" t="n">
        <v>10</v>
      </c>
      <c r="AA32" t="n">
        <v>420.5951537820504</v>
      </c>
      <c r="AB32" t="n">
        <v>575.4768447532165</v>
      </c>
      <c r="AC32" t="n">
        <v>520.554142376793</v>
      </c>
      <c r="AD32" t="n">
        <v>420595.1537820504</v>
      </c>
      <c r="AE32" t="n">
        <v>575476.8447532165</v>
      </c>
      <c r="AF32" t="n">
        <v>2.422927868368347e-06</v>
      </c>
      <c r="AG32" t="n">
        <v>12.90798611111111</v>
      </c>
      <c r="AH32" t="n">
        <v>520554.1423767931</v>
      </c>
    </row>
    <row r="33">
      <c r="A33" t="n">
        <v>31</v>
      </c>
      <c r="B33" t="n">
        <v>140</v>
      </c>
      <c r="C33" t="inlineStr">
        <is>
          <t xml:space="preserve">CONCLUIDO	</t>
        </is>
      </c>
      <c r="D33" t="n">
        <v>6.7673</v>
      </c>
      <c r="E33" t="n">
        <v>14.78</v>
      </c>
      <c r="F33" t="n">
        <v>11.04</v>
      </c>
      <c r="G33" t="n">
        <v>41.4</v>
      </c>
      <c r="H33" t="n">
        <v>0.54</v>
      </c>
      <c r="I33" t="n">
        <v>16</v>
      </c>
      <c r="J33" t="n">
        <v>289.43</v>
      </c>
      <c r="K33" t="n">
        <v>60.56</v>
      </c>
      <c r="L33" t="n">
        <v>8.75</v>
      </c>
      <c r="M33" t="n">
        <v>14</v>
      </c>
      <c r="N33" t="n">
        <v>80.12</v>
      </c>
      <c r="O33" t="n">
        <v>35930.44</v>
      </c>
      <c r="P33" t="n">
        <v>181.48</v>
      </c>
      <c r="Q33" t="n">
        <v>624.08</v>
      </c>
      <c r="R33" t="n">
        <v>41.35</v>
      </c>
      <c r="S33" t="n">
        <v>29.8</v>
      </c>
      <c r="T33" t="n">
        <v>4652.03</v>
      </c>
      <c r="U33" t="n">
        <v>0.72</v>
      </c>
      <c r="V33" t="n">
        <v>0.85</v>
      </c>
      <c r="W33" t="n">
        <v>2.38</v>
      </c>
      <c r="X33" t="n">
        <v>0.29</v>
      </c>
      <c r="Y33" t="n">
        <v>1</v>
      </c>
      <c r="Z33" t="n">
        <v>10</v>
      </c>
      <c r="AA33" t="n">
        <v>418.4405485003125</v>
      </c>
      <c r="AB33" t="n">
        <v>572.528818752266</v>
      </c>
      <c r="AC33" t="n">
        <v>517.887471839793</v>
      </c>
      <c r="AD33" t="n">
        <v>418440.5485003125</v>
      </c>
      <c r="AE33" t="n">
        <v>572528.818752266</v>
      </c>
      <c r="AF33" t="n">
        <v>2.438313024359682e-06</v>
      </c>
      <c r="AG33" t="n">
        <v>12.82986111111111</v>
      </c>
      <c r="AH33" t="n">
        <v>517887.4718397929</v>
      </c>
    </row>
    <row r="34">
      <c r="A34" t="n">
        <v>32</v>
      </c>
      <c r="B34" t="n">
        <v>140</v>
      </c>
      <c r="C34" t="inlineStr">
        <is>
          <t xml:space="preserve">CONCLUIDO	</t>
        </is>
      </c>
      <c r="D34" t="n">
        <v>6.7656</v>
      </c>
      <c r="E34" t="n">
        <v>14.78</v>
      </c>
      <c r="F34" t="n">
        <v>11.04</v>
      </c>
      <c r="G34" t="n">
        <v>41.41</v>
      </c>
      <c r="H34" t="n">
        <v>0.55</v>
      </c>
      <c r="I34" t="n">
        <v>16</v>
      </c>
      <c r="J34" t="n">
        <v>289.94</v>
      </c>
      <c r="K34" t="n">
        <v>60.56</v>
      </c>
      <c r="L34" t="n">
        <v>9</v>
      </c>
      <c r="M34" t="n">
        <v>14</v>
      </c>
      <c r="N34" t="n">
        <v>80.38</v>
      </c>
      <c r="O34" t="n">
        <v>35993.08</v>
      </c>
      <c r="P34" t="n">
        <v>181.04</v>
      </c>
      <c r="Q34" t="n">
        <v>623.97</v>
      </c>
      <c r="R34" t="n">
        <v>41.62</v>
      </c>
      <c r="S34" t="n">
        <v>29.8</v>
      </c>
      <c r="T34" t="n">
        <v>4786.39</v>
      </c>
      <c r="U34" t="n">
        <v>0.72</v>
      </c>
      <c r="V34" t="n">
        <v>0.85</v>
      </c>
      <c r="W34" t="n">
        <v>2.38</v>
      </c>
      <c r="X34" t="n">
        <v>0.3</v>
      </c>
      <c r="Y34" t="n">
        <v>1</v>
      </c>
      <c r="Z34" t="n">
        <v>10</v>
      </c>
      <c r="AA34" t="n">
        <v>418.1360630637232</v>
      </c>
      <c r="AB34" t="n">
        <v>572.1122083449752</v>
      </c>
      <c r="AC34" t="n">
        <v>517.5106221450577</v>
      </c>
      <c r="AD34" t="n">
        <v>418136.0630637232</v>
      </c>
      <c r="AE34" t="n">
        <v>572112.2083449753</v>
      </c>
      <c r="AF34" t="n">
        <v>2.437700500584851e-06</v>
      </c>
      <c r="AG34" t="n">
        <v>12.82986111111111</v>
      </c>
      <c r="AH34" t="n">
        <v>517510.6221450577</v>
      </c>
    </row>
    <row r="35">
      <c r="A35" t="n">
        <v>33</v>
      </c>
      <c r="B35" t="n">
        <v>140</v>
      </c>
      <c r="C35" t="inlineStr">
        <is>
          <t xml:space="preserve">CONCLUIDO	</t>
        </is>
      </c>
      <c r="D35" t="n">
        <v>6.79</v>
      </c>
      <c r="E35" t="n">
        <v>14.73</v>
      </c>
      <c r="F35" t="n">
        <v>11.04</v>
      </c>
      <c r="G35" t="n">
        <v>44.17</v>
      </c>
      <c r="H35" t="n">
        <v>0.57</v>
      </c>
      <c r="I35" t="n">
        <v>15</v>
      </c>
      <c r="J35" t="n">
        <v>290.45</v>
      </c>
      <c r="K35" t="n">
        <v>60.56</v>
      </c>
      <c r="L35" t="n">
        <v>9.25</v>
      </c>
      <c r="M35" t="n">
        <v>13</v>
      </c>
      <c r="N35" t="n">
        <v>80.64</v>
      </c>
      <c r="O35" t="n">
        <v>36055.83</v>
      </c>
      <c r="P35" t="n">
        <v>180.3</v>
      </c>
      <c r="Q35" t="n">
        <v>624</v>
      </c>
      <c r="R35" t="n">
        <v>41.69</v>
      </c>
      <c r="S35" t="n">
        <v>29.8</v>
      </c>
      <c r="T35" t="n">
        <v>4826.29</v>
      </c>
      <c r="U35" t="n">
        <v>0.71</v>
      </c>
      <c r="V35" t="n">
        <v>0.85</v>
      </c>
      <c r="W35" t="n">
        <v>2.37</v>
      </c>
      <c r="X35" t="n">
        <v>0.3</v>
      </c>
      <c r="Y35" t="n">
        <v>1</v>
      </c>
      <c r="Z35" t="n">
        <v>10</v>
      </c>
      <c r="AA35" t="n">
        <v>416.8371312216223</v>
      </c>
      <c r="AB35" t="n">
        <v>570.3349524937843</v>
      </c>
      <c r="AC35" t="n">
        <v>515.90298509791</v>
      </c>
      <c r="AD35" t="n">
        <v>416837.1312216223</v>
      </c>
      <c r="AE35" t="n">
        <v>570334.9524937843</v>
      </c>
      <c r="AF35" t="n">
        <v>2.446492018294185e-06</v>
      </c>
      <c r="AG35" t="n">
        <v>12.78645833333333</v>
      </c>
      <c r="AH35" t="n">
        <v>515902.98509791</v>
      </c>
    </row>
    <row r="36">
      <c r="A36" t="n">
        <v>34</v>
      </c>
      <c r="B36" t="n">
        <v>140</v>
      </c>
      <c r="C36" t="inlineStr">
        <is>
          <t xml:space="preserve">CONCLUIDO	</t>
        </is>
      </c>
      <c r="D36" t="n">
        <v>6.7941</v>
      </c>
      <c r="E36" t="n">
        <v>14.72</v>
      </c>
      <c r="F36" t="n">
        <v>11.03</v>
      </c>
      <c r="G36" t="n">
        <v>44.14</v>
      </c>
      <c r="H36" t="n">
        <v>0.58</v>
      </c>
      <c r="I36" t="n">
        <v>15</v>
      </c>
      <c r="J36" t="n">
        <v>290.96</v>
      </c>
      <c r="K36" t="n">
        <v>60.56</v>
      </c>
      <c r="L36" t="n">
        <v>9.5</v>
      </c>
      <c r="M36" t="n">
        <v>13</v>
      </c>
      <c r="N36" t="n">
        <v>80.90000000000001</v>
      </c>
      <c r="O36" t="n">
        <v>36118.68</v>
      </c>
      <c r="P36" t="n">
        <v>180.28</v>
      </c>
      <c r="Q36" t="n">
        <v>624.03</v>
      </c>
      <c r="R36" t="n">
        <v>41.29</v>
      </c>
      <c r="S36" t="n">
        <v>29.8</v>
      </c>
      <c r="T36" t="n">
        <v>4629.96</v>
      </c>
      <c r="U36" t="n">
        <v>0.72</v>
      </c>
      <c r="V36" t="n">
        <v>0.85</v>
      </c>
      <c r="W36" t="n">
        <v>2.38</v>
      </c>
      <c r="X36" t="n">
        <v>0.29</v>
      </c>
      <c r="Y36" t="n">
        <v>1</v>
      </c>
      <c r="Z36" t="n">
        <v>10</v>
      </c>
      <c r="AA36" t="n">
        <v>416.6575390579626</v>
      </c>
      <c r="AB36" t="n">
        <v>570.0892265724182</v>
      </c>
      <c r="AC36" t="n">
        <v>515.6807109136005</v>
      </c>
      <c r="AD36" t="n">
        <v>416657.5390579626</v>
      </c>
      <c r="AE36" t="n">
        <v>570089.2265724181</v>
      </c>
      <c r="AF36" t="n">
        <v>2.447969281515835e-06</v>
      </c>
      <c r="AG36" t="n">
        <v>12.77777777777778</v>
      </c>
      <c r="AH36" t="n">
        <v>515680.7109136005</v>
      </c>
    </row>
    <row r="37">
      <c r="A37" t="n">
        <v>35</v>
      </c>
      <c r="B37" t="n">
        <v>140</v>
      </c>
      <c r="C37" t="inlineStr">
        <is>
          <t xml:space="preserve">CONCLUIDO	</t>
        </is>
      </c>
      <c r="D37" t="n">
        <v>6.7922</v>
      </c>
      <c r="E37" t="n">
        <v>14.72</v>
      </c>
      <c r="F37" t="n">
        <v>11.04</v>
      </c>
      <c r="G37" t="n">
        <v>44.15</v>
      </c>
      <c r="H37" t="n">
        <v>0.6</v>
      </c>
      <c r="I37" t="n">
        <v>15</v>
      </c>
      <c r="J37" t="n">
        <v>291.47</v>
      </c>
      <c r="K37" t="n">
        <v>60.56</v>
      </c>
      <c r="L37" t="n">
        <v>9.75</v>
      </c>
      <c r="M37" t="n">
        <v>13</v>
      </c>
      <c r="N37" t="n">
        <v>81.16</v>
      </c>
      <c r="O37" t="n">
        <v>36181.64</v>
      </c>
      <c r="P37" t="n">
        <v>179.79</v>
      </c>
      <c r="Q37" t="n">
        <v>624.02</v>
      </c>
      <c r="R37" t="n">
        <v>41.18</v>
      </c>
      <c r="S37" t="n">
        <v>29.8</v>
      </c>
      <c r="T37" t="n">
        <v>4572</v>
      </c>
      <c r="U37" t="n">
        <v>0.72</v>
      </c>
      <c r="V37" t="n">
        <v>0.85</v>
      </c>
      <c r="W37" t="n">
        <v>2.38</v>
      </c>
      <c r="X37" t="n">
        <v>0.29</v>
      </c>
      <c r="Y37" t="n">
        <v>1</v>
      </c>
      <c r="Z37" t="n">
        <v>10</v>
      </c>
      <c r="AA37" t="n">
        <v>416.365315062584</v>
      </c>
      <c r="AB37" t="n">
        <v>569.6893928099281</v>
      </c>
      <c r="AC37" t="n">
        <v>515.3190367242324</v>
      </c>
      <c r="AD37" t="n">
        <v>416365.315062584</v>
      </c>
      <c r="AE37" t="n">
        <v>569689.3928099282</v>
      </c>
      <c r="AF37" t="n">
        <v>2.447284696120437e-06</v>
      </c>
      <c r="AG37" t="n">
        <v>12.77777777777778</v>
      </c>
      <c r="AH37" t="n">
        <v>515319.0367242325</v>
      </c>
    </row>
    <row r="38">
      <c r="A38" t="n">
        <v>36</v>
      </c>
      <c r="B38" t="n">
        <v>140</v>
      </c>
      <c r="C38" t="inlineStr">
        <is>
          <t xml:space="preserve">CONCLUIDO	</t>
        </is>
      </c>
      <c r="D38" t="n">
        <v>6.8328</v>
      </c>
      <c r="E38" t="n">
        <v>14.64</v>
      </c>
      <c r="F38" t="n">
        <v>11</v>
      </c>
      <c r="G38" t="n">
        <v>47.16</v>
      </c>
      <c r="H38" t="n">
        <v>0.61</v>
      </c>
      <c r="I38" t="n">
        <v>14</v>
      </c>
      <c r="J38" t="n">
        <v>291.98</v>
      </c>
      <c r="K38" t="n">
        <v>60.56</v>
      </c>
      <c r="L38" t="n">
        <v>10</v>
      </c>
      <c r="M38" t="n">
        <v>12</v>
      </c>
      <c r="N38" t="n">
        <v>81.42</v>
      </c>
      <c r="O38" t="n">
        <v>36244.71</v>
      </c>
      <c r="P38" t="n">
        <v>179</v>
      </c>
      <c r="Q38" t="n">
        <v>623.97</v>
      </c>
      <c r="R38" t="n">
        <v>40.33</v>
      </c>
      <c r="S38" t="n">
        <v>29.8</v>
      </c>
      <c r="T38" t="n">
        <v>4150.71</v>
      </c>
      <c r="U38" t="n">
        <v>0.74</v>
      </c>
      <c r="V38" t="n">
        <v>0.85</v>
      </c>
      <c r="W38" t="n">
        <v>2.37</v>
      </c>
      <c r="X38" t="n">
        <v>0.26</v>
      </c>
      <c r="Y38" t="n">
        <v>1</v>
      </c>
      <c r="Z38" t="n">
        <v>10</v>
      </c>
      <c r="AA38" t="n">
        <v>414.3972664394799</v>
      </c>
      <c r="AB38" t="n">
        <v>566.9966218596198</v>
      </c>
      <c r="AC38" t="n">
        <v>512.8832600540936</v>
      </c>
      <c r="AD38" t="n">
        <v>414397.26643948</v>
      </c>
      <c r="AE38" t="n">
        <v>566996.6218596199</v>
      </c>
      <c r="AF38" t="n">
        <v>2.461913205095804e-06</v>
      </c>
      <c r="AG38" t="n">
        <v>12.70833333333333</v>
      </c>
      <c r="AH38" t="n">
        <v>512883.2600540937</v>
      </c>
    </row>
    <row r="39">
      <c r="A39" t="n">
        <v>37</v>
      </c>
      <c r="B39" t="n">
        <v>140</v>
      </c>
      <c r="C39" t="inlineStr">
        <is>
          <t xml:space="preserve">CONCLUIDO	</t>
        </is>
      </c>
      <c r="D39" t="n">
        <v>6.8362</v>
      </c>
      <c r="E39" t="n">
        <v>14.63</v>
      </c>
      <c r="F39" t="n">
        <v>11</v>
      </c>
      <c r="G39" t="n">
        <v>47.12</v>
      </c>
      <c r="H39" t="n">
        <v>0.62</v>
      </c>
      <c r="I39" t="n">
        <v>14</v>
      </c>
      <c r="J39" t="n">
        <v>292.49</v>
      </c>
      <c r="K39" t="n">
        <v>60.56</v>
      </c>
      <c r="L39" t="n">
        <v>10.25</v>
      </c>
      <c r="M39" t="n">
        <v>12</v>
      </c>
      <c r="N39" t="n">
        <v>81.68000000000001</v>
      </c>
      <c r="O39" t="n">
        <v>36307.88</v>
      </c>
      <c r="P39" t="n">
        <v>178.67</v>
      </c>
      <c r="Q39" t="n">
        <v>623.98</v>
      </c>
      <c r="R39" t="n">
        <v>40.21</v>
      </c>
      <c r="S39" t="n">
        <v>29.8</v>
      </c>
      <c r="T39" t="n">
        <v>4093.42</v>
      </c>
      <c r="U39" t="n">
        <v>0.74</v>
      </c>
      <c r="V39" t="n">
        <v>0.85</v>
      </c>
      <c r="W39" t="n">
        <v>2.37</v>
      </c>
      <c r="X39" t="n">
        <v>0.25</v>
      </c>
      <c r="Y39" t="n">
        <v>1</v>
      </c>
      <c r="Z39" t="n">
        <v>10</v>
      </c>
      <c r="AA39" t="n">
        <v>414.0387384023485</v>
      </c>
      <c r="AB39" t="n">
        <v>566.5060679820757</v>
      </c>
      <c r="AC39" t="n">
        <v>512.4395239501259</v>
      </c>
      <c r="AD39" t="n">
        <v>414038.7384023485</v>
      </c>
      <c r="AE39" t="n">
        <v>566506.0679820757</v>
      </c>
      <c r="AF39" t="n">
        <v>2.463138252645465e-06</v>
      </c>
      <c r="AG39" t="n">
        <v>12.69965277777778</v>
      </c>
      <c r="AH39" t="n">
        <v>512439.5239501259</v>
      </c>
    </row>
    <row r="40">
      <c r="A40" t="n">
        <v>38</v>
      </c>
      <c r="B40" t="n">
        <v>140</v>
      </c>
      <c r="C40" t="inlineStr">
        <is>
          <t xml:space="preserve">CONCLUIDO	</t>
        </is>
      </c>
      <c r="D40" t="n">
        <v>6.8314</v>
      </c>
      <c r="E40" t="n">
        <v>14.64</v>
      </c>
      <c r="F40" t="n">
        <v>11.01</v>
      </c>
      <c r="G40" t="n">
        <v>47.17</v>
      </c>
      <c r="H40" t="n">
        <v>0.64</v>
      </c>
      <c r="I40" t="n">
        <v>14</v>
      </c>
      <c r="J40" t="n">
        <v>293</v>
      </c>
      <c r="K40" t="n">
        <v>60.56</v>
      </c>
      <c r="L40" t="n">
        <v>10.5</v>
      </c>
      <c r="M40" t="n">
        <v>12</v>
      </c>
      <c r="N40" t="n">
        <v>81.95</v>
      </c>
      <c r="O40" t="n">
        <v>36371.17</v>
      </c>
      <c r="P40" t="n">
        <v>178.07</v>
      </c>
      <c r="Q40" t="n">
        <v>623.98</v>
      </c>
      <c r="R40" t="n">
        <v>40.28</v>
      </c>
      <c r="S40" t="n">
        <v>29.8</v>
      </c>
      <c r="T40" t="n">
        <v>4126</v>
      </c>
      <c r="U40" t="n">
        <v>0.74</v>
      </c>
      <c r="V40" t="n">
        <v>0.85</v>
      </c>
      <c r="W40" t="n">
        <v>2.38</v>
      </c>
      <c r="X40" t="n">
        <v>0.26</v>
      </c>
      <c r="Y40" t="n">
        <v>1</v>
      </c>
      <c r="Z40" t="n">
        <v>10</v>
      </c>
      <c r="AA40" t="n">
        <v>413.7414796706731</v>
      </c>
      <c r="AB40" t="n">
        <v>566.0993454712678</v>
      </c>
      <c r="AC40" t="n">
        <v>512.0716184649108</v>
      </c>
      <c r="AD40" t="n">
        <v>413741.4796706731</v>
      </c>
      <c r="AE40" t="n">
        <v>566099.3454712678</v>
      </c>
      <c r="AF40" t="n">
        <v>2.461408773751826e-06</v>
      </c>
      <c r="AG40" t="n">
        <v>12.70833333333333</v>
      </c>
      <c r="AH40" t="n">
        <v>512071.6184649108</v>
      </c>
    </row>
    <row r="41">
      <c r="A41" t="n">
        <v>39</v>
      </c>
      <c r="B41" t="n">
        <v>140</v>
      </c>
      <c r="C41" t="inlineStr">
        <is>
          <t xml:space="preserve">CONCLUIDO	</t>
        </is>
      </c>
      <c r="D41" t="n">
        <v>6.8647</v>
      </c>
      <c r="E41" t="n">
        <v>14.57</v>
      </c>
      <c r="F41" t="n">
        <v>10.99</v>
      </c>
      <c r="G41" t="n">
        <v>50.71</v>
      </c>
      <c r="H41" t="n">
        <v>0.65</v>
      </c>
      <c r="I41" t="n">
        <v>13</v>
      </c>
      <c r="J41" t="n">
        <v>293.52</v>
      </c>
      <c r="K41" t="n">
        <v>60.56</v>
      </c>
      <c r="L41" t="n">
        <v>10.75</v>
      </c>
      <c r="M41" t="n">
        <v>11</v>
      </c>
      <c r="N41" t="n">
        <v>82.20999999999999</v>
      </c>
      <c r="O41" t="n">
        <v>36434.56</v>
      </c>
      <c r="P41" t="n">
        <v>177.64</v>
      </c>
      <c r="Q41" t="n">
        <v>623.99</v>
      </c>
      <c r="R41" t="n">
        <v>39.88</v>
      </c>
      <c r="S41" t="n">
        <v>29.8</v>
      </c>
      <c r="T41" t="n">
        <v>3932.79</v>
      </c>
      <c r="U41" t="n">
        <v>0.75</v>
      </c>
      <c r="V41" t="n">
        <v>0.85</v>
      </c>
      <c r="W41" t="n">
        <v>2.37</v>
      </c>
      <c r="X41" t="n">
        <v>0.24</v>
      </c>
      <c r="Y41" t="n">
        <v>1</v>
      </c>
      <c r="Z41" t="n">
        <v>10</v>
      </c>
      <c r="AA41" t="n">
        <v>412.378389806231</v>
      </c>
      <c r="AB41" t="n">
        <v>564.2343057834574</v>
      </c>
      <c r="AC41" t="n">
        <v>510.3845755473054</v>
      </c>
      <c r="AD41" t="n">
        <v>412378.389806231</v>
      </c>
      <c r="AE41" t="n">
        <v>564234.3057834575</v>
      </c>
      <c r="AF41" t="n">
        <v>2.473407033576449e-06</v>
      </c>
      <c r="AG41" t="n">
        <v>12.64756944444444</v>
      </c>
      <c r="AH41" t="n">
        <v>510384.5755473054</v>
      </c>
    </row>
    <row r="42">
      <c r="A42" t="n">
        <v>40</v>
      </c>
      <c r="B42" t="n">
        <v>140</v>
      </c>
      <c r="C42" t="inlineStr">
        <is>
          <t xml:space="preserve">CONCLUIDO	</t>
        </is>
      </c>
      <c r="D42" t="n">
        <v>6.8615</v>
      </c>
      <c r="E42" t="n">
        <v>14.57</v>
      </c>
      <c r="F42" t="n">
        <v>10.99</v>
      </c>
      <c r="G42" t="n">
        <v>50.74</v>
      </c>
      <c r="H42" t="n">
        <v>0.67</v>
      </c>
      <c r="I42" t="n">
        <v>13</v>
      </c>
      <c r="J42" t="n">
        <v>294.03</v>
      </c>
      <c r="K42" t="n">
        <v>60.56</v>
      </c>
      <c r="L42" t="n">
        <v>11</v>
      </c>
      <c r="M42" t="n">
        <v>11</v>
      </c>
      <c r="N42" t="n">
        <v>82.48</v>
      </c>
      <c r="O42" t="n">
        <v>36498.06</v>
      </c>
      <c r="P42" t="n">
        <v>177.79</v>
      </c>
      <c r="Q42" t="n">
        <v>624.01</v>
      </c>
      <c r="R42" t="n">
        <v>40.07</v>
      </c>
      <c r="S42" t="n">
        <v>29.8</v>
      </c>
      <c r="T42" t="n">
        <v>4028.12</v>
      </c>
      <c r="U42" t="n">
        <v>0.74</v>
      </c>
      <c r="V42" t="n">
        <v>0.85</v>
      </c>
      <c r="W42" t="n">
        <v>2.37</v>
      </c>
      <c r="X42" t="n">
        <v>0.25</v>
      </c>
      <c r="Y42" t="n">
        <v>1</v>
      </c>
      <c r="Z42" t="n">
        <v>10</v>
      </c>
      <c r="AA42" t="n">
        <v>412.5862772609751</v>
      </c>
      <c r="AB42" t="n">
        <v>564.5187465703856</v>
      </c>
      <c r="AC42" t="n">
        <v>510.6418697047443</v>
      </c>
      <c r="AD42" t="n">
        <v>412586.2772609751</v>
      </c>
      <c r="AE42" t="n">
        <v>564518.7465703856</v>
      </c>
      <c r="AF42" t="n">
        <v>2.472254047647357e-06</v>
      </c>
      <c r="AG42" t="n">
        <v>12.64756944444444</v>
      </c>
      <c r="AH42" t="n">
        <v>510641.8697047443</v>
      </c>
    </row>
    <row r="43">
      <c r="A43" t="n">
        <v>41</v>
      </c>
      <c r="B43" t="n">
        <v>140</v>
      </c>
      <c r="C43" t="inlineStr">
        <is>
          <t xml:space="preserve">CONCLUIDO	</t>
        </is>
      </c>
      <c r="D43" t="n">
        <v>6.8649</v>
      </c>
      <c r="E43" t="n">
        <v>14.57</v>
      </c>
      <c r="F43" t="n">
        <v>10.99</v>
      </c>
      <c r="G43" t="n">
        <v>50.71</v>
      </c>
      <c r="H43" t="n">
        <v>0.68</v>
      </c>
      <c r="I43" t="n">
        <v>13</v>
      </c>
      <c r="J43" t="n">
        <v>294.55</v>
      </c>
      <c r="K43" t="n">
        <v>60.56</v>
      </c>
      <c r="L43" t="n">
        <v>11.25</v>
      </c>
      <c r="M43" t="n">
        <v>11</v>
      </c>
      <c r="N43" t="n">
        <v>82.73999999999999</v>
      </c>
      <c r="O43" t="n">
        <v>36561.67</v>
      </c>
      <c r="P43" t="n">
        <v>177.1</v>
      </c>
      <c r="Q43" t="n">
        <v>623.98</v>
      </c>
      <c r="R43" t="n">
        <v>39.83</v>
      </c>
      <c r="S43" t="n">
        <v>29.8</v>
      </c>
      <c r="T43" t="n">
        <v>3907.94</v>
      </c>
      <c r="U43" t="n">
        <v>0.75</v>
      </c>
      <c r="V43" t="n">
        <v>0.85</v>
      </c>
      <c r="W43" t="n">
        <v>2.37</v>
      </c>
      <c r="X43" t="n">
        <v>0.24</v>
      </c>
      <c r="Y43" t="n">
        <v>1</v>
      </c>
      <c r="Z43" t="n">
        <v>10</v>
      </c>
      <c r="AA43" t="n">
        <v>411.9447650629335</v>
      </c>
      <c r="AB43" t="n">
        <v>563.6410012795044</v>
      </c>
      <c r="AC43" t="n">
        <v>509.8478951925015</v>
      </c>
      <c r="AD43" t="n">
        <v>411944.7650629336</v>
      </c>
      <c r="AE43" t="n">
        <v>563641.0012795044</v>
      </c>
      <c r="AF43" t="n">
        <v>2.473479095197018e-06</v>
      </c>
      <c r="AG43" t="n">
        <v>12.64756944444444</v>
      </c>
      <c r="AH43" t="n">
        <v>509847.8951925015</v>
      </c>
    </row>
    <row r="44">
      <c r="A44" t="n">
        <v>42</v>
      </c>
      <c r="B44" t="n">
        <v>140</v>
      </c>
      <c r="C44" t="inlineStr">
        <is>
          <t xml:space="preserve">CONCLUIDO	</t>
        </is>
      </c>
      <c r="D44" t="n">
        <v>6.8999</v>
      </c>
      <c r="E44" t="n">
        <v>14.49</v>
      </c>
      <c r="F44" t="n">
        <v>10.97</v>
      </c>
      <c r="G44" t="n">
        <v>54.83</v>
      </c>
      <c r="H44" t="n">
        <v>0.6899999999999999</v>
      </c>
      <c r="I44" t="n">
        <v>12</v>
      </c>
      <c r="J44" t="n">
        <v>295.06</v>
      </c>
      <c r="K44" t="n">
        <v>60.56</v>
      </c>
      <c r="L44" t="n">
        <v>11.5</v>
      </c>
      <c r="M44" t="n">
        <v>10</v>
      </c>
      <c r="N44" t="n">
        <v>83.01000000000001</v>
      </c>
      <c r="O44" t="n">
        <v>36625.39</v>
      </c>
      <c r="P44" t="n">
        <v>176.09</v>
      </c>
      <c r="Q44" t="n">
        <v>623.99</v>
      </c>
      <c r="R44" t="n">
        <v>38.94</v>
      </c>
      <c r="S44" t="n">
        <v>29.8</v>
      </c>
      <c r="T44" t="n">
        <v>3470.45</v>
      </c>
      <c r="U44" t="n">
        <v>0.77</v>
      </c>
      <c r="V44" t="n">
        <v>0.85</v>
      </c>
      <c r="W44" t="n">
        <v>2.38</v>
      </c>
      <c r="X44" t="n">
        <v>0.22</v>
      </c>
      <c r="Y44" t="n">
        <v>1</v>
      </c>
      <c r="Z44" t="n">
        <v>10</v>
      </c>
      <c r="AA44" t="n">
        <v>410.0929845106553</v>
      </c>
      <c r="AB44" t="n">
        <v>561.1073134330851</v>
      </c>
      <c r="AC44" t="n">
        <v>507.5560189580912</v>
      </c>
      <c r="AD44" t="n">
        <v>410092.9845106553</v>
      </c>
      <c r="AE44" t="n">
        <v>561107.3134330851</v>
      </c>
      <c r="AF44" t="n">
        <v>2.486089878796472e-06</v>
      </c>
      <c r="AG44" t="n">
        <v>12.578125</v>
      </c>
      <c r="AH44" t="n">
        <v>507556.0189580912</v>
      </c>
    </row>
    <row r="45">
      <c r="A45" t="n">
        <v>43</v>
      </c>
      <c r="B45" t="n">
        <v>140</v>
      </c>
      <c r="C45" t="inlineStr">
        <is>
          <t xml:space="preserve">CONCLUIDO	</t>
        </is>
      </c>
      <c r="D45" t="n">
        <v>6.9</v>
      </c>
      <c r="E45" t="n">
        <v>14.49</v>
      </c>
      <c r="F45" t="n">
        <v>10.96</v>
      </c>
      <c r="G45" t="n">
        <v>54.83</v>
      </c>
      <c r="H45" t="n">
        <v>0.71</v>
      </c>
      <c r="I45" t="n">
        <v>12</v>
      </c>
      <c r="J45" t="n">
        <v>295.58</v>
      </c>
      <c r="K45" t="n">
        <v>60.56</v>
      </c>
      <c r="L45" t="n">
        <v>11.75</v>
      </c>
      <c r="M45" t="n">
        <v>10</v>
      </c>
      <c r="N45" t="n">
        <v>83.28</v>
      </c>
      <c r="O45" t="n">
        <v>36689.22</v>
      </c>
      <c r="P45" t="n">
        <v>175.71</v>
      </c>
      <c r="Q45" t="n">
        <v>623.97</v>
      </c>
      <c r="R45" t="n">
        <v>39.12</v>
      </c>
      <c r="S45" t="n">
        <v>29.8</v>
      </c>
      <c r="T45" t="n">
        <v>3557.27</v>
      </c>
      <c r="U45" t="n">
        <v>0.76</v>
      </c>
      <c r="V45" t="n">
        <v>0.85</v>
      </c>
      <c r="W45" t="n">
        <v>2.37</v>
      </c>
      <c r="X45" t="n">
        <v>0.22</v>
      </c>
      <c r="Y45" t="n">
        <v>1</v>
      </c>
      <c r="Z45" t="n">
        <v>10</v>
      </c>
      <c r="AA45" t="n">
        <v>409.7454330119903</v>
      </c>
      <c r="AB45" t="n">
        <v>560.6317781397216</v>
      </c>
      <c r="AC45" t="n">
        <v>507.1258680857083</v>
      </c>
      <c r="AD45" t="n">
        <v>409745.4330119903</v>
      </c>
      <c r="AE45" t="n">
        <v>560631.7781397216</v>
      </c>
      <c r="AF45" t="n">
        <v>2.486125909606757e-06</v>
      </c>
      <c r="AG45" t="n">
        <v>12.578125</v>
      </c>
      <c r="AH45" t="n">
        <v>507125.8680857083</v>
      </c>
    </row>
    <row r="46">
      <c r="A46" t="n">
        <v>44</v>
      </c>
      <c r="B46" t="n">
        <v>140</v>
      </c>
      <c r="C46" t="inlineStr">
        <is>
          <t xml:space="preserve">CONCLUIDO	</t>
        </is>
      </c>
      <c r="D46" t="n">
        <v>6.8943</v>
      </c>
      <c r="E46" t="n">
        <v>14.5</v>
      </c>
      <c r="F46" t="n">
        <v>10.98</v>
      </c>
      <c r="G46" t="n">
        <v>54.88</v>
      </c>
      <c r="H46" t="n">
        <v>0.72</v>
      </c>
      <c r="I46" t="n">
        <v>12</v>
      </c>
      <c r="J46" t="n">
        <v>296.1</v>
      </c>
      <c r="K46" t="n">
        <v>60.56</v>
      </c>
      <c r="L46" t="n">
        <v>12</v>
      </c>
      <c r="M46" t="n">
        <v>10</v>
      </c>
      <c r="N46" t="n">
        <v>83.54000000000001</v>
      </c>
      <c r="O46" t="n">
        <v>36753.16</v>
      </c>
      <c r="P46" t="n">
        <v>175.99</v>
      </c>
      <c r="Q46" t="n">
        <v>623.97</v>
      </c>
      <c r="R46" t="n">
        <v>39.52</v>
      </c>
      <c r="S46" t="n">
        <v>29.8</v>
      </c>
      <c r="T46" t="n">
        <v>3759.46</v>
      </c>
      <c r="U46" t="n">
        <v>0.75</v>
      </c>
      <c r="V46" t="n">
        <v>0.85</v>
      </c>
      <c r="W46" t="n">
        <v>2.37</v>
      </c>
      <c r="X46" t="n">
        <v>0.23</v>
      </c>
      <c r="Y46" t="n">
        <v>1</v>
      </c>
      <c r="Z46" t="n">
        <v>10</v>
      </c>
      <c r="AA46" t="n">
        <v>410.2122206241717</v>
      </c>
      <c r="AB46" t="n">
        <v>561.2704575439242</v>
      </c>
      <c r="AC46" t="n">
        <v>507.7035928239661</v>
      </c>
      <c r="AD46" t="n">
        <v>410212.2206241717</v>
      </c>
      <c r="AE46" t="n">
        <v>561270.4575439242</v>
      </c>
      <c r="AF46" t="n">
        <v>2.48407215342056e-06</v>
      </c>
      <c r="AG46" t="n">
        <v>12.58680555555556</v>
      </c>
      <c r="AH46" t="n">
        <v>507703.5928239661</v>
      </c>
    </row>
    <row r="47">
      <c r="A47" t="n">
        <v>45</v>
      </c>
      <c r="B47" t="n">
        <v>140</v>
      </c>
      <c r="C47" t="inlineStr">
        <is>
          <t xml:space="preserve">CONCLUIDO	</t>
        </is>
      </c>
      <c r="D47" t="n">
        <v>6.8943</v>
      </c>
      <c r="E47" t="n">
        <v>14.5</v>
      </c>
      <c r="F47" t="n">
        <v>10.98</v>
      </c>
      <c r="G47" t="n">
        <v>54.88</v>
      </c>
      <c r="H47" t="n">
        <v>0.74</v>
      </c>
      <c r="I47" t="n">
        <v>12</v>
      </c>
      <c r="J47" t="n">
        <v>296.62</v>
      </c>
      <c r="K47" t="n">
        <v>60.56</v>
      </c>
      <c r="L47" t="n">
        <v>12.25</v>
      </c>
      <c r="M47" t="n">
        <v>10</v>
      </c>
      <c r="N47" t="n">
        <v>83.81</v>
      </c>
      <c r="O47" t="n">
        <v>36817.22</v>
      </c>
      <c r="P47" t="n">
        <v>175.64</v>
      </c>
      <c r="Q47" t="n">
        <v>624</v>
      </c>
      <c r="R47" t="n">
        <v>39.56</v>
      </c>
      <c r="S47" t="n">
        <v>29.8</v>
      </c>
      <c r="T47" t="n">
        <v>3778.89</v>
      </c>
      <c r="U47" t="n">
        <v>0.75</v>
      </c>
      <c r="V47" t="n">
        <v>0.85</v>
      </c>
      <c r="W47" t="n">
        <v>2.37</v>
      </c>
      <c r="X47" t="n">
        <v>0.23</v>
      </c>
      <c r="Y47" t="n">
        <v>1</v>
      </c>
      <c r="Z47" t="n">
        <v>10</v>
      </c>
      <c r="AA47" t="n">
        <v>409.9359510248744</v>
      </c>
      <c r="AB47" t="n">
        <v>560.8924532900111</v>
      </c>
      <c r="AC47" t="n">
        <v>507.3616647655141</v>
      </c>
      <c r="AD47" t="n">
        <v>409935.9510248744</v>
      </c>
      <c r="AE47" t="n">
        <v>560892.453290011</v>
      </c>
      <c r="AF47" t="n">
        <v>2.48407215342056e-06</v>
      </c>
      <c r="AG47" t="n">
        <v>12.58680555555556</v>
      </c>
      <c r="AH47" t="n">
        <v>507361.6647655141</v>
      </c>
    </row>
    <row r="48">
      <c r="A48" t="n">
        <v>46</v>
      </c>
      <c r="B48" t="n">
        <v>140</v>
      </c>
      <c r="C48" t="inlineStr">
        <is>
          <t xml:space="preserve">CONCLUIDO	</t>
        </is>
      </c>
      <c r="D48" t="n">
        <v>6.934</v>
      </c>
      <c r="E48" t="n">
        <v>14.42</v>
      </c>
      <c r="F48" t="n">
        <v>10.95</v>
      </c>
      <c r="G48" t="n">
        <v>59.71</v>
      </c>
      <c r="H48" t="n">
        <v>0.75</v>
      </c>
      <c r="I48" t="n">
        <v>11</v>
      </c>
      <c r="J48" t="n">
        <v>297.14</v>
      </c>
      <c r="K48" t="n">
        <v>60.56</v>
      </c>
      <c r="L48" t="n">
        <v>12.5</v>
      </c>
      <c r="M48" t="n">
        <v>9</v>
      </c>
      <c r="N48" t="n">
        <v>84.08</v>
      </c>
      <c r="O48" t="n">
        <v>36881.39</v>
      </c>
      <c r="P48" t="n">
        <v>174.24</v>
      </c>
      <c r="Q48" t="n">
        <v>624.01</v>
      </c>
      <c r="R48" t="n">
        <v>38.51</v>
      </c>
      <c r="S48" t="n">
        <v>29.8</v>
      </c>
      <c r="T48" t="n">
        <v>3258.96</v>
      </c>
      <c r="U48" t="n">
        <v>0.77</v>
      </c>
      <c r="V48" t="n">
        <v>0.85</v>
      </c>
      <c r="W48" t="n">
        <v>2.37</v>
      </c>
      <c r="X48" t="n">
        <v>0.2</v>
      </c>
      <c r="Y48" t="n">
        <v>1</v>
      </c>
      <c r="Z48" t="n">
        <v>10</v>
      </c>
      <c r="AA48" t="n">
        <v>396.8340373760672</v>
      </c>
      <c r="AB48" t="n">
        <v>542.9658370200772</v>
      </c>
      <c r="AC48" t="n">
        <v>491.1459395922187</v>
      </c>
      <c r="AD48" t="n">
        <v>396834.0373760671</v>
      </c>
      <c r="AE48" t="n">
        <v>542965.8370200772</v>
      </c>
      <c r="AF48" t="n">
        <v>2.498376385103369e-06</v>
      </c>
      <c r="AG48" t="n">
        <v>12.51736111111111</v>
      </c>
      <c r="AH48" t="n">
        <v>491145.9395922187</v>
      </c>
    </row>
    <row r="49">
      <c r="A49" t="n">
        <v>47</v>
      </c>
      <c r="B49" t="n">
        <v>140</v>
      </c>
      <c r="C49" t="inlineStr">
        <is>
          <t xml:space="preserve">CONCLUIDO	</t>
        </is>
      </c>
      <c r="D49" t="n">
        <v>6.9378</v>
      </c>
      <c r="E49" t="n">
        <v>14.41</v>
      </c>
      <c r="F49" t="n">
        <v>10.94</v>
      </c>
      <c r="G49" t="n">
        <v>59.66</v>
      </c>
      <c r="H49" t="n">
        <v>0.76</v>
      </c>
      <c r="I49" t="n">
        <v>11</v>
      </c>
      <c r="J49" t="n">
        <v>297.66</v>
      </c>
      <c r="K49" t="n">
        <v>60.56</v>
      </c>
      <c r="L49" t="n">
        <v>12.75</v>
      </c>
      <c r="M49" t="n">
        <v>9</v>
      </c>
      <c r="N49" t="n">
        <v>84.36</v>
      </c>
      <c r="O49" t="n">
        <v>36945.67</v>
      </c>
      <c r="P49" t="n">
        <v>174.19</v>
      </c>
      <c r="Q49" t="n">
        <v>623.98</v>
      </c>
      <c r="R49" t="n">
        <v>38.21</v>
      </c>
      <c r="S49" t="n">
        <v>29.8</v>
      </c>
      <c r="T49" t="n">
        <v>3108.6</v>
      </c>
      <c r="U49" t="n">
        <v>0.78</v>
      </c>
      <c r="V49" t="n">
        <v>0.85</v>
      </c>
      <c r="W49" t="n">
        <v>2.37</v>
      </c>
      <c r="X49" t="n">
        <v>0.19</v>
      </c>
      <c r="Y49" t="n">
        <v>1</v>
      </c>
      <c r="Z49" t="n">
        <v>10</v>
      </c>
      <c r="AA49" t="n">
        <v>396.6481164353449</v>
      </c>
      <c r="AB49" t="n">
        <v>542.7114517867282</v>
      </c>
      <c r="AC49" t="n">
        <v>490.9158325285085</v>
      </c>
      <c r="AD49" t="n">
        <v>396648.1164353449</v>
      </c>
      <c r="AE49" t="n">
        <v>542711.4517867281</v>
      </c>
      <c r="AF49" t="n">
        <v>2.499745555894168e-06</v>
      </c>
      <c r="AG49" t="n">
        <v>12.50868055555556</v>
      </c>
      <c r="AH49" t="n">
        <v>490915.8325285085</v>
      </c>
    </row>
    <row r="50">
      <c r="A50" t="n">
        <v>48</v>
      </c>
      <c r="B50" t="n">
        <v>140</v>
      </c>
      <c r="C50" t="inlineStr">
        <is>
          <t xml:space="preserve">CONCLUIDO	</t>
        </is>
      </c>
      <c r="D50" t="n">
        <v>6.9333</v>
      </c>
      <c r="E50" t="n">
        <v>14.42</v>
      </c>
      <c r="F50" t="n">
        <v>10.95</v>
      </c>
      <c r="G50" t="n">
        <v>59.71</v>
      </c>
      <c r="H50" t="n">
        <v>0.78</v>
      </c>
      <c r="I50" t="n">
        <v>11</v>
      </c>
      <c r="J50" t="n">
        <v>298.18</v>
      </c>
      <c r="K50" t="n">
        <v>60.56</v>
      </c>
      <c r="L50" t="n">
        <v>13</v>
      </c>
      <c r="M50" t="n">
        <v>9</v>
      </c>
      <c r="N50" t="n">
        <v>84.63</v>
      </c>
      <c r="O50" t="n">
        <v>37010.06</v>
      </c>
      <c r="P50" t="n">
        <v>174.25</v>
      </c>
      <c r="Q50" t="n">
        <v>623.97</v>
      </c>
      <c r="R50" t="n">
        <v>38.54</v>
      </c>
      <c r="S50" t="n">
        <v>29.8</v>
      </c>
      <c r="T50" t="n">
        <v>3271.43</v>
      </c>
      <c r="U50" t="n">
        <v>0.77</v>
      </c>
      <c r="V50" t="n">
        <v>0.85</v>
      </c>
      <c r="W50" t="n">
        <v>2.37</v>
      </c>
      <c r="X50" t="n">
        <v>0.2</v>
      </c>
      <c r="Y50" t="n">
        <v>1</v>
      </c>
      <c r="Z50" t="n">
        <v>10</v>
      </c>
      <c r="AA50" t="n">
        <v>396.8606563269922</v>
      </c>
      <c r="AB50" t="n">
        <v>543.0022582430781</v>
      </c>
      <c r="AC50" t="n">
        <v>491.1788848248139</v>
      </c>
      <c r="AD50" t="n">
        <v>396860.6563269922</v>
      </c>
      <c r="AE50" t="n">
        <v>543002.2582430781</v>
      </c>
      <c r="AF50" t="n">
        <v>2.498124169431381e-06</v>
      </c>
      <c r="AG50" t="n">
        <v>12.51736111111111</v>
      </c>
      <c r="AH50" t="n">
        <v>491178.8848248139</v>
      </c>
    </row>
    <row r="51">
      <c r="A51" t="n">
        <v>49</v>
      </c>
      <c r="B51" t="n">
        <v>140</v>
      </c>
      <c r="C51" t="inlineStr">
        <is>
          <t xml:space="preserve">CONCLUIDO	</t>
        </is>
      </c>
      <c r="D51" t="n">
        <v>6.9316</v>
      </c>
      <c r="E51" t="n">
        <v>14.43</v>
      </c>
      <c r="F51" t="n">
        <v>10.95</v>
      </c>
      <c r="G51" t="n">
        <v>59.73</v>
      </c>
      <c r="H51" t="n">
        <v>0.79</v>
      </c>
      <c r="I51" t="n">
        <v>11</v>
      </c>
      <c r="J51" t="n">
        <v>298.71</v>
      </c>
      <c r="K51" t="n">
        <v>60.56</v>
      </c>
      <c r="L51" t="n">
        <v>13.25</v>
      </c>
      <c r="M51" t="n">
        <v>9</v>
      </c>
      <c r="N51" t="n">
        <v>84.90000000000001</v>
      </c>
      <c r="O51" t="n">
        <v>37074.57</v>
      </c>
      <c r="P51" t="n">
        <v>173.97</v>
      </c>
      <c r="Q51" t="n">
        <v>624</v>
      </c>
      <c r="R51" t="n">
        <v>38.68</v>
      </c>
      <c r="S51" t="n">
        <v>29.8</v>
      </c>
      <c r="T51" t="n">
        <v>3342.27</v>
      </c>
      <c r="U51" t="n">
        <v>0.77</v>
      </c>
      <c r="V51" t="n">
        <v>0.85</v>
      </c>
      <c r="W51" t="n">
        <v>2.37</v>
      </c>
      <c r="X51" t="n">
        <v>0.2</v>
      </c>
      <c r="Y51" t="n">
        <v>1</v>
      </c>
      <c r="Z51" t="n">
        <v>10</v>
      </c>
      <c r="AA51" t="n">
        <v>396.6864318014141</v>
      </c>
      <c r="AB51" t="n">
        <v>542.7638765609386</v>
      </c>
      <c r="AC51" t="n">
        <v>490.963253955847</v>
      </c>
      <c r="AD51" t="n">
        <v>396686.4318014141</v>
      </c>
      <c r="AE51" t="n">
        <v>542763.8765609385</v>
      </c>
      <c r="AF51" t="n">
        <v>2.49751164565655e-06</v>
      </c>
      <c r="AG51" t="n">
        <v>12.52604166666667</v>
      </c>
      <c r="AH51" t="n">
        <v>490963.253955847</v>
      </c>
    </row>
    <row r="52">
      <c r="A52" t="n">
        <v>50</v>
      </c>
      <c r="B52" t="n">
        <v>140</v>
      </c>
      <c r="C52" t="inlineStr">
        <is>
          <t xml:space="preserve">CONCLUIDO	</t>
        </is>
      </c>
      <c r="D52" t="n">
        <v>6.9329</v>
      </c>
      <c r="E52" t="n">
        <v>14.42</v>
      </c>
      <c r="F52" t="n">
        <v>10.95</v>
      </c>
      <c r="G52" t="n">
        <v>59.72</v>
      </c>
      <c r="H52" t="n">
        <v>0.8</v>
      </c>
      <c r="I52" t="n">
        <v>11</v>
      </c>
      <c r="J52" t="n">
        <v>299.23</v>
      </c>
      <c r="K52" t="n">
        <v>60.56</v>
      </c>
      <c r="L52" t="n">
        <v>13.5</v>
      </c>
      <c r="M52" t="n">
        <v>9</v>
      </c>
      <c r="N52" t="n">
        <v>85.18000000000001</v>
      </c>
      <c r="O52" t="n">
        <v>37139.2</v>
      </c>
      <c r="P52" t="n">
        <v>172.93</v>
      </c>
      <c r="Q52" t="n">
        <v>623.98</v>
      </c>
      <c r="R52" t="n">
        <v>38.62</v>
      </c>
      <c r="S52" t="n">
        <v>29.8</v>
      </c>
      <c r="T52" t="n">
        <v>3313.56</v>
      </c>
      <c r="U52" t="n">
        <v>0.77</v>
      </c>
      <c r="V52" t="n">
        <v>0.85</v>
      </c>
      <c r="W52" t="n">
        <v>2.37</v>
      </c>
      <c r="X52" t="n">
        <v>0.2</v>
      </c>
      <c r="Y52" t="n">
        <v>1</v>
      </c>
      <c r="Z52" t="n">
        <v>10</v>
      </c>
      <c r="AA52" t="n">
        <v>395.8352542116432</v>
      </c>
      <c r="AB52" t="n">
        <v>541.599257831309</v>
      </c>
      <c r="AC52" t="n">
        <v>489.9097848032206</v>
      </c>
      <c r="AD52" t="n">
        <v>395835.2542116432</v>
      </c>
      <c r="AE52" t="n">
        <v>541599.257831309</v>
      </c>
      <c r="AF52" t="n">
        <v>2.497980046190244e-06</v>
      </c>
      <c r="AG52" t="n">
        <v>12.51736111111111</v>
      </c>
      <c r="AH52" t="n">
        <v>489909.7848032207</v>
      </c>
    </row>
    <row r="53">
      <c r="A53" t="n">
        <v>51</v>
      </c>
      <c r="B53" t="n">
        <v>140</v>
      </c>
      <c r="C53" t="inlineStr">
        <is>
          <t xml:space="preserve">CONCLUIDO	</t>
        </is>
      </c>
      <c r="D53" t="n">
        <v>6.9688</v>
      </c>
      <c r="E53" t="n">
        <v>14.35</v>
      </c>
      <c r="F53" t="n">
        <v>10.93</v>
      </c>
      <c r="G53" t="n">
        <v>65.56</v>
      </c>
      <c r="H53" t="n">
        <v>0.82</v>
      </c>
      <c r="I53" t="n">
        <v>10</v>
      </c>
      <c r="J53" t="n">
        <v>299.76</v>
      </c>
      <c r="K53" t="n">
        <v>60.56</v>
      </c>
      <c r="L53" t="n">
        <v>13.75</v>
      </c>
      <c r="M53" t="n">
        <v>8</v>
      </c>
      <c r="N53" t="n">
        <v>85.45</v>
      </c>
      <c r="O53" t="n">
        <v>37204.07</v>
      </c>
      <c r="P53" t="n">
        <v>172.26</v>
      </c>
      <c r="Q53" t="n">
        <v>623.97</v>
      </c>
      <c r="R53" t="n">
        <v>37.91</v>
      </c>
      <c r="S53" t="n">
        <v>29.8</v>
      </c>
      <c r="T53" t="n">
        <v>2965.54</v>
      </c>
      <c r="U53" t="n">
        <v>0.79</v>
      </c>
      <c r="V53" t="n">
        <v>0.85</v>
      </c>
      <c r="W53" t="n">
        <v>2.37</v>
      </c>
      <c r="X53" t="n">
        <v>0.18</v>
      </c>
      <c r="Y53" t="n">
        <v>1</v>
      </c>
      <c r="Z53" t="n">
        <v>10</v>
      </c>
      <c r="AA53" t="n">
        <v>394.0995286458676</v>
      </c>
      <c r="AB53" t="n">
        <v>539.2243615374072</v>
      </c>
      <c r="AC53" t="n">
        <v>487.7615452784209</v>
      </c>
      <c r="AD53" t="n">
        <v>394099.5286458676</v>
      </c>
      <c r="AE53" t="n">
        <v>539224.3615374072</v>
      </c>
      <c r="AF53" t="n">
        <v>2.510915107082256e-06</v>
      </c>
      <c r="AG53" t="n">
        <v>12.45659722222222</v>
      </c>
      <c r="AH53" t="n">
        <v>487761.5452784209</v>
      </c>
    </row>
    <row r="54">
      <c r="A54" t="n">
        <v>52</v>
      </c>
      <c r="B54" t="n">
        <v>140</v>
      </c>
      <c r="C54" t="inlineStr">
        <is>
          <t xml:space="preserve">CONCLUIDO	</t>
        </is>
      </c>
      <c r="D54" t="n">
        <v>6.9686</v>
      </c>
      <c r="E54" t="n">
        <v>14.35</v>
      </c>
      <c r="F54" t="n">
        <v>10.93</v>
      </c>
      <c r="G54" t="n">
        <v>65.56</v>
      </c>
      <c r="H54" t="n">
        <v>0.83</v>
      </c>
      <c r="I54" t="n">
        <v>10</v>
      </c>
      <c r="J54" t="n">
        <v>300.28</v>
      </c>
      <c r="K54" t="n">
        <v>60.56</v>
      </c>
      <c r="L54" t="n">
        <v>14</v>
      </c>
      <c r="M54" t="n">
        <v>8</v>
      </c>
      <c r="N54" t="n">
        <v>85.73</v>
      </c>
      <c r="O54" t="n">
        <v>37268.93</v>
      </c>
      <c r="P54" t="n">
        <v>172.05</v>
      </c>
      <c r="Q54" t="n">
        <v>623.97</v>
      </c>
      <c r="R54" t="n">
        <v>37.99</v>
      </c>
      <c r="S54" t="n">
        <v>29.8</v>
      </c>
      <c r="T54" t="n">
        <v>3003.07</v>
      </c>
      <c r="U54" t="n">
        <v>0.78</v>
      </c>
      <c r="V54" t="n">
        <v>0.85</v>
      </c>
      <c r="W54" t="n">
        <v>2.37</v>
      </c>
      <c r="X54" t="n">
        <v>0.18</v>
      </c>
      <c r="Y54" t="n">
        <v>1</v>
      </c>
      <c r="Z54" t="n">
        <v>10</v>
      </c>
      <c r="AA54" t="n">
        <v>393.9407963445852</v>
      </c>
      <c r="AB54" t="n">
        <v>539.0071770000178</v>
      </c>
      <c r="AC54" t="n">
        <v>487.5650885284596</v>
      </c>
      <c r="AD54" t="n">
        <v>393940.7963445853</v>
      </c>
      <c r="AE54" t="n">
        <v>539007.1770000178</v>
      </c>
      <c r="AF54" t="n">
        <v>2.510843045461688e-06</v>
      </c>
      <c r="AG54" t="n">
        <v>12.45659722222222</v>
      </c>
      <c r="AH54" t="n">
        <v>487565.0885284595</v>
      </c>
    </row>
    <row r="55">
      <c r="A55" t="n">
        <v>53</v>
      </c>
      <c r="B55" t="n">
        <v>140</v>
      </c>
      <c r="C55" t="inlineStr">
        <is>
          <t xml:space="preserve">CONCLUIDO	</t>
        </is>
      </c>
      <c r="D55" t="n">
        <v>6.9688</v>
      </c>
      <c r="E55" t="n">
        <v>14.35</v>
      </c>
      <c r="F55" t="n">
        <v>10.93</v>
      </c>
      <c r="G55" t="n">
        <v>65.56</v>
      </c>
      <c r="H55" t="n">
        <v>0.84</v>
      </c>
      <c r="I55" t="n">
        <v>10</v>
      </c>
      <c r="J55" t="n">
        <v>300.81</v>
      </c>
      <c r="K55" t="n">
        <v>60.56</v>
      </c>
      <c r="L55" t="n">
        <v>14.25</v>
      </c>
      <c r="M55" t="n">
        <v>8</v>
      </c>
      <c r="N55" t="n">
        <v>86</v>
      </c>
      <c r="O55" t="n">
        <v>37333.9</v>
      </c>
      <c r="P55" t="n">
        <v>172.19</v>
      </c>
      <c r="Q55" t="n">
        <v>624.03</v>
      </c>
      <c r="R55" t="n">
        <v>37.9</v>
      </c>
      <c r="S55" t="n">
        <v>29.8</v>
      </c>
      <c r="T55" t="n">
        <v>2958.68</v>
      </c>
      <c r="U55" t="n">
        <v>0.79</v>
      </c>
      <c r="V55" t="n">
        <v>0.85</v>
      </c>
      <c r="W55" t="n">
        <v>2.37</v>
      </c>
      <c r="X55" t="n">
        <v>0.18</v>
      </c>
      <c r="Y55" t="n">
        <v>1</v>
      </c>
      <c r="Z55" t="n">
        <v>10</v>
      </c>
      <c r="AA55" t="n">
        <v>394.0448654183841</v>
      </c>
      <c r="AB55" t="n">
        <v>539.1495688979928</v>
      </c>
      <c r="AC55" t="n">
        <v>487.6938907435401</v>
      </c>
      <c r="AD55" t="n">
        <v>394044.8654183841</v>
      </c>
      <c r="AE55" t="n">
        <v>539149.5688979928</v>
      </c>
      <c r="AF55" t="n">
        <v>2.510915107082256e-06</v>
      </c>
      <c r="AG55" t="n">
        <v>12.45659722222222</v>
      </c>
      <c r="AH55" t="n">
        <v>487693.8907435401</v>
      </c>
    </row>
    <row r="56">
      <c r="A56" t="n">
        <v>54</v>
      </c>
      <c r="B56" t="n">
        <v>140</v>
      </c>
      <c r="C56" t="inlineStr">
        <is>
          <t xml:space="preserve">CONCLUIDO	</t>
        </is>
      </c>
      <c r="D56" t="n">
        <v>6.9682</v>
      </c>
      <c r="E56" t="n">
        <v>14.35</v>
      </c>
      <c r="F56" t="n">
        <v>10.93</v>
      </c>
      <c r="G56" t="n">
        <v>65.56</v>
      </c>
      <c r="H56" t="n">
        <v>0.86</v>
      </c>
      <c r="I56" t="n">
        <v>10</v>
      </c>
      <c r="J56" t="n">
        <v>301.34</v>
      </c>
      <c r="K56" t="n">
        <v>60.56</v>
      </c>
      <c r="L56" t="n">
        <v>14.5</v>
      </c>
      <c r="M56" t="n">
        <v>8</v>
      </c>
      <c r="N56" t="n">
        <v>86.28</v>
      </c>
      <c r="O56" t="n">
        <v>37399</v>
      </c>
      <c r="P56" t="n">
        <v>172.18</v>
      </c>
      <c r="Q56" t="n">
        <v>624.03</v>
      </c>
      <c r="R56" t="n">
        <v>37.88</v>
      </c>
      <c r="S56" t="n">
        <v>29.8</v>
      </c>
      <c r="T56" t="n">
        <v>2949.75</v>
      </c>
      <c r="U56" t="n">
        <v>0.79</v>
      </c>
      <c r="V56" t="n">
        <v>0.85</v>
      </c>
      <c r="W56" t="n">
        <v>2.37</v>
      </c>
      <c r="X56" t="n">
        <v>0.18</v>
      </c>
      <c r="Y56" t="n">
        <v>1</v>
      </c>
      <c r="Z56" t="n">
        <v>10</v>
      </c>
      <c r="AA56" t="n">
        <v>394.0528381759729</v>
      </c>
      <c r="AB56" t="n">
        <v>539.1604775766591</v>
      </c>
      <c r="AC56" t="n">
        <v>487.7037583132249</v>
      </c>
      <c r="AD56" t="n">
        <v>394052.8381759729</v>
      </c>
      <c r="AE56" t="n">
        <v>539160.4775766591</v>
      </c>
      <c r="AF56" t="n">
        <v>2.510698922220551e-06</v>
      </c>
      <c r="AG56" t="n">
        <v>12.45659722222222</v>
      </c>
      <c r="AH56" t="n">
        <v>487703.7583132249</v>
      </c>
    </row>
    <row r="57">
      <c r="A57" t="n">
        <v>55</v>
      </c>
      <c r="B57" t="n">
        <v>140</v>
      </c>
      <c r="C57" t="inlineStr">
        <is>
          <t xml:space="preserve">CONCLUIDO	</t>
        </is>
      </c>
      <c r="D57" t="n">
        <v>6.9682</v>
      </c>
      <c r="E57" t="n">
        <v>14.35</v>
      </c>
      <c r="F57" t="n">
        <v>10.93</v>
      </c>
      <c r="G57" t="n">
        <v>65.56</v>
      </c>
      <c r="H57" t="n">
        <v>0.87</v>
      </c>
      <c r="I57" t="n">
        <v>10</v>
      </c>
      <c r="J57" t="n">
        <v>301.86</v>
      </c>
      <c r="K57" t="n">
        <v>60.56</v>
      </c>
      <c r="L57" t="n">
        <v>14.75</v>
      </c>
      <c r="M57" t="n">
        <v>8</v>
      </c>
      <c r="N57" t="n">
        <v>86.56</v>
      </c>
      <c r="O57" t="n">
        <v>37464.21</v>
      </c>
      <c r="P57" t="n">
        <v>171.24</v>
      </c>
      <c r="Q57" t="n">
        <v>623.97</v>
      </c>
      <c r="R57" t="n">
        <v>37.85</v>
      </c>
      <c r="S57" t="n">
        <v>29.8</v>
      </c>
      <c r="T57" t="n">
        <v>2933.6</v>
      </c>
      <c r="U57" t="n">
        <v>0.79</v>
      </c>
      <c r="V57" t="n">
        <v>0.85</v>
      </c>
      <c r="W57" t="n">
        <v>2.37</v>
      </c>
      <c r="X57" t="n">
        <v>0.18</v>
      </c>
      <c r="Y57" t="n">
        <v>1</v>
      </c>
      <c r="Z57" t="n">
        <v>10</v>
      </c>
      <c r="AA57" t="n">
        <v>393.3187259155697</v>
      </c>
      <c r="AB57" t="n">
        <v>538.1560327952283</v>
      </c>
      <c r="AC57" t="n">
        <v>486.7951763319867</v>
      </c>
      <c r="AD57" t="n">
        <v>393318.7259155697</v>
      </c>
      <c r="AE57" t="n">
        <v>538156.0327952283</v>
      </c>
      <c r="AF57" t="n">
        <v>2.510698922220551e-06</v>
      </c>
      <c r="AG57" t="n">
        <v>12.45659722222222</v>
      </c>
      <c r="AH57" t="n">
        <v>486795.1763319867</v>
      </c>
    </row>
    <row r="58">
      <c r="A58" t="n">
        <v>56</v>
      </c>
      <c r="B58" t="n">
        <v>140</v>
      </c>
      <c r="C58" t="inlineStr">
        <is>
          <t xml:space="preserve">CONCLUIDO	</t>
        </is>
      </c>
      <c r="D58" t="n">
        <v>6.9722</v>
      </c>
      <c r="E58" t="n">
        <v>14.34</v>
      </c>
      <c r="F58" t="n">
        <v>10.92</v>
      </c>
      <c r="G58" t="n">
        <v>65.52</v>
      </c>
      <c r="H58" t="n">
        <v>0.88</v>
      </c>
      <c r="I58" t="n">
        <v>10</v>
      </c>
      <c r="J58" t="n">
        <v>302.39</v>
      </c>
      <c r="K58" t="n">
        <v>60.56</v>
      </c>
      <c r="L58" t="n">
        <v>15</v>
      </c>
      <c r="M58" t="n">
        <v>8</v>
      </c>
      <c r="N58" t="n">
        <v>86.84</v>
      </c>
      <c r="O58" t="n">
        <v>37529.55</v>
      </c>
      <c r="P58" t="n">
        <v>170.4</v>
      </c>
      <c r="Q58" t="n">
        <v>623.97</v>
      </c>
      <c r="R58" t="n">
        <v>37.74</v>
      </c>
      <c r="S58" t="n">
        <v>29.8</v>
      </c>
      <c r="T58" t="n">
        <v>2875.79</v>
      </c>
      <c r="U58" t="n">
        <v>0.79</v>
      </c>
      <c r="V58" t="n">
        <v>0.86</v>
      </c>
      <c r="W58" t="n">
        <v>2.37</v>
      </c>
      <c r="X58" t="n">
        <v>0.17</v>
      </c>
      <c r="Y58" t="n">
        <v>1</v>
      </c>
      <c r="Z58" t="n">
        <v>10</v>
      </c>
      <c r="AA58" t="n">
        <v>392.5136955290272</v>
      </c>
      <c r="AB58" t="n">
        <v>537.0545547049269</v>
      </c>
      <c r="AC58" t="n">
        <v>485.7988217646894</v>
      </c>
      <c r="AD58" t="n">
        <v>392513.6955290273</v>
      </c>
      <c r="AE58" t="n">
        <v>537054.5547049269</v>
      </c>
      <c r="AF58" t="n">
        <v>2.512140154631917e-06</v>
      </c>
      <c r="AG58" t="n">
        <v>12.44791666666667</v>
      </c>
      <c r="AH58" t="n">
        <v>485798.8217646894</v>
      </c>
    </row>
    <row r="59">
      <c r="A59" t="n">
        <v>57</v>
      </c>
      <c r="B59" t="n">
        <v>140</v>
      </c>
      <c r="C59" t="inlineStr">
        <is>
          <t xml:space="preserve">CONCLUIDO	</t>
        </is>
      </c>
      <c r="D59" t="n">
        <v>7.0043</v>
      </c>
      <c r="E59" t="n">
        <v>14.28</v>
      </c>
      <c r="F59" t="n">
        <v>10.91</v>
      </c>
      <c r="G59" t="n">
        <v>72.70999999999999</v>
      </c>
      <c r="H59" t="n">
        <v>0.9</v>
      </c>
      <c r="I59" t="n">
        <v>9</v>
      </c>
      <c r="J59" t="n">
        <v>302.92</v>
      </c>
      <c r="K59" t="n">
        <v>60.56</v>
      </c>
      <c r="L59" t="n">
        <v>15.25</v>
      </c>
      <c r="M59" t="n">
        <v>7</v>
      </c>
      <c r="N59" t="n">
        <v>87.12</v>
      </c>
      <c r="O59" t="n">
        <v>37595</v>
      </c>
      <c r="P59" t="n">
        <v>169.45</v>
      </c>
      <c r="Q59" t="n">
        <v>623.99</v>
      </c>
      <c r="R59" t="n">
        <v>37.25</v>
      </c>
      <c r="S59" t="n">
        <v>29.8</v>
      </c>
      <c r="T59" t="n">
        <v>2640.14</v>
      </c>
      <c r="U59" t="n">
        <v>0.8</v>
      </c>
      <c r="V59" t="n">
        <v>0.86</v>
      </c>
      <c r="W59" t="n">
        <v>2.37</v>
      </c>
      <c r="X59" t="n">
        <v>0.16</v>
      </c>
      <c r="Y59" t="n">
        <v>1</v>
      </c>
      <c r="Z59" t="n">
        <v>10</v>
      </c>
      <c r="AA59" t="n">
        <v>390.8981572494281</v>
      </c>
      <c r="AB59" t="n">
        <v>534.8441039582605</v>
      </c>
      <c r="AC59" t="n">
        <v>483.7993333348979</v>
      </c>
      <c r="AD59" t="n">
        <v>390898.1572494281</v>
      </c>
      <c r="AE59" t="n">
        <v>534844.1039582605</v>
      </c>
      <c r="AF59" t="n">
        <v>2.523706044733131e-06</v>
      </c>
      <c r="AG59" t="n">
        <v>12.39583333333333</v>
      </c>
      <c r="AH59" t="n">
        <v>483799.3333348979</v>
      </c>
    </row>
    <row r="60">
      <c r="A60" t="n">
        <v>58</v>
      </c>
      <c r="B60" t="n">
        <v>140</v>
      </c>
      <c r="C60" t="inlineStr">
        <is>
          <t xml:space="preserve">CONCLUIDO	</t>
        </is>
      </c>
      <c r="D60" t="n">
        <v>7.002</v>
      </c>
      <c r="E60" t="n">
        <v>14.28</v>
      </c>
      <c r="F60" t="n">
        <v>10.91</v>
      </c>
      <c r="G60" t="n">
        <v>72.73999999999999</v>
      </c>
      <c r="H60" t="n">
        <v>0.91</v>
      </c>
      <c r="I60" t="n">
        <v>9</v>
      </c>
      <c r="J60" t="n">
        <v>303.46</v>
      </c>
      <c r="K60" t="n">
        <v>60.56</v>
      </c>
      <c r="L60" t="n">
        <v>15.5</v>
      </c>
      <c r="M60" t="n">
        <v>7</v>
      </c>
      <c r="N60" t="n">
        <v>87.40000000000001</v>
      </c>
      <c r="O60" t="n">
        <v>37660.57</v>
      </c>
      <c r="P60" t="n">
        <v>169.8</v>
      </c>
      <c r="Q60" t="n">
        <v>623.97</v>
      </c>
      <c r="R60" t="n">
        <v>37.46</v>
      </c>
      <c r="S60" t="n">
        <v>29.8</v>
      </c>
      <c r="T60" t="n">
        <v>2740.77</v>
      </c>
      <c r="U60" t="n">
        <v>0.8</v>
      </c>
      <c r="V60" t="n">
        <v>0.86</v>
      </c>
      <c r="W60" t="n">
        <v>2.37</v>
      </c>
      <c r="X60" t="n">
        <v>0.16</v>
      </c>
      <c r="Y60" t="n">
        <v>1</v>
      </c>
      <c r="Z60" t="n">
        <v>10</v>
      </c>
      <c r="AA60" t="n">
        <v>391.2293512317466</v>
      </c>
      <c r="AB60" t="n">
        <v>535.2972581761161</v>
      </c>
      <c r="AC60" t="n">
        <v>484.2092391502072</v>
      </c>
      <c r="AD60" t="n">
        <v>391229.3512317466</v>
      </c>
      <c r="AE60" t="n">
        <v>535297.258176116</v>
      </c>
      <c r="AF60" t="n">
        <v>2.522877336096596e-06</v>
      </c>
      <c r="AG60" t="n">
        <v>12.39583333333333</v>
      </c>
      <c r="AH60" t="n">
        <v>484209.2391502072</v>
      </c>
    </row>
    <row r="61">
      <c r="A61" t="n">
        <v>59</v>
      </c>
      <c r="B61" t="n">
        <v>140</v>
      </c>
      <c r="C61" t="inlineStr">
        <is>
          <t xml:space="preserve">CONCLUIDO	</t>
        </is>
      </c>
      <c r="D61" t="n">
        <v>6.9999</v>
      </c>
      <c r="E61" t="n">
        <v>14.29</v>
      </c>
      <c r="F61" t="n">
        <v>10.91</v>
      </c>
      <c r="G61" t="n">
        <v>72.76000000000001</v>
      </c>
      <c r="H61" t="n">
        <v>0.92</v>
      </c>
      <c r="I61" t="n">
        <v>9</v>
      </c>
      <c r="J61" t="n">
        <v>303.99</v>
      </c>
      <c r="K61" t="n">
        <v>60.56</v>
      </c>
      <c r="L61" t="n">
        <v>15.75</v>
      </c>
      <c r="M61" t="n">
        <v>7</v>
      </c>
      <c r="N61" t="n">
        <v>87.68000000000001</v>
      </c>
      <c r="O61" t="n">
        <v>37726.27</v>
      </c>
      <c r="P61" t="n">
        <v>169.96</v>
      </c>
      <c r="Q61" t="n">
        <v>623.97</v>
      </c>
      <c r="R61" t="n">
        <v>37.53</v>
      </c>
      <c r="S61" t="n">
        <v>29.8</v>
      </c>
      <c r="T61" t="n">
        <v>2778.56</v>
      </c>
      <c r="U61" t="n">
        <v>0.79</v>
      </c>
      <c r="V61" t="n">
        <v>0.86</v>
      </c>
      <c r="W61" t="n">
        <v>2.37</v>
      </c>
      <c r="X61" t="n">
        <v>0.17</v>
      </c>
      <c r="Y61" t="n">
        <v>1</v>
      </c>
      <c r="Z61" t="n">
        <v>10</v>
      </c>
      <c r="AA61" t="n">
        <v>391.4078844299021</v>
      </c>
      <c r="AB61" t="n">
        <v>535.5415351741611</v>
      </c>
      <c r="AC61" t="n">
        <v>484.4302026944038</v>
      </c>
      <c r="AD61" t="n">
        <v>391407.8844299021</v>
      </c>
      <c r="AE61" t="n">
        <v>535541.5351741612</v>
      </c>
      <c r="AF61" t="n">
        <v>2.522120689080629e-06</v>
      </c>
      <c r="AG61" t="n">
        <v>12.40451388888889</v>
      </c>
      <c r="AH61" t="n">
        <v>484430.2026944038</v>
      </c>
    </row>
    <row r="62">
      <c r="A62" t="n">
        <v>60</v>
      </c>
      <c r="B62" t="n">
        <v>140</v>
      </c>
      <c r="C62" t="inlineStr">
        <is>
          <t xml:space="preserve">CONCLUIDO	</t>
        </is>
      </c>
      <c r="D62" t="n">
        <v>7.0002</v>
      </c>
      <c r="E62" t="n">
        <v>14.29</v>
      </c>
      <c r="F62" t="n">
        <v>10.91</v>
      </c>
      <c r="G62" t="n">
        <v>72.76000000000001</v>
      </c>
      <c r="H62" t="n">
        <v>0.9399999999999999</v>
      </c>
      <c r="I62" t="n">
        <v>9</v>
      </c>
      <c r="J62" t="n">
        <v>304.52</v>
      </c>
      <c r="K62" t="n">
        <v>60.56</v>
      </c>
      <c r="L62" t="n">
        <v>16</v>
      </c>
      <c r="M62" t="n">
        <v>7</v>
      </c>
      <c r="N62" t="n">
        <v>87.97</v>
      </c>
      <c r="O62" t="n">
        <v>37792.08</v>
      </c>
      <c r="P62" t="n">
        <v>169.75</v>
      </c>
      <c r="Q62" t="n">
        <v>624.01</v>
      </c>
      <c r="R62" t="n">
        <v>37.49</v>
      </c>
      <c r="S62" t="n">
        <v>29.8</v>
      </c>
      <c r="T62" t="n">
        <v>2758.64</v>
      </c>
      <c r="U62" t="n">
        <v>0.79</v>
      </c>
      <c r="V62" t="n">
        <v>0.86</v>
      </c>
      <c r="W62" t="n">
        <v>2.37</v>
      </c>
      <c r="X62" t="n">
        <v>0.17</v>
      </c>
      <c r="Y62" t="n">
        <v>1</v>
      </c>
      <c r="Z62" t="n">
        <v>10</v>
      </c>
      <c r="AA62" t="n">
        <v>391.2368881894641</v>
      </c>
      <c r="AB62" t="n">
        <v>535.307570574172</v>
      </c>
      <c r="AC62" t="n">
        <v>484.2185673474664</v>
      </c>
      <c r="AD62" t="n">
        <v>391236.8881894641</v>
      </c>
      <c r="AE62" t="n">
        <v>535307.5705741721</v>
      </c>
      <c r="AF62" t="n">
        <v>2.522228781511481e-06</v>
      </c>
      <c r="AG62" t="n">
        <v>12.40451388888889</v>
      </c>
      <c r="AH62" t="n">
        <v>484218.5673474664</v>
      </c>
    </row>
    <row r="63">
      <c r="A63" t="n">
        <v>61</v>
      </c>
      <c r="B63" t="n">
        <v>140</v>
      </c>
      <c r="C63" t="inlineStr">
        <is>
          <t xml:space="preserve">CONCLUIDO	</t>
        </is>
      </c>
      <c r="D63" t="n">
        <v>7.0061</v>
      </c>
      <c r="E63" t="n">
        <v>14.27</v>
      </c>
      <c r="F63" t="n">
        <v>10.9</v>
      </c>
      <c r="G63" t="n">
        <v>72.68000000000001</v>
      </c>
      <c r="H63" t="n">
        <v>0.95</v>
      </c>
      <c r="I63" t="n">
        <v>9</v>
      </c>
      <c r="J63" t="n">
        <v>305.06</v>
      </c>
      <c r="K63" t="n">
        <v>60.56</v>
      </c>
      <c r="L63" t="n">
        <v>16.25</v>
      </c>
      <c r="M63" t="n">
        <v>7</v>
      </c>
      <c r="N63" t="n">
        <v>88.25</v>
      </c>
      <c r="O63" t="n">
        <v>37858.02</v>
      </c>
      <c r="P63" t="n">
        <v>169.46</v>
      </c>
      <c r="Q63" t="n">
        <v>623.97</v>
      </c>
      <c r="R63" t="n">
        <v>37.17</v>
      </c>
      <c r="S63" t="n">
        <v>29.8</v>
      </c>
      <c r="T63" t="n">
        <v>2599.87</v>
      </c>
      <c r="U63" t="n">
        <v>0.8</v>
      </c>
      <c r="V63" t="n">
        <v>0.86</v>
      </c>
      <c r="W63" t="n">
        <v>2.37</v>
      </c>
      <c r="X63" t="n">
        <v>0.16</v>
      </c>
      <c r="Y63" t="n">
        <v>1</v>
      </c>
      <c r="Z63" t="n">
        <v>10</v>
      </c>
      <c r="AA63" t="n">
        <v>390.8152058793727</v>
      </c>
      <c r="AB63" t="n">
        <v>534.7306062341945</v>
      </c>
      <c r="AC63" t="n">
        <v>483.6966676743216</v>
      </c>
      <c r="AD63" t="n">
        <v>390815.2058793727</v>
      </c>
      <c r="AE63" t="n">
        <v>534730.6062341945</v>
      </c>
      <c r="AF63" t="n">
        <v>2.524354599318246e-06</v>
      </c>
      <c r="AG63" t="n">
        <v>12.38715277777778</v>
      </c>
      <c r="AH63" t="n">
        <v>483696.6676743216</v>
      </c>
    </row>
    <row r="64">
      <c r="A64" t="n">
        <v>62</v>
      </c>
      <c r="B64" t="n">
        <v>140</v>
      </c>
      <c r="C64" t="inlineStr">
        <is>
          <t xml:space="preserve">CONCLUIDO	</t>
        </is>
      </c>
      <c r="D64" t="n">
        <v>7.007</v>
      </c>
      <c r="E64" t="n">
        <v>14.27</v>
      </c>
      <c r="F64" t="n">
        <v>10.9</v>
      </c>
      <c r="G64" t="n">
        <v>72.67</v>
      </c>
      <c r="H64" t="n">
        <v>0.96</v>
      </c>
      <c r="I64" t="n">
        <v>9</v>
      </c>
      <c r="J64" t="n">
        <v>305.59</v>
      </c>
      <c r="K64" t="n">
        <v>60.56</v>
      </c>
      <c r="L64" t="n">
        <v>16.5</v>
      </c>
      <c r="M64" t="n">
        <v>7</v>
      </c>
      <c r="N64" t="n">
        <v>88.54000000000001</v>
      </c>
      <c r="O64" t="n">
        <v>37924.08</v>
      </c>
      <c r="P64" t="n">
        <v>168.48</v>
      </c>
      <c r="Q64" t="n">
        <v>623.97</v>
      </c>
      <c r="R64" t="n">
        <v>37.17</v>
      </c>
      <c r="S64" t="n">
        <v>29.8</v>
      </c>
      <c r="T64" t="n">
        <v>2598.69</v>
      </c>
      <c r="U64" t="n">
        <v>0.8</v>
      </c>
      <c r="V64" t="n">
        <v>0.86</v>
      </c>
      <c r="W64" t="n">
        <v>2.36</v>
      </c>
      <c r="X64" t="n">
        <v>0.15</v>
      </c>
      <c r="Y64" t="n">
        <v>1</v>
      </c>
      <c r="Z64" t="n">
        <v>10</v>
      </c>
      <c r="AA64" t="n">
        <v>390.030965015282</v>
      </c>
      <c r="AB64" t="n">
        <v>533.6575732856805</v>
      </c>
      <c r="AC64" t="n">
        <v>482.7260434844026</v>
      </c>
      <c r="AD64" t="n">
        <v>390030.965015282</v>
      </c>
      <c r="AE64" t="n">
        <v>533657.5732856805</v>
      </c>
      <c r="AF64" t="n">
        <v>2.524678876610803e-06</v>
      </c>
      <c r="AG64" t="n">
        <v>12.38715277777778</v>
      </c>
      <c r="AH64" t="n">
        <v>482726.0434844026</v>
      </c>
    </row>
    <row r="65">
      <c r="A65" t="n">
        <v>63</v>
      </c>
      <c r="B65" t="n">
        <v>140</v>
      </c>
      <c r="C65" t="inlineStr">
        <is>
          <t xml:space="preserve">CONCLUIDO	</t>
        </is>
      </c>
      <c r="D65" t="n">
        <v>7.0039</v>
      </c>
      <c r="E65" t="n">
        <v>14.28</v>
      </c>
      <c r="F65" t="n">
        <v>10.91</v>
      </c>
      <c r="G65" t="n">
        <v>72.70999999999999</v>
      </c>
      <c r="H65" t="n">
        <v>0.97</v>
      </c>
      <c r="I65" t="n">
        <v>9</v>
      </c>
      <c r="J65" t="n">
        <v>306.13</v>
      </c>
      <c r="K65" t="n">
        <v>60.56</v>
      </c>
      <c r="L65" t="n">
        <v>16.75</v>
      </c>
      <c r="M65" t="n">
        <v>7</v>
      </c>
      <c r="N65" t="n">
        <v>88.83</v>
      </c>
      <c r="O65" t="n">
        <v>37990.27</v>
      </c>
      <c r="P65" t="n">
        <v>168.21</v>
      </c>
      <c r="Q65" t="n">
        <v>624.02</v>
      </c>
      <c r="R65" t="n">
        <v>37.3</v>
      </c>
      <c r="S65" t="n">
        <v>29.8</v>
      </c>
      <c r="T65" t="n">
        <v>2662.65</v>
      </c>
      <c r="U65" t="n">
        <v>0.8</v>
      </c>
      <c r="V65" t="n">
        <v>0.86</v>
      </c>
      <c r="W65" t="n">
        <v>2.37</v>
      </c>
      <c r="X65" t="n">
        <v>0.16</v>
      </c>
      <c r="Y65" t="n">
        <v>1</v>
      </c>
      <c r="Z65" t="n">
        <v>10</v>
      </c>
      <c r="AA65" t="n">
        <v>389.9449782487433</v>
      </c>
      <c r="AB65" t="n">
        <v>533.5399223982338</v>
      </c>
      <c r="AC65" t="n">
        <v>482.6196210325298</v>
      </c>
      <c r="AD65" t="n">
        <v>389944.9782487433</v>
      </c>
      <c r="AE65" t="n">
        <v>533539.9223982338</v>
      </c>
      <c r="AF65" t="n">
        <v>2.523561921491995e-06</v>
      </c>
      <c r="AG65" t="n">
        <v>12.39583333333333</v>
      </c>
      <c r="AH65" t="n">
        <v>482619.6210325299</v>
      </c>
    </row>
    <row r="66">
      <c r="A66" t="n">
        <v>64</v>
      </c>
      <c r="B66" t="n">
        <v>140</v>
      </c>
      <c r="C66" t="inlineStr">
        <is>
          <t xml:space="preserve">CONCLUIDO	</t>
        </is>
      </c>
      <c r="D66" t="n">
        <v>6.9989</v>
      </c>
      <c r="E66" t="n">
        <v>14.29</v>
      </c>
      <c r="F66" t="n">
        <v>10.92</v>
      </c>
      <c r="G66" t="n">
        <v>72.78</v>
      </c>
      <c r="H66" t="n">
        <v>0.99</v>
      </c>
      <c r="I66" t="n">
        <v>9</v>
      </c>
      <c r="J66" t="n">
        <v>306.67</v>
      </c>
      <c r="K66" t="n">
        <v>60.56</v>
      </c>
      <c r="L66" t="n">
        <v>17</v>
      </c>
      <c r="M66" t="n">
        <v>7</v>
      </c>
      <c r="N66" t="n">
        <v>89.11</v>
      </c>
      <c r="O66" t="n">
        <v>38056.58</v>
      </c>
      <c r="P66" t="n">
        <v>167.4</v>
      </c>
      <c r="Q66" t="n">
        <v>623.97</v>
      </c>
      <c r="R66" t="n">
        <v>37.75</v>
      </c>
      <c r="S66" t="n">
        <v>29.8</v>
      </c>
      <c r="T66" t="n">
        <v>2888.35</v>
      </c>
      <c r="U66" t="n">
        <v>0.79</v>
      </c>
      <c r="V66" t="n">
        <v>0.86</v>
      </c>
      <c r="W66" t="n">
        <v>2.36</v>
      </c>
      <c r="X66" t="n">
        <v>0.17</v>
      </c>
      <c r="Y66" t="n">
        <v>1</v>
      </c>
      <c r="Z66" t="n">
        <v>10</v>
      </c>
      <c r="AA66" t="n">
        <v>389.4876633287175</v>
      </c>
      <c r="AB66" t="n">
        <v>532.9142039493441</v>
      </c>
      <c r="AC66" t="n">
        <v>482.0536202742007</v>
      </c>
      <c r="AD66" t="n">
        <v>389487.6633287175</v>
      </c>
      <c r="AE66" t="n">
        <v>532914.2039493441</v>
      </c>
      <c r="AF66" t="n">
        <v>2.521760380977786e-06</v>
      </c>
      <c r="AG66" t="n">
        <v>12.40451388888889</v>
      </c>
      <c r="AH66" t="n">
        <v>482053.6202742007</v>
      </c>
    </row>
    <row r="67">
      <c r="A67" t="n">
        <v>65</v>
      </c>
      <c r="B67" t="n">
        <v>140</v>
      </c>
      <c r="C67" t="inlineStr">
        <is>
          <t xml:space="preserve">CONCLUIDO	</t>
        </is>
      </c>
      <c r="D67" t="n">
        <v>7.0392</v>
      </c>
      <c r="E67" t="n">
        <v>14.21</v>
      </c>
      <c r="F67" t="n">
        <v>10.89</v>
      </c>
      <c r="G67" t="n">
        <v>81.65000000000001</v>
      </c>
      <c r="H67" t="n">
        <v>1</v>
      </c>
      <c r="I67" t="n">
        <v>8</v>
      </c>
      <c r="J67" t="n">
        <v>307.21</v>
      </c>
      <c r="K67" t="n">
        <v>60.56</v>
      </c>
      <c r="L67" t="n">
        <v>17.25</v>
      </c>
      <c r="M67" t="n">
        <v>6</v>
      </c>
      <c r="N67" t="n">
        <v>89.40000000000001</v>
      </c>
      <c r="O67" t="n">
        <v>38123.01</v>
      </c>
      <c r="P67" t="n">
        <v>166.8</v>
      </c>
      <c r="Q67" t="n">
        <v>624.02</v>
      </c>
      <c r="R67" t="n">
        <v>36.69</v>
      </c>
      <c r="S67" t="n">
        <v>29.8</v>
      </c>
      <c r="T67" t="n">
        <v>2364.45</v>
      </c>
      <c r="U67" t="n">
        <v>0.8100000000000001</v>
      </c>
      <c r="V67" t="n">
        <v>0.86</v>
      </c>
      <c r="W67" t="n">
        <v>2.36</v>
      </c>
      <c r="X67" t="n">
        <v>0.14</v>
      </c>
      <c r="Y67" t="n">
        <v>1</v>
      </c>
      <c r="Z67" t="n">
        <v>10</v>
      </c>
      <c r="AA67" t="n">
        <v>387.8678531968943</v>
      </c>
      <c r="AB67" t="n">
        <v>530.6979082660042</v>
      </c>
      <c r="AC67" t="n">
        <v>480.0488447402882</v>
      </c>
      <c r="AD67" t="n">
        <v>387867.8531968943</v>
      </c>
      <c r="AE67" t="n">
        <v>530697.9082660042</v>
      </c>
      <c r="AF67" t="n">
        <v>2.536280797522301e-06</v>
      </c>
      <c r="AG67" t="n">
        <v>12.33506944444444</v>
      </c>
      <c r="AH67" t="n">
        <v>480048.8447402883</v>
      </c>
    </row>
    <row r="68">
      <c r="A68" t="n">
        <v>66</v>
      </c>
      <c r="B68" t="n">
        <v>140</v>
      </c>
      <c r="C68" t="inlineStr">
        <is>
          <t xml:space="preserve">CONCLUIDO	</t>
        </is>
      </c>
      <c r="D68" t="n">
        <v>7.0354</v>
      </c>
      <c r="E68" t="n">
        <v>14.21</v>
      </c>
      <c r="F68" t="n">
        <v>10.89</v>
      </c>
      <c r="G68" t="n">
        <v>81.70999999999999</v>
      </c>
      <c r="H68" t="n">
        <v>1.01</v>
      </c>
      <c r="I68" t="n">
        <v>8</v>
      </c>
      <c r="J68" t="n">
        <v>307.75</v>
      </c>
      <c r="K68" t="n">
        <v>60.56</v>
      </c>
      <c r="L68" t="n">
        <v>17.5</v>
      </c>
      <c r="M68" t="n">
        <v>6</v>
      </c>
      <c r="N68" t="n">
        <v>89.69</v>
      </c>
      <c r="O68" t="n">
        <v>38189.58</v>
      </c>
      <c r="P68" t="n">
        <v>166.9</v>
      </c>
      <c r="Q68" t="n">
        <v>624</v>
      </c>
      <c r="R68" t="n">
        <v>36.89</v>
      </c>
      <c r="S68" t="n">
        <v>29.8</v>
      </c>
      <c r="T68" t="n">
        <v>2460.96</v>
      </c>
      <c r="U68" t="n">
        <v>0.8100000000000001</v>
      </c>
      <c r="V68" t="n">
        <v>0.86</v>
      </c>
      <c r="W68" t="n">
        <v>2.37</v>
      </c>
      <c r="X68" t="n">
        <v>0.15</v>
      </c>
      <c r="Y68" t="n">
        <v>1</v>
      </c>
      <c r="Z68" t="n">
        <v>10</v>
      </c>
      <c r="AA68" t="n">
        <v>388.0408687741962</v>
      </c>
      <c r="AB68" t="n">
        <v>530.9346358117771</v>
      </c>
      <c r="AC68" t="n">
        <v>480.2629793413418</v>
      </c>
      <c r="AD68" t="n">
        <v>388040.8687741961</v>
      </c>
      <c r="AE68" t="n">
        <v>530934.6358117771</v>
      </c>
      <c r="AF68" t="n">
        <v>2.534911626731504e-06</v>
      </c>
      <c r="AG68" t="n">
        <v>12.33506944444444</v>
      </c>
      <c r="AH68" t="n">
        <v>480262.9793413418</v>
      </c>
    </row>
    <row r="69">
      <c r="A69" t="n">
        <v>67</v>
      </c>
      <c r="B69" t="n">
        <v>140</v>
      </c>
      <c r="C69" t="inlineStr">
        <is>
          <t xml:space="preserve">CONCLUIDO	</t>
        </is>
      </c>
      <c r="D69" t="n">
        <v>7.035</v>
      </c>
      <c r="E69" t="n">
        <v>14.21</v>
      </c>
      <c r="F69" t="n">
        <v>10.9</v>
      </c>
      <c r="G69" t="n">
        <v>81.72</v>
      </c>
      <c r="H69" t="n">
        <v>1.03</v>
      </c>
      <c r="I69" t="n">
        <v>8</v>
      </c>
      <c r="J69" t="n">
        <v>308.29</v>
      </c>
      <c r="K69" t="n">
        <v>60.56</v>
      </c>
      <c r="L69" t="n">
        <v>17.75</v>
      </c>
      <c r="M69" t="n">
        <v>6</v>
      </c>
      <c r="N69" t="n">
        <v>89.98</v>
      </c>
      <c r="O69" t="n">
        <v>38256.26</v>
      </c>
      <c r="P69" t="n">
        <v>166.82</v>
      </c>
      <c r="Q69" t="n">
        <v>623.97</v>
      </c>
      <c r="R69" t="n">
        <v>36.98</v>
      </c>
      <c r="S69" t="n">
        <v>29.8</v>
      </c>
      <c r="T69" t="n">
        <v>2507.6</v>
      </c>
      <c r="U69" t="n">
        <v>0.8100000000000001</v>
      </c>
      <c r="V69" t="n">
        <v>0.86</v>
      </c>
      <c r="W69" t="n">
        <v>2.37</v>
      </c>
      <c r="X69" t="n">
        <v>0.15</v>
      </c>
      <c r="Y69" t="n">
        <v>1</v>
      </c>
      <c r="Z69" t="n">
        <v>10</v>
      </c>
      <c r="AA69" t="n">
        <v>388.0333182138843</v>
      </c>
      <c r="AB69" t="n">
        <v>530.9243048020513</v>
      </c>
      <c r="AC69" t="n">
        <v>480.2536343086846</v>
      </c>
      <c r="AD69" t="n">
        <v>388033.3182138844</v>
      </c>
      <c r="AE69" t="n">
        <v>530924.3048020513</v>
      </c>
      <c r="AF69" t="n">
        <v>2.534767503490367e-06</v>
      </c>
      <c r="AG69" t="n">
        <v>12.33506944444444</v>
      </c>
      <c r="AH69" t="n">
        <v>480253.6343086846</v>
      </c>
    </row>
    <row r="70">
      <c r="A70" t="n">
        <v>68</v>
      </c>
      <c r="B70" t="n">
        <v>140</v>
      </c>
      <c r="C70" t="inlineStr">
        <is>
          <t xml:space="preserve">CONCLUIDO	</t>
        </is>
      </c>
      <c r="D70" t="n">
        <v>7.0424</v>
      </c>
      <c r="E70" t="n">
        <v>14.2</v>
      </c>
      <c r="F70" t="n">
        <v>10.88</v>
      </c>
      <c r="G70" t="n">
        <v>81.61</v>
      </c>
      <c r="H70" t="n">
        <v>1.04</v>
      </c>
      <c r="I70" t="n">
        <v>8</v>
      </c>
      <c r="J70" t="n">
        <v>308.83</v>
      </c>
      <c r="K70" t="n">
        <v>60.56</v>
      </c>
      <c r="L70" t="n">
        <v>18</v>
      </c>
      <c r="M70" t="n">
        <v>6</v>
      </c>
      <c r="N70" t="n">
        <v>90.27</v>
      </c>
      <c r="O70" t="n">
        <v>38323.08</v>
      </c>
      <c r="P70" t="n">
        <v>165.95</v>
      </c>
      <c r="Q70" t="n">
        <v>623.97</v>
      </c>
      <c r="R70" t="n">
        <v>36.47</v>
      </c>
      <c r="S70" t="n">
        <v>29.8</v>
      </c>
      <c r="T70" t="n">
        <v>2253.55</v>
      </c>
      <c r="U70" t="n">
        <v>0.82</v>
      </c>
      <c r="V70" t="n">
        <v>0.86</v>
      </c>
      <c r="W70" t="n">
        <v>2.37</v>
      </c>
      <c r="X70" t="n">
        <v>0.13</v>
      </c>
      <c r="Y70" t="n">
        <v>1</v>
      </c>
      <c r="Z70" t="n">
        <v>10</v>
      </c>
      <c r="AA70" t="n">
        <v>387.0863359926992</v>
      </c>
      <c r="AB70" t="n">
        <v>529.6286019491185</v>
      </c>
      <c r="AC70" t="n">
        <v>479.0815915175054</v>
      </c>
      <c r="AD70" t="n">
        <v>387086.3359926991</v>
      </c>
      <c r="AE70" t="n">
        <v>529628.6019491185</v>
      </c>
      <c r="AF70" t="n">
        <v>2.537433783451395e-06</v>
      </c>
      <c r="AG70" t="n">
        <v>12.32638888888889</v>
      </c>
      <c r="AH70" t="n">
        <v>479081.5915175054</v>
      </c>
    </row>
    <row r="71">
      <c r="A71" t="n">
        <v>69</v>
      </c>
      <c r="B71" t="n">
        <v>140</v>
      </c>
      <c r="C71" t="inlineStr">
        <is>
          <t xml:space="preserve">CONCLUIDO	</t>
        </is>
      </c>
      <c r="D71" t="n">
        <v>7.0399</v>
      </c>
      <c r="E71" t="n">
        <v>14.2</v>
      </c>
      <c r="F71" t="n">
        <v>10.89</v>
      </c>
      <c r="G71" t="n">
        <v>81.64</v>
      </c>
      <c r="H71" t="n">
        <v>1.05</v>
      </c>
      <c r="I71" t="n">
        <v>8</v>
      </c>
      <c r="J71" t="n">
        <v>309.37</v>
      </c>
      <c r="K71" t="n">
        <v>60.56</v>
      </c>
      <c r="L71" t="n">
        <v>18.25</v>
      </c>
      <c r="M71" t="n">
        <v>6</v>
      </c>
      <c r="N71" t="n">
        <v>90.56999999999999</v>
      </c>
      <c r="O71" t="n">
        <v>38390.02</v>
      </c>
      <c r="P71" t="n">
        <v>165.6</v>
      </c>
      <c r="Q71" t="n">
        <v>623.99</v>
      </c>
      <c r="R71" t="n">
        <v>36.65</v>
      </c>
      <c r="S71" t="n">
        <v>29.8</v>
      </c>
      <c r="T71" t="n">
        <v>2342.25</v>
      </c>
      <c r="U71" t="n">
        <v>0.8100000000000001</v>
      </c>
      <c r="V71" t="n">
        <v>0.86</v>
      </c>
      <c r="W71" t="n">
        <v>2.36</v>
      </c>
      <c r="X71" t="n">
        <v>0.14</v>
      </c>
      <c r="Y71" t="n">
        <v>1</v>
      </c>
      <c r="Z71" t="n">
        <v>10</v>
      </c>
      <c r="AA71" t="n">
        <v>386.9226223054407</v>
      </c>
      <c r="AB71" t="n">
        <v>529.4046016596735</v>
      </c>
      <c r="AC71" t="n">
        <v>478.8789695012985</v>
      </c>
      <c r="AD71" t="n">
        <v>386922.6223054407</v>
      </c>
      <c r="AE71" t="n">
        <v>529404.6016596735</v>
      </c>
      <c r="AF71" t="n">
        <v>2.536533013194291e-06</v>
      </c>
      <c r="AG71" t="n">
        <v>12.32638888888889</v>
      </c>
      <c r="AH71" t="n">
        <v>478878.9695012985</v>
      </c>
    </row>
    <row r="72">
      <c r="A72" t="n">
        <v>70</v>
      </c>
      <c r="B72" t="n">
        <v>140</v>
      </c>
      <c r="C72" t="inlineStr">
        <is>
          <t xml:space="preserve">CONCLUIDO	</t>
        </is>
      </c>
      <c r="D72" t="n">
        <v>7.0417</v>
      </c>
      <c r="E72" t="n">
        <v>14.2</v>
      </c>
      <c r="F72" t="n">
        <v>10.88</v>
      </c>
      <c r="G72" t="n">
        <v>81.62</v>
      </c>
      <c r="H72" t="n">
        <v>1.06</v>
      </c>
      <c r="I72" t="n">
        <v>8</v>
      </c>
      <c r="J72" t="n">
        <v>309.91</v>
      </c>
      <c r="K72" t="n">
        <v>60.56</v>
      </c>
      <c r="L72" t="n">
        <v>18.5</v>
      </c>
      <c r="M72" t="n">
        <v>6</v>
      </c>
      <c r="N72" t="n">
        <v>90.86</v>
      </c>
      <c r="O72" t="n">
        <v>38457.09</v>
      </c>
      <c r="P72" t="n">
        <v>165.08</v>
      </c>
      <c r="Q72" t="n">
        <v>623.97</v>
      </c>
      <c r="R72" t="n">
        <v>36.41</v>
      </c>
      <c r="S72" t="n">
        <v>29.8</v>
      </c>
      <c r="T72" t="n">
        <v>2225.54</v>
      </c>
      <c r="U72" t="n">
        <v>0.82</v>
      </c>
      <c r="V72" t="n">
        <v>0.86</v>
      </c>
      <c r="W72" t="n">
        <v>2.37</v>
      </c>
      <c r="X72" t="n">
        <v>0.14</v>
      </c>
      <c r="Y72" t="n">
        <v>1</v>
      </c>
      <c r="Z72" t="n">
        <v>10</v>
      </c>
      <c r="AA72" t="n">
        <v>386.4315125348832</v>
      </c>
      <c r="AB72" t="n">
        <v>528.7326436053628</v>
      </c>
      <c r="AC72" t="n">
        <v>478.2711421805922</v>
      </c>
      <c r="AD72" t="n">
        <v>386431.5125348832</v>
      </c>
      <c r="AE72" t="n">
        <v>528732.6436053627</v>
      </c>
      <c r="AF72" t="n">
        <v>2.537181567779405e-06</v>
      </c>
      <c r="AG72" t="n">
        <v>12.32638888888889</v>
      </c>
      <c r="AH72" t="n">
        <v>478271.1421805922</v>
      </c>
    </row>
    <row r="73">
      <c r="A73" t="n">
        <v>71</v>
      </c>
      <c r="B73" t="n">
        <v>140</v>
      </c>
      <c r="C73" t="inlineStr">
        <is>
          <t xml:space="preserve">CONCLUIDO	</t>
        </is>
      </c>
      <c r="D73" t="n">
        <v>7.0439</v>
      </c>
      <c r="E73" t="n">
        <v>14.2</v>
      </c>
      <c r="F73" t="n">
        <v>10.88</v>
      </c>
      <c r="G73" t="n">
        <v>81.58</v>
      </c>
      <c r="H73" t="n">
        <v>1.08</v>
      </c>
      <c r="I73" t="n">
        <v>8</v>
      </c>
      <c r="J73" t="n">
        <v>310.46</v>
      </c>
      <c r="K73" t="n">
        <v>60.56</v>
      </c>
      <c r="L73" t="n">
        <v>18.75</v>
      </c>
      <c r="M73" t="n">
        <v>6</v>
      </c>
      <c r="N73" t="n">
        <v>91.16</v>
      </c>
      <c r="O73" t="n">
        <v>38524.29</v>
      </c>
      <c r="P73" t="n">
        <v>164.59</v>
      </c>
      <c r="Q73" t="n">
        <v>624.01</v>
      </c>
      <c r="R73" t="n">
        <v>36.34</v>
      </c>
      <c r="S73" t="n">
        <v>29.8</v>
      </c>
      <c r="T73" t="n">
        <v>2190.43</v>
      </c>
      <c r="U73" t="n">
        <v>0.82</v>
      </c>
      <c r="V73" t="n">
        <v>0.86</v>
      </c>
      <c r="W73" t="n">
        <v>2.36</v>
      </c>
      <c r="X73" t="n">
        <v>0.13</v>
      </c>
      <c r="Y73" t="n">
        <v>1</v>
      </c>
      <c r="Z73" t="n">
        <v>10</v>
      </c>
      <c r="AA73" t="n">
        <v>385.9980803041354</v>
      </c>
      <c r="AB73" t="n">
        <v>528.1396025055732</v>
      </c>
      <c r="AC73" t="n">
        <v>477.7347000910281</v>
      </c>
      <c r="AD73" t="n">
        <v>385998.0803041355</v>
      </c>
      <c r="AE73" t="n">
        <v>528139.6025055732</v>
      </c>
      <c r="AF73" t="n">
        <v>2.537974245605657e-06</v>
      </c>
      <c r="AG73" t="n">
        <v>12.32638888888889</v>
      </c>
      <c r="AH73" t="n">
        <v>477734.7000910281</v>
      </c>
    </row>
    <row r="74">
      <c r="A74" t="n">
        <v>72</v>
      </c>
      <c r="B74" t="n">
        <v>140</v>
      </c>
      <c r="C74" t="inlineStr">
        <is>
          <t xml:space="preserve">CONCLUIDO	</t>
        </is>
      </c>
      <c r="D74" t="n">
        <v>7.0469</v>
      </c>
      <c r="E74" t="n">
        <v>14.19</v>
      </c>
      <c r="F74" t="n">
        <v>10.87</v>
      </c>
      <c r="G74" t="n">
        <v>81.54000000000001</v>
      </c>
      <c r="H74" t="n">
        <v>1.09</v>
      </c>
      <c r="I74" t="n">
        <v>8</v>
      </c>
      <c r="J74" t="n">
        <v>311.01</v>
      </c>
      <c r="K74" t="n">
        <v>60.56</v>
      </c>
      <c r="L74" t="n">
        <v>19</v>
      </c>
      <c r="M74" t="n">
        <v>6</v>
      </c>
      <c r="N74" t="n">
        <v>91.45</v>
      </c>
      <c r="O74" t="n">
        <v>38591.62</v>
      </c>
      <c r="P74" t="n">
        <v>163.35</v>
      </c>
      <c r="Q74" t="n">
        <v>624.02</v>
      </c>
      <c r="R74" t="n">
        <v>36.24</v>
      </c>
      <c r="S74" t="n">
        <v>29.8</v>
      </c>
      <c r="T74" t="n">
        <v>2137.25</v>
      </c>
      <c r="U74" t="n">
        <v>0.82</v>
      </c>
      <c r="V74" t="n">
        <v>0.86</v>
      </c>
      <c r="W74" t="n">
        <v>2.36</v>
      </c>
      <c r="X74" t="n">
        <v>0.12</v>
      </c>
      <c r="Y74" t="n">
        <v>1</v>
      </c>
      <c r="Z74" t="n">
        <v>10</v>
      </c>
      <c r="AA74" t="n">
        <v>384.9217079656598</v>
      </c>
      <c r="AB74" t="n">
        <v>526.6668623858747</v>
      </c>
      <c r="AC74" t="n">
        <v>476.40251622135</v>
      </c>
      <c r="AD74" t="n">
        <v>384921.7079656598</v>
      </c>
      <c r="AE74" t="n">
        <v>526666.8623858746</v>
      </c>
      <c r="AF74" t="n">
        <v>2.539055169914182e-06</v>
      </c>
      <c r="AG74" t="n">
        <v>12.31770833333333</v>
      </c>
      <c r="AH74" t="n">
        <v>476402.5162213499</v>
      </c>
    </row>
    <row r="75">
      <c r="A75" t="n">
        <v>73</v>
      </c>
      <c r="B75" t="n">
        <v>140</v>
      </c>
      <c r="C75" t="inlineStr">
        <is>
          <t xml:space="preserve">CONCLUIDO	</t>
        </is>
      </c>
      <c r="D75" t="n">
        <v>7.0407</v>
      </c>
      <c r="E75" t="n">
        <v>14.2</v>
      </c>
      <c r="F75" t="n">
        <v>10.88</v>
      </c>
      <c r="G75" t="n">
        <v>81.63</v>
      </c>
      <c r="H75" t="n">
        <v>1.1</v>
      </c>
      <c r="I75" t="n">
        <v>8</v>
      </c>
      <c r="J75" t="n">
        <v>311.55</v>
      </c>
      <c r="K75" t="n">
        <v>60.56</v>
      </c>
      <c r="L75" t="n">
        <v>19.25</v>
      </c>
      <c r="M75" t="n">
        <v>6</v>
      </c>
      <c r="N75" t="n">
        <v>91.75</v>
      </c>
      <c r="O75" t="n">
        <v>38659.08</v>
      </c>
      <c r="P75" t="n">
        <v>162.52</v>
      </c>
      <c r="Q75" t="n">
        <v>624.02</v>
      </c>
      <c r="R75" t="n">
        <v>36.58</v>
      </c>
      <c r="S75" t="n">
        <v>29.8</v>
      </c>
      <c r="T75" t="n">
        <v>2306.43</v>
      </c>
      <c r="U75" t="n">
        <v>0.8100000000000001</v>
      </c>
      <c r="V75" t="n">
        <v>0.86</v>
      </c>
      <c r="W75" t="n">
        <v>2.37</v>
      </c>
      <c r="X75" t="n">
        <v>0.14</v>
      </c>
      <c r="Y75" t="n">
        <v>1</v>
      </c>
      <c r="Z75" t="n">
        <v>10</v>
      </c>
      <c r="AA75" t="n">
        <v>384.4777671649912</v>
      </c>
      <c r="AB75" t="n">
        <v>526.059442997114</v>
      </c>
      <c r="AC75" t="n">
        <v>475.8530680865341</v>
      </c>
      <c r="AD75" t="n">
        <v>384477.7671649912</v>
      </c>
      <c r="AE75" t="n">
        <v>526059.442997114</v>
      </c>
      <c r="AF75" t="n">
        <v>2.536821259676564e-06</v>
      </c>
      <c r="AG75" t="n">
        <v>12.32638888888889</v>
      </c>
      <c r="AH75" t="n">
        <v>475853.068086534</v>
      </c>
    </row>
    <row r="76">
      <c r="A76" t="n">
        <v>74</v>
      </c>
      <c r="B76" t="n">
        <v>140</v>
      </c>
      <c r="C76" t="inlineStr">
        <is>
          <t xml:space="preserve">CONCLUIDO	</t>
        </is>
      </c>
      <c r="D76" t="n">
        <v>7.0781</v>
      </c>
      <c r="E76" t="n">
        <v>14.13</v>
      </c>
      <c r="F76" t="n">
        <v>10.86</v>
      </c>
      <c r="G76" t="n">
        <v>93.09999999999999</v>
      </c>
      <c r="H76" t="n">
        <v>1.11</v>
      </c>
      <c r="I76" t="n">
        <v>7</v>
      </c>
      <c r="J76" t="n">
        <v>312.1</v>
      </c>
      <c r="K76" t="n">
        <v>60.56</v>
      </c>
      <c r="L76" t="n">
        <v>19.5</v>
      </c>
      <c r="M76" t="n">
        <v>5</v>
      </c>
      <c r="N76" t="n">
        <v>92.05</v>
      </c>
      <c r="O76" t="n">
        <v>38726.8</v>
      </c>
      <c r="P76" t="n">
        <v>162.05</v>
      </c>
      <c r="Q76" t="n">
        <v>623.97</v>
      </c>
      <c r="R76" t="n">
        <v>35.88</v>
      </c>
      <c r="S76" t="n">
        <v>29.8</v>
      </c>
      <c r="T76" t="n">
        <v>1963.26</v>
      </c>
      <c r="U76" t="n">
        <v>0.83</v>
      </c>
      <c r="V76" t="n">
        <v>0.86</v>
      </c>
      <c r="W76" t="n">
        <v>2.36</v>
      </c>
      <c r="X76" t="n">
        <v>0.11</v>
      </c>
      <c r="Y76" t="n">
        <v>1</v>
      </c>
      <c r="Z76" t="n">
        <v>10</v>
      </c>
      <c r="AA76" t="n">
        <v>383.1104951714768</v>
      </c>
      <c r="AB76" t="n">
        <v>524.1886811358046</v>
      </c>
      <c r="AC76" t="n">
        <v>474.1608491116372</v>
      </c>
      <c r="AD76" t="n">
        <v>383110.4951714769</v>
      </c>
      <c r="AE76" t="n">
        <v>524188.6811358046</v>
      </c>
      <c r="AF76" t="n">
        <v>2.550296782722838e-06</v>
      </c>
      <c r="AG76" t="n">
        <v>12.265625</v>
      </c>
      <c r="AH76" t="n">
        <v>474160.8491116372</v>
      </c>
    </row>
    <row r="77">
      <c r="A77" t="n">
        <v>75</v>
      </c>
      <c r="B77" t="n">
        <v>140</v>
      </c>
      <c r="C77" t="inlineStr">
        <is>
          <t xml:space="preserve">CONCLUIDO	</t>
        </is>
      </c>
      <c r="D77" t="n">
        <v>7.0755</v>
      </c>
      <c r="E77" t="n">
        <v>14.13</v>
      </c>
      <c r="F77" t="n">
        <v>10.87</v>
      </c>
      <c r="G77" t="n">
        <v>93.14</v>
      </c>
      <c r="H77" t="n">
        <v>1.13</v>
      </c>
      <c r="I77" t="n">
        <v>7</v>
      </c>
      <c r="J77" t="n">
        <v>312.65</v>
      </c>
      <c r="K77" t="n">
        <v>60.56</v>
      </c>
      <c r="L77" t="n">
        <v>19.75</v>
      </c>
      <c r="M77" t="n">
        <v>5</v>
      </c>
      <c r="N77" t="n">
        <v>92.34999999999999</v>
      </c>
      <c r="O77" t="n">
        <v>38794.53</v>
      </c>
      <c r="P77" t="n">
        <v>162.37</v>
      </c>
      <c r="Q77" t="n">
        <v>623.97</v>
      </c>
      <c r="R77" t="n">
        <v>36.05</v>
      </c>
      <c r="S77" t="n">
        <v>29.8</v>
      </c>
      <c r="T77" t="n">
        <v>2047.16</v>
      </c>
      <c r="U77" t="n">
        <v>0.83</v>
      </c>
      <c r="V77" t="n">
        <v>0.86</v>
      </c>
      <c r="W77" t="n">
        <v>2.36</v>
      </c>
      <c r="X77" t="n">
        <v>0.12</v>
      </c>
      <c r="Y77" t="n">
        <v>1</v>
      </c>
      <c r="Z77" t="n">
        <v>10</v>
      </c>
      <c r="AA77" t="n">
        <v>383.4639515264629</v>
      </c>
      <c r="AB77" t="n">
        <v>524.6722957140902</v>
      </c>
      <c r="AC77" t="n">
        <v>474.5983081933286</v>
      </c>
      <c r="AD77" t="n">
        <v>383463.9515264629</v>
      </c>
      <c r="AE77" t="n">
        <v>524672.2957140902</v>
      </c>
      <c r="AF77" t="n">
        <v>2.54935998165545e-06</v>
      </c>
      <c r="AG77" t="n">
        <v>12.265625</v>
      </c>
      <c r="AH77" t="n">
        <v>474598.3081933287</v>
      </c>
    </row>
    <row r="78">
      <c r="A78" t="n">
        <v>76</v>
      </c>
      <c r="B78" t="n">
        <v>140</v>
      </c>
      <c r="C78" t="inlineStr">
        <is>
          <t xml:space="preserve">CONCLUIDO	</t>
        </is>
      </c>
      <c r="D78" t="n">
        <v>7.0742</v>
      </c>
      <c r="E78" t="n">
        <v>14.14</v>
      </c>
      <c r="F78" t="n">
        <v>10.87</v>
      </c>
      <c r="G78" t="n">
        <v>93.16</v>
      </c>
      <c r="H78" t="n">
        <v>1.14</v>
      </c>
      <c r="I78" t="n">
        <v>7</v>
      </c>
      <c r="J78" t="n">
        <v>313.2</v>
      </c>
      <c r="K78" t="n">
        <v>60.56</v>
      </c>
      <c r="L78" t="n">
        <v>20</v>
      </c>
      <c r="M78" t="n">
        <v>5</v>
      </c>
      <c r="N78" t="n">
        <v>92.65000000000001</v>
      </c>
      <c r="O78" t="n">
        <v>38862.4</v>
      </c>
      <c r="P78" t="n">
        <v>162.63</v>
      </c>
      <c r="Q78" t="n">
        <v>623.97</v>
      </c>
      <c r="R78" t="n">
        <v>36.19</v>
      </c>
      <c r="S78" t="n">
        <v>29.8</v>
      </c>
      <c r="T78" t="n">
        <v>2115.9</v>
      </c>
      <c r="U78" t="n">
        <v>0.82</v>
      </c>
      <c r="V78" t="n">
        <v>0.86</v>
      </c>
      <c r="W78" t="n">
        <v>2.36</v>
      </c>
      <c r="X78" t="n">
        <v>0.12</v>
      </c>
      <c r="Y78" t="n">
        <v>1</v>
      </c>
      <c r="Z78" t="n">
        <v>10</v>
      </c>
      <c r="AA78" t="n">
        <v>383.6956998478841</v>
      </c>
      <c r="AB78" t="n">
        <v>524.9893839914731</v>
      </c>
      <c r="AC78" t="n">
        <v>474.8851340105544</v>
      </c>
      <c r="AD78" t="n">
        <v>383695.6998478841</v>
      </c>
      <c r="AE78" t="n">
        <v>524989.3839914731</v>
      </c>
      <c r="AF78" t="n">
        <v>2.548891581121756e-06</v>
      </c>
      <c r="AG78" t="n">
        <v>12.27430555555556</v>
      </c>
      <c r="AH78" t="n">
        <v>474885.1340105544</v>
      </c>
    </row>
    <row r="79">
      <c r="A79" t="n">
        <v>77</v>
      </c>
      <c r="B79" t="n">
        <v>140</v>
      </c>
      <c r="C79" t="inlineStr">
        <is>
          <t xml:space="preserve">CONCLUIDO	</t>
        </is>
      </c>
      <c r="D79" t="n">
        <v>7.0751</v>
      </c>
      <c r="E79" t="n">
        <v>14.13</v>
      </c>
      <c r="F79" t="n">
        <v>10.87</v>
      </c>
      <c r="G79" t="n">
        <v>93.15000000000001</v>
      </c>
      <c r="H79" t="n">
        <v>1.15</v>
      </c>
      <c r="I79" t="n">
        <v>7</v>
      </c>
      <c r="J79" t="n">
        <v>313.75</v>
      </c>
      <c r="K79" t="n">
        <v>60.56</v>
      </c>
      <c r="L79" t="n">
        <v>20.25</v>
      </c>
      <c r="M79" t="n">
        <v>5</v>
      </c>
      <c r="N79" t="n">
        <v>92.95</v>
      </c>
      <c r="O79" t="n">
        <v>38930.39</v>
      </c>
      <c r="P79" t="n">
        <v>163.08</v>
      </c>
      <c r="Q79" t="n">
        <v>624.01</v>
      </c>
      <c r="R79" t="n">
        <v>36.13</v>
      </c>
      <c r="S79" t="n">
        <v>29.8</v>
      </c>
      <c r="T79" t="n">
        <v>2090.03</v>
      </c>
      <c r="U79" t="n">
        <v>0.82</v>
      </c>
      <c r="V79" t="n">
        <v>0.86</v>
      </c>
      <c r="W79" t="n">
        <v>2.36</v>
      </c>
      <c r="X79" t="n">
        <v>0.12</v>
      </c>
      <c r="Y79" t="n">
        <v>1</v>
      </c>
      <c r="Z79" t="n">
        <v>10</v>
      </c>
      <c r="AA79" t="n">
        <v>384.0198270788062</v>
      </c>
      <c r="AB79" t="n">
        <v>525.4328691683048</v>
      </c>
      <c r="AC79" t="n">
        <v>475.2862935845446</v>
      </c>
      <c r="AD79" t="n">
        <v>384019.8270788062</v>
      </c>
      <c r="AE79" t="n">
        <v>525432.8691683048</v>
      </c>
      <c r="AF79" t="n">
        <v>2.549215858414313e-06</v>
      </c>
      <c r="AG79" t="n">
        <v>12.265625</v>
      </c>
      <c r="AH79" t="n">
        <v>475286.2935845446</v>
      </c>
    </row>
    <row r="80">
      <c r="A80" t="n">
        <v>78</v>
      </c>
      <c r="B80" t="n">
        <v>140</v>
      </c>
      <c r="C80" t="inlineStr">
        <is>
          <t xml:space="preserve">CONCLUIDO	</t>
        </is>
      </c>
      <c r="D80" t="n">
        <v>7.076</v>
      </c>
      <c r="E80" t="n">
        <v>14.13</v>
      </c>
      <c r="F80" t="n">
        <v>10.87</v>
      </c>
      <c r="G80" t="n">
        <v>93.13</v>
      </c>
      <c r="H80" t="n">
        <v>1.16</v>
      </c>
      <c r="I80" t="n">
        <v>7</v>
      </c>
      <c r="J80" t="n">
        <v>314.3</v>
      </c>
      <c r="K80" t="n">
        <v>60.56</v>
      </c>
      <c r="L80" t="n">
        <v>20.5</v>
      </c>
      <c r="M80" t="n">
        <v>5</v>
      </c>
      <c r="N80" t="n">
        <v>93.25</v>
      </c>
      <c r="O80" t="n">
        <v>38998.53</v>
      </c>
      <c r="P80" t="n">
        <v>162.72</v>
      </c>
      <c r="Q80" t="n">
        <v>624.09</v>
      </c>
      <c r="R80" t="n">
        <v>36.09</v>
      </c>
      <c r="S80" t="n">
        <v>29.8</v>
      </c>
      <c r="T80" t="n">
        <v>2066.17</v>
      </c>
      <c r="U80" t="n">
        <v>0.83</v>
      </c>
      <c r="V80" t="n">
        <v>0.86</v>
      </c>
      <c r="W80" t="n">
        <v>2.36</v>
      </c>
      <c r="X80" t="n">
        <v>0.12</v>
      </c>
      <c r="Y80" t="n">
        <v>1</v>
      </c>
      <c r="Z80" t="n">
        <v>10</v>
      </c>
      <c r="AA80" t="n">
        <v>383.7209229546895</v>
      </c>
      <c r="AB80" t="n">
        <v>525.0238953589692</v>
      </c>
      <c r="AC80" t="n">
        <v>474.9163516615736</v>
      </c>
      <c r="AD80" t="n">
        <v>383720.9229546895</v>
      </c>
      <c r="AE80" t="n">
        <v>525023.8953589692</v>
      </c>
      <c r="AF80" t="n">
        <v>2.549540135706871e-06</v>
      </c>
      <c r="AG80" t="n">
        <v>12.265625</v>
      </c>
      <c r="AH80" t="n">
        <v>474916.3516615736</v>
      </c>
    </row>
    <row r="81">
      <c r="A81" t="n">
        <v>79</v>
      </c>
      <c r="B81" t="n">
        <v>140</v>
      </c>
      <c r="C81" t="inlineStr">
        <is>
          <t xml:space="preserve">CONCLUIDO	</t>
        </is>
      </c>
      <c r="D81" t="n">
        <v>7.0744</v>
      </c>
      <c r="E81" t="n">
        <v>14.14</v>
      </c>
      <c r="F81" t="n">
        <v>10.87</v>
      </c>
      <c r="G81" t="n">
        <v>93.16</v>
      </c>
      <c r="H81" t="n">
        <v>1.17</v>
      </c>
      <c r="I81" t="n">
        <v>7</v>
      </c>
      <c r="J81" t="n">
        <v>314.86</v>
      </c>
      <c r="K81" t="n">
        <v>60.56</v>
      </c>
      <c r="L81" t="n">
        <v>20.75</v>
      </c>
      <c r="M81" t="n">
        <v>5</v>
      </c>
      <c r="N81" t="n">
        <v>93.55</v>
      </c>
      <c r="O81" t="n">
        <v>39066.8</v>
      </c>
      <c r="P81" t="n">
        <v>162.34</v>
      </c>
      <c r="Q81" t="n">
        <v>623.97</v>
      </c>
      <c r="R81" t="n">
        <v>36.18</v>
      </c>
      <c r="S81" t="n">
        <v>29.8</v>
      </c>
      <c r="T81" t="n">
        <v>2113.99</v>
      </c>
      <c r="U81" t="n">
        <v>0.82</v>
      </c>
      <c r="V81" t="n">
        <v>0.86</v>
      </c>
      <c r="W81" t="n">
        <v>2.36</v>
      </c>
      <c r="X81" t="n">
        <v>0.12</v>
      </c>
      <c r="Y81" t="n">
        <v>1</v>
      </c>
      <c r="Z81" t="n">
        <v>10</v>
      </c>
      <c r="AA81" t="n">
        <v>383.4677290513497</v>
      </c>
      <c r="AB81" t="n">
        <v>524.677464290293</v>
      </c>
      <c r="AC81" t="n">
        <v>474.6029834878727</v>
      </c>
      <c r="AD81" t="n">
        <v>383467.7290513497</v>
      </c>
      <c r="AE81" t="n">
        <v>524677.4642902929</v>
      </c>
      <c r="AF81" t="n">
        <v>2.548963642742325e-06</v>
      </c>
      <c r="AG81" t="n">
        <v>12.27430555555556</v>
      </c>
      <c r="AH81" t="n">
        <v>474602.9834878728</v>
      </c>
    </row>
    <row r="82">
      <c r="A82" t="n">
        <v>80</v>
      </c>
      <c r="B82" t="n">
        <v>140</v>
      </c>
      <c r="C82" t="inlineStr">
        <is>
          <t xml:space="preserve">CONCLUIDO	</t>
        </is>
      </c>
      <c r="D82" t="n">
        <v>7.0781</v>
      </c>
      <c r="E82" t="n">
        <v>14.13</v>
      </c>
      <c r="F82" t="n">
        <v>10.86</v>
      </c>
      <c r="G82" t="n">
        <v>93.09999999999999</v>
      </c>
      <c r="H82" t="n">
        <v>1.19</v>
      </c>
      <c r="I82" t="n">
        <v>7</v>
      </c>
      <c r="J82" t="n">
        <v>315.41</v>
      </c>
      <c r="K82" t="n">
        <v>60.56</v>
      </c>
      <c r="L82" t="n">
        <v>21</v>
      </c>
      <c r="M82" t="n">
        <v>5</v>
      </c>
      <c r="N82" t="n">
        <v>93.86</v>
      </c>
      <c r="O82" t="n">
        <v>39135.2</v>
      </c>
      <c r="P82" t="n">
        <v>161.87</v>
      </c>
      <c r="Q82" t="n">
        <v>623.97</v>
      </c>
      <c r="R82" t="n">
        <v>35.89</v>
      </c>
      <c r="S82" t="n">
        <v>29.8</v>
      </c>
      <c r="T82" t="n">
        <v>1968.23</v>
      </c>
      <c r="U82" t="n">
        <v>0.83</v>
      </c>
      <c r="V82" t="n">
        <v>0.86</v>
      </c>
      <c r="W82" t="n">
        <v>2.36</v>
      </c>
      <c r="X82" t="n">
        <v>0.11</v>
      </c>
      <c r="Y82" t="n">
        <v>1</v>
      </c>
      <c r="Z82" t="n">
        <v>10</v>
      </c>
      <c r="AA82" t="n">
        <v>382.972103153555</v>
      </c>
      <c r="AB82" t="n">
        <v>523.9993270714589</v>
      </c>
      <c r="AC82" t="n">
        <v>473.9895667334326</v>
      </c>
      <c r="AD82" t="n">
        <v>382972.103153555</v>
      </c>
      <c r="AE82" t="n">
        <v>523999.3270714589</v>
      </c>
      <c r="AF82" t="n">
        <v>2.550296782722838e-06</v>
      </c>
      <c r="AG82" t="n">
        <v>12.265625</v>
      </c>
      <c r="AH82" t="n">
        <v>473989.5667334326</v>
      </c>
    </row>
    <row r="83">
      <c r="A83" t="n">
        <v>81</v>
      </c>
      <c r="B83" t="n">
        <v>140</v>
      </c>
      <c r="C83" t="inlineStr">
        <is>
          <t xml:space="preserve">CONCLUIDO	</t>
        </is>
      </c>
      <c r="D83" t="n">
        <v>7.0732</v>
      </c>
      <c r="E83" t="n">
        <v>14.14</v>
      </c>
      <c r="F83" t="n">
        <v>10.87</v>
      </c>
      <c r="G83" t="n">
        <v>93.18000000000001</v>
      </c>
      <c r="H83" t="n">
        <v>1.2</v>
      </c>
      <c r="I83" t="n">
        <v>7</v>
      </c>
      <c r="J83" t="n">
        <v>315.97</v>
      </c>
      <c r="K83" t="n">
        <v>60.56</v>
      </c>
      <c r="L83" t="n">
        <v>21.25</v>
      </c>
      <c r="M83" t="n">
        <v>5</v>
      </c>
      <c r="N83" t="n">
        <v>94.16</v>
      </c>
      <c r="O83" t="n">
        <v>39203.74</v>
      </c>
      <c r="P83" t="n">
        <v>161.41</v>
      </c>
      <c r="Q83" t="n">
        <v>623.99</v>
      </c>
      <c r="R83" t="n">
        <v>36.13</v>
      </c>
      <c r="S83" t="n">
        <v>29.8</v>
      </c>
      <c r="T83" t="n">
        <v>2090.42</v>
      </c>
      <c r="U83" t="n">
        <v>0.82</v>
      </c>
      <c r="V83" t="n">
        <v>0.86</v>
      </c>
      <c r="W83" t="n">
        <v>2.37</v>
      </c>
      <c r="X83" t="n">
        <v>0.12</v>
      </c>
      <c r="Y83" t="n">
        <v>1</v>
      </c>
      <c r="Z83" t="n">
        <v>10</v>
      </c>
      <c r="AA83" t="n">
        <v>382.7815101800166</v>
      </c>
      <c r="AB83" t="n">
        <v>523.738549356695</v>
      </c>
      <c r="AC83" t="n">
        <v>473.753677277762</v>
      </c>
      <c r="AD83" t="n">
        <v>382781.5101800166</v>
      </c>
      <c r="AE83" t="n">
        <v>523738.549356695</v>
      </c>
      <c r="AF83" t="n">
        <v>2.548531273018914e-06</v>
      </c>
      <c r="AG83" t="n">
        <v>12.27430555555556</v>
      </c>
      <c r="AH83" t="n">
        <v>473753.677277762</v>
      </c>
    </row>
    <row r="84">
      <c r="A84" t="n">
        <v>82</v>
      </c>
      <c r="B84" t="n">
        <v>140</v>
      </c>
      <c r="C84" t="inlineStr">
        <is>
          <t xml:space="preserve">CONCLUIDO	</t>
        </is>
      </c>
      <c r="D84" t="n">
        <v>7.0714</v>
      </c>
      <c r="E84" t="n">
        <v>14.14</v>
      </c>
      <c r="F84" t="n">
        <v>10.87</v>
      </c>
      <c r="G84" t="n">
        <v>93.20999999999999</v>
      </c>
      <c r="H84" t="n">
        <v>1.21</v>
      </c>
      <c r="I84" t="n">
        <v>7</v>
      </c>
      <c r="J84" t="n">
        <v>316.53</v>
      </c>
      <c r="K84" t="n">
        <v>60.56</v>
      </c>
      <c r="L84" t="n">
        <v>21.5</v>
      </c>
      <c r="M84" t="n">
        <v>5</v>
      </c>
      <c r="N84" t="n">
        <v>94.47</v>
      </c>
      <c r="O84" t="n">
        <v>39272.42</v>
      </c>
      <c r="P84" t="n">
        <v>160.73</v>
      </c>
      <c r="Q84" t="n">
        <v>623.97</v>
      </c>
      <c r="R84" t="n">
        <v>36.31</v>
      </c>
      <c r="S84" t="n">
        <v>29.8</v>
      </c>
      <c r="T84" t="n">
        <v>2180.06</v>
      </c>
      <c r="U84" t="n">
        <v>0.82</v>
      </c>
      <c r="V84" t="n">
        <v>0.86</v>
      </c>
      <c r="W84" t="n">
        <v>2.36</v>
      </c>
      <c r="X84" t="n">
        <v>0.13</v>
      </c>
      <c r="Y84" t="n">
        <v>1</v>
      </c>
      <c r="Z84" t="n">
        <v>10</v>
      </c>
      <c r="AA84" t="n">
        <v>382.3019898870529</v>
      </c>
      <c r="AB84" t="n">
        <v>523.0824485369199</v>
      </c>
      <c r="AC84" t="n">
        <v>473.1601937993829</v>
      </c>
      <c r="AD84" t="n">
        <v>382301.9898870529</v>
      </c>
      <c r="AE84" t="n">
        <v>523082.4485369198</v>
      </c>
      <c r="AF84" t="n">
        <v>2.5478827184338e-06</v>
      </c>
      <c r="AG84" t="n">
        <v>12.27430555555556</v>
      </c>
      <c r="AH84" t="n">
        <v>473160.1937993829</v>
      </c>
    </row>
    <row r="85">
      <c r="A85" t="n">
        <v>83</v>
      </c>
      <c r="B85" t="n">
        <v>140</v>
      </c>
      <c r="C85" t="inlineStr">
        <is>
          <t xml:space="preserve">CONCLUIDO	</t>
        </is>
      </c>
      <c r="D85" t="n">
        <v>7.0717</v>
      </c>
      <c r="E85" t="n">
        <v>14.14</v>
      </c>
      <c r="F85" t="n">
        <v>10.87</v>
      </c>
      <c r="G85" t="n">
        <v>93.20999999999999</v>
      </c>
      <c r="H85" t="n">
        <v>1.22</v>
      </c>
      <c r="I85" t="n">
        <v>7</v>
      </c>
      <c r="J85" t="n">
        <v>317.08</v>
      </c>
      <c r="K85" t="n">
        <v>60.56</v>
      </c>
      <c r="L85" t="n">
        <v>21.75</v>
      </c>
      <c r="M85" t="n">
        <v>5</v>
      </c>
      <c r="N85" t="n">
        <v>94.78</v>
      </c>
      <c r="O85" t="n">
        <v>39341.24</v>
      </c>
      <c r="P85" t="n">
        <v>160.41</v>
      </c>
      <c r="Q85" t="n">
        <v>623.97</v>
      </c>
      <c r="R85" t="n">
        <v>36.39</v>
      </c>
      <c r="S85" t="n">
        <v>29.8</v>
      </c>
      <c r="T85" t="n">
        <v>2218.7</v>
      </c>
      <c r="U85" t="n">
        <v>0.82</v>
      </c>
      <c r="V85" t="n">
        <v>0.86</v>
      </c>
      <c r="W85" t="n">
        <v>2.36</v>
      </c>
      <c r="X85" t="n">
        <v>0.13</v>
      </c>
      <c r="Y85" t="n">
        <v>1</v>
      </c>
      <c r="Z85" t="n">
        <v>10</v>
      </c>
      <c r="AA85" t="n">
        <v>382.048459398441</v>
      </c>
      <c r="AB85" t="n">
        <v>522.7355569374253</v>
      </c>
      <c r="AC85" t="n">
        <v>472.8464090472787</v>
      </c>
      <c r="AD85" t="n">
        <v>382048.459398441</v>
      </c>
      <c r="AE85" t="n">
        <v>522735.5569374253</v>
      </c>
      <c r="AF85" t="n">
        <v>2.547990810864652e-06</v>
      </c>
      <c r="AG85" t="n">
        <v>12.27430555555556</v>
      </c>
      <c r="AH85" t="n">
        <v>472846.4090472787</v>
      </c>
    </row>
    <row r="86">
      <c r="A86" t="n">
        <v>84</v>
      </c>
      <c r="B86" t="n">
        <v>140</v>
      </c>
      <c r="C86" t="inlineStr">
        <is>
          <t xml:space="preserve">CONCLUIDO	</t>
        </is>
      </c>
      <c r="D86" t="n">
        <v>7.0716</v>
      </c>
      <c r="E86" t="n">
        <v>14.14</v>
      </c>
      <c r="F86" t="n">
        <v>10.87</v>
      </c>
      <c r="G86" t="n">
        <v>93.20999999999999</v>
      </c>
      <c r="H86" t="n">
        <v>1.23</v>
      </c>
      <c r="I86" t="n">
        <v>7</v>
      </c>
      <c r="J86" t="n">
        <v>317.64</v>
      </c>
      <c r="K86" t="n">
        <v>60.56</v>
      </c>
      <c r="L86" t="n">
        <v>22</v>
      </c>
      <c r="M86" t="n">
        <v>5</v>
      </c>
      <c r="N86" t="n">
        <v>95.09</v>
      </c>
      <c r="O86" t="n">
        <v>39410.2</v>
      </c>
      <c r="P86" t="n">
        <v>159.78</v>
      </c>
      <c r="Q86" t="n">
        <v>623.97</v>
      </c>
      <c r="R86" t="n">
        <v>36.31</v>
      </c>
      <c r="S86" t="n">
        <v>29.8</v>
      </c>
      <c r="T86" t="n">
        <v>2176.66</v>
      </c>
      <c r="U86" t="n">
        <v>0.82</v>
      </c>
      <c r="V86" t="n">
        <v>0.86</v>
      </c>
      <c r="W86" t="n">
        <v>2.37</v>
      </c>
      <c r="X86" t="n">
        <v>0.13</v>
      </c>
      <c r="Y86" t="n">
        <v>1</v>
      </c>
      <c r="Z86" t="n">
        <v>10</v>
      </c>
      <c r="AA86" t="n">
        <v>381.5660644224898</v>
      </c>
      <c r="AB86" t="n">
        <v>522.0755228495645</v>
      </c>
      <c r="AC86" t="n">
        <v>472.2493676863998</v>
      </c>
      <c r="AD86" t="n">
        <v>381566.0644224898</v>
      </c>
      <c r="AE86" t="n">
        <v>522075.5228495646</v>
      </c>
      <c r="AF86" t="n">
        <v>2.547954780054368e-06</v>
      </c>
      <c r="AG86" t="n">
        <v>12.27430555555556</v>
      </c>
      <c r="AH86" t="n">
        <v>472249.3676863997</v>
      </c>
    </row>
    <row r="87">
      <c r="A87" t="n">
        <v>85</v>
      </c>
      <c r="B87" t="n">
        <v>140</v>
      </c>
      <c r="C87" t="inlineStr">
        <is>
          <t xml:space="preserve">CONCLUIDO	</t>
        </is>
      </c>
      <c r="D87" t="n">
        <v>7.0723</v>
      </c>
      <c r="E87" t="n">
        <v>14.14</v>
      </c>
      <c r="F87" t="n">
        <v>10.87</v>
      </c>
      <c r="G87" t="n">
        <v>93.2</v>
      </c>
      <c r="H87" t="n">
        <v>1.25</v>
      </c>
      <c r="I87" t="n">
        <v>7</v>
      </c>
      <c r="J87" t="n">
        <v>318.2</v>
      </c>
      <c r="K87" t="n">
        <v>60.56</v>
      </c>
      <c r="L87" t="n">
        <v>22.25</v>
      </c>
      <c r="M87" t="n">
        <v>5</v>
      </c>
      <c r="N87" t="n">
        <v>95.40000000000001</v>
      </c>
      <c r="O87" t="n">
        <v>39479.3</v>
      </c>
      <c r="P87" t="n">
        <v>158.78</v>
      </c>
      <c r="Q87" t="n">
        <v>624</v>
      </c>
      <c r="R87" t="n">
        <v>36.29</v>
      </c>
      <c r="S87" t="n">
        <v>29.8</v>
      </c>
      <c r="T87" t="n">
        <v>2167.9</v>
      </c>
      <c r="U87" t="n">
        <v>0.82</v>
      </c>
      <c r="V87" t="n">
        <v>0.86</v>
      </c>
      <c r="W87" t="n">
        <v>2.36</v>
      </c>
      <c r="X87" t="n">
        <v>0.13</v>
      </c>
      <c r="Y87" t="n">
        <v>1</v>
      </c>
      <c r="Z87" t="n">
        <v>10</v>
      </c>
      <c r="AA87" t="n">
        <v>380.7796826248836</v>
      </c>
      <c r="AB87" t="n">
        <v>520.9995605813633</v>
      </c>
      <c r="AC87" t="n">
        <v>471.2760937469531</v>
      </c>
      <c r="AD87" t="n">
        <v>380779.6826248836</v>
      </c>
      <c r="AE87" t="n">
        <v>520999.5605813633</v>
      </c>
      <c r="AF87" t="n">
        <v>2.548206995726358e-06</v>
      </c>
      <c r="AG87" t="n">
        <v>12.27430555555556</v>
      </c>
      <c r="AH87" t="n">
        <v>471276.0937469531</v>
      </c>
    </row>
    <row r="88">
      <c r="A88" t="n">
        <v>86</v>
      </c>
      <c r="B88" t="n">
        <v>140</v>
      </c>
      <c r="C88" t="inlineStr">
        <is>
          <t xml:space="preserve">CONCLUIDO	</t>
        </is>
      </c>
      <c r="D88" t="n">
        <v>7.1146</v>
      </c>
      <c r="E88" t="n">
        <v>14.06</v>
      </c>
      <c r="F88" t="n">
        <v>10.84</v>
      </c>
      <c r="G88" t="n">
        <v>108.41</v>
      </c>
      <c r="H88" t="n">
        <v>1.26</v>
      </c>
      <c r="I88" t="n">
        <v>6</v>
      </c>
      <c r="J88" t="n">
        <v>318.76</v>
      </c>
      <c r="K88" t="n">
        <v>60.56</v>
      </c>
      <c r="L88" t="n">
        <v>22.5</v>
      </c>
      <c r="M88" t="n">
        <v>4</v>
      </c>
      <c r="N88" t="n">
        <v>95.70999999999999</v>
      </c>
      <c r="O88" t="n">
        <v>39548.54</v>
      </c>
      <c r="P88" t="n">
        <v>156.91</v>
      </c>
      <c r="Q88" t="n">
        <v>623.99</v>
      </c>
      <c r="R88" t="n">
        <v>35.26</v>
      </c>
      <c r="S88" t="n">
        <v>29.8</v>
      </c>
      <c r="T88" t="n">
        <v>1658.61</v>
      </c>
      <c r="U88" t="n">
        <v>0.85</v>
      </c>
      <c r="V88" t="n">
        <v>0.86</v>
      </c>
      <c r="W88" t="n">
        <v>2.36</v>
      </c>
      <c r="X88" t="n">
        <v>0.09</v>
      </c>
      <c r="Y88" t="n">
        <v>1</v>
      </c>
      <c r="Z88" t="n">
        <v>10</v>
      </c>
      <c r="AA88" t="n">
        <v>378.2071448309088</v>
      </c>
      <c r="AB88" t="n">
        <v>517.4797008792893</v>
      </c>
      <c r="AC88" t="n">
        <v>468.0921645146909</v>
      </c>
      <c r="AD88" t="n">
        <v>378207.1448309088</v>
      </c>
      <c r="AE88" t="n">
        <v>517479.7008792894</v>
      </c>
      <c r="AF88" t="n">
        <v>2.563448028476555e-06</v>
      </c>
      <c r="AG88" t="n">
        <v>12.20486111111111</v>
      </c>
      <c r="AH88" t="n">
        <v>468092.1645146909</v>
      </c>
    </row>
    <row r="89">
      <c r="A89" t="n">
        <v>87</v>
      </c>
      <c r="B89" t="n">
        <v>140</v>
      </c>
      <c r="C89" t="inlineStr">
        <is>
          <t xml:space="preserve">CONCLUIDO	</t>
        </is>
      </c>
      <c r="D89" t="n">
        <v>7.1138</v>
      </c>
      <c r="E89" t="n">
        <v>14.06</v>
      </c>
      <c r="F89" t="n">
        <v>10.84</v>
      </c>
      <c r="G89" t="n">
        <v>108.43</v>
      </c>
      <c r="H89" t="n">
        <v>1.27</v>
      </c>
      <c r="I89" t="n">
        <v>6</v>
      </c>
      <c r="J89" t="n">
        <v>319.33</v>
      </c>
      <c r="K89" t="n">
        <v>60.56</v>
      </c>
      <c r="L89" t="n">
        <v>22.75</v>
      </c>
      <c r="M89" t="n">
        <v>4</v>
      </c>
      <c r="N89" t="n">
        <v>96.02</v>
      </c>
      <c r="O89" t="n">
        <v>39617.93</v>
      </c>
      <c r="P89" t="n">
        <v>156.92</v>
      </c>
      <c r="Q89" t="n">
        <v>624.01</v>
      </c>
      <c r="R89" t="n">
        <v>35.25</v>
      </c>
      <c r="S89" t="n">
        <v>29.8</v>
      </c>
      <c r="T89" t="n">
        <v>1655.62</v>
      </c>
      <c r="U89" t="n">
        <v>0.85</v>
      </c>
      <c r="V89" t="n">
        <v>0.86</v>
      </c>
      <c r="W89" t="n">
        <v>2.36</v>
      </c>
      <c r="X89" t="n">
        <v>0.1</v>
      </c>
      <c r="Y89" t="n">
        <v>1</v>
      </c>
      <c r="Z89" t="n">
        <v>10</v>
      </c>
      <c r="AA89" t="n">
        <v>378.2336262073881</v>
      </c>
      <c r="AB89" t="n">
        <v>517.5159338668642</v>
      </c>
      <c r="AC89" t="n">
        <v>468.124939476785</v>
      </c>
      <c r="AD89" t="n">
        <v>378233.6262073881</v>
      </c>
      <c r="AE89" t="n">
        <v>517515.9338668642</v>
      </c>
      <c r="AF89" t="n">
        <v>2.563159781994282e-06</v>
      </c>
      <c r="AG89" t="n">
        <v>12.20486111111111</v>
      </c>
      <c r="AH89" t="n">
        <v>468124.939476785</v>
      </c>
    </row>
    <row r="90">
      <c r="A90" t="n">
        <v>88</v>
      </c>
      <c r="B90" t="n">
        <v>140</v>
      </c>
      <c r="C90" t="inlineStr">
        <is>
          <t xml:space="preserve">CONCLUIDO	</t>
        </is>
      </c>
      <c r="D90" t="n">
        <v>7.1148</v>
      </c>
      <c r="E90" t="n">
        <v>14.06</v>
      </c>
      <c r="F90" t="n">
        <v>10.84</v>
      </c>
      <c r="G90" t="n">
        <v>108.41</v>
      </c>
      <c r="H90" t="n">
        <v>1.28</v>
      </c>
      <c r="I90" t="n">
        <v>6</v>
      </c>
      <c r="J90" t="n">
        <v>319.89</v>
      </c>
      <c r="K90" t="n">
        <v>60.56</v>
      </c>
      <c r="L90" t="n">
        <v>23</v>
      </c>
      <c r="M90" t="n">
        <v>4</v>
      </c>
      <c r="N90" t="n">
        <v>96.34</v>
      </c>
      <c r="O90" t="n">
        <v>39687.46</v>
      </c>
      <c r="P90" t="n">
        <v>156.95</v>
      </c>
      <c r="Q90" t="n">
        <v>623.97</v>
      </c>
      <c r="R90" t="n">
        <v>35.21</v>
      </c>
      <c r="S90" t="n">
        <v>29.8</v>
      </c>
      <c r="T90" t="n">
        <v>1633.03</v>
      </c>
      <c r="U90" t="n">
        <v>0.85</v>
      </c>
      <c r="V90" t="n">
        <v>0.86</v>
      </c>
      <c r="W90" t="n">
        <v>2.36</v>
      </c>
      <c r="X90" t="n">
        <v>0.09</v>
      </c>
      <c r="Y90" t="n">
        <v>1</v>
      </c>
      <c r="Z90" t="n">
        <v>10</v>
      </c>
      <c r="AA90" t="n">
        <v>378.2330327596061</v>
      </c>
      <c r="AB90" t="n">
        <v>517.5151218854279</v>
      </c>
      <c r="AC90" t="n">
        <v>468.1242049897172</v>
      </c>
      <c r="AD90" t="n">
        <v>378233.0327596061</v>
      </c>
      <c r="AE90" t="n">
        <v>517515.1218854279</v>
      </c>
      <c r="AF90" t="n">
        <v>2.563520090097124e-06</v>
      </c>
      <c r="AG90" t="n">
        <v>12.20486111111111</v>
      </c>
      <c r="AH90" t="n">
        <v>468124.2049897172</v>
      </c>
    </row>
    <row r="91">
      <c r="A91" t="n">
        <v>89</v>
      </c>
      <c r="B91" t="n">
        <v>140</v>
      </c>
      <c r="C91" t="inlineStr">
        <is>
          <t xml:space="preserve">CONCLUIDO	</t>
        </is>
      </c>
      <c r="D91" t="n">
        <v>7.1114</v>
      </c>
      <c r="E91" t="n">
        <v>14.06</v>
      </c>
      <c r="F91" t="n">
        <v>10.85</v>
      </c>
      <c r="G91" t="n">
        <v>108.47</v>
      </c>
      <c r="H91" t="n">
        <v>1.29</v>
      </c>
      <c r="I91" t="n">
        <v>6</v>
      </c>
      <c r="J91" t="n">
        <v>320.46</v>
      </c>
      <c r="K91" t="n">
        <v>60.56</v>
      </c>
      <c r="L91" t="n">
        <v>23.25</v>
      </c>
      <c r="M91" t="n">
        <v>4</v>
      </c>
      <c r="N91" t="n">
        <v>96.65000000000001</v>
      </c>
      <c r="O91" t="n">
        <v>39757.13</v>
      </c>
      <c r="P91" t="n">
        <v>156.87</v>
      </c>
      <c r="Q91" t="n">
        <v>623.98</v>
      </c>
      <c r="R91" t="n">
        <v>35.5</v>
      </c>
      <c r="S91" t="n">
        <v>29.8</v>
      </c>
      <c r="T91" t="n">
        <v>1776.77</v>
      </c>
      <c r="U91" t="n">
        <v>0.84</v>
      </c>
      <c r="V91" t="n">
        <v>0.86</v>
      </c>
      <c r="W91" t="n">
        <v>2.36</v>
      </c>
      <c r="X91" t="n">
        <v>0.1</v>
      </c>
      <c r="Y91" t="n">
        <v>1</v>
      </c>
      <c r="Z91" t="n">
        <v>10</v>
      </c>
      <c r="AA91" t="n">
        <v>378.2956645833428</v>
      </c>
      <c r="AB91" t="n">
        <v>517.6008175097855</v>
      </c>
      <c r="AC91" t="n">
        <v>468.2017219439608</v>
      </c>
      <c r="AD91" t="n">
        <v>378295.6645833428</v>
      </c>
      <c r="AE91" t="n">
        <v>517600.8175097855</v>
      </c>
      <c r="AF91" t="n">
        <v>2.562295042547462e-06</v>
      </c>
      <c r="AG91" t="n">
        <v>12.20486111111111</v>
      </c>
      <c r="AH91" t="n">
        <v>468201.7219439608</v>
      </c>
    </row>
    <row r="92">
      <c r="A92" t="n">
        <v>90</v>
      </c>
      <c r="B92" t="n">
        <v>140</v>
      </c>
      <c r="C92" t="inlineStr">
        <is>
          <t xml:space="preserve">CONCLUIDO	</t>
        </is>
      </c>
      <c r="D92" t="n">
        <v>7.1117</v>
      </c>
      <c r="E92" t="n">
        <v>14.06</v>
      </c>
      <c r="F92" t="n">
        <v>10.85</v>
      </c>
      <c r="G92" t="n">
        <v>108.47</v>
      </c>
      <c r="H92" t="n">
        <v>1.3</v>
      </c>
      <c r="I92" t="n">
        <v>6</v>
      </c>
      <c r="J92" t="n">
        <v>321.02</v>
      </c>
      <c r="K92" t="n">
        <v>60.56</v>
      </c>
      <c r="L92" t="n">
        <v>23.5</v>
      </c>
      <c r="M92" t="n">
        <v>4</v>
      </c>
      <c r="N92" t="n">
        <v>96.97</v>
      </c>
      <c r="O92" t="n">
        <v>39826.95</v>
      </c>
      <c r="P92" t="n">
        <v>156.83</v>
      </c>
      <c r="Q92" t="n">
        <v>623.97</v>
      </c>
      <c r="R92" t="n">
        <v>35.42</v>
      </c>
      <c r="S92" t="n">
        <v>29.8</v>
      </c>
      <c r="T92" t="n">
        <v>1738.87</v>
      </c>
      <c r="U92" t="n">
        <v>0.84</v>
      </c>
      <c r="V92" t="n">
        <v>0.86</v>
      </c>
      <c r="W92" t="n">
        <v>2.36</v>
      </c>
      <c r="X92" t="n">
        <v>0.1</v>
      </c>
      <c r="Y92" t="n">
        <v>1</v>
      </c>
      <c r="Z92" t="n">
        <v>10</v>
      </c>
      <c r="AA92" t="n">
        <v>378.2579884637121</v>
      </c>
      <c r="AB92" t="n">
        <v>517.5492673807538</v>
      </c>
      <c r="AC92" t="n">
        <v>468.1550916868928</v>
      </c>
      <c r="AD92" t="n">
        <v>378257.9884637122</v>
      </c>
      <c r="AE92" t="n">
        <v>517549.2673807538</v>
      </c>
      <c r="AF92" t="n">
        <v>2.562403134978315e-06</v>
      </c>
      <c r="AG92" t="n">
        <v>12.20486111111111</v>
      </c>
      <c r="AH92" t="n">
        <v>468155.0916868928</v>
      </c>
    </row>
    <row r="93">
      <c r="A93" t="n">
        <v>91</v>
      </c>
      <c r="B93" t="n">
        <v>140</v>
      </c>
      <c r="C93" t="inlineStr">
        <is>
          <t xml:space="preserve">CONCLUIDO	</t>
        </is>
      </c>
      <c r="D93" t="n">
        <v>7.1093</v>
      </c>
      <c r="E93" t="n">
        <v>14.07</v>
      </c>
      <c r="F93" t="n">
        <v>10.85</v>
      </c>
      <c r="G93" t="n">
        <v>108.52</v>
      </c>
      <c r="H93" t="n">
        <v>1.32</v>
      </c>
      <c r="I93" t="n">
        <v>6</v>
      </c>
      <c r="J93" t="n">
        <v>321.59</v>
      </c>
      <c r="K93" t="n">
        <v>60.56</v>
      </c>
      <c r="L93" t="n">
        <v>23.75</v>
      </c>
      <c r="M93" t="n">
        <v>3</v>
      </c>
      <c r="N93" t="n">
        <v>97.28</v>
      </c>
      <c r="O93" t="n">
        <v>39896.91</v>
      </c>
      <c r="P93" t="n">
        <v>156.67</v>
      </c>
      <c r="Q93" t="n">
        <v>623.97</v>
      </c>
      <c r="R93" t="n">
        <v>35.6</v>
      </c>
      <c r="S93" t="n">
        <v>29.8</v>
      </c>
      <c r="T93" t="n">
        <v>1829.57</v>
      </c>
      <c r="U93" t="n">
        <v>0.84</v>
      </c>
      <c r="V93" t="n">
        <v>0.86</v>
      </c>
      <c r="W93" t="n">
        <v>2.36</v>
      </c>
      <c r="X93" t="n">
        <v>0.1</v>
      </c>
      <c r="Y93" t="n">
        <v>1</v>
      </c>
      <c r="Z93" t="n">
        <v>10</v>
      </c>
      <c r="AA93" t="n">
        <v>378.1920606712422</v>
      </c>
      <c r="AB93" t="n">
        <v>517.4590620665674</v>
      </c>
      <c r="AC93" t="n">
        <v>468.0734954412883</v>
      </c>
      <c r="AD93" t="n">
        <v>378192.0606712422</v>
      </c>
      <c r="AE93" t="n">
        <v>517459.0620665674</v>
      </c>
      <c r="AF93" t="n">
        <v>2.561538395531495e-06</v>
      </c>
      <c r="AG93" t="n">
        <v>12.21354166666667</v>
      </c>
      <c r="AH93" t="n">
        <v>468073.4954412883</v>
      </c>
    </row>
    <row r="94">
      <c r="A94" t="n">
        <v>92</v>
      </c>
      <c r="B94" t="n">
        <v>140</v>
      </c>
      <c r="C94" t="inlineStr">
        <is>
          <t xml:space="preserve">CONCLUIDO	</t>
        </is>
      </c>
      <c r="D94" t="n">
        <v>7.1134</v>
      </c>
      <c r="E94" t="n">
        <v>14.06</v>
      </c>
      <c r="F94" t="n">
        <v>10.84</v>
      </c>
      <c r="G94" t="n">
        <v>108.44</v>
      </c>
      <c r="H94" t="n">
        <v>1.33</v>
      </c>
      <c r="I94" t="n">
        <v>6</v>
      </c>
      <c r="J94" t="n">
        <v>322.16</v>
      </c>
      <c r="K94" t="n">
        <v>60.56</v>
      </c>
      <c r="L94" t="n">
        <v>24</v>
      </c>
      <c r="M94" t="n">
        <v>2</v>
      </c>
      <c r="N94" t="n">
        <v>97.59999999999999</v>
      </c>
      <c r="O94" t="n">
        <v>39967.02</v>
      </c>
      <c r="P94" t="n">
        <v>156.09</v>
      </c>
      <c r="Q94" t="n">
        <v>623.97</v>
      </c>
      <c r="R94" t="n">
        <v>35.33</v>
      </c>
      <c r="S94" t="n">
        <v>29.8</v>
      </c>
      <c r="T94" t="n">
        <v>1691.49</v>
      </c>
      <c r="U94" t="n">
        <v>0.84</v>
      </c>
      <c r="V94" t="n">
        <v>0.86</v>
      </c>
      <c r="W94" t="n">
        <v>2.36</v>
      </c>
      <c r="X94" t="n">
        <v>0.1</v>
      </c>
      <c r="Y94" t="n">
        <v>1</v>
      </c>
      <c r="Z94" t="n">
        <v>10</v>
      </c>
      <c r="AA94" t="n">
        <v>377.608069764216</v>
      </c>
      <c r="AB94" t="n">
        <v>516.6600199437137</v>
      </c>
      <c r="AC94" t="n">
        <v>467.3507127771771</v>
      </c>
      <c r="AD94" t="n">
        <v>377608.069764216</v>
      </c>
      <c r="AE94" t="n">
        <v>516660.0199437137</v>
      </c>
      <c r="AF94" t="n">
        <v>2.563015658753145e-06</v>
      </c>
      <c r="AG94" t="n">
        <v>12.20486111111111</v>
      </c>
      <c r="AH94" t="n">
        <v>467350.7127771772</v>
      </c>
    </row>
    <row r="95">
      <c r="A95" t="n">
        <v>93</v>
      </c>
      <c r="B95" t="n">
        <v>140</v>
      </c>
      <c r="C95" t="inlineStr">
        <is>
          <t xml:space="preserve">CONCLUIDO	</t>
        </is>
      </c>
      <c r="D95" t="n">
        <v>7.1113</v>
      </c>
      <c r="E95" t="n">
        <v>14.06</v>
      </c>
      <c r="F95" t="n">
        <v>10.85</v>
      </c>
      <c r="G95" t="n">
        <v>108.48</v>
      </c>
      <c r="H95" t="n">
        <v>1.34</v>
      </c>
      <c r="I95" t="n">
        <v>6</v>
      </c>
      <c r="J95" t="n">
        <v>322.73</v>
      </c>
      <c r="K95" t="n">
        <v>60.56</v>
      </c>
      <c r="L95" t="n">
        <v>24.25</v>
      </c>
      <c r="M95" t="n">
        <v>2</v>
      </c>
      <c r="N95" t="n">
        <v>97.92</v>
      </c>
      <c r="O95" t="n">
        <v>40037.28</v>
      </c>
      <c r="P95" t="n">
        <v>155.98</v>
      </c>
      <c r="Q95" t="n">
        <v>623.97</v>
      </c>
      <c r="R95" t="n">
        <v>35.43</v>
      </c>
      <c r="S95" t="n">
        <v>29.8</v>
      </c>
      <c r="T95" t="n">
        <v>1744.34</v>
      </c>
      <c r="U95" t="n">
        <v>0.84</v>
      </c>
      <c r="V95" t="n">
        <v>0.86</v>
      </c>
      <c r="W95" t="n">
        <v>2.36</v>
      </c>
      <c r="X95" t="n">
        <v>0.1</v>
      </c>
      <c r="Y95" t="n">
        <v>1</v>
      </c>
      <c r="Z95" t="n">
        <v>10</v>
      </c>
      <c r="AA95" t="n">
        <v>377.6169435592226</v>
      </c>
      <c r="AB95" t="n">
        <v>516.6721614615258</v>
      </c>
      <c r="AC95" t="n">
        <v>467.3616955255701</v>
      </c>
      <c r="AD95" t="n">
        <v>377616.9435592226</v>
      </c>
      <c r="AE95" t="n">
        <v>516672.1614615258</v>
      </c>
      <c r="AF95" t="n">
        <v>2.562259011737178e-06</v>
      </c>
      <c r="AG95" t="n">
        <v>12.20486111111111</v>
      </c>
      <c r="AH95" t="n">
        <v>467361.6955255701</v>
      </c>
    </row>
    <row r="96">
      <c r="A96" t="n">
        <v>94</v>
      </c>
      <c r="B96" t="n">
        <v>140</v>
      </c>
      <c r="C96" t="inlineStr">
        <is>
          <t xml:space="preserve">CONCLUIDO	</t>
        </is>
      </c>
      <c r="D96" t="n">
        <v>7.1107</v>
      </c>
      <c r="E96" t="n">
        <v>14.06</v>
      </c>
      <c r="F96" t="n">
        <v>10.85</v>
      </c>
      <c r="G96" t="n">
        <v>108.49</v>
      </c>
      <c r="H96" t="n">
        <v>1.35</v>
      </c>
      <c r="I96" t="n">
        <v>6</v>
      </c>
      <c r="J96" t="n">
        <v>323.3</v>
      </c>
      <c r="K96" t="n">
        <v>60.56</v>
      </c>
      <c r="L96" t="n">
        <v>24.5</v>
      </c>
      <c r="M96" t="n">
        <v>1</v>
      </c>
      <c r="N96" t="n">
        <v>98.23999999999999</v>
      </c>
      <c r="O96" t="n">
        <v>40107.81</v>
      </c>
      <c r="P96" t="n">
        <v>156.17</v>
      </c>
      <c r="Q96" t="n">
        <v>623.97</v>
      </c>
      <c r="R96" t="n">
        <v>35.4</v>
      </c>
      <c r="S96" t="n">
        <v>29.8</v>
      </c>
      <c r="T96" t="n">
        <v>1730.59</v>
      </c>
      <c r="U96" t="n">
        <v>0.84</v>
      </c>
      <c r="V96" t="n">
        <v>0.86</v>
      </c>
      <c r="W96" t="n">
        <v>2.37</v>
      </c>
      <c r="X96" t="n">
        <v>0.1</v>
      </c>
      <c r="Y96" t="n">
        <v>1</v>
      </c>
      <c r="Z96" t="n">
        <v>10</v>
      </c>
      <c r="AA96" t="n">
        <v>377.7764342886453</v>
      </c>
      <c r="AB96" t="n">
        <v>516.8903837137564</v>
      </c>
      <c r="AC96" t="n">
        <v>467.5590909523245</v>
      </c>
      <c r="AD96" t="n">
        <v>377776.4342886453</v>
      </c>
      <c r="AE96" t="n">
        <v>516890.3837137563</v>
      </c>
      <c r="AF96" t="n">
        <v>2.562042826875473e-06</v>
      </c>
      <c r="AG96" t="n">
        <v>12.20486111111111</v>
      </c>
      <c r="AH96" t="n">
        <v>467559.0909523246</v>
      </c>
    </row>
    <row r="97">
      <c r="A97" t="n">
        <v>95</v>
      </c>
      <c r="B97" t="n">
        <v>140</v>
      </c>
      <c r="C97" t="inlineStr">
        <is>
          <t xml:space="preserve">CONCLUIDO	</t>
        </is>
      </c>
      <c r="D97" t="n">
        <v>7.1125</v>
      </c>
      <c r="E97" t="n">
        <v>14.06</v>
      </c>
      <c r="F97" t="n">
        <v>10.85</v>
      </c>
      <c r="G97" t="n">
        <v>108.45</v>
      </c>
      <c r="H97" t="n">
        <v>1.36</v>
      </c>
      <c r="I97" t="n">
        <v>6</v>
      </c>
      <c r="J97" t="n">
        <v>323.87</v>
      </c>
      <c r="K97" t="n">
        <v>60.56</v>
      </c>
      <c r="L97" t="n">
        <v>24.75</v>
      </c>
      <c r="M97" t="n">
        <v>1</v>
      </c>
      <c r="N97" t="n">
        <v>98.56999999999999</v>
      </c>
      <c r="O97" t="n">
        <v>40178.37</v>
      </c>
      <c r="P97" t="n">
        <v>156.1</v>
      </c>
      <c r="Q97" t="n">
        <v>624.08</v>
      </c>
      <c r="R97" t="n">
        <v>35.31</v>
      </c>
      <c r="S97" t="n">
        <v>29.8</v>
      </c>
      <c r="T97" t="n">
        <v>1683.69</v>
      </c>
      <c r="U97" t="n">
        <v>0.84</v>
      </c>
      <c r="V97" t="n">
        <v>0.86</v>
      </c>
      <c r="W97" t="n">
        <v>2.36</v>
      </c>
      <c r="X97" t="n">
        <v>0.1</v>
      </c>
      <c r="Y97" t="n">
        <v>1</v>
      </c>
      <c r="Z97" t="n">
        <v>10</v>
      </c>
      <c r="AA97" t="n">
        <v>377.6806058191969</v>
      </c>
      <c r="AB97" t="n">
        <v>516.7592669742035</v>
      </c>
      <c r="AC97" t="n">
        <v>467.4404878103711</v>
      </c>
      <c r="AD97" t="n">
        <v>377680.6058191969</v>
      </c>
      <c r="AE97" t="n">
        <v>516759.2669742035</v>
      </c>
      <c r="AF97" t="n">
        <v>2.562691381460588e-06</v>
      </c>
      <c r="AG97" t="n">
        <v>12.20486111111111</v>
      </c>
      <c r="AH97" t="n">
        <v>467440.4878103711</v>
      </c>
    </row>
    <row r="98">
      <c r="A98" t="n">
        <v>96</v>
      </c>
      <c r="B98" t="n">
        <v>140</v>
      </c>
      <c r="C98" t="inlineStr">
        <is>
          <t xml:space="preserve">CONCLUIDO	</t>
        </is>
      </c>
      <c r="D98" t="n">
        <v>7.1117</v>
      </c>
      <c r="E98" t="n">
        <v>14.06</v>
      </c>
      <c r="F98" t="n">
        <v>10.85</v>
      </c>
      <c r="G98" t="n">
        <v>108.47</v>
      </c>
      <c r="H98" t="n">
        <v>1.37</v>
      </c>
      <c r="I98" t="n">
        <v>6</v>
      </c>
      <c r="J98" t="n">
        <v>324.44</v>
      </c>
      <c r="K98" t="n">
        <v>60.56</v>
      </c>
      <c r="L98" t="n">
        <v>25</v>
      </c>
      <c r="M98" t="n">
        <v>1</v>
      </c>
      <c r="N98" t="n">
        <v>98.89</v>
      </c>
      <c r="O98" t="n">
        <v>40249.08</v>
      </c>
      <c r="P98" t="n">
        <v>156.35</v>
      </c>
      <c r="Q98" t="n">
        <v>623.97</v>
      </c>
      <c r="R98" t="n">
        <v>35.34</v>
      </c>
      <c r="S98" t="n">
        <v>29.8</v>
      </c>
      <c r="T98" t="n">
        <v>1699.78</v>
      </c>
      <c r="U98" t="n">
        <v>0.84</v>
      </c>
      <c r="V98" t="n">
        <v>0.86</v>
      </c>
      <c r="W98" t="n">
        <v>2.36</v>
      </c>
      <c r="X98" t="n">
        <v>0.1</v>
      </c>
      <c r="Y98" t="n">
        <v>1</v>
      </c>
      <c r="Z98" t="n">
        <v>10</v>
      </c>
      <c r="AA98" t="n">
        <v>377.8906866776216</v>
      </c>
      <c r="AB98" t="n">
        <v>517.0467088728135</v>
      </c>
      <c r="AC98" t="n">
        <v>467.7004966576051</v>
      </c>
      <c r="AD98" t="n">
        <v>377890.6866776216</v>
      </c>
      <c r="AE98" t="n">
        <v>517046.7088728134</v>
      </c>
      <c r="AF98" t="n">
        <v>2.562403134978315e-06</v>
      </c>
      <c r="AG98" t="n">
        <v>12.20486111111111</v>
      </c>
      <c r="AH98" t="n">
        <v>467700.4966576051</v>
      </c>
    </row>
    <row r="99">
      <c r="A99" t="n">
        <v>97</v>
      </c>
      <c r="B99" t="n">
        <v>140</v>
      </c>
      <c r="C99" t="inlineStr">
        <is>
          <t xml:space="preserve">CONCLUIDO	</t>
        </is>
      </c>
      <c r="D99" t="n">
        <v>7.1105</v>
      </c>
      <c r="E99" t="n">
        <v>14.06</v>
      </c>
      <c r="F99" t="n">
        <v>10.85</v>
      </c>
      <c r="G99" t="n">
        <v>108.49</v>
      </c>
      <c r="H99" t="n">
        <v>1.38</v>
      </c>
      <c r="I99" t="n">
        <v>6</v>
      </c>
      <c r="J99" t="n">
        <v>325.02</v>
      </c>
      <c r="K99" t="n">
        <v>60.56</v>
      </c>
      <c r="L99" t="n">
        <v>25.25</v>
      </c>
      <c r="M99" t="n">
        <v>1</v>
      </c>
      <c r="N99" t="n">
        <v>99.20999999999999</v>
      </c>
      <c r="O99" t="n">
        <v>40319.95</v>
      </c>
      <c r="P99" t="n">
        <v>156.59</v>
      </c>
      <c r="Q99" t="n">
        <v>623.97</v>
      </c>
      <c r="R99" t="n">
        <v>35.41</v>
      </c>
      <c r="S99" t="n">
        <v>29.8</v>
      </c>
      <c r="T99" t="n">
        <v>1732.11</v>
      </c>
      <c r="U99" t="n">
        <v>0.84</v>
      </c>
      <c r="V99" t="n">
        <v>0.86</v>
      </c>
      <c r="W99" t="n">
        <v>2.36</v>
      </c>
      <c r="X99" t="n">
        <v>0.1</v>
      </c>
      <c r="Y99" t="n">
        <v>1</v>
      </c>
      <c r="Z99" t="n">
        <v>10</v>
      </c>
      <c r="AA99" t="n">
        <v>378.1025755394148</v>
      </c>
      <c r="AB99" t="n">
        <v>517.3366245613958</v>
      </c>
      <c r="AC99" t="n">
        <v>467.9627431997681</v>
      </c>
      <c r="AD99" t="n">
        <v>378102.5755394148</v>
      </c>
      <c r="AE99" t="n">
        <v>517336.6245613957</v>
      </c>
      <c r="AF99" t="n">
        <v>2.561970765254905e-06</v>
      </c>
      <c r="AG99" t="n">
        <v>12.20486111111111</v>
      </c>
      <c r="AH99" t="n">
        <v>467962.7431997681</v>
      </c>
    </row>
    <row r="100">
      <c r="A100" t="n">
        <v>98</v>
      </c>
      <c r="B100" t="n">
        <v>140</v>
      </c>
      <c r="C100" t="inlineStr">
        <is>
          <t xml:space="preserve">CONCLUIDO	</t>
        </is>
      </c>
      <c r="D100" t="n">
        <v>7.1084</v>
      </c>
      <c r="E100" t="n">
        <v>14.07</v>
      </c>
      <c r="F100" t="n">
        <v>10.85</v>
      </c>
      <c r="G100" t="n">
        <v>108.53</v>
      </c>
      <c r="H100" t="n">
        <v>1.4</v>
      </c>
      <c r="I100" t="n">
        <v>6</v>
      </c>
      <c r="J100" t="n">
        <v>325.59</v>
      </c>
      <c r="K100" t="n">
        <v>60.56</v>
      </c>
      <c r="L100" t="n">
        <v>25.5</v>
      </c>
      <c r="M100" t="n">
        <v>0</v>
      </c>
      <c r="N100" t="n">
        <v>99.54000000000001</v>
      </c>
      <c r="O100" t="n">
        <v>40390.96</v>
      </c>
      <c r="P100" t="n">
        <v>156.8</v>
      </c>
      <c r="Q100" t="n">
        <v>623.97</v>
      </c>
      <c r="R100" t="n">
        <v>35.5</v>
      </c>
      <c r="S100" t="n">
        <v>29.8</v>
      </c>
      <c r="T100" t="n">
        <v>1780.04</v>
      </c>
      <c r="U100" t="n">
        <v>0.84</v>
      </c>
      <c r="V100" t="n">
        <v>0.86</v>
      </c>
      <c r="W100" t="n">
        <v>2.37</v>
      </c>
      <c r="X100" t="n">
        <v>0.11</v>
      </c>
      <c r="Y100" t="n">
        <v>1</v>
      </c>
      <c r="Z100" t="n">
        <v>10</v>
      </c>
      <c r="AA100" t="n">
        <v>378.312784057951</v>
      </c>
      <c r="AB100" t="n">
        <v>517.6242411302023</v>
      </c>
      <c r="AC100" t="n">
        <v>468.2229100469203</v>
      </c>
      <c r="AD100" t="n">
        <v>378312.784057951</v>
      </c>
      <c r="AE100" t="n">
        <v>517624.2411302024</v>
      </c>
      <c r="AF100" t="n">
        <v>2.561214118238937e-06</v>
      </c>
      <c r="AG100" t="n">
        <v>12.21354166666667</v>
      </c>
      <c r="AH100" t="n">
        <v>468222.9100469203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7.0089</v>
      </c>
      <c r="E2" t="n">
        <v>14.27</v>
      </c>
      <c r="F2" t="n">
        <v>11.76</v>
      </c>
      <c r="G2" t="n">
        <v>13.84</v>
      </c>
      <c r="H2" t="n">
        <v>0.28</v>
      </c>
      <c r="I2" t="n">
        <v>51</v>
      </c>
      <c r="J2" t="n">
        <v>61.76</v>
      </c>
      <c r="K2" t="n">
        <v>28.92</v>
      </c>
      <c r="L2" t="n">
        <v>1</v>
      </c>
      <c r="M2" t="n">
        <v>49</v>
      </c>
      <c r="N2" t="n">
        <v>6.84</v>
      </c>
      <c r="O2" t="n">
        <v>7851.41</v>
      </c>
      <c r="P2" t="n">
        <v>69.77</v>
      </c>
      <c r="Q2" t="n">
        <v>624.03</v>
      </c>
      <c r="R2" t="n">
        <v>63.84</v>
      </c>
      <c r="S2" t="n">
        <v>29.8</v>
      </c>
      <c r="T2" t="n">
        <v>15722.29</v>
      </c>
      <c r="U2" t="n">
        <v>0.47</v>
      </c>
      <c r="V2" t="n">
        <v>0.79</v>
      </c>
      <c r="W2" t="n">
        <v>2.44</v>
      </c>
      <c r="X2" t="n">
        <v>1.02</v>
      </c>
      <c r="Y2" t="n">
        <v>1</v>
      </c>
      <c r="Z2" t="n">
        <v>10</v>
      </c>
      <c r="AA2" t="n">
        <v>249.9782914050746</v>
      </c>
      <c r="AB2" t="n">
        <v>342.0313265641436</v>
      </c>
      <c r="AC2" t="n">
        <v>309.3883368009455</v>
      </c>
      <c r="AD2" t="n">
        <v>249978.2914050746</v>
      </c>
      <c r="AE2" t="n">
        <v>342031.3265641436</v>
      </c>
      <c r="AF2" t="n">
        <v>3.843591845224088e-06</v>
      </c>
      <c r="AG2" t="n">
        <v>12.38715277777778</v>
      </c>
      <c r="AH2" t="n">
        <v>309388.3368009455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7.2211</v>
      </c>
      <c r="E3" t="n">
        <v>13.85</v>
      </c>
      <c r="F3" t="n">
        <v>11.51</v>
      </c>
      <c r="G3" t="n">
        <v>17.71</v>
      </c>
      <c r="H3" t="n">
        <v>0.35</v>
      </c>
      <c r="I3" t="n">
        <v>39</v>
      </c>
      <c r="J3" t="n">
        <v>62.05</v>
      </c>
      <c r="K3" t="n">
        <v>28.92</v>
      </c>
      <c r="L3" t="n">
        <v>1.25</v>
      </c>
      <c r="M3" t="n">
        <v>37</v>
      </c>
      <c r="N3" t="n">
        <v>6.88</v>
      </c>
      <c r="O3" t="n">
        <v>7887.12</v>
      </c>
      <c r="P3" t="n">
        <v>65.93000000000001</v>
      </c>
      <c r="Q3" t="n">
        <v>623.99</v>
      </c>
      <c r="R3" t="n">
        <v>56.24</v>
      </c>
      <c r="S3" t="n">
        <v>29.8</v>
      </c>
      <c r="T3" t="n">
        <v>11980.94</v>
      </c>
      <c r="U3" t="n">
        <v>0.53</v>
      </c>
      <c r="V3" t="n">
        <v>0.8100000000000001</v>
      </c>
      <c r="W3" t="n">
        <v>2.41</v>
      </c>
      <c r="X3" t="n">
        <v>0.76</v>
      </c>
      <c r="Y3" t="n">
        <v>1</v>
      </c>
      <c r="Z3" t="n">
        <v>10</v>
      </c>
      <c r="AA3" t="n">
        <v>244.1883757132443</v>
      </c>
      <c r="AB3" t="n">
        <v>334.1093084815326</v>
      </c>
      <c r="AC3" t="n">
        <v>302.2223850055141</v>
      </c>
      <c r="AD3" t="n">
        <v>244188.3757132443</v>
      </c>
      <c r="AE3" t="n">
        <v>334109.3084815326</v>
      </c>
      <c r="AF3" t="n">
        <v>3.959959633258808e-06</v>
      </c>
      <c r="AG3" t="n">
        <v>12.02256944444444</v>
      </c>
      <c r="AH3" t="n">
        <v>302222.3850055141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7.37</v>
      </c>
      <c r="E4" t="n">
        <v>13.57</v>
      </c>
      <c r="F4" t="n">
        <v>11.34</v>
      </c>
      <c r="G4" t="n">
        <v>21.95</v>
      </c>
      <c r="H4" t="n">
        <v>0.42</v>
      </c>
      <c r="I4" t="n">
        <v>31</v>
      </c>
      <c r="J4" t="n">
        <v>62.34</v>
      </c>
      <c r="K4" t="n">
        <v>28.92</v>
      </c>
      <c r="L4" t="n">
        <v>1.5</v>
      </c>
      <c r="M4" t="n">
        <v>26</v>
      </c>
      <c r="N4" t="n">
        <v>6.92</v>
      </c>
      <c r="O4" t="n">
        <v>7922.85</v>
      </c>
      <c r="P4" t="n">
        <v>62.34</v>
      </c>
      <c r="Q4" t="n">
        <v>624.04</v>
      </c>
      <c r="R4" t="n">
        <v>50.27</v>
      </c>
      <c r="S4" t="n">
        <v>29.8</v>
      </c>
      <c r="T4" t="n">
        <v>9038.049999999999</v>
      </c>
      <c r="U4" t="n">
        <v>0.59</v>
      </c>
      <c r="V4" t="n">
        <v>0.82</v>
      </c>
      <c r="W4" t="n">
        <v>2.41</v>
      </c>
      <c r="X4" t="n">
        <v>0.59</v>
      </c>
      <c r="Y4" t="n">
        <v>1</v>
      </c>
      <c r="Z4" t="n">
        <v>10</v>
      </c>
      <c r="AA4" t="n">
        <v>230.8723262022529</v>
      </c>
      <c r="AB4" t="n">
        <v>315.88970207796</v>
      </c>
      <c r="AC4" t="n">
        <v>285.7416322657145</v>
      </c>
      <c r="AD4" t="n">
        <v>230872.3262022529</v>
      </c>
      <c r="AE4" t="n">
        <v>315889.70207796</v>
      </c>
      <c r="AF4" t="n">
        <v>4.041614504316159e-06</v>
      </c>
      <c r="AG4" t="n">
        <v>11.77951388888889</v>
      </c>
      <c r="AH4" t="n">
        <v>285741.6322657145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7.4336</v>
      </c>
      <c r="E5" t="n">
        <v>13.45</v>
      </c>
      <c r="F5" t="n">
        <v>11.28</v>
      </c>
      <c r="G5" t="n">
        <v>25.07</v>
      </c>
      <c r="H5" t="n">
        <v>0.49</v>
      </c>
      <c r="I5" t="n">
        <v>27</v>
      </c>
      <c r="J5" t="n">
        <v>62.63</v>
      </c>
      <c r="K5" t="n">
        <v>28.92</v>
      </c>
      <c r="L5" t="n">
        <v>1.75</v>
      </c>
      <c r="M5" t="n">
        <v>11</v>
      </c>
      <c r="N5" t="n">
        <v>6.96</v>
      </c>
      <c r="O5" t="n">
        <v>7958.6</v>
      </c>
      <c r="P5" t="n">
        <v>60.28</v>
      </c>
      <c r="Q5" t="n">
        <v>624.04</v>
      </c>
      <c r="R5" t="n">
        <v>48.36</v>
      </c>
      <c r="S5" t="n">
        <v>29.8</v>
      </c>
      <c r="T5" t="n">
        <v>8103.29</v>
      </c>
      <c r="U5" t="n">
        <v>0.62</v>
      </c>
      <c r="V5" t="n">
        <v>0.83</v>
      </c>
      <c r="W5" t="n">
        <v>2.41</v>
      </c>
      <c r="X5" t="n">
        <v>0.53</v>
      </c>
      <c r="Y5" t="n">
        <v>1</v>
      </c>
      <c r="Z5" t="n">
        <v>10</v>
      </c>
      <c r="AA5" t="n">
        <v>228.6404366913799</v>
      </c>
      <c r="AB5" t="n">
        <v>312.8359323851691</v>
      </c>
      <c r="AC5" t="n">
        <v>282.9793100664099</v>
      </c>
      <c r="AD5" t="n">
        <v>228640.4366913799</v>
      </c>
      <c r="AE5" t="n">
        <v>312835.9323851691</v>
      </c>
      <c r="AF5" t="n">
        <v>4.076491937487734e-06</v>
      </c>
      <c r="AG5" t="n">
        <v>11.67534722222222</v>
      </c>
      <c r="AH5" t="n">
        <v>282979.3100664099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7.4483</v>
      </c>
      <c r="E6" t="n">
        <v>13.43</v>
      </c>
      <c r="F6" t="n">
        <v>11.27</v>
      </c>
      <c r="G6" t="n">
        <v>26.01</v>
      </c>
      <c r="H6" t="n">
        <v>0.55</v>
      </c>
      <c r="I6" t="n">
        <v>26</v>
      </c>
      <c r="J6" t="n">
        <v>62.92</v>
      </c>
      <c r="K6" t="n">
        <v>28.92</v>
      </c>
      <c r="L6" t="n">
        <v>2</v>
      </c>
      <c r="M6" t="n">
        <v>1</v>
      </c>
      <c r="N6" t="n">
        <v>7</v>
      </c>
      <c r="O6" t="n">
        <v>7994.37</v>
      </c>
      <c r="P6" t="n">
        <v>60.17</v>
      </c>
      <c r="Q6" t="n">
        <v>624.1</v>
      </c>
      <c r="R6" t="n">
        <v>47.5</v>
      </c>
      <c r="S6" t="n">
        <v>29.8</v>
      </c>
      <c r="T6" t="n">
        <v>7677.23</v>
      </c>
      <c r="U6" t="n">
        <v>0.63</v>
      </c>
      <c r="V6" t="n">
        <v>0.83</v>
      </c>
      <c r="W6" t="n">
        <v>2.43</v>
      </c>
      <c r="X6" t="n">
        <v>0.52</v>
      </c>
      <c r="Y6" t="n">
        <v>1</v>
      </c>
      <c r="Z6" t="n">
        <v>10</v>
      </c>
      <c r="AA6" t="n">
        <v>228.4055751641376</v>
      </c>
      <c r="AB6" t="n">
        <v>312.5145844822371</v>
      </c>
      <c r="AC6" t="n">
        <v>282.688631156319</v>
      </c>
      <c r="AD6" t="n">
        <v>228405.5751641376</v>
      </c>
      <c r="AE6" t="n">
        <v>312514.5844822371</v>
      </c>
      <c r="AF6" t="n">
        <v>4.084553231003805e-06</v>
      </c>
      <c r="AG6" t="n">
        <v>11.65798611111111</v>
      </c>
      <c r="AH6" t="n">
        <v>282688.6311563191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7.4466</v>
      </c>
      <c r="E7" t="n">
        <v>13.43</v>
      </c>
      <c r="F7" t="n">
        <v>11.27</v>
      </c>
      <c r="G7" t="n">
        <v>26.01</v>
      </c>
      <c r="H7" t="n">
        <v>0.62</v>
      </c>
      <c r="I7" t="n">
        <v>26</v>
      </c>
      <c r="J7" t="n">
        <v>63.21</v>
      </c>
      <c r="K7" t="n">
        <v>28.92</v>
      </c>
      <c r="L7" t="n">
        <v>2.25</v>
      </c>
      <c r="M7" t="n">
        <v>0</v>
      </c>
      <c r="N7" t="n">
        <v>7.04</v>
      </c>
      <c r="O7" t="n">
        <v>8030.17</v>
      </c>
      <c r="P7" t="n">
        <v>60.46</v>
      </c>
      <c r="Q7" t="n">
        <v>624.15</v>
      </c>
      <c r="R7" t="n">
        <v>47.53</v>
      </c>
      <c r="S7" t="n">
        <v>29.8</v>
      </c>
      <c r="T7" t="n">
        <v>7695.01</v>
      </c>
      <c r="U7" t="n">
        <v>0.63</v>
      </c>
      <c r="V7" t="n">
        <v>0.83</v>
      </c>
      <c r="W7" t="n">
        <v>2.43</v>
      </c>
      <c r="X7" t="n">
        <v>0.52</v>
      </c>
      <c r="Y7" t="n">
        <v>1</v>
      </c>
      <c r="Z7" t="n">
        <v>10</v>
      </c>
      <c r="AA7" t="n">
        <v>228.6329102297588</v>
      </c>
      <c r="AB7" t="n">
        <v>312.8256343483351</v>
      </c>
      <c r="AC7" t="n">
        <v>282.9699948597579</v>
      </c>
      <c r="AD7" t="n">
        <v>228632.9102297588</v>
      </c>
      <c r="AE7" t="n">
        <v>312825.6343483351</v>
      </c>
      <c r="AF7" t="n">
        <v>4.083620972569974e-06</v>
      </c>
      <c r="AG7" t="n">
        <v>11.65798611111111</v>
      </c>
      <c r="AH7" t="n">
        <v>282969.9948597579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4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5.0753</v>
      </c>
      <c r="E2" t="n">
        <v>19.7</v>
      </c>
      <c r="F2" t="n">
        <v>13.23</v>
      </c>
      <c r="G2" t="n">
        <v>6.56</v>
      </c>
      <c r="H2" t="n">
        <v>0.11</v>
      </c>
      <c r="I2" t="n">
        <v>121</v>
      </c>
      <c r="J2" t="n">
        <v>167.88</v>
      </c>
      <c r="K2" t="n">
        <v>51.39</v>
      </c>
      <c r="L2" t="n">
        <v>1</v>
      </c>
      <c r="M2" t="n">
        <v>119</v>
      </c>
      <c r="N2" t="n">
        <v>30.49</v>
      </c>
      <c r="O2" t="n">
        <v>20939.59</v>
      </c>
      <c r="P2" t="n">
        <v>167.16</v>
      </c>
      <c r="Q2" t="n">
        <v>624.1799999999999</v>
      </c>
      <c r="R2" t="n">
        <v>108.98</v>
      </c>
      <c r="S2" t="n">
        <v>29.8</v>
      </c>
      <c r="T2" t="n">
        <v>37941.66</v>
      </c>
      <c r="U2" t="n">
        <v>0.27</v>
      </c>
      <c r="V2" t="n">
        <v>0.71</v>
      </c>
      <c r="W2" t="n">
        <v>2.57</v>
      </c>
      <c r="X2" t="n">
        <v>2.48</v>
      </c>
      <c r="Y2" t="n">
        <v>1</v>
      </c>
      <c r="Z2" t="n">
        <v>10</v>
      </c>
      <c r="AA2" t="n">
        <v>513.1582764935821</v>
      </c>
      <c r="AB2" t="n">
        <v>702.1257928439023</v>
      </c>
      <c r="AC2" t="n">
        <v>635.1158926146189</v>
      </c>
      <c r="AD2" t="n">
        <v>513158.2764935821</v>
      </c>
      <c r="AE2" t="n">
        <v>702125.7928439024</v>
      </c>
      <c r="AF2" t="n">
        <v>2.089519012203108e-06</v>
      </c>
      <c r="AG2" t="n">
        <v>17.10069444444444</v>
      </c>
      <c r="AH2" t="n">
        <v>635115.8926146189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5.5233</v>
      </c>
      <c r="E3" t="n">
        <v>18.11</v>
      </c>
      <c r="F3" t="n">
        <v>12.62</v>
      </c>
      <c r="G3" t="n">
        <v>8.23</v>
      </c>
      <c r="H3" t="n">
        <v>0.13</v>
      </c>
      <c r="I3" t="n">
        <v>92</v>
      </c>
      <c r="J3" t="n">
        <v>168.25</v>
      </c>
      <c r="K3" t="n">
        <v>51.39</v>
      </c>
      <c r="L3" t="n">
        <v>1.25</v>
      </c>
      <c r="M3" t="n">
        <v>90</v>
      </c>
      <c r="N3" t="n">
        <v>30.6</v>
      </c>
      <c r="O3" t="n">
        <v>20984.25</v>
      </c>
      <c r="P3" t="n">
        <v>158.62</v>
      </c>
      <c r="Q3" t="n">
        <v>624.1</v>
      </c>
      <c r="R3" t="n">
        <v>90.12</v>
      </c>
      <c r="S3" t="n">
        <v>29.8</v>
      </c>
      <c r="T3" t="n">
        <v>28660.29</v>
      </c>
      <c r="U3" t="n">
        <v>0.33</v>
      </c>
      <c r="V3" t="n">
        <v>0.74</v>
      </c>
      <c r="W3" t="n">
        <v>2.51</v>
      </c>
      <c r="X3" t="n">
        <v>1.87</v>
      </c>
      <c r="Y3" t="n">
        <v>1</v>
      </c>
      <c r="Z3" t="n">
        <v>10</v>
      </c>
      <c r="AA3" t="n">
        <v>461.4903630281539</v>
      </c>
      <c r="AB3" t="n">
        <v>631.4314742130354</v>
      </c>
      <c r="AC3" t="n">
        <v>571.1685405337824</v>
      </c>
      <c r="AD3" t="n">
        <v>461490.3630281539</v>
      </c>
      <c r="AE3" t="n">
        <v>631431.4742130353</v>
      </c>
      <c r="AF3" t="n">
        <v>2.273962201269171e-06</v>
      </c>
      <c r="AG3" t="n">
        <v>15.72048611111111</v>
      </c>
      <c r="AH3" t="n">
        <v>571168.5405337824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5.8462</v>
      </c>
      <c r="E4" t="n">
        <v>17.1</v>
      </c>
      <c r="F4" t="n">
        <v>12.22</v>
      </c>
      <c r="G4" t="n">
        <v>9.91</v>
      </c>
      <c r="H4" t="n">
        <v>0.16</v>
      </c>
      <c r="I4" t="n">
        <v>74</v>
      </c>
      <c r="J4" t="n">
        <v>168.61</v>
      </c>
      <c r="K4" t="n">
        <v>51.39</v>
      </c>
      <c r="L4" t="n">
        <v>1.5</v>
      </c>
      <c r="M4" t="n">
        <v>72</v>
      </c>
      <c r="N4" t="n">
        <v>30.71</v>
      </c>
      <c r="O4" t="n">
        <v>21028.94</v>
      </c>
      <c r="P4" t="n">
        <v>152.99</v>
      </c>
      <c r="Q4" t="n">
        <v>624.25</v>
      </c>
      <c r="R4" t="n">
        <v>78.34</v>
      </c>
      <c r="S4" t="n">
        <v>29.8</v>
      </c>
      <c r="T4" t="n">
        <v>22856.3</v>
      </c>
      <c r="U4" t="n">
        <v>0.38</v>
      </c>
      <c r="V4" t="n">
        <v>0.76</v>
      </c>
      <c r="W4" t="n">
        <v>2.47</v>
      </c>
      <c r="X4" t="n">
        <v>1.48</v>
      </c>
      <c r="Y4" t="n">
        <v>1</v>
      </c>
      <c r="Z4" t="n">
        <v>10</v>
      </c>
      <c r="AA4" t="n">
        <v>432.317178736341</v>
      </c>
      <c r="AB4" t="n">
        <v>591.5154364349199</v>
      </c>
      <c r="AC4" t="n">
        <v>535.0620333786995</v>
      </c>
      <c r="AD4" t="n">
        <v>432317.178736341</v>
      </c>
      <c r="AE4" t="n">
        <v>591515.4364349199</v>
      </c>
      <c r="AF4" t="n">
        <v>2.406901276602724e-06</v>
      </c>
      <c r="AG4" t="n">
        <v>14.84375</v>
      </c>
      <c r="AH4" t="n">
        <v>535062.0333786996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6.0539</v>
      </c>
      <c r="E5" t="n">
        <v>16.52</v>
      </c>
      <c r="F5" t="n">
        <v>12.01</v>
      </c>
      <c r="G5" t="n">
        <v>11.44</v>
      </c>
      <c r="H5" t="n">
        <v>0.18</v>
      </c>
      <c r="I5" t="n">
        <v>63</v>
      </c>
      <c r="J5" t="n">
        <v>168.97</v>
      </c>
      <c r="K5" t="n">
        <v>51.39</v>
      </c>
      <c r="L5" t="n">
        <v>1.75</v>
      </c>
      <c r="M5" t="n">
        <v>61</v>
      </c>
      <c r="N5" t="n">
        <v>30.83</v>
      </c>
      <c r="O5" t="n">
        <v>21073.68</v>
      </c>
      <c r="P5" t="n">
        <v>149.59</v>
      </c>
      <c r="Q5" t="n">
        <v>624.17</v>
      </c>
      <c r="R5" t="n">
        <v>71.63</v>
      </c>
      <c r="S5" t="n">
        <v>29.8</v>
      </c>
      <c r="T5" t="n">
        <v>19556.18</v>
      </c>
      <c r="U5" t="n">
        <v>0.42</v>
      </c>
      <c r="V5" t="n">
        <v>0.78</v>
      </c>
      <c r="W5" t="n">
        <v>2.46</v>
      </c>
      <c r="X5" t="n">
        <v>1.26</v>
      </c>
      <c r="Y5" t="n">
        <v>1</v>
      </c>
      <c r="Z5" t="n">
        <v>10</v>
      </c>
      <c r="AA5" t="n">
        <v>411.4907207693753</v>
      </c>
      <c r="AB5" t="n">
        <v>563.0197578460375</v>
      </c>
      <c r="AC5" t="n">
        <v>509.2859423604041</v>
      </c>
      <c r="AD5" t="n">
        <v>411490.7207693753</v>
      </c>
      <c r="AE5" t="n">
        <v>563019.7578460375</v>
      </c>
      <c r="AF5" t="n">
        <v>2.49241210331929e-06</v>
      </c>
      <c r="AG5" t="n">
        <v>14.34027777777778</v>
      </c>
      <c r="AH5" t="n">
        <v>509285.9423604041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6.2398</v>
      </c>
      <c r="E6" t="n">
        <v>16.03</v>
      </c>
      <c r="F6" t="n">
        <v>11.82</v>
      </c>
      <c r="G6" t="n">
        <v>13.14</v>
      </c>
      <c r="H6" t="n">
        <v>0.21</v>
      </c>
      <c r="I6" t="n">
        <v>54</v>
      </c>
      <c r="J6" t="n">
        <v>169.33</v>
      </c>
      <c r="K6" t="n">
        <v>51.39</v>
      </c>
      <c r="L6" t="n">
        <v>2</v>
      </c>
      <c r="M6" t="n">
        <v>52</v>
      </c>
      <c r="N6" t="n">
        <v>30.94</v>
      </c>
      <c r="O6" t="n">
        <v>21118.46</v>
      </c>
      <c r="P6" t="n">
        <v>146.64</v>
      </c>
      <c r="Q6" t="n">
        <v>624.16</v>
      </c>
      <c r="R6" t="n">
        <v>65.73999999999999</v>
      </c>
      <c r="S6" t="n">
        <v>29.8</v>
      </c>
      <c r="T6" t="n">
        <v>16657.05</v>
      </c>
      <c r="U6" t="n">
        <v>0.45</v>
      </c>
      <c r="V6" t="n">
        <v>0.79</v>
      </c>
      <c r="W6" t="n">
        <v>2.44</v>
      </c>
      <c r="X6" t="n">
        <v>1.07</v>
      </c>
      <c r="Y6" t="n">
        <v>1</v>
      </c>
      <c r="Z6" t="n">
        <v>10</v>
      </c>
      <c r="AA6" t="n">
        <v>402.4614194723273</v>
      </c>
      <c r="AB6" t="n">
        <v>550.6654694667569</v>
      </c>
      <c r="AC6" t="n">
        <v>498.1107299246893</v>
      </c>
      <c r="AD6" t="n">
        <v>402461.4194723273</v>
      </c>
      <c r="AE6" t="n">
        <v>550665.4694667569</v>
      </c>
      <c r="AF6" t="n">
        <v>2.568947792710766e-06</v>
      </c>
      <c r="AG6" t="n">
        <v>13.91493055555556</v>
      </c>
      <c r="AH6" t="n">
        <v>498110.7299246893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6.3982</v>
      </c>
      <c r="E7" t="n">
        <v>15.63</v>
      </c>
      <c r="F7" t="n">
        <v>11.66</v>
      </c>
      <c r="G7" t="n">
        <v>14.89</v>
      </c>
      <c r="H7" t="n">
        <v>0.24</v>
      </c>
      <c r="I7" t="n">
        <v>47</v>
      </c>
      <c r="J7" t="n">
        <v>169.7</v>
      </c>
      <c r="K7" t="n">
        <v>51.39</v>
      </c>
      <c r="L7" t="n">
        <v>2.25</v>
      </c>
      <c r="M7" t="n">
        <v>45</v>
      </c>
      <c r="N7" t="n">
        <v>31.05</v>
      </c>
      <c r="O7" t="n">
        <v>21163.27</v>
      </c>
      <c r="P7" t="n">
        <v>143.93</v>
      </c>
      <c r="Q7" t="n">
        <v>624.09</v>
      </c>
      <c r="R7" t="n">
        <v>60.87</v>
      </c>
      <c r="S7" t="n">
        <v>29.8</v>
      </c>
      <c r="T7" t="n">
        <v>14255.88</v>
      </c>
      <c r="U7" t="n">
        <v>0.49</v>
      </c>
      <c r="V7" t="n">
        <v>0.8</v>
      </c>
      <c r="W7" t="n">
        <v>2.43</v>
      </c>
      <c r="X7" t="n">
        <v>0.92</v>
      </c>
      <c r="Y7" t="n">
        <v>1</v>
      </c>
      <c r="Z7" t="n">
        <v>10</v>
      </c>
      <c r="AA7" t="n">
        <v>385.1548265593395</v>
      </c>
      <c r="AB7" t="n">
        <v>526.9858255302138</v>
      </c>
      <c r="AC7" t="n">
        <v>476.6910379708609</v>
      </c>
      <c r="AD7" t="n">
        <v>385154.8265593395</v>
      </c>
      <c r="AE7" t="n">
        <v>526985.8255302138</v>
      </c>
      <c r="AF7" t="n">
        <v>2.634161634559124e-06</v>
      </c>
      <c r="AG7" t="n">
        <v>13.56770833333333</v>
      </c>
      <c r="AH7" t="n">
        <v>476691.0379708608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6.5085</v>
      </c>
      <c r="E8" t="n">
        <v>15.36</v>
      </c>
      <c r="F8" t="n">
        <v>11.57</v>
      </c>
      <c r="G8" t="n">
        <v>16.53</v>
      </c>
      <c r="H8" t="n">
        <v>0.26</v>
      </c>
      <c r="I8" t="n">
        <v>42</v>
      </c>
      <c r="J8" t="n">
        <v>170.06</v>
      </c>
      <c r="K8" t="n">
        <v>51.39</v>
      </c>
      <c r="L8" t="n">
        <v>2.5</v>
      </c>
      <c r="M8" t="n">
        <v>40</v>
      </c>
      <c r="N8" t="n">
        <v>31.17</v>
      </c>
      <c r="O8" t="n">
        <v>21208.12</v>
      </c>
      <c r="P8" t="n">
        <v>142.12</v>
      </c>
      <c r="Q8" t="n">
        <v>624.21</v>
      </c>
      <c r="R8" t="n">
        <v>57.98</v>
      </c>
      <c r="S8" t="n">
        <v>29.8</v>
      </c>
      <c r="T8" t="n">
        <v>12839.71</v>
      </c>
      <c r="U8" t="n">
        <v>0.51</v>
      </c>
      <c r="V8" t="n">
        <v>0.8100000000000001</v>
      </c>
      <c r="W8" t="n">
        <v>2.42</v>
      </c>
      <c r="X8" t="n">
        <v>0.82</v>
      </c>
      <c r="Y8" t="n">
        <v>1</v>
      </c>
      <c r="Z8" t="n">
        <v>10</v>
      </c>
      <c r="AA8" t="n">
        <v>380.2579802520469</v>
      </c>
      <c r="AB8" t="n">
        <v>520.285744378964</v>
      </c>
      <c r="AC8" t="n">
        <v>470.6304031610633</v>
      </c>
      <c r="AD8" t="n">
        <v>380257.980252047</v>
      </c>
      <c r="AE8" t="n">
        <v>520285.744378964</v>
      </c>
      <c r="AF8" t="n">
        <v>2.679572535795702e-06</v>
      </c>
      <c r="AG8" t="n">
        <v>13.33333333333333</v>
      </c>
      <c r="AH8" t="n">
        <v>470630.4031610633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6.5984</v>
      </c>
      <c r="E9" t="n">
        <v>15.16</v>
      </c>
      <c r="F9" t="n">
        <v>11.49</v>
      </c>
      <c r="G9" t="n">
        <v>18.15</v>
      </c>
      <c r="H9" t="n">
        <v>0.29</v>
      </c>
      <c r="I9" t="n">
        <v>38</v>
      </c>
      <c r="J9" t="n">
        <v>170.42</v>
      </c>
      <c r="K9" t="n">
        <v>51.39</v>
      </c>
      <c r="L9" t="n">
        <v>2.75</v>
      </c>
      <c r="M9" t="n">
        <v>36</v>
      </c>
      <c r="N9" t="n">
        <v>31.28</v>
      </c>
      <c r="O9" t="n">
        <v>21253.01</v>
      </c>
      <c r="P9" t="n">
        <v>140.4</v>
      </c>
      <c r="Q9" t="n">
        <v>624.13</v>
      </c>
      <c r="R9" t="n">
        <v>55.68</v>
      </c>
      <c r="S9" t="n">
        <v>29.8</v>
      </c>
      <c r="T9" t="n">
        <v>11709.53</v>
      </c>
      <c r="U9" t="n">
        <v>0.54</v>
      </c>
      <c r="V9" t="n">
        <v>0.8100000000000001</v>
      </c>
      <c r="W9" t="n">
        <v>2.41</v>
      </c>
      <c r="X9" t="n">
        <v>0.75</v>
      </c>
      <c r="Y9" t="n">
        <v>1</v>
      </c>
      <c r="Z9" t="n">
        <v>10</v>
      </c>
      <c r="AA9" t="n">
        <v>366.2901979149585</v>
      </c>
      <c r="AB9" t="n">
        <v>501.1744083702932</v>
      </c>
      <c r="AC9" t="n">
        <v>453.3430262381315</v>
      </c>
      <c r="AD9" t="n">
        <v>366290.1979149585</v>
      </c>
      <c r="AE9" t="n">
        <v>501174.4083702932</v>
      </c>
      <c r="AF9" t="n">
        <v>2.716584684673021e-06</v>
      </c>
      <c r="AG9" t="n">
        <v>13.15972222222222</v>
      </c>
      <c r="AH9" t="n">
        <v>453343.0262381315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6.6732</v>
      </c>
      <c r="E10" t="n">
        <v>14.99</v>
      </c>
      <c r="F10" t="n">
        <v>11.43</v>
      </c>
      <c r="G10" t="n">
        <v>19.59</v>
      </c>
      <c r="H10" t="n">
        <v>0.31</v>
      </c>
      <c r="I10" t="n">
        <v>35</v>
      </c>
      <c r="J10" t="n">
        <v>170.79</v>
      </c>
      <c r="K10" t="n">
        <v>51.39</v>
      </c>
      <c r="L10" t="n">
        <v>3</v>
      </c>
      <c r="M10" t="n">
        <v>33</v>
      </c>
      <c r="N10" t="n">
        <v>31.4</v>
      </c>
      <c r="O10" t="n">
        <v>21297.94</v>
      </c>
      <c r="P10" t="n">
        <v>138.84</v>
      </c>
      <c r="Q10" t="n">
        <v>624.02</v>
      </c>
      <c r="R10" t="n">
        <v>53.52</v>
      </c>
      <c r="S10" t="n">
        <v>29.8</v>
      </c>
      <c r="T10" t="n">
        <v>10643.45</v>
      </c>
      <c r="U10" t="n">
        <v>0.5600000000000001</v>
      </c>
      <c r="V10" t="n">
        <v>0.82</v>
      </c>
      <c r="W10" t="n">
        <v>2.41</v>
      </c>
      <c r="X10" t="n">
        <v>0.68</v>
      </c>
      <c r="Y10" t="n">
        <v>1</v>
      </c>
      <c r="Z10" t="n">
        <v>10</v>
      </c>
      <c r="AA10" t="n">
        <v>362.9943382827817</v>
      </c>
      <c r="AB10" t="n">
        <v>496.664867818484</v>
      </c>
      <c r="AC10" t="n">
        <v>449.263869907407</v>
      </c>
      <c r="AD10" t="n">
        <v>362994.3382827817</v>
      </c>
      <c r="AE10" t="n">
        <v>496664.867818484</v>
      </c>
      <c r="AF10" t="n">
        <v>2.747380109990301e-06</v>
      </c>
      <c r="AG10" t="n">
        <v>13.01215277777778</v>
      </c>
      <c r="AH10" t="n">
        <v>449263.869907407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6.736</v>
      </c>
      <c r="E11" t="n">
        <v>14.85</v>
      </c>
      <c r="F11" t="n">
        <v>11.39</v>
      </c>
      <c r="G11" t="n">
        <v>21.35</v>
      </c>
      <c r="H11" t="n">
        <v>0.34</v>
      </c>
      <c r="I11" t="n">
        <v>32</v>
      </c>
      <c r="J11" t="n">
        <v>171.15</v>
      </c>
      <c r="K11" t="n">
        <v>51.39</v>
      </c>
      <c r="L11" t="n">
        <v>3.25</v>
      </c>
      <c r="M11" t="n">
        <v>30</v>
      </c>
      <c r="N11" t="n">
        <v>31.51</v>
      </c>
      <c r="O11" t="n">
        <v>21342.91</v>
      </c>
      <c r="P11" t="n">
        <v>137.77</v>
      </c>
      <c r="Q11" t="n">
        <v>624.08</v>
      </c>
      <c r="R11" t="n">
        <v>52.18</v>
      </c>
      <c r="S11" t="n">
        <v>29.8</v>
      </c>
      <c r="T11" t="n">
        <v>9986.389999999999</v>
      </c>
      <c r="U11" t="n">
        <v>0.57</v>
      </c>
      <c r="V11" t="n">
        <v>0.82</v>
      </c>
      <c r="W11" t="n">
        <v>2.41</v>
      </c>
      <c r="X11" t="n">
        <v>0.64</v>
      </c>
      <c r="Y11" t="n">
        <v>1</v>
      </c>
      <c r="Z11" t="n">
        <v>10</v>
      </c>
      <c r="AA11" t="n">
        <v>360.3460436237988</v>
      </c>
      <c r="AB11" t="n">
        <v>493.041354231549</v>
      </c>
      <c r="AC11" t="n">
        <v>445.9861793715759</v>
      </c>
      <c r="AD11" t="n">
        <v>360346.0436237988</v>
      </c>
      <c r="AE11" t="n">
        <v>493041.354231549</v>
      </c>
      <c r="AF11" t="n">
        <v>2.773235092743312e-06</v>
      </c>
      <c r="AG11" t="n">
        <v>12.890625</v>
      </c>
      <c r="AH11" t="n">
        <v>445986.1793715759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6.8272</v>
      </c>
      <c r="E12" t="n">
        <v>14.65</v>
      </c>
      <c r="F12" t="n">
        <v>11.29</v>
      </c>
      <c r="G12" t="n">
        <v>23.36</v>
      </c>
      <c r="H12" t="n">
        <v>0.36</v>
      </c>
      <c r="I12" t="n">
        <v>29</v>
      </c>
      <c r="J12" t="n">
        <v>171.52</v>
      </c>
      <c r="K12" t="n">
        <v>51.39</v>
      </c>
      <c r="L12" t="n">
        <v>3.5</v>
      </c>
      <c r="M12" t="n">
        <v>27</v>
      </c>
      <c r="N12" t="n">
        <v>31.63</v>
      </c>
      <c r="O12" t="n">
        <v>21387.92</v>
      </c>
      <c r="P12" t="n">
        <v>135.61</v>
      </c>
      <c r="Q12" t="n">
        <v>623.97</v>
      </c>
      <c r="R12" t="n">
        <v>49.27</v>
      </c>
      <c r="S12" t="n">
        <v>29.8</v>
      </c>
      <c r="T12" t="n">
        <v>8546.27</v>
      </c>
      <c r="U12" t="n">
        <v>0.6</v>
      </c>
      <c r="V12" t="n">
        <v>0.83</v>
      </c>
      <c r="W12" t="n">
        <v>2.4</v>
      </c>
      <c r="X12" t="n">
        <v>0.55</v>
      </c>
      <c r="Y12" t="n">
        <v>1</v>
      </c>
      <c r="Z12" t="n">
        <v>10</v>
      </c>
      <c r="AA12" t="n">
        <v>356.1896094296288</v>
      </c>
      <c r="AB12" t="n">
        <v>487.3543375981504</v>
      </c>
      <c r="AC12" t="n">
        <v>440.841923623891</v>
      </c>
      <c r="AD12" t="n">
        <v>356189.6094296288</v>
      </c>
      <c r="AE12" t="n">
        <v>487354.3375981504</v>
      </c>
      <c r="AF12" t="n">
        <v>2.810782456231761e-06</v>
      </c>
      <c r="AG12" t="n">
        <v>12.71701388888889</v>
      </c>
      <c r="AH12" t="n">
        <v>440841.923623891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6.8649</v>
      </c>
      <c r="E13" t="n">
        <v>14.57</v>
      </c>
      <c r="F13" t="n">
        <v>11.28</v>
      </c>
      <c r="G13" t="n">
        <v>25.07</v>
      </c>
      <c r="H13" t="n">
        <v>0.39</v>
      </c>
      <c r="I13" t="n">
        <v>27</v>
      </c>
      <c r="J13" t="n">
        <v>171.88</v>
      </c>
      <c r="K13" t="n">
        <v>51.39</v>
      </c>
      <c r="L13" t="n">
        <v>3.75</v>
      </c>
      <c r="M13" t="n">
        <v>25</v>
      </c>
      <c r="N13" t="n">
        <v>31.74</v>
      </c>
      <c r="O13" t="n">
        <v>21432.96</v>
      </c>
      <c r="P13" t="n">
        <v>134.99</v>
      </c>
      <c r="Q13" t="n">
        <v>624</v>
      </c>
      <c r="R13" t="n">
        <v>48.92</v>
      </c>
      <c r="S13" t="n">
        <v>29.8</v>
      </c>
      <c r="T13" t="n">
        <v>8381.15</v>
      </c>
      <c r="U13" t="n">
        <v>0.61</v>
      </c>
      <c r="V13" t="n">
        <v>0.83</v>
      </c>
      <c r="W13" t="n">
        <v>2.4</v>
      </c>
      <c r="X13" t="n">
        <v>0.53</v>
      </c>
      <c r="Y13" t="n">
        <v>1</v>
      </c>
      <c r="Z13" t="n">
        <v>10</v>
      </c>
      <c r="AA13" t="n">
        <v>354.8362323462777</v>
      </c>
      <c r="AB13" t="n">
        <v>485.5025873659264</v>
      </c>
      <c r="AC13" t="n">
        <v>439.1669018348825</v>
      </c>
      <c r="AD13" t="n">
        <v>354836.2323462777</v>
      </c>
      <c r="AE13" t="n">
        <v>485502.5873659264</v>
      </c>
      <c r="AF13" t="n">
        <v>2.826303679954508e-06</v>
      </c>
      <c r="AG13" t="n">
        <v>12.64756944444444</v>
      </c>
      <c r="AH13" t="n">
        <v>439166.9018348826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6.9213</v>
      </c>
      <c r="E14" t="n">
        <v>14.45</v>
      </c>
      <c r="F14" t="n">
        <v>11.23</v>
      </c>
      <c r="G14" t="n">
        <v>26.95</v>
      </c>
      <c r="H14" t="n">
        <v>0.41</v>
      </c>
      <c r="I14" t="n">
        <v>25</v>
      </c>
      <c r="J14" t="n">
        <v>172.25</v>
      </c>
      <c r="K14" t="n">
        <v>51.39</v>
      </c>
      <c r="L14" t="n">
        <v>4</v>
      </c>
      <c r="M14" t="n">
        <v>23</v>
      </c>
      <c r="N14" t="n">
        <v>31.86</v>
      </c>
      <c r="O14" t="n">
        <v>21478.05</v>
      </c>
      <c r="P14" t="n">
        <v>133.83</v>
      </c>
      <c r="Q14" t="n">
        <v>623.97</v>
      </c>
      <c r="R14" t="n">
        <v>47.26</v>
      </c>
      <c r="S14" t="n">
        <v>29.8</v>
      </c>
      <c r="T14" t="n">
        <v>7560.96</v>
      </c>
      <c r="U14" t="n">
        <v>0.63</v>
      </c>
      <c r="V14" t="n">
        <v>0.83</v>
      </c>
      <c r="W14" t="n">
        <v>2.39</v>
      </c>
      <c r="X14" t="n">
        <v>0.48</v>
      </c>
      <c r="Y14" t="n">
        <v>1</v>
      </c>
      <c r="Z14" t="n">
        <v>10</v>
      </c>
      <c r="AA14" t="n">
        <v>352.5274226198746</v>
      </c>
      <c r="AB14" t="n">
        <v>482.3435720407653</v>
      </c>
      <c r="AC14" t="n">
        <v>436.309378498649</v>
      </c>
      <c r="AD14" t="n">
        <v>352527.4226198746</v>
      </c>
      <c r="AE14" t="n">
        <v>482343.5720407653</v>
      </c>
      <c r="AF14" t="n">
        <v>2.849523760006574e-06</v>
      </c>
      <c r="AG14" t="n">
        <v>12.54340277777778</v>
      </c>
      <c r="AH14" t="n">
        <v>436309.378498649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6.9467</v>
      </c>
      <c r="E15" t="n">
        <v>14.4</v>
      </c>
      <c r="F15" t="n">
        <v>11.21</v>
      </c>
      <c r="G15" t="n">
        <v>28.02</v>
      </c>
      <c r="H15" t="n">
        <v>0.44</v>
      </c>
      <c r="I15" t="n">
        <v>24</v>
      </c>
      <c r="J15" t="n">
        <v>172.61</v>
      </c>
      <c r="K15" t="n">
        <v>51.39</v>
      </c>
      <c r="L15" t="n">
        <v>4.25</v>
      </c>
      <c r="M15" t="n">
        <v>22</v>
      </c>
      <c r="N15" t="n">
        <v>31.97</v>
      </c>
      <c r="O15" t="n">
        <v>21523.17</v>
      </c>
      <c r="P15" t="n">
        <v>132.45</v>
      </c>
      <c r="Q15" t="n">
        <v>623.97</v>
      </c>
      <c r="R15" t="n">
        <v>46.76</v>
      </c>
      <c r="S15" t="n">
        <v>29.8</v>
      </c>
      <c r="T15" t="n">
        <v>7318.62</v>
      </c>
      <c r="U15" t="n">
        <v>0.64</v>
      </c>
      <c r="V15" t="n">
        <v>0.83</v>
      </c>
      <c r="W15" t="n">
        <v>2.39</v>
      </c>
      <c r="X15" t="n">
        <v>0.46</v>
      </c>
      <c r="Y15" t="n">
        <v>1</v>
      </c>
      <c r="Z15" t="n">
        <v>10</v>
      </c>
      <c r="AA15" t="n">
        <v>340.6616683866678</v>
      </c>
      <c r="AB15" t="n">
        <v>466.1083236187603</v>
      </c>
      <c r="AC15" t="n">
        <v>421.6235993997259</v>
      </c>
      <c r="AD15" t="n">
        <v>340661.6683866679</v>
      </c>
      <c r="AE15" t="n">
        <v>466108.3236187603</v>
      </c>
      <c r="AF15" t="n">
        <v>2.859981030100945e-06</v>
      </c>
      <c r="AG15" t="n">
        <v>12.5</v>
      </c>
      <c r="AH15" t="n">
        <v>421623.599399726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6.9927</v>
      </c>
      <c r="E16" t="n">
        <v>14.3</v>
      </c>
      <c r="F16" t="n">
        <v>11.18</v>
      </c>
      <c r="G16" t="n">
        <v>30.5</v>
      </c>
      <c r="H16" t="n">
        <v>0.46</v>
      </c>
      <c r="I16" t="n">
        <v>22</v>
      </c>
      <c r="J16" t="n">
        <v>172.98</v>
      </c>
      <c r="K16" t="n">
        <v>51.39</v>
      </c>
      <c r="L16" t="n">
        <v>4.5</v>
      </c>
      <c r="M16" t="n">
        <v>20</v>
      </c>
      <c r="N16" t="n">
        <v>32.09</v>
      </c>
      <c r="O16" t="n">
        <v>21568.34</v>
      </c>
      <c r="P16" t="n">
        <v>131.67</v>
      </c>
      <c r="Q16" t="n">
        <v>624.0599999999999</v>
      </c>
      <c r="R16" t="n">
        <v>45.76</v>
      </c>
      <c r="S16" t="n">
        <v>29.8</v>
      </c>
      <c r="T16" t="n">
        <v>6829.74</v>
      </c>
      <c r="U16" t="n">
        <v>0.65</v>
      </c>
      <c r="V16" t="n">
        <v>0.84</v>
      </c>
      <c r="W16" t="n">
        <v>2.39</v>
      </c>
      <c r="X16" t="n">
        <v>0.43</v>
      </c>
      <c r="Y16" t="n">
        <v>1</v>
      </c>
      <c r="Z16" t="n">
        <v>10</v>
      </c>
      <c r="AA16" t="n">
        <v>338.9926387755934</v>
      </c>
      <c r="AB16" t="n">
        <v>463.8246836724986</v>
      </c>
      <c r="AC16" t="n">
        <v>419.5579068448265</v>
      </c>
      <c r="AD16" t="n">
        <v>338992.6387755934</v>
      </c>
      <c r="AE16" t="n">
        <v>463824.6836724986</v>
      </c>
      <c r="AF16" t="n">
        <v>2.878919393263978e-06</v>
      </c>
      <c r="AG16" t="n">
        <v>12.41319444444444</v>
      </c>
      <c r="AH16" t="n">
        <v>419557.9068448265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7.0252</v>
      </c>
      <c r="E17" t="n">
        <v>14.23</v>
      </c>
      <c r="F17" t="n">
        <v>11.15</v>
      </c>
      <c r="G17" t="n">
        <v>31.86</v>
      </c>
      <c r="H17" t="n">
        <v>0.49</v>
      </c>
      <c r="I17" t="n">
        <v>21</v>
      </c>
      <c r="J17" t="n">
        <v>173.35</v>
      </c>
      <c r="K17" t="n">
        <v>51.39</v>
      </c>
      <c r="L17" t="n">
        <v>4.75</v>
      </c>
      <c r="M17" t="n">
        <v>19</v>
      </c>
      <c r="N17" t="n">
        <v>32.2</v>
      </c>
      <c r="O17" t="n">
        <v>21613.54</v>
      </c>
      <c r="P17" t="n">
        <v>130.44</v>
      </c>
      <c r="Q17" t="n">
        <v>624.02</v>
      </c>
      <c r="R17" t="n">
        <v>44.82</v>
      </c>
      <c r="S17" t="n">
        <v>29.8</v>
      </c>
      <c r="T17" t="n">
        <v>6363.53</v>
      </c>
      <c r="U17" t="n">
        <v>0.66</v>
      </c>
      <c r="V17" t="n">
        <v>0.84</v>
      </c>
      <c r="W17" t="n">
        <v>2.39</v>
      </c>
      <c r="X17" t="n">
        <v>0.4</v>
      </c>
      <c r="Y17" t="n">
        <v>1</v>
      </c>
      <c r="Z17" t="n">
        <v>10</v>
      </c>
      <c r="AA17" t="n">
        <v>337.268797118481</v>
      </c>
      <c r="AB17" t="n">
        <v>461.4660474667108</v>
      </c>
      <c r="AC17" t="n">
        <v>417.4243755681525</v>
      </c>
      <c r="AD17" t="n">
        <v>337268.797118481</v>
      </c>
      <c r="AE17" t="n">
        <v>461466.0474667109</v>
      </c>
      <c r="AF17" t="n">
        <v>2.892299758542209e-06</v>
      </c>
      <c r="AG17" t="n">
        <v>12.35243055555556</v>
      </c>
      <c r="AH17" t="n">
        <v>417424.3755681525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7.0648</v>
      </c>
      <c r="E18" t="n">
        <v>14.15</v>
      </c>
      <c r="F18" t="n">
        <v>11.1</v>
      </c>
      <c r="G18" t="n">
        <v>33.31</v>
      </c>
      <c r="H18" t="n">
        <v>0.51</v>
      </c>
      <c r="I18" t="n">
        <v>20</v>
      </c>
      <c r="J18" t="n">
        <v>173.71</v>
      </c>
      <c r="K18" t="n">
        <v>51.39</v>
      </c>
      <c r="L18" t="n">
        <v>5</v>
      </c>
      <c r="M18" t="n">
        <v>18</v>
      </c>
      <c r="N18" t="n">
        <v>32.32</v>
      </c>
      <c r="O18" t="n">
        <v>21658.78</v>
      </c>
      <c r="P18" t="n">
        <v>129.35</v>
      </c>
      <c r="Q18" t="n">
        <v>624.1</v>
      </c>
      <c r="R18" t="n">
        <v>43.44</v>
      </c>
      <c r="S18" t="n">
        <v>29.8</v>
      </c>
      <c r="T18" t="n">
        <v>5677.94</v>
      </c>
      <c r="U18" t="n">
        <v>0.6899999999999999</v>
      </c>
      <c r="V18" t="n">
        <v>0.84</v>
      </c>
      <c r="W18" t="n">
        <v>2.38</v>
      </c>
      <c r="X18" t="n">
        <v>0.36</v>
      </c>
      <c r="Y18" t="n">
        <v>1</v>
      </c>
      <c r="Z18" t="n">
        <v>10</v>
      </c>
      <c r="AA18" t="n">
        <v>335.4561723831493</v>
      </c>
      <c r="AB18" t="n">
        <v>458.9859343364705</v>
      </c>
      <c r="AC18" t="n">
        <v>415.1809609542017</v>
      </c>
      <c r="AD18" t="n">
        <v>335456.1723831493</v>
      </c>
      <c r="AE18" t="n">
        <v>458985.9343364705</v>
      </c>
      <c r="AF18" t="n">
        <v>2.908603219004299e-06</v>
      </c>
      <c r="AG18" t="n">
        <v>12.28298611111111</v>
      </c>
      <c r="AH18" t="n">
        <v>415180.9609542018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7.0788</v>
      </c>
      <c r="E19" t="n">
        <v>14.13</v>
      </c>
      <c r="F19" t="n">
        <v>11.11</v>
      </c>
      <c r="G19" t="n">
        <v>35.09</v>
      </c>
      <c r="H19" t="n">
        <v>0.53</v>
      </c>
      <c r="I19" t="n">
        <v>19</v>
      </c>
      <c r="J19" t="n">
        <v>174.08</v>
      </c>
      <c r="K19" t="n">
        <v>51.39</v>
      </c>
      <c r="L19" t="n">
        <v>5.25</v>
      </c>
      <c r="M19" t="n">
        <v>17</v>
      </c>
      <c r="N19" t="n">
        <v>32.44</v>
      </c>
      <c r="O19" t="n">
        <v>21704.07</v>
      </c>
      <c r="P19" t="n">
        <v>128.46</v>
      </c>
      <c r="Q19" t="n">
        <v>624.03</v>
      </c>
      <c r="R19" t="n">
        <v>43.49</v>
      </c>
      <c r="S19" t="n">
        <v>29.8</v>
      </c>
      <c r="T19" t="n">
        <v>5706.38</v>
      </c>
      <c r="U19" t="n">
        <v>0.6899999999999999</v>
      </c>
      <c r="V19" t="n">
        <v>0.84</v>
      </c>
      <c r="W19" t="n">
        <v>2.39</v>
      </c>
      <c r="X19" t="n">
        <v>0.36</v>
      </c>
      <c r="Y19" t="n">
        <v>1</v>
      </c>
      <c r="Z19" t="n">
        <v>10</v>
      </c>
      <c r="AA19" t="n">
        <v>334.5317713478643</v>
      </c>
      <c r="AB19" t="n">
        <v>457.721128058298</v>
      </c>
      <c r="AC19" t="n">
        <v>414.0368660120512</v>
      </c>
      <c r="AD19" t="n">
        <v>334531.7713478642</v>
      </c>
      <c r="AE19" t="n">
        <v>457721.128058298</v>
      </c>
      <c r="AF19" t="n">
        <v>2.914367068662613e-06</v>
      </c>
      <c r="AG19" t="n">
        <v>12.265625</v>
      </c>
      <c r="AH19" t="n">
        <v>414036.8660120512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7.1068</v>
      </c>
      <c r="E20" t="n">
        <v>14.07</v>
      </c>
      <c r="F20" t="n">
        <v>11.09</v>
      </c>
      <c r="G20" t="n">
        <v>36.96</v>
      </c>
      <c r="H20" t="n">
        <v>0.5600000000000001</v>
      </c>
      <c r="I20" t="n">
        <v>18</v>
      </c>
      <c r="J20" t="n">
        <v>174.45</v>
      </c>
      <c r="K20" t="n">
        <v>51.39</v>
      </c>
      <c r="L20" t="n">
        <v>5.5</v>
      </c>
      <c r="M20" t="n">
        <v>16</v>
      </c>
      <c r="N20" t="n">
        <v>32.56</v>
      </c>
      <c r="O20" t="n">
        <v>21749.39</v>
      </c>
      <c r="P20" t="n">
        <v>127.64</v>
      </c>
      <c r="Q20" t="n">
        <v>624.04</v>
      </c>
      <c r="R20" t="n">
        <v>42.8</v>
      </c>
      <c r="S20" t="n">
        <v>29.8</v>
      </c>
      <c r="T20" t="n">
        <v>5368.04</v>
      </c>
      <c r="U20" t="n">
        <v>0.7</v>
      </c>
      <c r="V20" t="n">
        <v>0.84</v>
      </c>
      <c r="W20" t="n">
        <v>2.38</v>
      </c>
      <c r="X20" t="n">
        <v>0.34</v>
      </c>
      <c r="Y20" t="n">
        <v>1</v>
      </c>
      <c r="Z20" t="n">
        <v>10</v>
      </c>
      <c r="AA20" t="n">
        <v>333.2857260254341</v>
      </c>
      <c r="AB20" t="n">
        <v>456.0162338765092</v>
      </c>
      <c r="AC20" t="n">
        <v>412.4946845381384</v>
      </c>
      <c r="AD20" t="n">
        <v>333285.7260254341</v>
      </c>
      <c r="AE20" t="n">
        <v>456016.2338765092</v>
      </c>
      <c r="AF20" t="n">
        <v>2.925894767979242e-06</v>
      </c>
      <c r="AG20" t="n">
        <v>12.21354166666667</v>
      </c>
      <c r="AH20" t="n">
        <v>412494.6845381383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7.133</v>
      </c>
      <c r="E21" t="n">
        <v>14.02</v>
      </c>
      <c r="F21" t="n">
        <v>11.07</v>
      </c>
      <c r="G21" t="n">
        <v>39.07</v>
      </c>
      <c r="H21" t="n">
        <v>0.58</v>
      </c>
      <c r="I21" t="n">
        <v>17</v>
      </c>
      <c r="J21" t="n">
        <v>174.82</v>
      </c>
      <c r="K21" t="n">
        <v>51.39</v>
      </c>
      <c r="L21" t="n">
        <v>5.75</v>
      </c>
      <c r="M21" t="n">
        <v>15</v>
      </c>
      <c r="N21" t="n">
        <v>32.67</v>
      </c>
      <c r="O21" t="n">
        <v>21794.75</v>
      </c>
      <c r="P21" t="n">
        <v>126.48</v>
      </c>
      <c r="Q21" t="n">
        <v>624.01</v>
      </c>
      <c r="R21" t="n">
        <v>42.33</v>
      </c>
      <c r="S21" t="n">
        <v>29.8</v>
      </c>
      <c r="T21" t="n">
        <v>5136.58</v>
      </c>
      <c r="U21" t="n">
        <v>0.7</v>
      </c>
      <c r="V21" t="n">
        <v>0.84</v>
      </c>
      <c r="W21" t="n">
        <v>2.38</v>
      </c>
      <c r="X21" t="n">
        <v>0.32</v>
      </c>
      <c r="Y21" t="n">
        <v>1</v>
      </c>
      <c r="Z21" t="n">
        <v>10</v>
      </c>
      <c r="AA21" t="n">
        <v>331.8244421722414</v>
      </c>
      <c r="AB21" t="n">
        <v>454.0168408412773</v>
      </c>
      <c r="AC21" t="n">
        <v>410.6861107680232</v>
      </c>
      <c r="AD21" t="n">
        <v>331824.4421722414</v>
      </c>
      <c r="AE21" t="n">
        <v>454016.8408412773</v>
      </c>
      <c r="AF21" t="n">
        <v>2.93668140091123e-06</v>
      </c>
      <c r="AG21" t="n">
        <v>12.17013888888889</v>
      </c>
      <c r="AH21" t="n">
        <v>410686.1107680232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7.1622</v>
      </c>
      <c r="E22" t="n">
        <v>13.96</v>
      </c>
      <c r="F22" t="n">
        <v>11.05</v>
      </c>
      <c r="G22" t="n">
        <v>41.43</v>
      </c>
      <c r="H22" t="n">
        <v>0.61</v>
      </c>
      <c r="I22" t="n">
        <v>16</v>
      </c>
      <c r="J22" t="n">
        <v>175.18</v>
      </c>
      <c r="K22" t="n">
        <v>51.39</v>
      </c>
      <c r="L22" t="n">
        <v>6</v>
      </c>
      <c r="M22" t="n">
        <v>14</v>
      </c>
      <c r="N22" t="n">
        <v>32.79</v>
      </c>
      <c r="O22" t="n">
        <v>21840.16</v>
      </c>
      <c r="P22" t="n">
        <v>125.54</v>
      </c>
      <c r="Q22" t="n">
        <v>623.97</v>
      </c>
      <c r="R22" t="n">
        <v>41.61</v>
      </c>
      <c r="S22" t="n">
        <v>29.8</v>
      </c>
      <c r="T22" t="n">
        <v>4782.69</v>
      </c>
      <c r="U22" t="n">
        <v>0.72</v>
      </c>
      <c r="V22" t="n">
        <v>0.85</v>
      </c>
      <c r="W22" t="n">
        <v>2.38</v>
      </c>
      <c r="X22" t="n">
        <v>0.3</v>
      </c>
      <c r="Y22" t="n">
        <v>1</v>
      </c>
      <c r="Z22" t="n">
        <v>10</v>
      </c>
      <c r="AA22" t="n">
        <v>330.4846545308024</v>
      </c>
      <c r="AB22" t="n">
        <v>452.1836842830012</v>
      </c>
      <c r="AC22" t="n">
        <v>409.0279080988177</v>
      </c>
      <c r="AD22" t="n">
        <v>330484.6545308024</v>
      </c>
      <c r="AE22" t="n">
        <v>452183.6842830012</v>
      </c>
      <c r="AF22" t="n">
        <v>2.948703144484286e-06</v>
      </c>
      <c r="AG22" t="n">
        <v>12.11805555555556</v>
      </c>
      <c r="AH22" t="n">
        <v>409027.9080988177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7.1578</v>
      </c>
      <c r="E23" t="n">
        <v>13.97</v>
      </c>
      <c r="F23" t="n">
        <v>11.06</v>
      </c>
      <c r="G23" t="n">
        <v>41.46</v>
      </c>
      <c r="H23" t="n">
        <v>0.63</v>
      </c>
      <c r="I23" t="n">
        <v>16</v>
      </c>
      <c r="J23" t="n">
        <v>175.55</v>
      </c>
      <c r="K23" t="n">
        <v>51.39</v>
      </c>
      <c r="L23" t="n">
        <v>6.25</v>
      </c>
      <c r="M23" t="n">
        <v>14</v>
      </c>
      <c r="N23" t="n">
        <v>32.91</v>
      </c>
      <c r="O23" t="n">
        <v>21885.6</v>
      </c>
      <c r="P23" t="n">
        <v>124.81</v>
      </c>
      <c r="Q23" t="n">
        <v>624.03</v>
      </c>
      <c r="R23" t="n">
        <v>41.85</v>
      </c>
      <c r="S23" t="n">
        <v>29.8</v>
      </c>
      <c r="T23" t="n">
        <v>4903.75</v>
      </c>
      <c r="U23" t="n">
        <v>0.71</v>
      </c>
      <c r="V23" t="n">
        <v>0.84</v>
      </c>
      <c r="W23" t="n">
        <v>2.38</v>
      </c>
      <c r="X23" t="n">
        <v>0.31</v>
      </c>
      <c r="Y23" t="n">
        <v>1</v>
      </c>
      <c r="Z23" t="n">
        <v>10</v>
      </c>
      <c r="AA23" t="n">
        <v>330.0479907951164</v>
      </c>
      <c r="AB23" t="n">
        <v>451.5862216955912</v>
      </c>
      <c r="AC23" t="n">
        <v>408.487466502206</v>
      </c>
      <c r="AD23" t="n">
        <v>330047.9907951164</v>
      </c>
      <c r="AE23" t="n">
        <v>451586.2216955912</v>
      </c>
      <c r="AF23" t="n">
        <v>2.946891648877387e-06</v>
      </c>
      <c r="AG23" t="n">
        <v>12.12673611111111</v>
      </c>
      <c r="AH23" t="n">
        <v>408487.466502206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7.1839</v>
      </c>
      <c r="E24" t="n">
        <v>13.92</v>
      </c>
      <c r="F24" t="n">
        <v>11.04</v>
      </c>
      <c r="G24" t="n">
        <v>44.16</v>
      </c>
      <c r="H24" t="n">
        <v>0.66</v>
      </c>
      <c r="I24" t="n">
        <v>15</v>
      </c>
      <c r="J24" t="n">
        <v>175.92</v>
      </c>
      <c r="K24" t="n">
        <v>51.39</v>
      </c>
      <c r="L24" t="n">
        <v>6.5</v>
      </c>
      <c r="M24" t="n">
        <v>13</v>
      </c>
      <c r="N24" t="n">
        <v>33.03</v>
      </c>
      <c r="O24" t="n">
        <v>21931.08</v>
      </c>
      <c r="P24" t="n">
        <v>123.98</v>
      </c>
      <c r="Q24" t="n">
        <v>623.98</v>
      </c>
      <c r="R24" t="n">
        <v>41.36</v>
      </c>
      <c r="S24" t="n">
        <v>29.8</v>
      </c>
      <c r="T24" t="n">
        <v>4664.31</v>
      </c>
      <c r="U24" t="n">
        <v>0.72</v>
      </c>
      <c r="V24" t="n">
        <v>0.85</v>
      </c>
      <c r="W24" t="n">
        <v>2.38</v>
      </c>
      <c r="X24" t="n">
        <v>0.29</v>
      </c>
      <c r="Y24" t="n">
        <v>1</v>
      </c>
      <c r="Z24" t="n">
        <v>10</v>
      </c>
      <c r="AA24" t="n">
        <v>328.8607192316085</v>
      </c>
      <c r="AB24" t="n">
        <v>449.961744363675</v>
      </c>
      <c r="AC24" t="n">
        <v>407.0180270068797</v>
      </c>
      <c r="AD24" t="n">
        <v>328860.7192316085</v>
      </c>
      <c r="AE24" t="n">
        <v>449961.744363675</v>
      </c>
      <c r="AF24" t="n">
        <v>2.957637111454674e-06</v>
      </c>
      <c r="AG24" t="n">
        <v>12.08333333333333</v>
      </c>
      <c r="AH24" t="n">
        <v>407018.0270068797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7.2217</v>
      </c>
      <c r="E25" t="n">
        <v>13.85</v>
      </c>
      <c r="F25" t="n">
        <v>11</v>
      </c>
      <c r="G25" t="n">
        <v>47.14</v>
      </c>
      <c r="H25" t="n">
        <v>0.68</v>
      </c>
      <c r="I25" t="n">
        <v>14</v>
      </c>
      <c r="J25" t="n">
        <v>176.29</v>
      </c>
      <c r="K25" t="n">
        <v>51.39</v>
      </c>
      <c r="L25" t="n">
        <v>6.75</v>
      </c>
      <c r="M25" t="n">
        <v>12</v>
      </c>
      <c r="N25" t="n">
        <v>33.15</v>
      </c>
      <c r="O25" t="n">
        <v>21976.61</v>
      </c>
      <c r="P25" t="n">
        <v>122.33</v>
      </c>
      <c r="Q25" t="n">
        <v>623.99</v>
      </c>
      <c r="R25" t="n">
        <v>40.26</v>
      </c>
      <c r="S25" t="n">
        <v>29.8</v>
      </c>
      <c r="T25" t="n">
        <v>4117.08</v>
      </c>
      <c r="U25" t="n">
        <v>0.74</v>
      </c>
      <c r="V25" t="n">
        <v>0.85</v>
      </c>
      <c r="W25" t="n">
        <v>2.37</v>
      </c>
      <c r="X25" t="n">
        <v>0.25</v>
      </c>
      <c r="Y25" t="n">
        <v>1</v>
      </c>
      <c r="Z25" t="n">
        <v>10</v>
      </c>
      <c r="AA25" t="n">
        <v>326.7799993490567</v>
      </c>
      <c r="AB25" t="n">
        <v>447.1148116254848</v>
      </c>
      <c r="AC25" t="n">
        <v>404.4428015335272</v>
      </c>
      <c r="AD25" t="n">
        <v>326779.9993490566</v>
      </c>
      <c r="AE25" t="n">
        <v>447114.8116254848</v>
      </c>
      <c r="AF25" t="n">
        <v>2.973199505532123e-06</v>
      </c>
      <c r="AG25" t="n">
        <v>12.02256944444444</v>
      </c>
      <c r="AH25" t="n">
        <v>404442.8015335272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7.2249</v>
      </c>
      <c r="E26" t="n">
        <v>13.84</v>
      </c>
      <c r="F26" t="n">
        <v>10.99</v>
      </c>
      <c r="G26" t="n">
        <v>47.12</v>
      </c>
      <c r="H26" t="n">
        <v>0.7</v>
      </c>
      <c r="I26" t="n">
        <v>14</v>
      </c>
      <c r="J26" t="n">
        <v>176.66</v>
      </c>
      <c r="K26" t="n">
        <v>51.39</v>
      </c>
      <c r="L26" t="n">
        <v>7</v>
      </c>
      <c r="M26" t="n">
        <v>12</v>
      </c>
      <c r="N26" t="n">
        <v>33.27</v>
      </c>
      <c r="O26" t="n">
        <v>22022.17</v>
      </c>
      <c r="P26" t="n">
        <v>121.79</v>
      </c>
      <c r="Q26" t="n">
        <v>623.97</v>
      </c>
      <c r="R26" t="n">
        <v>40.14</v>
      </c>
      <c r="S26" t="n">
        <v>29.8</v>
      </c>
      <c r="T26" t="n">
        <v>4057.94</v>
      </c>
      <c r="U26" t="n">
        <v>0.74</v>
      </c>
      <c r="V26" t="n">
        <v>0.85</v>
      </c>
      <c r="W26" t="n">
        <v>2.37</v>
      </c>
      <c r="X26" t="n">
        <v>0.25</v>
      </c>
      <c r="Y26" t="n">
        <v>1</v>
      </c>
      <c r="Z26" t="n">
        <v>10</v>
      </c>
      <c r="AA26" t="n">
        <v>326.2800220200443</v>
      </c>
      <c r="AB26" t="n">
        <v>446.4307205864872</v>
      </c>
      <c r="AC26" t="n">
        <v>403.8239991831636</v>
      </c>
      <c r="AD26" t="n">
        <v>326280.0220200443</v>
      </c>
      <c r="AE26" t="n">
        <v>446430.7205864872</v>
      </c>
      <c r="AF26" t="n">
        <v>2.974516956882594e-06</v>
      </c>
      <c r="AG26" t="n">
        <v>12.01388888888889</v>
      </c>
      <c r="AH26" t="n">
        <v>403823.9991831636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7.2478</v>
      </c>
      <c r="E27" t="n">
        <v>13.8</v>
      </c>
      <c r="F27" t="n">
        <v>10.98</v>
      </c>
      <c r="G27" t="n">
        <v>50.7</v>
      </c>
      <c r="H27" t="n">
        <v>0.73</v>
      </c>
      <c r="I27" t="n">
        <v>13</v>
      </c>
      <c r="J27" t="n">
        <v>177.03</v>
      </c>
      <c r="K27" t="n">
        <v>51.39</v>
      </c>
      <c r="L27" t="n">
        <v>7.25</v>
      </c>
      <c r="M27" t="n">
        <v>11</v>
      </c>
      <c r="N27" t="n">
        <v>33.39</v>
      </c>
      <c r="O27" t="n">
        <v>22067.77</v>
      </c>
      <c r="P27" t="n">
        <v>120.73</v>
      </c>
      <c r="Q27" t="n">
        <v>623.99</v>
      </c>
      <c r="R27" t="n">
        <v>39.79</v>
      </c>
      <c r="S27" t="n">
        <v>29.8</v>
      </c>
      <c r="T27" t="n">
        <v>3888.96</v>
      </c>
      <c r="U27" t="n">
        <v>0.75</v>
      </c>
      <c r="V27" t="n">
        <v>0.85</v>
      </c>
      <c r="W27" t="n">
        <v>2.37</v>
      </c>
      <c r="X27" t="n">
        <v>0.24</v>
      </c>
      <c r="Y27" t="n">
        <v>1</v>
      </c>
      <c r="Z27" t="n">
        <v>10</v>
      </c>
      <c r="AA27" t="n">
        <v>324.8662224986534</v>
      </c>
      <c r="AB27" t="n">
        <v>444.4962977088874</v>
      </c>
      <c r="AC27" t="n">
        <v>402.0741949100224</v>
      </c>
      <c r="AD27" t="n">
        <v>324866.2224986534</v>
      </c>
      <c r="AE27" t="n">
        <v>444496.2977088874</v>
      </c>
      <c r="AF27" t="n">
        <v>2.983944968109409e-06</v>
      </c>
      <c r="AG27" t="n">
        <v>11.97916666666667</v>
      </c>
      <c r="AH27" t="n">
        <v>402074.1949100224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7.2411</v>
      </c>
      <c r="E28" t="n">
        <v>13.81</v>
      </c>
      <c r="F28" t="n">
        <v>11</v>
      </c>
      <c r="G28" t="n">
        <v>50.76</v>
      </c>
      <c r="H28" t="n">
        <v>0.75</v>
      </c>
      <c r="I28" t="n">
        <v>13</v>
      </c>
      <c r="J28" t="n">
        <v>177.4</v>
      </c>
      <c r="K28" t="n">
        <v>51.39</v>
      </c>
      <c r="L28" t="n">
        <v>7.5</v>
      </c>
      <c r="M28" t="n">
        <v>11</v>
      </c>
      <c r="N28" t="n">
        <v>33.51</v>
      </c>
      <c r="O28" t="n">
        <v>22113.42</v>
      </c>
      <c r="P28" t="n">
        <v>120.76</v>
      </c>
      <c r="Q28" t="n">
        <v>623.97</v>
      </c>
      <c r="R28" t="n">
        <v>40.07</v>
      </c>
      <c r="S28" t="n">
        <v>29.8</v>
      </c>
      <c r="T28" t="n">
        <v>4027.25</v>
      </c>
      <c r="U28" t="n">
        <v>0.74</v>
      </c>
      <c r="V28" t="n">
        <v>0.85</v>
      </c>
      <c r="W28" t="n">
        <v>2.38</v>
      </c>
      <c r="X28" t="n">
        <v>0.25</v>
      </c>
      <c r="Y28" t="n">
        <v>1</v>
      </c>
      <c r="Z28" t="n">
        <v>10</v>
      </c>
      <c r="AA28" t="n">
        <v>325.0786382680384</v>
      </c>
      <c r="AB28" t="n">
        <v>444.7869343356824</v>
      </c>
      <c r="AC28" t="n">
        <v>402.3370935850671</v>
      </c>
      <c r="AD28" t="n">
        <v>325078.6382680384</v>
      </c>
      <c r="AE28" t="n">
        <v>444786.9343356824</v>
      </c>
      <c r="AF28" t="n">
        <v>2.981186554344358e-06</v>
      </c>
      <c r="AG28" t="n">
        <v>11.98784722222222</v>
      </c>
      <c r="AH28" t="n">
        <v>402337.0935850671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7.2783</v>
      </c>
      <c r="E29" t="n">
        <v>13.74</v>
      </c>
      <c r="F29" t="n">
        <v>10.96</v>
      </c>
      <c r="G29" t="n">
        <v>54.8</v>
      </c>
      <c r="H29" t="n">
        <v>0.77</v>
      </c>
      <c r="I29" t="n">
        <v>12</v>
      </c>
      <c r="J29" t="n">
        <v>177.77</v>
      </c>
      <c r="K29" t="n">
        <v>51.39</v>
      </c>
      <c r="L29" t="n">
        <v>7.75</v>
      </c>
      <c r="M29" t="n">
        <v>10</v>
      </c>
      <c r="N29" t="n">
        <v>33.63</v>
      </c>
      <c r="O29" t="n">
        <v>22159.1</v>
      </c>
      <c r="P29" t="n">
        <v>118.41</v>
      </c>
      <c r="Q29" t="n">
        <v>623.98</v>
      </c>
      <c r="R29" t="n">
        <v>38.97</v>
      </c>
      <c r="S29" t="n">
        <v>29.8</v>
      </c>
      <c r="T29" t="n">
        <v>3483.08</v>
      </c>
      <c r="U29" t="n">
        <v>0.76</v>
      </c>
      <c r="V29" t="n">
        <v>0.85</v>
      </c>
      <c r="W29" t="n">
        <v>2.37</v>
      </c>
      <c r="X29" t="n">
        <v>0.21</v>
      </c>
      <c r="Y29" t="n">
        <v>1</v>
      </c>
      <c r="Z29" t="n">
        <v>10</v>
      </c>
      <c r="AA29" t="n">
        <v>322.5201375939796</v>
      </c>
      <c r="AB29" t="n">
        <v>441.2862808403515</v>
      </c>
      <c r="AC29" t="n">
        <v>399.1705375461326</v>
      </c>
      <c r="AD29" t="n">
        <v>322520.1375939796</v>
      </c>
      <c r="AE29" t="n">
        <v>441286.2808403515</v>
      </c>
      <c r="AF29" t="n">
        <v>2.996501926293594e-06</v>
      </c>
      <c r="AG29" t="n">
        <v>11.92708333333333</v>
      </c>
      <c r="AH29" t="n">
        <v>399170.5375461326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7.2707</v>
      </c>
      <c r="E30" t="n">
        <v>13.75</v>
      </c>
      <c r="F30" t="n">
        <v>10.97</v>
      </c>
      <c r="G30" t="n">
        <v>54.87</v>
      </c>
      <c r="H30" t="n">
        <v>0.8</v>
      </c>
      <c r="I30" t="n">
        <v>12</v>
      </c>
      <c r="J30" t="n">
        <v>178.14</v>
      </c>
      <c r="K30" t="n">
        <v>51.39</v>
      </c>
      <c r="L30" t="n">
        <v>8</v>
      </c>
      <c r="M30" t="n">
        <v>10</v>
      </c>
      <c r="N30" t="n">
        <v>33.75</v>
      </c>
      <c r="O30" t="n">
        <v>22204.83</v>
      </c>
      <c r="P30" t="n">
        <v>118.28</v>
      </c>
      <c r="Q30" t="n">
        <v>623.99</v>
      </c>
      <c r="R30" t="n">
        <v>39.57</v>
      </c>
      <c r="S30" t="n">
        <v>29.8</v>
      </c>
      <c r="T30" t="n">
        <v>3785.17</v>
      </c>
      <c r="U30" t="n">
        <v>0.75</v>
      </c>
      <c r="V30" t="n">
        <v>0.85</v>
      </c>
      <c r="W30" t="n">
        <v>2.37</v>
      </c>
      <c r="X30" t="n">
        <v>0.23</v>
      </c>
      <c r="Y30" t="n">
        <v>1</v>
      </c>
      <c r="Z30" t="n">
        <v>10</v>
      </c>
      <c r="AA30" t="n">
        <v>322.590462120683</v>
      </c>
      <c r="AB30" t="n">
        <v>441.3825019602861</v>
      </c>
      <c r="AC30" t="n">
        <v>399.2575754574279</v>
      </c>
      <c r="AD30" t="n">
        <v>322590.4621206829</v>
      </c>
      <c r="AE30" t="n">
        <v>441382.5019602861</v>
      </c>
      <c r="AF30" t="n">
        <v>2.993372979336223e-06</v>
      </c>
      <c r="AG30" t="n">
        <v>11.93576388888889</v>
      </c>
      <c r="AH30" t="n">
        <v>399257.5754574279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7.2707</v>
      </c>
      <c r="E31" t="n">
        <v>13.75</v>
      </c>
      <c r="F31" t="n">
        <v>10.97</v>
      </c>
      <c r="G31" t="n">
        <v>54.87</v>
      </c>
      <c r="H31" t="n">
        <v>0.82</v>
      </c>
      <c r="I31" t="n">
        <v>12</v>
      </c>
      <c r="J31" t="n">
        <v>178.51</v>
      </c>
      <c r="K31" t="n">
        <v>51.39</v>
      </c>
      <c r="L31" t="n">
        <v>8.25</v>
      </c>
      <c r="M31" t="n">
        <v>10</v>
      </c>
      <c r="N31" t="n">
        <v>33.87</v>
      </c>
      <c r="O31" t="n">
        <v>22250.6</v>
      </c>
      <c r="P31" t="n">
        <v>117.3</v>
      </c>
      <c r="Q31" t="n">
        <v>624</v>
      </c>
      <c r="R31" t="n">
        <v>39.49</v>
      </c>
      <c r="S31" t="n">
        <v>29.8</v>
      </c>
      <c r="T31" t="n">
        <v>3745.01</v>
      </c>
      <c r="U31" t="n">
        <v>0.75</v>
      </c>
      <c r="V31" t="n">
        <v>0.85</v>
      </c>
      <c r="W31" t="n">
        <v>2.37</v>
      </c>
      <c r="X31" t="n">
        <v>0.23</v>
      </c>
      <c r="Y31" t="n">
        <v>1</v>
      </c>
      <c r="Z31" t="n">
        <v>10</v>
      </c>
      <c r="AA31" t="n">
        <v>321.8569537383236</v>
      </c>
      <c r="AB31" t="n">
        <v>440.3788834314361</v>
      </c>
      <c r="AC31" t="n">
        <v>398.3497408723839</v>
      </c>
      <c r="AD31" t="n">
        <v>321856.9537383236</v>
      </c>
      <c r="AE31" t="n">
        <v>440378.8834314361</v>
      </c>
      <c r="AF31" t="n">
        <v>2.993372979336223e-06</v>
      </c>
      <c r="AG31" t="n">
        <v>11.93576388888889</v>
      </c>
      <c r="AH31" t="n">
        <v>398349.7408723839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7.3064</v>
      </c>
      <c r="E32" t="n">
        <v>13.69</v>
      </c>
      <c r="F32" t="n">
        <v>10.94</v>
      </c>
      <c r="G32" t="n">
        <v>59.68</v>
      </c>
      <c r="H32" t="n">
        <v>0.84</v>
      </c>
      <c r="I32" t="n">
        <v>11</v>
      </c>
      <c r="J32" t="n">
        <v>178.88</v>
      </c>
      <c r="K32" t="n">
        <v>51.39</v>
      </c>
      <c r="L32" t="n">
        <v>8.5</v>
      </c>
      <c r="M32" t="n">
        <v>9</v>
      </c>
      <c r="N32" t="n">
        <v>33.99</v>
      </c>
      <c r="O32" t="n">
        <v>22296.41</v>
      </c>
      <c r="P32" t="n">
        <v>116.03</v>
      </c>
      <c r="Q32" t="n">
        <v>623.97</v>
      </c>
      <c r="R32" t="n">
        <v>38.31</v>
      </c>
      <c r="S32" t="n">
        <v>29.8</v>
      </c>
      <c r="T32" t="n">
        <v>3156.19</v>
      </c>
      <c r="U32" t="n">
        <v>0.78</v>
      </c>
      <c r="V32" t="n">
        <v>0.85</v>
      </c>
      <c r="W32" t="n">
        <v>2.37</v>
      </c>
      <c r="X32" t="n">
        <v>0.19</v>
      </c>
      <c r="Y32" t="n">
        <v>1</v>
      </c>
      <c r="Z32" t="n">
        <v>10</v>
      </c>
      <c r="AA32" t="n">
        <v>320.189853470209</v>
      </c>
      <c r="AB32" t="n">
        <v>438.0978832973286</v>
      </c>
      <c r="AC32" t="n">
        <v>396.2864361896717</v>
      </c>
      <c r="AD32" t="n">
        <v>320189.8534702089</v>
      </c>
      <c r="AE32" t="n">
        <v>438097.8832973286</v>
      </c>
      <c r="AF32" t="n">
        <v>3.008070795964925e-06</v>
      </c>
      <c r="AG32" t="n">
        <v>11.88368055555556</v>
      </c>
      <c r="AH32" t="n">
        <v>396286.4361896717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7.3016</v>
      </c>
      <c r="E33" t="n">
        <v>13.7</v>
      </c>
      <c r="F33" t="n">
        <v>10.95</v>
      </c>
      <c r="G33" t="n">
        <v>59.73</v>
      </c>
      <c r="H33" t="n">
        <v>0.87</v>
      </c>
      <c r="I33" t="n">
        <v>11</v>
      </c>
      <c r="J33" t="n">
        <v>179.26</v>
      </c>
      <c r="K33" t="n">
        <v>51.39</v>
      </c>
      <c r="L33" t="n">
        <v>8.75</v>
      </c>
      <c r="M33" t="n">
        <v>9</v>
      </c>
      <c r="N33" t="n">
        <v>34.11</v>
      </c>
      <c r="O33" t="n">
        <v>22342.26</v>
      </c>
      <c r="P33" t="n">
        <v>115.59</v>
      </c>
      <c r="Q33" t="n">
        <v>623.98</v>
      </c>
      <c r="R33" t="n">
        <v>38.69</v>
      </c>
      <c r="S33" t="n">
        <v>29.8</v>
      </c>
      <c r="T33" t="n">
        <v>3350.27</v>
      </c>
      <c r="U33" t="n">
        <v>0.77</v>
      </c>
      <c r="V33" t="n">
        <v>0.85</v>
      </c>
      <c r="W33" t="n">
        <v>2.37</v>
      </c>
      <c r="X33" t="n">
        <v>0.2</v>
      </c>
      <c r="Y33" t="n">
        <v>1</v>
      </c>
      <c r="Z33" t="n">
        <v>10</v>
      </c>
      <c r="AA33" t="n">
        <v>319.9786511253153</v>
      </c>
      <c r="AB33" t="n">
        <v>437.808906931455</v>
      </c>
      <c r="AC33" t="n">
        <v>396.0250393225763</v>
      </c>
      <c r="AD33" t="n">
        <v>319978.6511253152</v>
      </c>
      <c r="AE33" t="n">
        <v>437808.906931455</v>
      </c>
      <c r="AF33" t="n">
        <v>3.006094618939217e-06</v>
      </c>
      <c r="AG33" t="n">
        <v>11.89236111111111</v>
      </c>
      <c r="AH33" t="n">
        <v>396025.0393225763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7.2993</v>
      </c>
      <c r="E34" t="n">
        <v>13.7</v>
      </c>
      <c r="F34" t="n">
        <v>10.95</v>
      </c>
      <c r="G34" t="n">
        <v>59.75</v>
      </c>
      <c r="H34" t="n">
        <v>0.89</v>
      </c>
      <c r="I34" t="n">
        <v>11</v>
      </c>
      <c r="J34" t="n">
        <v>179.63</v>
      </c>
      <c r="K34" t="n">
        <v>51.39</v>
      </c>
      <c r="L34" t="n">
        <v>9</v>
      </c>
      <c r="M34" t="n">
        <v>9</v>
      </c>
      <c r="N34" t="n">
        <v>34.24</v>
      </c>
      <c r="O34" t="n">
        <v>22388.15</v>
      </c>
      <c r="P34" t="n">
        <v>113.88</v>
      </c>
      <c r="Q34" t="n">
        <v>623.99</v>
      </c>
      <c r="R34" t="n">
        <v>38.79</v>
      </c>
      <c r="S34" t="n">
        <v>29.8</v>
      </c>
      <c r="T34" t="n">
        <v>3398.06</v>
      </c>
      <c r="U34" t="n">
        <v>0.77</v>
      </c>
      <c r="V34" t="n">
        <v>0.85</v>
      </c>
      <c r="W34" t="n">
        <v>2.37</v>
      </c>
      <c r="X34" t="n">
        <v>0.21</v>
      </c>
      <c r="Y34" t="n">
        <v>1</v>
      </c>
      <c r="Z34" t="n">
        <v>10</v>
      </c>
      <c r="AA34" t="n">
        <v>318.7429439167211</v>
      </c>
      <c r="AB34" t="n">
        <v>436.118157813102</v>
      </c>
      <c r="AC34" t="n">
        <v>394.4956529270976</v>
      </c>
      <c r="AD34" t="n">
        <v>318742.943916721</v>
      </c>
      <c r="AE34" t="n">
        <v>436118.157813102</v>
      </c>
      <c r="AF34" t="n">
        <v>3.005147700781066e-06</v>
      </c>
      <c r="AG34" t="n">
        <v>11.89236111111111</v>
      </c>
      <c r="AH34" t="n">
        <v>394495.6529270976</v>
      </c>
    </row>
    <row r="35">
      <c r="A35" t="n">
        <v>33</v>
      </c>
      <c r="B35" t="n">
        <v>85</v>
      </c>
      <c r="C35" t="inlineStr">
        <is>
          <t xml:space="preserve">CONCLUIDO	</t>
        </is>
      </c>
      <c r="D35" t="n">
        <v>7.333</v>
      </c>
      <c r="E35" t="n">
        <v>13.64</v>
      </c>
      <c r="F35" t="n">
        <v>10.93</v>
      </c>
      <c r="G35" t="n">
        <v>65.55</v>
      </c>
      <c r="H35" t="n">
        <v>0.91</v>
      </c>
      <c r="I35" t="n">
        <v>10</v>
      </c>
      <c r="J35" t="n">
        <v>180</v>
      </c>
      <c r="K35" t="n">
        <v>51.39</v>
      </c>
      <c r="L35" t="n">
        <v>9.25</v>
      </c>
      <c r="M35" t="n">
        <v>8</v>
      </c>
      <c r="N35" t="n">
        <v>34.36</v>
      </c>
      <c r="O35" t="n">
        <v>22434.08</v>
      </c>
      <c r="P35" t="n">
        <v>113.11</v>
      </c>
      <c r="Q35" t="n">
        <v>623.98</v>
      </c>
      <c r="R35" t="n">
        <v>37.83</v>
      </c>
      <c r="S35" t="n">
        <v>29.8</v>
      </c>
      <c r="T35" t="n">
        <v>2923.15</v>
      </c>
      <c r="U35" t="n">
        <v>0.79</v>
      </c>
      <c r="V35" t="n">
        <v>0.85</v>
      </c>
      <c r="W35" t="n">
        <v>2.37</v>
      </c>
      <c r="X35" t="n">
        <v>0.18</v>
      </c>
      <c r="Y35" t="n">
        <v>1</v>
      </c>
      <c r="Z35" t="n">
        <v>10</v>
      </c>
      <c r="AA35" t="n">
        <v>307.531372658466</v>
      </c>
      <c r="AB35" t="n">
        <v>420.7779913979419</v>
      </c>
      <c r="AC35" t="n">
        <v>380.6195304645416</v>
      </c>
      <c r="AD35" t="n">
        <v>307531.3726584659</v>
      </c>
      <c r="AE35" t="n">
        <v>420777.991397942</v>
      </c>
      <c r="AF35" t="n">
        <v>3.019022110315723e-06</v>
      </c>
      <c r="AG35" t="n">
        <v>11.84027777777778</v>
      </c>
      <c r="AH35" t="n">
        <v>380619.5304645416</v>
      </c>
    </row>
    <row r="36">
      <c r="A36" t="n">
        <v>34</v>
      </c>
      <c r="B36" t="n">
        <v>85</v>
      </c>
      <c r="C36" t="inlineStr">
        <is>
          <t xml:space="preserve">CONCLUIDO	</t>
        </is>
      </c>
      <c r="D36" t="n">
        <v>7.332</v>
      </c>
      <c r="E36" t="n">
        <v>13.64</v>
      </c>
      <c r="F36" t="n">
        <v>10.93</v>
      </c>
      <c r="G36" t="n">
        <v>65.56</v>
      </c>
      <c r="H36" t="n">
        <v>0.93</v>
      </c>
      <c r="I36" t="n">
        <v>10</v>
      </c>
      <c r="J36" t="n">
        <v>180.37</v>
      </c>
      <c r="K36" t="n">
        <v>51.39</v>
      </c>
      <c r="L36" t="n">
        <v>9.5</v>
      </c>
      <c r="M36" t="n">
        <v>8</v>
      </c>
      <c r="N36" t="n">
        <v>34.48</v>
      </c>
      <c r="O36" t="n">
        <v>22480.05</v>
      </c>
      <c r="P36" t="n">
        <v>112.92</v>
      </c>
      <c r="Q36" t="n">
        <v>623.97</v>
      </c>
      <c r="R36" t="n">
        <v>37.97</v>
      </c>
      <c r="S36" t="n">
        <v>29.8</v>
      </c>
      <c r="T36" t="n">
        <v>2993.59</v>
      </c>
      <c r="U36" t="n">
        <v>0.78</v>
      </c>
      <c r="V36" t="n">
        <v>0.85</v>
      </c>
      <c r="W36" t="n">
        <v>2.37</v>
      </c>
      <c r="X36" t="n">
        <v>0.18</v>
      </c>
      <c r="Y36" t="n">
        <v>1</v>
      </c>
      <c r="Z36" t="n">
        <v>10</v>
      </c>
      <c r="AA36" t="n">
        <v>307.4069744543203</v>
      </c>
      <c r="AB36" t="n">
        <v>420.6077842869684</v>
      </c>
      <c r="AC36" t="n">
        <v>380.4655676813522</v>
      </c>
      <c r="AD36" t="n">
        <v>307406.9744543203</v>
      </c>
      <c r="AE36" t="n">
        <v>420607.7842869684</v>
      </c>
      <c r="AF36" t="n">
        <v>3.0186104067687e-06</v>
      </c>
      <c r="AG36" t="n">
        <v>11.84027777777778</v>
      </c>
      <c r="AH36" t="n">
        <v>380465.5676813523</v>
      </c>
    </row>
    <row r="37">
      <c r="A37" t="n">
        <v>35</v>
      </c>
      <c r="B37" t="n">
        <v>85</v>
      </c>
      <c r="C37" t="inlineStr">
        <is>
          <t xml:space="preserve">CONCLUIDO	</t>
        </is>
      </c>
      <c r="D37" t="n">
        <v>7.3375</v>
      </c>
      <c r="E37" t="n">
        <v>13.63</v>
      </c>
      <c r="F37" t="n">
        <v>10.92</v>
      </c>
      <c r="G37" t="n">
        <v>65.5</v>
      </c>
      <c r="H37" t="n">
        <v>0.96</v>
      </c>
      <c r="I37" t="n">
        <v>10</v>
      </c>
      <c r="J37" t="n">
        <v>180.75</v>
      </c>
      <c r="K37" t="n">
        <v>51.39</v>
      </c>
      <c r="L37" t="n">
        <v>9.75</v>
      </c>
      <c r="M37" t="n">
        <v>8</v>
      </c>
      <c r="N37" t="n">
        <v>34.6</v>
      </c>
      <c r="O37" t="n">
        <v>22526.07</v>
      </c>
      <c r="P37" t="n">
        <v>110.8</v>
      </c>
      <c r="Q37" t="n">
        <v>624.04</v>
      </c>
      <c r="R37" t="n">
        <v>37.69</v>
      </c>
      <c r="S37" t="n">
        <v>29.8</v>
      </c>
      <c r="T37" t="n">
        <v>2852.96</v>
      </c>
      <c r="U37" t="n">
        <v>0.79</v>
      </c>
      <c r="V37" t="n">
        <v>0.86</v>
      </c>
      <c r="W37" t="n">
        <v>2.36</v>
      </c>
      <c r="X37" t="n">
        <v>0.17</v>
      </c>
      <c r="Y37" t="n">
        <v>1</v>
      </c>
      <c r="Z37" t="n">
        <v>10</v>
      </c>
      <c r="AA37" t="n">
        <v>305.7086852199333</v>
      </c>
      <c r="AB37" t="n">
        <v>418.2841100332469</v>
      </c>
      <c r="AC37" t="n">
        <v>378.3636616371086</v>
      </c>
      <c r="AD37" t="n">
        <v>305708.6852199333</v>
      </c>
      <c r="AE37" t="n">
        <v>418284.1100332469</v>
      </c>
      <c r="AF37" t="n">
        <v>3.020874776277324e-06</v>
      </c>
      <c r="AG37" t="n">
        <v>11.83159722222222</v>
      </c>
      <c r="AH37" t="n">
        <v>378363.6616371087</v>
      </c>
    </row>
    <row r="38">
      <c r="A38" t="n">
        <v>36</v>
      </c>
      <c r="B38" t="n">
        <v>85</v>
      </c>
      <c r="C38" t="inlineStr">
        <is>
          <t xml:space="preserve">CONCLUIDO	</t>
        </is>
      </c>
      <c r="D38" t="n">
        <v>7.3599</v>
      </c>
      <c r="E38" t="n">
        <v>13.59</v>
      </c>
      <c r="F38" t="n">
        <v>10.91</v>
      </c>
      <c r="G38" t="n">
        <v>72.73</v>
      </c>
      <c r="H38" t="n">
        <v>0.98</v>
      </c>
      <c r="I38" t="n">
        <v>9</v>
      </c>
      <c r="J38" t="n">
        <v>181.12</v>
      </c>
      <c r="K38" t="n">
        <v>51.39</v>
      </c>
      <c r="L38" t="n">
        <v>10</v>
      </c>
      <c r="M38" t="n">
        <v>4</v>
      </c>
      <c r="N38" t="n">
        <v>34.73</v>
      </c>
      <c r="O38" t="n">
        <v>22572.13</v>
      </c>
      <c r="P38" t="n">
        <v>109.82</v>
      </c>
      <c r="Q38" t="n">
        <v>623.97</v>
      </c>
      <c r="R38" t="n">
        <v>37.26</v>
      </c>
      <c r="S38" t="n">
        <v>29.8</v>
      </c>
      <c r="T38" t="n">
        <v>2641.1</v>
      </c>
      <c r="U38" t="n">
        <v>0.8</v>
      </c>
      <c r="V38" t="n">
        <v>0.86</v>
      </c>
      <c r="W38" t="n">
        <v>2.37</v>
      </c>
      <c r="X38" t="n">
        <v>0.16</v>
      </c>
      <c r="Y38" t="n">
        <v>1</v>
      </c>
      <c r="Z38" t="n">
        <v>10</v>
      </c>
      <c r="AA38" t="n">
        <v>304.5840682486787</v>
      </c>
      <c r="AB38" t="n">
        <v>416.7453594785773</v>
      </c>
      <c r="AC38" t="n">
        <v>376.9717672757267</v>
      </c>
      <c r="AD38" t="n">
        <v>304584.0682486787</v>
      </c>
      <c r="AE38" t="n">
        <v>416745.3594785773</v>
      </c>
      <c r="AF38" t="n">
        <v>3.030096935730627e-06</v>
      </c>
      <c r="AG38" t="n">
        <v>11.796875</v>
      </c>
      <c r="AH38" t="n">
        <v>376971.7672757267</v>
      </c>
    </row>
    <row r="39">
      <c r="A39" t="n">
        <v>37</v>
      </c>
      <c r="B39" t="n">
        <v>85</v>
      </c>
      <c r="C39" t="inlineStr">
        <is>
          <t xml:space="preserve">CONCLUIDO	</t>
        </is>
      </c>
      <c r="D39" t="n">
        <v>7.3594</v>
      </c>
      <c r="E39" t="n">
        <v>13.59</v>
      </c>
      <c r="F39" t="n">
        <v>10.91</v>
      </c>
      <c r="G39" t="n">
        <v>72.73999999999999</v>
      </c>
      <c r="H39" t="n">
        <v>1</v>
      </c>
      <c r="I39" t="n">
        <v>9</v>
      </c>
      <c r="J39" t="n">
        <v>181.49</v>
      </c>
      <c r="K39" t="n">
        <v>51.39</v>
      </c>
      <c r="L39" t="n">
        <v>10.25</v>
      </c>
      <c r="M39" t="n">
        <v>5</v>
      </c>
      <c r="N39" t="n">
        <v>34.85</v>
      </c>
      <c r="O39" t="n">
        <v>22618.23</v>
      </c>
      <c r="P39" t="n">
        <v>110.12</v>
      </c>
      <c r="Q39" t="n">
        <v>624.01</v>
      </c>
      <c r="R39" t="n">
        <v>37.36</v>
      </c>
      <c r="S39" t="n">
        <v>29.8</v>
      </c>
      <c r="T39" t="n">
        <v>2693.49</v>
      </c>
      <c r="U39" t="n">
        <v>0.8</v>
      </c>
      <c r="V39" t="n">
        <v>0.86</v>
      </c>
      <c r="W39" t="n">
        <v>2.37</v>
      </c>
      <c r="X39" t="n">
        <v>0.16</v>
      </c>
      <c r="Y39" t="n">
        <v>1</v>
      </c>
      <c r="Z39" t="n">
        <v>10</v>
      </c>
      <c r="AA39" t="n">
        <v>304.8139859274767</v>
      </c>
      <c r="AB39" t="n">
        <v>417.0599429899608</v>
      </c>
      <c r="AC39" t="n">
        <v>377.2563273783044</v>
      </c>
      <c r="AD39" t="n">
        <v>304813.9859274767</v>
      </c>
      <c r="AE39" t="n">
        <v>417059.9429899608</v>
      </c>
      <c r="AF39" t="n">
        <v>3.029891083957116e-06</v>
      </c>
      <c r="AG39" t="n">
        <v>11.796875</v>
      </c>
      <c r="AH39" t="n">
        <v>377256.3273783044</v>
      </c>
    </row>
    <row r="40">
      <c r="A40" t="n">
        <v>38</v>
      </c>
      <c r="B40" t="n">
        <v>85</v>
      </c>
      <c r="C40" t="inlineStr">
        <is>
          <t xml:space="preserve">CONCLUIDO	</t>
        </is>
      </c>
      <c r="D40" t="n">
        <v>7.355</v>
      </c>
      <c r="E40" t="n">
        <v>13.6</v>
      </c>
      <c r="F40" t="n">
        <v>10.92</v>
      </c>
      <c r="G40" t="n">
        <v>72.79000000000001</v>
      </c>
      <c r="H40" t="n">
        <v>1.02</v>
      </c>
      <c r="I40" t="n">
        <v>9</v>
      </c>
      <c r="J40" t="n">
        <v>181.87</v>
      </c>
      <c r="K40" t="n">
        <v>51.39</v>
      </c>
      <c r="L40" t="n">
        <v>10.5</v>
      </c>
      <c r="M40" t="n">
        <v>3</v>
      </c>
      <c r="N40" t="n">
        <v>34.98</v>
      </c>
      <c r="O40" t="n">
        <v>22664.49</v>
      </c>
      <c r="P40" t="n">
        <v>110.13</v>
      </c>
      <c r="Q40" t="n">
        <v>623.97</v>
      </c>
      <c r="R40" t="n">
        <v>37.5</v>
      </c>
      <c r="S40" t="n">
        <v>29.8</v>
      </c>
      <c r="T40" t="n">
        <v>2764.32</v>
      </c>
      <c r="U40" t="n">
        <v>0.79</v>
      </c>
      <c r="V40" t="n">
        <v>0.86</v>
      </c>
      <c r="W40" t="n">
        <v>2.37</v>
      </c>
      <c r="X40" t="n">
        <v>0.17</v>
      </c>
      <c r="Y40" t="n">
        <v>1</v>
      </c>
      <c r="Z40" t="n">
        <v>10</v>
      </c>
      <c r="AA40" t="n">
        <v>304.927285645372</v>
      </c>
      <c r="AB40" t="n">
        <v>417.2149646624159</v>
      </c>
      <c r="AC40" t="n">
        <v>377.3965539999147</v>
      </c>
      <c r="AD40" t="n">
        <v>304927.2856453719</v>
      </c>
      <c r="AE40" t="n">
        <v>417214.9646624158</v>
      </c>
      <c r="AF40" t="n">
        <v>3.028079588350217e-06</v>
      </c>
      <c r="AG40" t="n">
        <v>11.80555555555556</v>
      </c>
      <c r="AH40" t="n">
        <v>377396.5539999147</v>
      </c>
    </row>
    <row r="41">
      <c r="A41" t="n">
        <v>39</v>
      </c>
      <c r="B41" t="n">
        <v>85</v>
      </c>
      <c r="C41" t="inlineStr">
        <is>
          <t xml:space="preserve">CONCLUIDO	</t>
        </is>
      </c>
      <c r="D41" t="n">
        <v>7.3573</v>
      </c>
      <c r="E41" t="n">
        <v>13.59</v>
      </c>
      <c r="F41" t="n">
        <v>10.91</v>
      </c>
      <c r="G41" t="n">
        <v>72.76000000000001</v>
      </c>
      <c r="H41" t="n">
        <v>1.05</v>
      </c>
      <c r="I41" t="n">
        <v>9</v>
      </c>
      <c r="J41" t="n">
        <v>182.24</v>
      </c>
      <c r="K41" t="n">
        <v>51.39</v>
      </c>
      <c r="L41" t="n">
        <v>10.75</v>
      </c>
      <c r="M41" t="n">
        <v>2</v>
      </c>
      <c r="N41" t="n">
        <v>35.1</v>
      </c>
      <c r="O41" t="n">
        <v>22710.68</v>
      </c>
      <c r="P41" t="n">
        <v>109.45</v>
      </c>
      <c r="Q41" t="n">
        <v>623.97</v>
      </c>
      <c r="R41" t="n">
        <v>37.29</v>
      </c>
      <c r="S41" t="n">
        <v>29.8</v>
      </c>
      <c r="T41" t="n">
        <v>2658.75</v>
      </c>
      <c r="U41" t="n">
        <v>0.8</v>
      </c>
      <c r="V41" t="n">
        <v>0.86</v>
      </c>
      <c r="W41" t="n">
        <v>2.38</v>
      </c>
      <c r="X41" t="n">
        <v>0.17</v>
      </c>
      <c r="Y41" t="n">
        <v>1</v>
      </c>
      <c r="Z41" t="n">
        <v>10</v>
      </c>
      <c r="AA41" t="n">
        <v>304.3524224038127</v>
      </c>
      <c r="AB41" t="n">
        <v>416.4284114141383</v>
      </c>
      <c r="AC41" t="n">
        <v>376.6850682897183</v>
      </c>
      <c r="AD41" t="n">
        <v>304352.4224038128</v>
      </c>
      <c r="AE41" t="n">
        <v>416428.4114141383</v>
      </c>
      <c r="AF41" t="n">
        <v>3.029026506508369e-06</v>
      </c>
      <c r="AG41" t="n">
        <v>11.796875</v>
      </c>
      <c r="AH41" t="n">
        <v>376685.0682897184</v>
      </c>
    </row>
    <row r="42">
      <c r="A42" t="n">
        <v>40</v>
      </c>
      <c r="B42" t="n">
        <v>85</v>
      </c>
      <c r="C42" t="inlineStr">
        <is>
          <t xml:space="preserve">CONCLUIDO	</t>
        </is>
      </c>
      <c r="D42" t="n">
        <v>7.3564</v>
      </c>
      <c r="E42" t="n">
        <v>13.59</v>
      </c>
      <c r="F42" t="n">
        <v>10.92</v>
      </c>
      <c r="G42" t="n">
        <v>72.77</v>
      </c>
      <c r="H42" t="n">
        <v>1.07</v>
      </c>
      <c r="I42" t="n">
        <v>9</v>
      </c>
      <c r="J42" t="n">
        <v>182.62</v>
      </c>
      <c r="K42" t="n">
        <v>51.39</v>
      </c>
      <c r="L42" t="n">
        <v>11</v>
      </c>
      <c r="M42" t="n">
        <v>0</v>
      </c>
      <c r="N42" t="n">
        <v>35.22</v>
      </c>
      <c r="O42" t="n">
        <v>22756.91</v>
      </c>
      <c r="P42" t="n">
        <v>109.61</v>
      </c>
      <c r="Q42" t="n">
        <v>624.02</v>
      </c>
      <c r="R42" t="n">
        <v>37.27</v>
      </c>
      <c r="S42" t="n">
        <v>29.8</v>
      </c>
      <c r="T42" t="n">
        <v>2647.69</v>
      </c>
      <c r="U42" t="n">
        <v>0.8</v>
      </c>
      <c r="V42" t="n">
        <v>0.86</v>
      </c>
      <c r="W42" t="n">
        <v>2.38</v>
      </c>
      <c r="X42" t="n">
        <v>0.17</v>
      </c>
      <c r="Y42" t="n">
        <v>1</v>
      </c>
      <c r="Z42" t="n">
        <v>10</v>
      </c>
      <c r="AA42" t="n">
        <v>304.519910974895</v>
      </c>
      <c r="AB42" t="n">
        <v>416.6575766661672</v>
      </c>
      <c r="AC42" t="n">
        <v>376.892362331729</v>
      </c>
      <c r="AD42" t="n">
        <v>304519.9109748949</v>
      </c>
      <c r="AE42" t="n">
        <v>416657.5766661672</v>
      </c>
      <c r="AF42" t="n">
        <v>3.028655973316048e-06</v>
      </c>
      <c r="AG42" t="n">
        <v>11.796875</v>
      </c>
      <c r="AH42" t="n">
        <v>376892.362331729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7.2058</v>
      </c>
      <c r="E2" t="n">
        <v>13.88</v>
      </c>
      <c r="F2" t="n">
        <v>11.6</v>
      </c>
      <c r="G2" t="n">
        <v>16.19</v>
      </c>
      <c r="H2" t="n">
        <v>0.34</v>
      </c>
      <c r="I2" t="n">
        <v>43</v>
      </c>
      <c r="J2" t="n">
        <v>51.33</v>
      </c>
      <c r="K2" t="n">
        <v>24.83</v>
      </c>
      <c r="L2" t="n">
        <v>1</v>
      </c>
      <c r="M2" t="n">
        <v>40</v>
      </c>
      <c r="N2" t="n">
        <v>5.51</v>
      </c>
      <c r="O2" t="n">
        <v>6564.78</v>
      </c>
      <c r="P2" t="n">
        <v>57.51</v>
      </c>
      <c r="Q2" t="n">
        <v>624.0700000000001</v>
      </c>
      <c r="R2" t="n">
        <v>58.56</v>
      </c>
      <c r="S2" t="n">
        <v>29.8</v>
      </c>
      <c r="T2" t="n">
        <v>13123.65</v>
      </c>
      <c r="U2" t="n">
        <v>0.51</v>
      </c>
      <c r="V2" t="n">
        <v>0.8</v>
      </c>
      <c r="W2" t="n">
        <v>2.44</v>
      </c>
      <c r="X2" t="n">
        <v>0.86</v>
      </c>
      <c r="Y2" t="n">
        <v>1</v>
      </c>
      <c r="Z2" t="n">
        <v>10</v>
      </c>
      <c r="AA2" t="n">
        <v>232.5101052554183</v>
      </c>
      <c r="AB2" t="n">
        <v>318.1305836322121</v>
      </c>
      <c r="AC2" t="n">
        <v>287.7686472295266</v>
      </c>
      <c r="AD2" t="n">
        <v>232510.1052554183</v>
      </c>
      <c r="AE2" t="n">
        <v>318130.5836322121</v>
      </c>
      <c r="AF2" t="n">
        <v>4.136789566713405e-06</v>
      </c>
      <c r="AG2" t="n">
        <v>12.04861111111111</v>
      </c>
      <c r="AH2" t="n">
        <v>287768.6472295265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7.3502</v>
      </c>
      <c r="E3" t="n">
        <v>13.6</v>
      </c>
      <c r="F3" t="n">
        <v>11.44</v>
      </c>
      <c r="G3" t="n">
        <v>20.19</v>
      </c>
      <c r="H3" t="n">
        <v>0.42</v>
      </c>
      <c r="I3" t="n">
        <v>34</v>
      </c>
      <c r="J3" t="n">
        <v>51.62</v>
      </c>
      <c r="K3" t="n">
        <v>24.83</v>
      </c>
      <c r="L3" t="n">
        <v>1.25</v>
      </c>
      <c r="M3" t="n">
        <v>14</v>
      </c>
      <c r="N3" t="n">
        <v>5.54</v>
      </c>
      <c r="O3" t="n">
        <v>6599.8</v>
      </c>
      <c r="P3" t="n">
        <v>53.82</v>
      </c>
      <c r="Q3" t="n">
        <v>624.1</v>
      </c>
      <c r="R3" t="n">
        <v>53.1</v>
      </c>
      <c r="S3" t="n">
        <v>29.8</v>
      </c>
      <c r="T3" t="n">
        <v>10439.55</v>
      </c>
      <c r="U3" t="n">
        <v>0.5600000000000001</v>
      </c>
      <c r="V3" t="n">
        <v>0.82</v>
      </c>
      <c r="W3" t="n">
        <v>2.43</v>
      </c>
      <c r="X3" t="n">
        <v>0.6899999999999999</v>
      </c>
      <c r="Y3" t="n">
        <v>1</v>
      </c>
      <c r="Z3" t="n">
        <v>10</v>
      </c>
      <c r="AA3" t="n">
        <v>219.5491806789102</v>
      </c>
      <c r="AB3" t="n">
        <v>300.3968748310057</v>
      </c>
      <c r="AC3" t="n">
        <v>271.727418706885</v>
      </c>
      <c r="AD3" t="n">
        <v>219549.1806789102</v>
      </c>
      <c r="AE3" t="n">
        <v>300396.8748310058</v>
      </c>
      <c r="AF3" t="n">
        <v>4.219688400074505e-06</v>
      </c>
      <c r="AG3" t="n">
        <v>11.80555555555556</v>
      </c>
      <c r="AH3" t="n">
        <v>271727.418706885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7.3609</v>
      </c>
      <c r="E4" t="n">
        <v>13.59</v>
      </c>
      <c r="F4" t="n">
        <v>11.43</v>
      </c>
      <c r="G4" t="n">
        <v>20.79</v>
      </c>
      <c r="H4" t="n">
        <v>0.5</v>
      </c>
      <c r="I4" t="n">
        <v>33</v>
      </c>
      <c r="J4" t="n">
        <v>51.9</v>
      </c>
      <c r="K4" t="n">
        <v>24.83</v>
      </c>
      <c r="L4" t="n">
        <v>1.5</v>
      </c>
      <c r="M4" t="n">
        <v>0</v>
      </c>
      <c r="N4" t="n">
        <v>5.57</v>
      </c>
      <c r="O4" t="n">
        <v>6634.84</v>
      </c>
      <c r="P4" t="n">
        <v>53.95</v>
      </c>
      <c r="Q4" t="n">
        <v>624.1900000000001</v>
      </c>
      <c r="R4" t="n">
        <v>52.34</v>
      </c>
      <c r="S4" t="n">
        <v>29.8</v>
      </c>
      <c r="T4" t="n">
        <v>10062.92</v>
      </c>
      <c r="U4" t="n">
        <v>0.57</v>
      </c>
      <c r="V4" t="n">
        <v>0.82</v>
      </c>
      <c r="W4" t="n">
        <v>2.45</v>
      </c>
      <c r="X4" t="n">
        <v>0.6899999999999999</v>
      </c>
      <c r="Y4" t="n">
        <v>1</v>
      </c>
      <c r="Z4" t="n">
        <v>10</v>
      </c>
      <c r="AA4" t="n">
        <v>219.5359448493519</v>
      </c>
      <c r="AB4" t="n">
        <v>300.3787649850805</v>
      </c>
      <c r="AC4" t="n">
        <v>271.7110372392375</v>
      </c>
      <c r="AD4" t="n">
        <v>219535.9448493519</v>
      </c>
      <c r="AE4" t="n">
        <v>300378.7649850805</v>
      </c>
      <c r="AF4" t="n">
        <v>4.225831180662898e-06</v>
      </c>
      <c r="AG4" t="n">
        <v>11.796875</v>
      </c>
      <c r="AH4" t="n">
        <v>271711.0372392375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7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4.1844</v>
      </c>
      <c r="E2" t="n">
        <v>23.9</v>
      </c>
      <c r="F2" t="n">
        <v>13.99</v>
      </c>
      <c r="G2" t="n">
        <v>5.31</v>
      </c>
      <c r="H2" t="n">
        <v>0.08</v>
      </c>
      <c r="I2" t="n">
        <v>158</v>
      </c>
      <c r="J2" t="n">
        <v>232.68</v>
      </c>
      <c r="K2" t="n">
        <v>57.72</v>
      </c>
      <c r="L2" t="n">
        <v>1</v>
      </c>
      <c r="M2" t="n">
        <v>156</v>
      </c>
      <c r="N2" t="n">
        <v>53.95</v>
      </c>
      <c r="O2" t="n">
        <v>28931.02</v>
      </c>
      <c r="P2" t="n">
        <v>218.57</v>
      </c>
      <c r="Q2" t="n">
        <v>624.49</v>
      </c>
      <c r="R2" t="n">
        <v>133.79</v>
      </c>
      <c r="S2" t="n">
        <v>29.8</v>
      </c>
      <c r="T2" t="n">
        <v>50162.22</v>
      </c>
      <c r="U2" t="n">
        <v>0.22</v>
      </c>
      <c r="V2" t="n">
        <v>0.67</v>
      </c>
      <c r="W2" t="n">
        <v>2.6</v>
      </c>
      <c r="X2" t="n">
        <v>3.24</v>
      </c>
      <c r="Y2" t="n">
        <v>1</v>
      </c>
      <c r="Z2" t="n">
        <v>10</v>
      </c>
      <c r="AA2" t="n">
        <v>727.6883515895892</v>
      </c>
      <c r="AB2" t="n">
        <v>995.6553059892083</v>
      </c>
      <c r="AC2" t="n">
        <v>900.6313609965962</v>
      </c>
      <c r="AD2" t="n">
        <v>727688.3515895891</v>
      </c>
      <c r="AE2" t="n">
        <v>995655.3059892083</v>
      </c>
      <c r="AF2" t="n">
        <v>1.572588901477189e-06</v>
      </c>
      <c r="AG2" t="n">
        <v>20.74652777777778</v>
      </c>
      <c r="AH2" t="n">
        <v>900631.3609965962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4.6918</v>
      </c>
      <c r="E3" t="n">
        <v>21.31</v>
      </c>
      <c r="F3" t="n">
        <v>13.18</v>
      </c>
      <c r="G3" t="n">
        <v>6.65</v>
      </c>
      <c r="H3" t="n">
        <v>0.1</v>
      </c>
      <c r="I3" t="n">
        <v>119</v>
      </c>
      <c r="J3" t="n">
        <v>233.1</v>
      </c>
      <c r="K3" t="n">
        <v>57.72</v>
      </c>
      <c r="L3" t="n">
        <v>1.25</v>
      </c>
      <c r="M3" t="n">
        <v>117</v>
      </c>
      <c r="N3" t="n">
        <v>54.13</v>
      </c>
      <c r="O3" t="n">
        <v>28983.75</v>
      </c>
      <c r="P3" t="n">
        <v>205.53</v>
      </c>
      <c r="Q3" t="n">
        <v>624.2</v>
      </c>
      <c r="R3" t="n">
        <v>108.03</v>
      </c>
      <c r="S3" t="n">
        <v>29.8</v>
      </c>
      <c r="T3" t="n">
        <v>37480.32</v>
      </c>
      <c r="U3" t="n">
        <v>0.28</v>
      </c>
      <c r="V3" t="n">
        <v>0.71</v>
      </c>
      <c r="W3" t="n">
        <v>2.56</v>
      </c>
      <c r="X3" t="n">
        <v>2.43</v>
      </c>
      <c r="Y3" t="n">
        <v>1</v>
      </c>
      <c r="Z3" t="n">
        <v>10</v>
      </c>
      <c r="AA3" t="n">
        <v>633.7474283284807</v>
      </c>
      <c r="AB3" t="n">
        <v>867.1211904023213</v>
      </c>
      <c r="AC3" t="n">
        <v>784.3643610025574</v>
      </c>
      <c r="AD3" t="n">
        <v>633747.4283284807</v>
      </c>
      <c r="AE3" t="n">
        <v>867121.1904023213</v>
      </c>
      <c r="AF3" t="n">
        <v>1.7632809023876e-06</v>
      </c>
      <c r="AG3" t="n">
        <v>18.49826388888889</v>
      </c>
      <c r="AH3" t="n">
        <v>784364.3610025574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5.0756</v>
      </c>
      <c r="E4" t="n">
        <v>19.7</v>
      </c>
      <c r="F4" t="n">
        <v>12.67</v>
      </c>
      <c r="G4" t="n">
        <v>8</v>
      </c>
      <c r="H4" t="n">
        <v>0.11</v>
      </c>
      <c r="I4" t="n">
        <v>95</v>
      </c>
      <c r="J4" t="n">
        <v>233.53</v>
      </c>
      <c r="K4" t="n">
        <v>57.72</v>
      </c>
      <c r="L4" t="n">
        <v>1.5</v>
      </c>
      <c r="M4" t="n">
        <v>93</v>
      </c>
      <c r="N4" t="n">
        <v>54.31</v>
      </c>
      <c r="O4" t="n">
        <v>29036.54</v>
      </c>
      <c r="P4" t="n">
        <v>196.91</v>
      </c>
      <c r="Q4" t="n">
        <v>624.28</v>
      </c>
      <c r="R4" t="n">
        <v>91.66</v>
      </c>
      <c r="S4" t="n">
        <v>29.8</v>
      </c>
      <c r="T4" t="n">
        <v>29411.53</v>
      </c>
      <c r="U4" t="n">
        <v>0.33</v>
      </c>
      <c r="V4" t="n">
        <v>0.74</v>
      </c>
      <c r="W4" t="n">
        <v>2.51</v>
      </c>
      <c r="X4" t="n">
        <v>1.91</v>
      </c>
      <c r="Y4" t="n">
        <v>1</v>
      </c>
      <c r="Z4" t="n">
        <v>10</v>
      </c>
      <c r="AA4" t="n">
        <v>565.3906891619349</v>
      </c>
      <c r="AB4" t="n">
        <v>773.5924841881579</v>
      </c>
      <c r="AC4" t="n">
        <v>699.7619032411101</v>
      </c>
      <c r="AD4" t="n">
        <v>565390.6891619349</v>
      </c>
      <c r="AE4" t="n">
        <v>773592.4841881578</v>
      </c>
      <c r="AF4" t="n">
        <v>1.90752132404589e-06</v>
      </c>
      <c r="AG4" t="n">
        <v>17.10069444444444</v>
      </c>
      <c r="AH4" t="n">
        <v>699761.90324111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5.3422</v>
      </c>
      <c r="E5" t="n">
        <v>18.72</v>
      </c>
      <c r="F5" t="n">
        <v>12.37</v>
      </c>
      <c r="G5" t="n">
        <v>9.27</v>
      </c>
      <c r="H5" t="n">
        <v>0.13</v>
      </c>
      <c r="I5" t="n">
        <v>80</v>
      </c>
      <c r="J5" t="n">
        <v>233.96</v>
      </c>
      <c r="K5" t="n">
        <v>57.72</v>
      </c>
      <c r="L5" t="n">
        <v>1.75</v>
      </c>
      <c r="M5" t="n">
        <v>78</v>
      </c>
      <c r="N5" t="n">
        <v>54.49</v>
      </c>
      <c r="O5" t="n">
        <v>29089.39</v>
      </c>
      <c r="P5" t="n">
        <v>191.8</v>
      </c>
      <c r="Q5" t="n">
        <v>624.35</v>
      </c>
      <c r="R5" t="n">
        <v>83.03</v>
      </c>
      <c r="S5" t="n">
        <v>29.8</v>
      </c>
      <c r="T5" t="n">
        <v>25171.23</v>
      </c>
      <c r="U5" t="n">
        <v>0.36</v>
      </c>
      <c r="V5" t="n">
        <v>0.76</v>
      </c>
      <c r="W5" t="n">
        <v>2.47</v>
      </c>
      <c r="X5" t="n">
        <v>1.61</v>
      </c>
      <c r="Y5" t="n">
        <v>1</v>
      </c>
      <c r="Z5" t="n">
        <v>10</v>
      </c>
      <c r="AA5" t="n">
        <v>533.4897268252657</v>
      </c>
      <c r="AB5" t="n">
        <v>729.9441801479959</v>
      </c>
      <c r="AC5" t="n">
        <v>660.2793320777616</v>
      </c>
      <c r="AD5" t="n">
        <v>533489.7268252657</v>
      </c>
      <c r="AE5" t="n">
        <v>729944.1801479959</v>
      </c>
      <c r="AF5" t="n">
        <v>2.007715426219157e-06</v>
      </c>
      <c r="AG5" t="n">
        <v>16.25</v>
      </c>
      <c r="AH5" t="n">
        <v>660279.3320777616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5.5843</v>
      </c>
      <c r="E6" t="n">
        <v>17.91</v>
      </c>
      <c r="F6" t="n">
        <v>12.1</v>
      </c>
      <c r="G6" t="n">
        <v>10.68</v>
      </c>
      <c r="H6" t="n">
        <v>0.15</v>
      </c>
      <c r="I6" t="n">
        <v>68</v>
      </c>
      <c r="J6" t="n">
        <v>234.39</v>
      </c>
      <c r="K6" t="n">
        <v>57.72</v>
      </c>
      <c r="L6" t="n">
        <v>2</v>
      </c>
      <c r="M6" t="n">
        <v>66</v>
      </c>
      <c r="N6" t="n">
        <v>54.67</v>
      </c>
      <c r="O6" t="n">
        <v>29142.31</v>
      </c>
      <c r="P6" t="n">
        <v>187.22</v>
      </c>
      <c r="Q6" t="n">
        <v>624.01</v>
      </c>
      <c r="R6" t="n">
        <v>74.52</v>
      </c>
      <c r="S6" t="n">
        <v>29.8</v>
      </c>
      <c r="T6" t="n">
        <v>20976.75</v>
      </c>
      <c r="U6" t="n">
        <v>0.4</v>
      </c>
      <c r="V6" t="n">
        <v>0.77</v>
      </c>
      <c r="W6" t="n">
        <v>2.46</v>
      </c>
      <c r="X6" t="n">
        <v>1.35</v>
      </c>
      <c r="Y6" t="n">
        <v>1</v>
      </c>
      <c r="Z6" t="n">
        <v>10</v>
      </c>
      <c r="AA6" t="n">
        <v>505.5030264976621</v>
      </c>
      <c r="AB6" t="n">
        <v>691.6515420736901</v>
      </c>
      <c r="AC6" t="n">
        <v>625.6412896372124</v>
      </c>
      <c r="AD6" t="n">
        <v>505503.0264976621</v>
      </c>
      <c r="AE6" t="n">
        <v>691651.5420736901</v>
      </c>
      <c r="AF6" t="n">
        <v>2.098701893346493e-06</v>
      </c>
      <c r="AG6" t="n">
        <v>15.546875</v>
      </c>
      <c r="AH6" t="n">
        <v>625641.2896372124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5.7551</v>
      </c>
      <c r="E7" t="n">
        <v>17.38</v>
      </c>
      <c r="F7" t="n">
        <v>11.93</v>
      </c>
      <c r="G7" t="n">
        <v>11.93</v>
      </c>
      <c r="H7" t="n">
        <v>0.17</v>
      </c>
      <c r="I7" t="n">
        <v>60</v>
      </c>
      <c r="J7" t="n">
        <v>234.82</v>
      </c>
      <c r="K7" t="n">
        <v>57.72</v>
      </c>
      <c r="L7" t="n">
        <v>2.25</v>
      </c>
      <c r="M7" t="n">
        <v>58</v>
      </c>
      <c r="N7" t="n">
        <v>54.85</v>
      </c>
      <c r="O7" t="n">
        <v>29195.29</v>
      </c>
      <c r="P7" t="n">
        <v>184.13</v>
      </c>
      <c r="Q7" t="n">
        <v>624.12</v>
      </c>
      <c r="R7" t="n">
        <v>69.3</v>
      </c>
      <c r="S7" t="n">
        <v>29.8</v>
      </c>
      <c r="T7" t="n">
        <v>18407.03</v>
      </c>
      <c r="U7" t="n">
        <v>0.43</v>
      </c>
      <c r="V7" t="n">
        <v>0.78</v>
      </c>
      <c r="W7" t="n">
        <v>2.45</v>
      </c>
      <c r="X7" t="n">
        <v>1.19</v>
      </c>
      <c r="Y7" t="n">
        <v>1</v>
      </c>
      <c r="Z7" t="n">
        <v>10</v>
      </c>
      <c r="AA7" t="n">
        <v>483.7194097545027</v>
      </c>
      <c r="AB7" t="n">
        <v>661.8462366203547</v>
      </c>
      <c r="AC7" t="n">
        <v>598.6805607043344</v>
      </c>
      <c r="AD7" t="n">
        <v>483719.4097545027</v>
      </c>
      <c r="AE7" t="n">
        <v>661846.2366203547</v>
      </c>
      <c r="AF7" t="n">
        <v>2.16289226338098e-06</v>
      </c>
      <c r="AG7" t="n">
        <v>15.08680555555556</v>
      </c>
      <c r="AH7" t="n">
        <v>598680.5607043344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5.909</v>
      </c>
      <c r="E8" t="n">
        <v>16.92</v>
      </c>
      <c r="F8" t="n">
        <v>11.8</v>
      </c>
      <c r="G8" t="n">
        <v>13.36</v>
      </c>
      <c r="H8" t="n">
        <v>0.19</v>
      </c>
      <c r="I8" t="n">
        <v>53</v>
      </c>
      <c r="J8" t="n">
        <v>235.25</v>
      </c>
      <c r="K8" t="n">
        <v>57.72</v>
      </c>
      <c r="L8" t="n">
        <v>2.5</v>
      </c>
      <c r="M8" t="n">
        <v>51</v>
      </c>
      <c r="N8" t="n">
        <v>55.03</v>
      </c>
      <c r="O8" t="n">
        <v>29248.33</v>
      </c>
      <c r="P8" t="n">
        <v>181.73</v>
      </c>
      <c r="Q8" t="n">
        <v>624.1</v>
      </c>
      <c r="R8" t="n">
        <v>64.90000000000001</v>
      </c>
      <c r="S8" t="n">
        <v>29.8</v>
      </c>
      <c r="T8" t="n">
        <v>16243.54</v>
      </c>
      <c r="U8" t="n">
        <v>0.46</v>
      </c>
      <c r="V8" t="n">
        <v>0.79</v>
      </c>
      <c r="W8" t="n">
        <v>2.45</v>
      </c>
      <c r="X8" t="n">
        <v>1.05</v>
      </c>
      <c r="Y8" t="n">
        <v>1</v>
      </c>
      <c r="Z8" t="n">
        <v>10</v>
      </c>
      <c r="AA8" t="n">
        <v>474.580650070717</v>
      </c>
      <c r="AB8" t="n">
        <v>649.3421824473762</v>
      </c>
      <c r="AC8" t="n">
        <v>587.3698759120749</v>
      </c>
      <c r="AD8" t="n">
        <v>474580.650070717</v>
      </c>
      <c r="AE8" t="n">
        <v>649342.1824473762</v>
      </c>
      <c r="AF8" t="n">
        <v>2.220731244342967e-06</v>
      </c>
      <c r="AG8" t="n">
        <v>14.6875</v>
      </c>
      <c r="AH8" t="n">
        <v>587369.8759120749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6.0222</v>
      </c>
      <c r="E9" t="n">
        <v>16.61</v>
      </c>
      <c r="F9" t="n">
        <v>11.71</v>
      </c>
      <c r="G9" t="n">
        <v>14.64</v>
      </c>
      <c r="H9" t="n">
        <v>0.21</v>
      </c>
      <c r="I9" t="n">
        <v>48</v>
      </c>
      <c r="J9" t="n">
        <v>235.68</v>
      </c>
      <c r="K9" t="n">
        <v>57.72</v>
      </c>
      <c r="L9" t="n">
        <v>2.75</v>
      </c>
      <c r="M9" t="n">
        <v>46</v>
      </c>
      <c r="N9" t="n">
        <v>55.21</v>
      </c>
      <c r="O9" t="n">
        <v>29301.44</v>
      </c>
      <c r="P9" t="n">
        <v>179.92</v>
      </c>
      <c r="Q9" t="n">
        <v>624.05</v>
      </c>
      <c r="R9" t="n">
        <v>62.46</v>
      </c>
      <c r="S9" t="n">
        <v>29.8</v>
      </c>
      <c r="T9" t="n">
        <v>15050.14</v>
      </c>
      <c r="U9" t="n">
        <v>0.48</v>
      </c>
      <c r="V9" t="n">
        <v>0.8</v>
      </c>
      <c r="W9" t="n">
        <v>2.43</v>
      </c>
      <c r="X9" t="n">
        <v>0.96</v>
      </c>
      <c r="Y9" t="n">
        <v>1</v>
      </c>
      <c r="Z9" t="n">
        <v>10</v>
      </c>
      <c r="AA9" t="n">
        <v>457.5620908439557</v>
      </c>
      <c r="AB9" t="n">
        <v>626.0566389074775</v>
      </c>
      <c r="AC9" t="n">
        <v>566.3066719661585</v>
      </c>
      <c r="AD9" t="n">
        <v>457562.0908439557</v>
      </c>
      <c r="AE9" t="n">
        <v>626056.6389074775</v>
      </c>
      <c r="AF9" t="n">
        <v>2.263274276473551e-06</v>
      </c>
      <c r="AG9" t="n">
        <v>14.41840277777778</v>
      </c>
      <c r="AH9" t="n">
        <v>566306.6719661586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6.1244</v>
      </c>
      <c r="E10" t="n">
        <v>16.33</v>
      </c>
      <c r="F10" t="n">
        <v>11.61</v>
      </c>
      <c r="G10" t="n">
        <v>15.84</v>
      </c>
      <c r="H10" t="n">
        <v>0.23</v>
      </c>
      <c r="I10" t="n">
        <v>44</v>
      </c>
      <c r="J10" t="n">
        <v>236.11</v>
      </c>
      <c r="K10" t="n">
        <v>57.72</v>
      </c>
      <c r="L10" t="n">
        <v>3</v>
      </c>
      <c r="M10" t="n">
        <v>42</v>
      </c>
      <c r="N10" t="n">
        <v>55.39</v>
      </c>
      <c r="O10" t="n">
        <v>29354.61</v>
      </c>
      <c r="P10" t="n">
        <v>177.94</v>
      </c>
      <c r="Q10" t="n">
        <v>624.08</v>
      </c>
      <c r="R10" t="n">
        <v>59.32</v>
      </c>
      <c r="S10" t="n">
        <v>29.8</v>
      </c>
      <c r="T10" t="n">
        <v>13498.21</v>
      </c>
      <c r="U10" t="n">
        <v>0.5</v>
      </c>
      <c r="V10" t="n">
        <v>0.8</v>
      </c>
      <c r="W10" t="n">
        <v>2.42</v>
      </c>
      <c r="X10" t="n">
        <v>0.87</v>
      </c>
      <c r="Y10" t="n">
        <v>1</v>
      </c>
      <c r="Z10" t="n">
        <v>10</v>
      </c>
      <c r="AA10" t="n">
        <v>451.6626438244512</v>
      </c>
      <c r="AB10" t="n">
        <v>617.9847552301576</v>
      </c>
      <c r="AC10" t="n">
        <v>559.0051575380419</v>
      </c>
      <c r="AD10" t="n">
        <v>451662.6438244511</v>
      </c>
      <c r="AE10" t="n">
        <v>617984.7552301576</v>
      </c>
      <c r="AF10" t="n">
        <v>2.301683268379432e-06</v>
      </c>
      <c r="AG10" t="n">
        <v>14.17534722222222</v>
      </c>
      <c r="AH10" t="n">
        <v>559005.1575380419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6.2242</v>
      </c>
      <c r="E11" t="n">
        <v>16.07</v>
      </c>
      <c r="F11" t="n">
        <v>11.54</v>
      </c>
      <c r="G11" t="n">
        <v>17.3</v>
      </c>
      <c r="H11" t="n">
        <v>0.24</v>
      </c>
      <c r="I11" t="n">
        <v>40</v>
      </c>
      <c r="J11" t="n">
        <v>236.54</v>
      </c>
      <c r="K11" t="n">
        <v>57.72</v>
      </c>
      <c r="L11" t="n">
        <v>3.25</v>
      </c>
      <c r="M11" t="n">
        <v>38</v>
      </c>
      <c r="N11" t="n">
        <v>55.57</v>
      </c>
      <c r="O11" t="n">
        <v>29407.85</v>
      </c>
      <c r="P11" t="n">
        <v>176.16</v>
      </c>
      <c r="Q11" t="n">
        <v>624.0700000000001</v>
      </c>
      <c r="R11" t="n">
        <v>57.06</v>
      </c>
      <c r="S11" t="n">
        <v>29.8</v>
      </c>
      <c r="T11" t="n">
        <v>12387.4</v>
      </c>
      <c r="U11" t="n">
        <v>0.52</v>
      </c>
      <c r="V11" t="n">
        <v>0.8100000000000001</v>
      </c>
      <c r="W11" t="n">
        <v>2.41</v>
      </c>
      <c r="X11" t="n">
        <v>0.79</v>
      </c>
      <c r="Y11" t="n">
        <v>1</v>
      </c>
      <c r="Z11" t="n">
        <v>10</v>
      </c>
      <c r="AA11" t="n">
        <v>446.1822894620929</v>
      </c>
      <c r="AB11" t="n">
        <v>610.4862926154083</v>
      </c>
      <c r="AC11" t="n">
        <v>552.2223376710861</v>
      </c>
      <c r="AD11" t="n">
        <v>446182.2894620929</v>
      </c>
      <c r="AE11" t="n">
        <v>610486.2926154083</v>
      </c>
      <c r="AF11" t="n">
        <v>2.339190287872651e-06</v>
      </c>
      <c r="AG11" t="n">
        <v>13.94965277777778</v>
      </c>
      <c r="AH11" t="n">
        <v>552222.3376710861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6.3035</v>
      </c>
      <c r="E12" t="n">
        <v>15.86</v>
      </c>
      <c r="F12" t="n">
        <v>11.47</v>
      </c>
      <c r="G12" t="n">
        <v>18.6</v>
      </c>
      <c r="H12" t="n">
        <v>0.26</v>
      </c>
      <c r="I12" t="n">
        <v>37</v>
      </c>
      <c r="J12" t="n">
        <v>236.98</v>
      </c>
      <c r="K12" t="n">
        <v>57.72</v>
      </c>
      <c r="L12" t="n">
        <v>3.5</v>
      </c>
      <c r="M12" t="n">
        <v>35</v>
      </c>
      <c r="N12" t="n">
        <v>55.75</v>
      </c>
      <c r="O12" t="n">
        <v>29461.15</v>
      </c>
      <c r="P12" t="n">
        <v>174.91</v>
      </c>
      <c r="Q12" t="n">
        <v>624.02</v>
      </c>
      <c r="R12" t="n">
        <v>54.58</v>
      </c>
      <c r="S12" t="n">
        <v>29.8</v>
      </c>
      <c r="T12" t="n">
        <v>11163.14</v>
      </c>
      <c r="U12" t="n">
        <v>0.55</v>
      </c>
      <c r="V12" t="n">
        <v>0.8100000000000001</v>
      </c>
      <c r="W12" t="n">
        <v>2.42</v>
      </c>
      <c r="X12" t="n">
        <v>0.72</v>
      </c>
      <c r="Y12" t="n">
        <v>1</v>
      </c>
      <c r="Z12" t="n">
        <v>10</v>
      </c>
      <c r="AA12" t="n">
        <v>431.6272736615395</v>
      </c>
      <c r="AB12" t="n">
        <v>590.5714778751126</v>
      </c>
      <c r="AC12" t="n">
        <v>534.2081648989861</v>
      </c>
      <c r="AD12" t="n">
        <v>431627.2736615395</v>
      </c>
      <c r="AE12" t="n">
        <v>590571.4778751126</v>
      </c>
      <c r="AF12" t="n">
        <v>2.368992959674376e-06</v>
      </c>
      <c r="AG12" t="n">
        <v>13.76736111111111</v>
      </c>
      <c r="AH12" t="n">
        <v>534208.1648989861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6.3522</v>
      </c>
      <c r="E13" t="n">
        <v>15.74</v>
      </c>
      <c r="F13" t="n">
        <v>11.44</v>
      </c>
      <c r="G13" t="n">
        <v>19.61</v>
      </c>
      <c r="H13" t="n">
        <v>0.28</v>
      </c>
      <c r="I13" t="n">
        <v>35</v>
      </c>
      <c r="J13" t="n">
        <v>237.41</v>
      </c>
      <c r="K13" t="n">
        <v>57.72</v>
      </c>
      <c r="L13" t="n">
        <v>3.75</v>
      </c>
      <c r="M13" t="n">
        <v>33</v>
      </c>
      <c r="N13" t="n">
        <v>55.93</v>
      </c>
      <c r="O13" t="n">
        <v>29514.51</v>
      </c>
      <c r="P13" t="n">
        <v>173.94</v>
      </c>
      <c r="Q13" t="n">
        <v>624.15</v>
      </c>
      <c r="R13" t="n">
        <v>53.58</v>
      </c>
      <c r="S13" t="n">
        <v>29.8</v>
      </c>
      <c r="T13" t="n">
        <v>10672.08</v>
      </c>
      <c r="U13" t="n">
        <v>0.5600000000000001</v>
      </c>
      <c r="V13" t="n">
        <v>0.82</v>
      </c>
      <c r="W13" t="n">
        <v>2.42</v>
      </c>
      <c r="X13" t="n">
        <v>0.6899999999999999</v>
      </c>
      <c r="Y13" t="n">
        <v>1</v>
      </c>
      <c r="Z13" t="n">
        <v>10</v>
      </c>
      <c r="AA13" t="n">
        <v>429.0922860647772</v>
      </c>
      <c r="AB13" t="n">
        <v>587.1029960094627</v>
      </c>
      <c r="AC13" t="n">
        <v>531.070710074549</v>
      </c>
      <c r="AD13" t="n">
        <v>429092.2860647772</v>
      </c>
      <c r="AE13" t="n">
        <v>587102.9960094626</v>
      </c>
      <c r="AF13" t="n">
        <v>2.387295483214654e-06</v>
      </c>
      <c r="AG13" t="n">
        <v>13.66319444444444</v>
      </c>
      <c r="AH13" t="n">
        <v>531070.710074549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6.4357</v>
      </c>
      <c r="E14" t="n">
        <v>15.54</v>
      </c>
      <c r="F14" t="n">
        <v>11.37</v>
      </c>
      <c r="G14" t="n">
        <v>21.32</v>
      </c>
      <c r="H14" t="n">
        <v>0.3</v>
      </c>
      <c r="I14" t="n">
        <v>32</v>
      </c>
      <c r="J14" t="n">
        <v>237.84</v>
      </c>
      <c r="K14" t="n">
        <v>57.72</v>
      </c>
      <c r="L14" t="n">
        <v>4</v>
      </c>
      <c r="M14" t="n">
        <v>30</v>
      </c>
      <c r="N14" t="n">
        <v>56.12</v>
      </c>
      <c r="O14" t="n">
        <v>29567.95</v>
      </c>
      <c r="P14" t="n">
        <v>172.54</v>
      </c>
      <c r="Q14" t="n">
        <v>624.0700000000001</v>
      </c>
      <c r="R14" t="n">
        <v>51.76</v>
      </c>
      <c r="S14" t="n">
        <v>29.8</v>
      </c>
      <c r="T14" t="n">
        <v>9780.51</v>
      </c>
      <c r="U14" t="n">
        <v>0.58</v>
      </c>
      <c r="V14" t="n">
        <v>0.82</v>
      </c>
      <c r="W14" t="n">
        <v>2.4</v>
      </c>
      <c r="X14" t="n">
        <v>0.62</v>
      </c>
      <c r="Y14" t="n">
        <v>1</v>
      </c>
      <c r="Z14" t="n">
        <v>10</v>
      </c>
      <c r="AA14" t="n">
        <v>424.8026678253727</v>
      </c>
      <c r="AB14" t="n">
        <v>581.2337510897089</v>
      </c>
      <c r="AC14" t="n">
        <v>525.7616176523994</v>
      </c>
      <c r="AD14" t="n">
        <v>424802.6678253727</v>
      </c>
      <c r="AE14" t="n">
        <v>581233.7510897089</v>
      </c>
      <c r="AF14" t="n">
        <v>2.41867660673854e-06</v>
      </c>
      <c r="AG14" t="n">
        <v>13.48958333333333</v>
      </c>
      <c r="AH14" t="n">
        <v>525761.6176523995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6.4936</v>
      </c>
      <c r="E15" t="n">
        <v>15.4</v>
      </c>
      <c r="F15" t="n">
        <v>11.32</v>
      </c>
      <c r="G15" t="n">
        <v>22.65</v>
      </c>
      <c r="H15" t="n">
        <v>0.32</v>
      </c>
      <c r="I15" t="n">
        <v>30</v>
      </c>
      <c r="J15" t="n">
        <v>238.28</v>
      </c>
      <c r="K15" t="n">
        <v>57.72</v>
      </c>
      <c r="L15" t="n">
        <v>4.25</v>
      </c>
      <c r="M15" t="n">
        <v>28</v>
      </c>
      <c r="N15" t="n">
        <v>56.3</v>
      </c>
      <c r="O15" t="n">
        <v>29621.44</v>
      </c>
      <c r="P15" t="n">
        <v>171.19</v>
      </c>
      <c r="Q15" t="n">
        <v>624.08</v>
      </c>
      <c r="R15" t="n">
        <v>50.14</v>
      </c>
      <c r="S15" t="n">
        <v>29.8</v>
      </c>
      <c r="T15" t="n">
        <v>8976.59</v>
      </c>
      <c r="U15" t="n">
        <v>0.59</v>
      </c>
      <c r="V15" t="n">
        <v>0.82</v>
      </c>
      <c r="W15" t="n">
        <v>2.4</v>
      </c>
      <c r="X15" t="n">
        <v>0.58</v>
      </c>
      <c r="Y15" t="n">
        <v>1</v>
      </c>
      <c r="Z15" t="n">
        <v>10</v>
      </c>
      <c r="AA15" t="n">
        <v>421.684286175932</v>
      </c>
      <c r="AB15" t="n">
        <v>576.9670437436553</v>
      </c>
      <c r="AC15" t="n">
        <v>521.9021188670918</v>
      </c>
      <c r="AD15" t="n">
        <v>421684.286175932</v>
      </c>
      <c r="AE15" t="n">
        <v>576967.0437436553</v>
      </c>
      <c r="AF15" t="n">
        <v>2.440436691194024e-06</v>
      </c>
      <c r="AG15" t="n">
        <v>13.36805555555556</v>
      </c>
      <c r="AH15" t="n">
        <v>521902.1188670918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6.5173</v>
      </c>
      <c r="E16" t="n">
        <v>15.34</v>
      </c>
      <c r="F16" t="n">
        <v>11.31</v>
      </c>
      <c r="G16" t="n">
        <v>23.41</v>
      </c>
      <c r="H16" t="n">
        <v>0.34</v>
      </c>
      <c r="I16" t="n">
        <v>29</v>
      </c>
      <c r="J16" t="n">
        <v>238.71</v>
      </c>
      <c r="K16" t="n">
        <v>57.72</v>
      </c>
      <c r="L16" t="n">
        <v>4.5</v>
      </c>
      <c r="M16" t="n">
        <v>27</v>
      </c>
      <c r="N16" t="n">
        <v>56.49</v>
      </c>
      <c r="O16" t="n">
        <v>29675.01</v>
      </c>
      <c r="P16" t="n">
        <v>170.71</v>
      </c>
      <c r="Q16" t="n">
        <v>624.05</v>
      </c>
      <c r="R16" t="n">
        <v>50.12</v>
      </c>
      <c r="S16" t="n">
        <v>29.8</v>
      </c>
      <c r="T16" t="n">
        <v>8975.209999999999</v>
      </c>
      <c r="U16" t="n">
        <v>0.59</v>
      </c>
      <c r="V16" t="n">
        <v>0.83</v>
      </c>
      <c r="W16" t="n">
        <v>2.39</v>
      </c>
      <c r="X16" t="n">
        <v>0.57</v>
      </c>
      <c r="Y16" t="n">
        <v>1</v>
      </c>
      <c r="Z16" t="n">
        <v>10</v>
      </c>
      <c r="AA16" t="n">
        <v>420.5314273973076</v>
      </c>
      <c r="AB16" t="n">
        <v>575.3896515022016</v>
      </c>
      <c r="AC16" t="n">
        <v>520.4752707272786</v>
      </c>
      <c r="AD16" t="n">
        <v>420531.4273973076</v>
      </c>
      <c r="AE16" t="n">
        <v>575389.6515022016</v>
      </c>
      <c r="AF16" t="n">
        <v>2.449343668769067e-06</v>
      </c>
      <c r="AG16" t="n">
        <v>13.31597222222222</v>
      </c>
      <c r="AH16" t="n">
        <v>520475.2707272785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6.5738</v>
      </c>
      <c r="E17" t="n">
        <v>15.21</v>
      </c>
      <c r="F17" t="n">
        <v>11.27</v>
      </c>
      <c r="G17" t="n">
        <v>25.05</v>
      </c>
      <c r="H17" t="n">
        <v>0.35</v>
      </c>
      <c r="I17" t="n">
        <v>27</v>
      </c>
      <c r="J17" t="n">
        <v>239.14</v>
      </c>
      <c r="K17" t="n">
        <v>57.72</v>
      </c>
      <c r="L17" t="n">
        <v>4.75</v>
      </c>
      <c r="M17" t="n">
        <v>25</v>
      </c>
      <c r="N17" t="n">
        <v>56.67</v>
      </c>
      <c r="O17" t="n">
        <v>29728.63</v>
      </c>
      <c r="P17" t="n">
        <v>169.68</v>
      </c>
      <c r="Q17" t="n">
        <v>624.02</v>
      </c>
      <c r="R17" t="n">
        <v>48.67</v>
      </c>
      <c r="S17" t="n">
        <v>29.8</v>
      </c>
      <c r="T17" t="n">
        <v>8257.959999999999</v>
      </c>
      <c r="U17" t="n">
        <v>0.61</v>
      </c>
      <c r="V17" t="n">
        <v>0.83</v>
      </c>
      <c r="W17" t="n">
        <v>2.4</v>
      </c>
      <c r="X17" t="n">
        <v>0.53</v>
      </c>
      <c r="Y17" t="n">
        <v>1</v>
      </c>
      <c r="Z17" t="n">
        <v>10</v>
      </c>
      <c r="AA17" t="n">
        <v>417.8392860130366</v>
      </c>
      <c r="AB17" t="n">
        <v>571.7061448913463</v>
      </c>
      <c r="AC17" t="n">
        <v>517.1433128175295</v>
      </c>
      <c r="AD17" t="n">
        <v>417839.2860130366</v>
      </c>
      <c r="AE17" t="n">
        <v>571706.1448913463</v>
      </c>
      <c r="AF17" t="n">
        <v>2.470577602650498e-06</v>
      </c>
      <c r="AG17" t="n">
        <v>13.203125</v>
      </c>
      <c r="AH17" t="n">
        <v>517143.3128175294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6.5979</v>
      </c>
      <c r="E18" t="n">
        <v>15.16</v>
      </c>
      <c r="F18" t="n">
        <v>11.26</v>
      </c>
      <c r="G18" t="n">
        <v>25.99</v>
      </c>
      <c r="H18" t="n">
        <v>0.37</v>
      </c>
      <c r="I18" t="n">
        <v>26</v>
      </c>
      <c r="J18" t="n">
        <v>239.58</v>
      </c>
      <c r="K18" t="n">
        <v>57.72</v>
      </c>
      <c r="L18" t="n">
        <v>5</v>
      </c>
      <c r="M18" t="n">
        <v>24</v>
      </c>
      <c r="N18" t="n">
        <v>56.86</v>
      </c>
      <c r="O18" t="n">
        <v>29782.33</v>
      </c>
      <c r="P18" t="n">
        <v>169.05</v>
      </c>
      <c r="Q18" t="n">
        <v>623.97</v>
      </c>
      <c r="R18" t="n">
        <v>47.95</v>
      </c>
      <c r="S18" t="n">
        <v>29.8</v>
      </c>
      <c r="T18" t="n">
        <v>7904.69</v>
      </c>
      <c r="U18" t="n">
        <v>0.62</v>
      </c>
      <c r="V18" t="n">
        <v>0.83</v>
      </c>
      <c r="W18" t="n">
        <v>2.41</v>
      </c>
      <c r="X18" t="n">
        <v>0.52</v>
      </c>
      <c r="Y18" t="n">
        <v>1</v>
      </c>
      <c r="Z18" t="n">
        <v>10</v>
      </c>
      <c r="AA18" t="n">
        <v>406.0480638712919</v>
      </c>
      <c r="AB18" t="n">
        <v>555.5728745650036</v>
      </c>
      <c r="AC18" t="n">
        <v>502.5497791679458</v>
      </c>
      <c r="AD18" t="n">
        <v>406048.0638712919</v>
      </c>
      <c r="AE18" t="n">
        <v>555572.8745650037</v>
      </c>
      <c r="AF18" t="n">
        <v>2.479634908960985e-06</v>
      </c>
      <c r="AG18" t="n">
        <v>13.15972222222222</v>
      </c>
      <c r="AH18" t="n">
        <v>502549.7791679457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6.6627</v>
      </c>
      <c r="E19" t="n">
        <v>15.01</v>
      </c>
      <c r="F19" t="n">
        <v>11.21</v>
      </c>
      <c r="G19" t="n">
        <v>28.02</v>
      </c>
      <c r="H19" t="n">
        <v>0.39</v>
      </c>
      <c r="I19" t="n">
        <v>24</v>
      </c>
      <c r="J19" t="n">
        <v>240.02</v>
      </c>
      <c r="K19" t="n">
        <v>57.72</v>
      </c>
      <c r="L19" t="n">
        <v>5.25</v>
      </c>
      <c r="M19" t="n">
        <v>22</v>
      </c>
      <c r="N19" t="n">
        <v>57.04</v>
      </c>
      <c r="O19" t="n">
        <v>29836.09</v>
      </c>
      <c r="P19" t="n">
        <v>167.82</v>
      </c>
      <c r="Q19" t="n">
        <v>624</v>
      </c>
      <c r="R19" t="n">
        <v>46.56</v>
      </c>
      <c r="S19" t="n">
        <v>29.8</v>
      </c>
      <c r="T19" t="n">
        <v>7218.13</v>
      </c>
      <c r="U19" t="n">
        <v>0.64</v>
      </c>
      <c r="V19" t="n">
        <v>0.83</v>
      </c>
      <c r="W19" t="n">
        <v>2.39</v>
      </c>
      <c r="X19" t="n">
        <v>0.46</v>
      </c>
      <c r="Y19" t="n">
        <v>1</v>
      </c>
      <c r="Z19" t="n">
        <v>10</v>
      </c>
      <c r="AA19" t="n">
        <v>402.9822008022088</v>
      </c>
      <c r="AB19" t="n">
        <v>551.3780254575514</v>
      </c>
      <c r="AC19" t="n">
        <v>498.7552805718011</v>
      </c>
      <c r="AD19" t="n">
        <v>402982.2008022087</v>
      </c>
      <c r="AE19" t="n">
        <v>551378.0254575515</v>
      </c>
      <c r="AF19" t="n">
        <v>2.503988164102875e-06</v>
      </c>
      <c r="AG19" t="n">
        <v>13.02951388888889</v>
      </c>
      <c r="AH19" t="n">
        <v>498755.2805718011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6.6952</v>
      </c>
      <c r="E20" t="n">
        <v>14.94</v>
      </c>
      <c r="F20" t="n">
        <v>11.18</v>
      </c>
      <c r="G20" t="n">
        <v>29.16</v>
      </c>
      <c r="H20" t="n">
        <v>0.41</v>
      </c>
      <c r="I20" t="n">
        <v>23</v>
      </c>
      <c r="J20" t="n">
        <v>240.45</v>
      </c>
      <c r="K20" t="n">
        <v>57.72</v>
      </c>
      <c r="L20" t="n">
        <v>5.5</v>
      </c>
      <c r="M20" t="n">
        <v>21</v>
      </c>
      <c r="N20" t="n">
        <v>57.23</v>
      </c>
      <c r="O20" t="n">
        <v>29890.04</v>
      </c>
      <c r="P20" t="n">
        <v>166.84</v>
      </c>
      <c r="Q20" t="n">
        <v>624.0599999999999</v>
      </c>
      <c r="R20" t="n">
        <v>45.87</v>
      </c>
      <c r="S20" t="n">
        <v>29.8</v>
      </c>
      <c r="T20" t="n">
        <v>6876.86</v>
      </c>
      <c r="U20" t="n">
        <v>0.65</v>
      </c>
      <c r="V20" t="n">
        <v>0.84</v>
      </c>
      <c r="W20" t="n">
        <v>2.38</v>
      </c>
      <c r="X20" t="n">
        <v>0.43</v>
      </c>
      <c r="Y20" t="n">
        <v>1</v>
      </c>
      <c r="Z20" t="n">
        <v>10</v>
      </c>
      <c r="AA20" t="n">
        <v>400.9796467929394</v>
      </c>
      <c r="AB20" t="n">
        <v>548.6380427156214</v>
      </c>
      <c r="AC20" t="n">
        <v>496.2767979371708</v>
      </c>
      <c r="AD20" t="n">
        <v>400979.6467929394</v>
      </c>
      <c r="AE20" t="n">
        <v>548638.0427156214</v>
      </c>
      <c r="AF20" t="n">
        <v>2.51620237385768e-06</v>
      </c>
      <c r="AG20" t="n">
        <v>12.96875</v>
      </c>
      <c r="AH20" t="n">
        <v>496276.7979371708</v>
      </c>
    </row>
    <row r="21">
      <c r="A21" t="n">
        <v>19</v>
      </c>
      <c r="B21" t="n">
        <v>120</v>
      </c>
      <c r="C21" t="inlineStr">
        <is>
          <t xml:space="preserve">CONCLUIDO	</t>
        </is>
      </c>
      <c r="D21" t="n">
        <v>6.7203</v>
      </c>
      <c r="E21" t="n">
        <v>14.88</v>
      </c>
      <c r="F21" t="n">
        <v>11.17</v>
      </c>
      <c r="G21" t="n">
        <v>30.46</v>
      </c>
      <c r="H21" t="n">
        <v>0.42</v>
      </c>
      <c r="I21" t="n">
        <v>22</v>
      </c>
      <c r="J21" t="n">
        <v>240.89</v>
      </c>
      <c r="K21" t="n">
        <v>57.72</v>
      </c>
      <c r="L21" t="n">
        <v>5.75</v>
      </c>
      <c r="M21" t="n">
        <v>20</v>
      </c>
      <c r="N21" t="n">
        <v>57.42</v>
      </c>
      <c r="O21" t="n">
        <v>29943.94</v>
      </c>
      <c r="P21" t="n">
        <v>166.35</v>
      </c>
      <c r="Q21" t="n">
        <v>623.98</v>
      </c>
      <c r="R21" t="n">
        <v>45.52</v>
      </c>
      <c r="S21" t="n">
        <v>29.8</v>
      </c>
      <c r="T21" t="n">
        <v>6708.72</v>
      </c>
      <c r="U21" t="n">
        <v>0.65</v>
      </c>
      <c r="V21" t="n">
        <v>0.84</v>
      </c>
      <c r="W21" t="n">
        <v>2.39</v>
      </c>
      <c r="X21" t="n">
        <v>0.42</v>
      </c>
      <c r="Y21" t="n">
        <v>1</v>
      </c>
      <c r="Z21" t="n">
        <v>10</v>
      </c>
      <c r="AA21" t="n">
        <v>399.8503637537753</v>
      </c>
      <c r="AB21" t="n">
        <v>547.0929078409856</v>
      </c>
      <c r="AC21" t="n">
        <v>494.87912856636</v>
      </c>
      <c r="AD21" t="n">
        <v>399850.3637537753</v>
      </c>
      <c r="AE21" t="n">
        <v>547092.9078409856</v>
      </c>
      <c r="AF21" t="n">
        <v>2.525635502006776e-06</v>
      </c>
      <c r="AG21" t="n">
        <v>12.91666666666667</v>
      </c>
      <c r="AH21" t="n">
        <v>494879.1285663599</v>
      </c>
    </row>
    <row r="22">
      <c r="A22" t="n">
        <v>20</v>
      </c>
      <c r="B22" t="n">
        <v>120</v>
      </c>
      <c r="C22" t="inlineStr">
        <is>
          <t xml:space="preserve">CONCLUIDO	</t>
        </is>
      </c>
      <c r="D22" t="n">
        <v>6.7537</v>
      </c>
      <c r="E22" t="n">
        <v>14.81</v>
      </c>
      <c r="F22" t="n">
        <v>11.14</v>
      </c>
      <c r="G22" t="n">
        <v>31.83</v>
      </c>
      <c r="H22" t="n">
        <v>0.44</v>
      </c>
      <c r="I22" t="n">
        <v>21</v>
      </c>
      <c r="J22" t="n">
        <v>241.33</v>
      </c>
      <c r="K22" t="n">
        <v>57.72</v>
      </c>
      <c r="L22" t="n">
        <v>6</v>
      </c>
      <c r="M22" t="n">
        <v>19</v>
      </c>
      <c r="N22" t="n">
        <v>57.6</v>
      </c>
      <c r="O22" t="n">
        <v>29997.9</v>
      </c>
      <c r="P22" t="n">
        <v>165.22</v>
      </c>
      <c r="Q22" t="n">
        <v>623.98</v>
      </c>
      <c r="R22" t="n">
        <v>44.58</v>
      </c>
      <c r="S22" t="n">
        <v>29.8</v>
      </c>
      <c r="T22" t="n">
        <v>6242.28</v>
      </c>
      <c r="U22" t="n">
        <v>0.67</v>
      </c>
      <c r="V22" t="n">
        <v>0.84</v>
      </c>
      <c r="W22" t="n">
        <v>2.39</v>
      </c>
      <c r="X22" t="n">
        <v>0.39</v>
      </c>
      <c r="Y22" t="n">
        <v>1</v>
      </c>
      <c r="Z22" t="n">
        <v>10</v>
      </c>
      <c r="AA22" t="n">
        <v>397.9032230996818</v>
      </c>
      <c r="AB22" t="n">
        <v>544.4287440962719</v>
      </c>
      <c r="AC22" t="n">
        <v>492.4692288702644</v>
      </c>
      <c r="AD22" t="n">
        <v>397903.2230996818</v>
      </c>
      <c r="AE22" t="n">
        <v>544428.7440962719</v>
      </c>
      <c r="AF22" t="n">
        <v>2.53818795141633e-06</v>
      </c>
      <c r="AG22" t="n">
        <v>12.85590277777778</v>
      </c>
      <c r="AH22" t="n">
        <v>492469.2288702644</v>
      </c>
    </row>
    <row r="23">
      <c r="A23" t="n">
        <v>21</v>
      </c>
      <c r="B23" t="n">
        <v>120</v>
      </c>
      <c r="C23" t="inlineStr">
        <is>
          <t xml:space="preserve">CONCLUIDO	</t>
        </is>
      </c>
      <c r="D23" t="n">
        <v>6.78</v>
      </c>
      <c r="E23" t="n">
        <v>14.75</v>
      </c>
      <c r="F23" t="n">
        <v>11.13</v>
      </c>
      <c r="G23" t="n">
        <v>33.39</v>
      </c>
      <c r="H23" t="n">
        <v>0.46</v>
      </c>
      <c r="I23" t="n">
        <v>20</v>
      </c>
      <c r="J23" t="n">
        <v>241.77</v>
      </c>
      <c r="K23" t="n">
        <v>57.72</v>
      </c>
      <c r="L23" t="n">
        <v>6.25</v>
      </c>
      <c r="M23" t="n">
        <v>18</v>
      </c>
      <c r="N23" t="n">
        <v>57.79</v>
      </c>
      <c r="O23" t="n">
        <v>30051.93</v>
      </c>
      <c r="P23" t="n">
        <v>164.82</v>
      </c>
      <c r="Q23" t="n">
        <v>623.97</v>
      </c>
      <c r="R23" t="n">
        <v>44.13</v>
      </c>
      <c r="S23" t="n">
        <v>29.8</v>
      </c>
      <c r="T23" t="n">
        <v>6021.97</v>
      </c>
      <c r="U23" t="n">
        <v>0.68</v>
      </c>
      <c r="V23" t="n">
        <v>0.84</v>
      </c>
      <c r="W23" t="n">
        <v>2.39</v>
      </c>
      <c r="X23" t="n">
        <v>0.38</v>
      </c>
      <c r="Y23" t="n">
        <v>1</v>
      </c>
      <c r="Z23" t="n">
        <v>10</v>
      </c>
      <c r="AA23" t="n">
        <v>396.8354075427904</v>
      </c>
      <c r="AB23" t="n">
        <v>542.9677117426356</v>
      </c>
      <c r="AC23" t="n">
        <v>491.1476353938872</v>
      </c>
      <c r="AD23" t="n">
        <v>396835.4075427904</v>
      </c>
      <c r="AE23" t="n">
        <v>542967.7117426356</v>
      </c>
      <c r="AF23" t="n">
        <v>2.548072065771758e-06</v>
      </c>
      <c r="AG23" t="n">
        <v>12.80381944444444</v>
      </c>
      <c r="AH23" t="n">
        <v>491147.6353938872</v>
      </c>
    </row>
    <row r="24">
      <c r="A24" t="n">
        <v>22</v>
      </c>
      <c r="B24" t="n">
        <v>120</v>
      </c>
      <c r="C24" t="inlineStr">
        <is>
          <t xml:space="preserve">CONCLUIDO	</t>
        </is>
      </c>
      <c r="D24" t="n">
        <v>6.7789</v>
      </c>
      <c r="E24" t="n">
        <v>14.75</v>
      </c>
      <c r="F24" t="n">
        <v>11.13</v>
      </c>
      <c r="G24" t="n">
        <v>33.4</v>
      </c>
      <c r="H24" t="n">
        <v>0.48</v>
      </c>
      <c r="I24" t="n">
        <v>20</v>
      </c>
      <c r="J24" t="n">
        <v>242.2</v>
      </c>
      <c r="K24" t="n">
        <v>57.72</v>
      </c>
      <c r="L24" t="n">
        <v>6.5</v>
      </c>
      <c r="M24" t="n">
        <v>18</v>
      </c>
      <c r="N24" t="n">
        <v>57.98</v>
      </c>
      <c r="O24" t="n">
        <v>30106.03</v>
      </c>
      <c r="P24" t="n">
        <v>164.26</v>
      </c>
      <c r="Q24" t="n">
        <v>624</v>
      </c>
      <c r="R24" t="n">
        <v>44.14</v>
      </c>
      <c r="S24" t="n">
        <v>29.8</v>
      </c>
      <c r="T24" t="n">
        <v>6030.63</v>
      </c>
      <c r="U24" t="n">
        <v>0.67</v>
      </c>
      <c r="V24" t="n">
        <v>0.84</v>
      </c>
      <c r="W24" t="n">
        <v>2.39</v>
      </c>
      <c r="X24" t="n">
        <v>0.38</v>
      </c>
      <c r="Y24" t="n">
        <v>1</v>
      </c>
      <c r="Z24" t="n">
        <v>10</v>
      </c>
      <c r="AA24" t="n">
        <v>396.4151112087197</v>
      </c>
      <c r="AB24" t="n">
        <v>542.3926437561943</v>
      </c>
      <c r="AC24" t="n">
        <v>490.627451088959</v>
      </c>
      <c r="AD24" t="n">
        <v>396415.1112087197</v>
      </c>
      <c r="AE24" t="n">
        <v>542392.6437561943</v>
      </c>
      <c r="AF24" t="n">
        <v>2.547658661749288e-06</v>
      </c>
      <c r="AG24" t="n">
        <v>12.80381944444444</v>
      </c>
      <c r="AH24" t="n">
        <v>490627.451088959</v>
      </c>
    </row>
    <row r="25">
      <c r="A25" t="n">
        <v>23</v>
      </c>
      <c r="B25" t="n">
        <v>120</v>
      </c>
      <c r="C25" t="inlineStr">
        <is>
          <t xml:space="preserve">CONCLUIDO	</t>
        </is>
      </c>
      <c r="D25" t="n">
        <v>6.8089</v>
      </c>
      <c r="E25" t="n">
        <v>14.69</v>
      </c>
      <c r="F25" t="n">
        <v>11.11</v>
      </c>
      <c r="G25" t="n">
        <v>35.09</v>
      </c>
      <c r="H25" t="n">
        <v>0.49</v>
      </c>
      <c r="I25" t="n">
        <v>19</v>
      </c>
      <c r="J25" t="n">
        <v>242.64</v>
      </c>
      <c r="K25" t="n">
        <v>57.72</v>
      </c>
      <c r="L25" t="n">
        <v>6.75</v>
      </c>
      <c r="M25" t="n">
        <v>17</v>
      </c>
      <c r="N25" t="n">
        <v>58.17</v>
      </c>
      <c r="O25" t="n">
        <v>30160.2</v>
      </c>
      <c r="P25" t="n">
        <v>163.59</v>
      </c>
      <c r="Q25" t="n">
        <v>624</v>
      </c>
      <c r="R25" t="n">
        <v>43.53</v>
      </c>
      <c r="S25" t="n">
        <v>29.8</v>
      </c>
      <c r="T25" t="n">
        <v>5728.69</v>
      </c>
      <c r="U25" t="n">
        <v>0.68</v>
      </c>
      <c r="V25" t="n">
        <v>0.84</v>
      </c>
      <c r="W25" t="n">
        <v>2.39</v>
      </c>
      <c r="X25" t="n">
        <v>0.37</v>
      </c>
      <c r="Y25" t="n">
        <v>1</v>
      </c>
      <c r="Z25" t="n">
        <v>10</v>
      </c>
      <c r="AA25" t="n">
        <v>395.0010563859445</v>
      </c>
      <c r="AB25" t="n">
        <v>540.4578715639773</v>
      </c>
      <c r="AC25" t="n">
        <v>488.8773308392973</v>
      </c>
      <c r="AD25" t="n">
        <v>395001.0563859445</v>
      </c>
      <c r="AE25" t="n">
        <v>540457.8715639773</v>
      </c>
      <c r="AF25" t="n">
        <v>2.55893331690757e-06</v>
      </c>
      <c r="AG25" t="n">
        <v>12.75173611111111</v>
      </c>
      <c r="AH25" t="n">
        <v>488877.3308392973</v>
      </c>
    </row>
    <row r="26">
      <c r="A26" t="n">
        <v>24</v>
      </c>
      <c r="B26" t="n">
        <v>120</v>
      </c>
      <c r="C26" t="inlineStr">
        <is>
          <t xml:space="preserve">CONCLUIDO	</t>
        </is>
      </c>
      <c r="D26" t="n">
        <v>6.8432</v>
      </c>
      <c r="E26" t="n">
        <v>14.61</v>
      </c>
      <c r="F26" t="n">
        <v>11.08</v>
      </c>
      <c r="G26" t="n">
        <v>36.95</v>
      </c>
      <c r="H26" t="n">
        <v>0.51</v>
      </c>
      <c r="I26" t="n">
        <v>18</v>
      </c>
      <c r="J26" t="n">
        <v>243.08</v>
      </c>
      <c r="K26" t="n">
        <v>57.72</v>
      </c>
      <c r="L26" t="n">
        <v>7</v>
      </c>
      <c r="M26" t="n">
        <v>16</v>
      </c>
      <c r="N26" t="n">
        <v>58.36</v>
      </c>
      <c r="O26" t="n">
        <v>30214.44</v>
      </c>
      <c r="P26" t="n">
        <v>162.66</v>
      </c>
      <c r="Q26" t="n">
        <v>623.97</v>
      </c>
      <c r="R26" t="n">
        <v>42.87</v>
      </c>
      <c r="S26" t="n">
        <v>29.8</v>
      </c>
      <c r="T26" t="n">
        <v>5404.58</v>
      </c>
      <c r="U26" t="n">
        <v>0.6899999999999999</v>
      </c>
      <c r="V26" t="n">
        <v>0.84</v>
      </c>
      <c r="W26" t="n">
        <v>2.38</v>
      </c>
      <c r="X26" t="n">
        <v>0.34</v>
      </c>
      <c r="Y26" t="n">
        <v>1</v>
      </c>
      <c r="Z26" t="n">
        <v>10</v>
      </c>
      <c r="AA26" t="n">
        <v>393.2386235057057</v>
      </c>
      <c r="AB26" t="n">
        <v>538.0464331441837</v>
      </c>
      <c r="AC26" t="n">
        <v>486.6960367178137</v>
      </c>
      <c r="AD26" t="n">
        <v>393238.6235057057</v>
      </c>
      <c r="AE26" t="n">
        <v>538046.4331441836</v>
      </c>
      <c r="AF26" t="n">
        <v>2.571824005971872e-06</v>
      </c>
      <c r="AG26" t="n">
        <v>12.68229166666667</v>
      </c>
      <c r="AH26" t="n">
        <v>486696.0367178137</v>
      </c>
    </row>
    <row r="27">
      <c r="A27" t="n">
        <v>25</v>
      </c>
      <c r="B27" t="n">
        <v>120</v>
      </c>
      <c r="C27" t="inlineStr">
        <is>
          <t xml:space="preserve">CONCLUIDO	</t>
        </is>
      </c>
      <c r="D27" t="n">
        <v>6.871</v>
      </c>
      <c r="E27" t="n">
        <v>14.55</v>
      </c>
      <c r="F27" t="n">
        <v>11.07</v>
      </c>
      <c r="G27" t="n">
        <v>39.07</v>
      </c>
      <c r="H27" t="n">
        <v>0.53</v>
      </c>
      <c r="I27" t="n">
        <v>17</v>
      </c>
      <c r="J27" t="n">
        <v>243.52</v>
      </c>
      <c r="K27" t="n">
        <v>57.72</v>
      </c>
      <c r="L27" t="n">
        <v>7.25</v>
      </c>
      <c r="M27" t="n">
        <v>15</v>
      </c>
      <c r="N27" t="n">
        <v>58.55</v>
      </c>
      <c r="O27" t="n">
        <v>30268.74</v>
      </c>
      <c r="P27" t="n">
        <v>161.43</v>
      </c>
      <c r="Q27" t="n">
        <v>623.97</v>
      </c>
      <c r="R27" t="n">
        <v>42.25</v>
      </c>
      <c r="S27" t="n">
        <v>29.8</v>
      </c>
      <c r="T27" t="n">
        <v>5097.64</v>
      </c>
      <c r="U27" t="n">
        <v>0.71</v>
      </c>
      <c r="V27" t="n">
        <v>0.84</v>
      </c>
      <c r="W27" t="n">
        <v>2.38</v>
      </c>
      <c r="X27" t="n">
        <v>0.32</v>
      </c>
      <c r="Y27" t="n">
        <v>1</v>
      </c>
      <c r="Z27" t="n">
        <v>10</v>
      </c>
      <c r="AA27" t="n">
        <v>391.5068496468377</v>
      </c>
      <c r="AB27" t="n">
        <v>535.6769437500096</v>
      </c>
      <c r="AC27" t="n">
        <v>484.5526880658204</v>
      </c>
      <c r="AD27" t="n">
        <v>391506.8496468377</v>
      </c>
      <c r="AE27" t="n">
        <v>535676.9437500096</v>
      </c>
      <c r="AF27" t="n">
        <v>2.582271853085214e-06</v>
      </c>
      <c r="AG27" t="n">
        <v>12.63020833333333</v>
      </c>
      <c r="AH27" t="n">
        <v>484552.6880658204</v>
      </c>
    </row>
    <row r="28">
      <c r="A28" t="n">
        <v>26</v>
      </c>
      <c r="B28" t="n">
        <v>120</v>
      </c>
      <c r="C28" t="inlineStr">
        <is>
          <t xml:space="preserve">CONCLUIDO	</t>
        </is>
      </c>
      <c r="D28" t="n">
        <v>6.8658</v>
      </c>
      <c r="E28" t="n">
        <v>14.56</v>
      </c>
      <c r="F28" t="n">
        <v>11.08</v>
      </c>
      <c r="G28" t="n">
        <v>39.11</v>
      </c>
      <c r="H28" t="n">
        <v>0.55</v>
      </c>
      <c r="I28" t="n">
        <v>17</v>
      </c>
      <c r="J28" t="n">
        <v>243.96</v>
      </c>
      <c r="K28" t="n">
        <v>57.72</v>
      </c>
      <c r="L28" t="n">
        <v>7.5</v>
      </c>
      <c r="M28" t="n">
        <v>15</v>
      </c>
      <c r="N28" t="n">
        <v>58.74</v>
      </c>
      <c r="O28" t="n">
        <v>30323.11</v>
      </c>
      <c r="P28" t="n">
        <v>161.88</v>
      </c>
      <c r="Q28" t="n">
        <v>623.97</v>
      </c>
      <c r="R28" t="n">
        <v>42.65</v>
      </c>
      <c r="S28" t="n">
        <v>29.8</v>
      </c>
      <c r="T28" t="n">
        <v>5298.42</v>
      </c>
      <c r="U28" t="n">
        <v>0.7</v>
      </c>
      <c r="V28" t="n">
        <v>0.84</v>
      </c>
      <c r="W28" t="n">
        <v>2.38</v>
      </c>
      <c r="X28" t="n">
        <v>0.34</v>
      </c>
      <c r="Y28" t="n">
        <v>1</v>
      </c>
      <c r="Z28" t="n">
        <v>10</v>
      </c>
      <c r="AA28" t="n">
        <v>392.0386714491903</v>
      </c>
      <c r="AB28" t="n">
        <v>536.4046058023105</v>
      </c>
      <c r="AC28" t="n">
        <v>485.2109030731298</v>
      </c>
      <c r="AD28" t="n">
        <v>392038.6714491903</v>
      </c>
      <c r="AE28" t="n">
        <v>536404.6058023105</v>
      </c>
      <c r="AF28" t="n">
        <v>2.580317579524444e-06</v>
      </c>
      <c r="AG28" t="n">
        <v>12.63888888888889</v>
      </c>
      <c r="AH28" t="n">
        <v>485210.9030731298</v>
      </c>
    </row>
    <row r="29">
      <c r="A29" t="n">
        <v>27</v>
      </c>
      <c r="B29" t="n">
        <v>120</v>
      </c>
      <c r="C29" t="inlineStr">
        <is>
          <t xml:space="preserve">CONCLUIDO	</t>
        </is>
      </c>
      <c r="D29" t="n">
        <v>6.9089</v>
      </c>
      <c r="E29" t="n">
        <v>14.47</v>
      </c>
      <c r="F29" t="n">
        <v>11.04</v>
      </c>
      <c r="G29" t="n">
        <v>41.39</v>
      </c>
      <c r="H29" t="n">
        <v>0.5600000000000001</v>
      </c>
      <c r="I29" t="n">
        <v>16</v>
      </c>
      <c r="J29" t="n">
        <v>244.41</v>
      </c>
      <c r="K29" t="n">
        <v>57.72</v>
      </c>
      <c r="L29" t="n">
        <v>7.75</v>
      </c>
      <c r="M29" t="n">
        <v>14</v>
      </c>
      <c r="N29" t="n">
        <v>58.93</v>
      </c>
      <c r="O29" t="n">
        <v>30377.55</v>
      </c>
      <c r="P29" t="n">
        <v>160.87</v>
      </c>
      <c r="Q29" t="n">
        <v>623.97</v>
      </c>
      <c r="R29" t="n">
        <v>41.32</v>
      </c>
      <c r="S29" t="n">
        <v>29.8</v>
      </c>
      <c r="T29" t="n">
        <v>4637.27</v>
      </c>
      <c r="U29" t="n">
        <v>0.72</v>
      </c>
      <c r="V29" t="n">
        <v>0.85</v>
      </c>
      <c r="W29" t="n">
        <v>2.38</v>
      </c>
      <c r="X29" t="n">
        <v>0.29</v>
      </c>
      <c r="Y29" t="n">
        <v>1</v>
      </c>
      <c r="Z29" t="n">
        <v>10</v>
      </c>
      <c r="AA29" t="n">
        <v>389.9787818935392</v>
      </c>
      <c r="AB29" t="n">
        <v>533.5861740363554</v>
      </c>
      <c r="AC29" t="n">
        <v>482.6614584792235</v>
      </c>
      <c r="AD29" t="n">
        <v>389978.7818935392</v>
      </c>
      <c r="AE29" t="n">
        <v>533586.1740363553</v>
      </c>
      <c r="AF29" t="n">
        <v>2.59651550076851e-06</v>
      </c>
      <c r="AG29" t="n">
        <v>12.56076388888889</v>
      </c>
      <c r="AH29" t="n">
        <v>482661.4584792235</v>
      </c>
    </row>
    <row r="30">
      <c r="A30" t="n">
        <v>28</v>
      </c>
      <c r="B30" t="n">
        <v>120</v>
      </c>
      <c r="C30" t="inlineStr">
        <is>
          <t xml:space="preserve">CONCLUIDO	</t>
        </is>
      </c>
      <c r="D30" t="n">
        <v>6.9008</v>
      </c>
      <c r="E30" t="n">
        <v>14.49</v>
      </c>
      <c r="F30" t="n">
        <v>11.05</v>
      </c>
      <c r="G30" t="n">
        <v>41.45</v>
      </c>
      <c r="H30" t="n">
        <v>0.58</v>
      </c>
      <c r="I30" t="n">
        <v>16</v>
      </c>
      <c r="J30" t="n">
        <v>244.85</v>
      </c>
      <c r="K30" t="n">
        <v>57.72</v>
      </c>
      <c r="L30" t="n">
        <v>8</v>
      </c>
      <c r="M30" t="n">
        <v>14</v>
      </c>
      <c r="N30" t="n">
        <v>59.12</v>
      </c>
      <c r="O30" t="n">
        <v>30432.06</v>
      </c>
      <c r="P30" t="n">
        <v>160.5</v>
      </c>
      <c r="Q30" t="n">
        <v>624.0599999999999</v>
      </c>
      <c r="R30" t="n">
        <v>41.91</v>
      </c>
      <c r="S30" t="n">
        <v>29.8</v>
      </c>
      <c r="T30" t="n">
        <v>4930.67</v>
      </c>
      <c r="U30" t="n">
        <v>0.71</v>
      </c>
      <c r="V30" t="n">
        <v>0.85</v>
      </c>
      <c r="W30" t="n">
        <v>2.38</v>
      </c>
      <c r="X30" t="n">
        <v>0.31</v>
      </c>
      <c r="Y30" t="n">
        <v>1</v>
      </c>
      <c r="Z30" t="n">
        <v>10</v>
      </c>
      <c r="AA30" t="n">
        <v>389.9330000435341</v>
      </c>
      <c r="AB30" t="n">
        <v>533.5235332894256</v>
      </c>
      <c r="AC30" t="n">
        <v>482.6047960772639</v>
      </c>
      <c r="AD30" t="n">
        <v>389933.0000435341</v>
      </c>
      <c r="AE30" t="n">
        <v>533523.5332894255</v>
      </c>
      <c r="AF30" t="n">
        <v>2.593471343875773e-06</v>
      </c>
      <c r="AG30" t="n">
        <v>12.578125</v>
      </c>
      <c r="AH30" t="n">
        <v>482604.7960772639</v>
      </c>
    </row>
    <row r="31">
      <c r="A31" t="n">
        <v>29</v>
      </c>
      <c r="B31" t="n">
        <v>120</v>
      </c>
      <c r="C31" t="inlineStr">
        <is>
          <t xml:space="preserve">CONCLUIDO	</t>
        </is>
      </c>
      <c r="D31" t="n">
        <v>6.9328</v>
      </c>
      <c r="E31" t="n">
        <v>14.42</v>
      </c>
      <c r="F31" t="n">
        <v>11.03</v>
      </c>
      <c r="G31" t="n">
        <v>44.13</v>
      </c>
      <c r="H31" t="n">
        <v>0.6</v>
      </c>
      <c r="I31" t="n">
        <v>15</v>
      </c>
      <c r="J31" t="n">
        <v>245.29</v>
      </c>
      <c r="K31" t="n">
        <v>57.72</v>
      </c>
      <c r="L31" t="n">
        <v>8.25</v>
      </c>
      <c r="M31" t="n">
        <v>13</v>
      </c>
      <c r="N31" t="n">
        <v>59.32</v>
      </c>
      <c r="O31" t="n">
        <v>30486.64</v>
      </c>
      <c r="P31" t="n">
        <v>159.34</v>
      </c>
      <c r="Q31" t="n">
        <v>623.99</v>
      </c>
      <c r="R31" t="n">
        <v>41.11</v>
      </c>
      <c r="S31" t="n">
        <v>29.8</v>
      </c>
      <c r="T31" t="n">
        <v>4538.54</v>
      </c>
      <c r="U31" t="n">
        <v>0.72</v>
      </c>
      <c r="V31" t="n">
        <v>0.85</v>
      </c>
      <c r="W31" t="n">
        <v>2.38</v>
      </c>
      <c r="X31" t="n">
        <v>0.28</v>
      </c>
      <c r="Y31" t="n">
        <v>1</v>
      </c>
      <c r="Z31" t="n">
        <v>10</v>
      </c>
      <c r="AA31" t="n">
        <v>377.6066277221655</v>
      </c>
      <c r="AB31" t="n">
        <v>516.6580468781617</v>
      </c>
      <c r="AC31" t="n">
        <v>467.3489280182323</v>
      </c>
      <c r="AD31" t="n">
        <v>377606.6277221655</v>
      </c>
      <c r="AE31" t="n">
        <v>516658.0468781617</v>
      </c>
      <c r="AF31" t="n">
        <v>2.605497642711274e-06</v>
      </c>
      <c r="AG31" t="n">
        <v>12.51736111111111</v>
      </c>
      <c r="AH31" t="n">
        <v>467348.9280182323</v>
      </c>
    </row>
    <row r="32">
      <c r="A32" t="n">
        <v>30</v>
      </c>
      <c r="B32" t="n">
        <v>120</v>
      </c>
      <c r="C32" t="inlineStr">
        <is>
          <t xml:space="preserve">CONCLUIDO	</t>
        </is>
      </c>
      <c r="D32" t="n">
        <v>6.9347</v>
      </c>
      <c r="E32" t="n">
        <v>14.42</v>
      </c>
      <c r="F32" t="n">
        <v>11.03</v>
      </c>
      <c r="G32" t="n">
        <v>44.11</v>
      </c>
      <c r="H32" t="n">
        <v>0.62</v>
      </c>
      <c r="I32" t="n">
        <v>15</v>
      </c>
      <c r="J32" t="n">
        <v>245.73</v>
      </c>
      <c r="K32" t="n">
        <v>57.72</v>
      </c>
      <c r="L32" t="n">
        <v>8.5</v>
      </c>
      <c r="M32" t="n">
        <v>13</v>
      </c>
      <c r="N32" t="n">
        <v>59.51</v>
      </c>
      <c r="O32" t="n">
        <v>30541.29</v>
      </c>
      <c r="P32" t="n">
        <v>159.43</v>
      </c>
      <c r="Q32" t="n">
        <v>624.09</v>
      </c>
      <c r="R32" t="n">
        <v>41.1</v>
      </c>
      <c r="S32" t="n">
        <v>29.8</v>
      </c>
      <c r="T32" t="n">
        <v>4533.29</v>
      </c>
      <c r="U32" t="n">
        <v>0.72</v>
      </c>
      <c r="V32" t="n">
        <v>0.85</v>
      </c>
      <c r="W32" t="n">
        <v>2.38</v>
      </c>
      <c r="X32" t="n">
        <v>0.28</v>
      </c>
      <c r="Y32" t="n">
        <v>1</v>
      </c>
      <c r="Z32" t="n">
        <v>10</v>
      </c>
      <c r="AA32" t="n">
        <v>377.630233296978</v>
      </c>
      <c r="AB32" t="n">
        <v>516.6903450670246</v>
      </c>
      <c r="AC32" t="n">
        <v>467.3781437132808</v>
      </c>
      <c r="AD32" t="n">
        <v>377630.2332969779</v>
      </c>
      <c r="AE32" t="n">
        <v>516690.3450670246</v>
      </c>
      <c r="AF32" t="n">
        <v>2.606211704204633e-06</v>
      </c>
      <c r="AG32" t="n">
        <v>12.51736111111111</v>
      </c>
      <c r="AH32" t="n">
        <v>467378.1437132808</v>
      </c>
    </row>
    <row r="33">
      <c r="A33" t="n">
        <v>31</v>
      </c>
      <c r="B33" t="n">
        <v>120</v>
      </c>
      <c r="C33" t="inlineStr">
        <is>
          <t xml:space="preserve">CONCLUIDO	</t>
        </is>
      </c>
      <c r="D33" t="n">
        <v>6.9681</v>
      </c>
      <c r="E33" t="n">
        <v>14.35</v>
      </c>
      <c r="F33" t="n">
        <v>11</v>
      </c>
      <c r="G33" t="n">
        <v>47.16</v>
      </c>
      <c r="H33" t="n">
        <v>0.63</v>
      </c>
      <c r="I33" t="n">
        <v>14</v>
      </c>
      <c r="J33" t="n">
        <v>246.18</v>
      </c>
      <c r="K33" t="n">
        <v>57.72</v>
      </c>
      <c r="L33" t="n">
        <v>8.75</v>
      </c>
      <c r="M33" t="n">
        <v>12</v>
      </c>
      <c r="N33" t="n">
        <v>59.7</v>
      </c>
      <c r="O33" t="n">
        <v>30596.01</v>
      </c>
      <c r="P33" t="n">
        <v>158.09</v>
      </c>
      <c r="Q33" t="n">
        <v>624.08</v>
      </c>
      <c r="R33" t="n">
        <v>40.31</v>
      </c>
      <c r="S33" t="n">
        <v>29.8</v>
      </c>
      <c r="T33" t="n">
        <v>4144.76</v>
      </c>
      <c r="U33" t="n">
        <v>0.74</v>
      </c>
      <c r="V33" t="n">
        <v>0.85</v>
      </c>
      <c r="W33" t="n">
        <v>2.37</v>
      </c>
      <c r="X33" t="n">
        <v>0.26</v>
      </c>
      <c r="Y33" t="n">
        <v>1</v>
      </c>
      <c r="Z33" t="n">
        <v>10</v>
      </c>
      <c r="AA33" t="n">
        <v>375.4644347190145</v>
      </c>
      <c r="AB33" t="n">
        <v>513.7270039043652</v>
      </c>
      <c r="AC33" t="n">
        <v>464.6976196721103</v>
      </c>
      <c r="AD33" t="n">
        <v>375464.4347190145</v>
      </c>
      <c r="AE33" t="n">
        <v>513727.0039043652</v>
      </c>
      <c r="AF33" t="n">
        <v>2.618764153614186e-06</v>
      </c>
      <c r="AG33" t="n">
        <v>12.45659722222222</v>
      </c>
      <c r="AH33" t="n">
        <v>464697.6196721103</v>
      </c>
    </row>
    <row r="34">
      <c r="A34" t="n">
        <v>32</v>
      </c>
      <c r="B34" t="n">
        <v>120</v>
      </c>
      <c r="C34" t="inlineStr">
        <is>
          <t xml:space="preserve">CONCLUIDO	</t>
        </is>
      </c>
      <c r="D34" t="n">
        <v>6.9682</v>
      </c>
      <c r="E34" t="n">
        <v>14.35</v>
      </c>
      <c r="F34" t="n">
        <v>11</v>
      </c>
      <c r="G34" t="n">
        <v>47.16</v>
      </c>
      <c r="H34" t="n">
        <v>0.65</v>
      </c>
      <c r="I34" t="n">
        <v>14</v>
      </c>
      <c r="J34" t="n">
        <v>246.62</v>
      </c>
      <c r="K34" t="n">
        <v>57.72</v>
      </c>
      <c r="L34" t="n">
        <v>9</v>
      </c>
      <c r="M34" t="n">
        <v>12</v>
      </c>
      <c r="N34" t="n">
        <v>59.9</v>
      </c>
      <c r="O34" t="n">
        <v>30650.8</v>
      </c>
      <c r="P34" t="n">
        <v>158.09</v>
      </c>
      <c r="Q34" t="n">
        <v>623.97</v>
      </c>
      <c r="R34" t="n">
        <v>40.29</v>
      </c>
      <c r="S34" t="n">
        <v>29.8</v>
      </c>
      <c r="T34" t="n">
        <v>4133.42</v>
      </c>
      <c r="U34" t="n">
        <v>0.74</v>
      </c>
      <c r="V34" t="n">
        <v>0.85</v>
      </c>
      <c r="W34" t="n">
        <v>2.38</v>
      </c>
      <c r="X34" t="n">
        <v>0.26</v>
      </c>
      <c r="Y34" t="n">
        <v>1</v>
      </c>
      <c r="Z34" t="n">
        <v>10</v>
      </c>
      <c r="AA34" t="n">
        <v>375.4620001051533</v>
      </c>
      <c r="AB34" t="n">
        <v>513.7236727582726</v>
      </c>
      <c r="AC34" t="n">
        <v>464.6946064459254</v>
      </c>
      <c r="AD34" t="n">
        <v>375462.0001051532</v>
      </c>
      <c r="AE34" t="n">
        <v>513723.6727582726</v>
      </c>
      <c r="AF34" t="n">
        <v>2.618801735798048e-06</v>
      </c>
      <c r="AG34" t="n">
        <v>12.45659722222222</v>
      </c>
      <c r="AH34" t="n">
        <v>464694.6064459254</v>
      </c>
    </row>
    <row r="35">
      <c r="A35" t="n">
        <v>33</v>
      </c>
      <c r="B35" t="n">
        <v>120</v>
      </c>
      <c r="C35" t="inlineStr">
        <is>
          <t xml:space="preserve">CONCLUIDO	</t>
        </is>
      </c>
      <c r="D35" t="n">
        <v>6.9697</v>
      </c>
      <c r="E35" t="n">
        <v>14.35</v>
      </c>
      <c r="F35" t="n">
        <v>11</v>
      </c>
      <c r="G35" t="n">
        <v>47.15</v>
      </c>
      <c r="H35" t="n">
        <v>0.67</v>
      </c>
      <c r="I35" t="n">
        <v>14</v>
      </c>
      <c r="J35" t="n">
        <v>247.07</v>
      </c>
      <c r="K35" t="n">
        <v>57.72</v>
      </c>
      <c r="L35" t="n">
        <v>9.25</v>
      </c>
      <c r="M35" t="n">
        <v>12</v>
      </c>
      <c r="N35" t="n">
        <v>60.09</v>
      </c>
      <c r="O35" t="n">
        <v>30705.66</v>
      </c>
      <c r="P35" t="n">
        <v>157.03</v>
      </c>
      <c r="Q35" t="n">
        <v>624</v>
      </c>
      <c r="R35" t="n">
        <v>40.25</v>
      </c>
      <c r="S35" t="n">
        <v>29.8</v>
      </c>
      <c r="T35" t="n">
        <v>4115.39</v>
      </c>
      <c r="U35" t="n">
        <v>0.74</v>
      </c>
      <c r="V35" t="n">
        <v>0.85</v>
      </c>
      <c r="W35" t="n">
        <v>2.37</v>
      </c>
      <c r="X35" t="n">
        <v>0.25</v>
      </c>
      <c r="Y35" t="n">
        <v>1</v>
      </c>
      <c r="Z35" t="n">
        <v>10</v>
      </c>
      <c r="AA35" t="n">
        <v>374.5978387246529</v>
      </c>
      <c r="AB35" t="n">
        <v>512.5412890333627</v>
      </c>
      <c r="AC35" t="n">
        <v>463.625067764235</v>
      </c>
      <c r="AD35" t="n">
        <v>374597.8387246529</v>
      </c>
      <c r="AE35" t="n">
        <v>512541.2890333626</v>
      </c>
      <c r="AF35" t="n">
        <v>2.619365468555961e-06</v>
      </c>
      <c r="AG35" t="n">
        <v>12.45659722222222</v>
      </c>
      <c r="AH35" t="n">
        <v>463625.067764235</v>
      </c>
    </row>
    <row r="36">
      <c r="A36" t="n">
        <v>34</v>
      </c>
      <c r="B36" t="n">
        <v>120</v>
      </c>
      <c r="C36" t="inlineStr">
        <is>
          <t xml:space="preserve">CONCLUIDO	</t>
        </is>
      </c>
      <c r="D36" t="n">
        <v>6.9969</v>
      </c>
      <c r="E36" t="n">
        <v>14.29</v>
      </c>
      <c r="F36" t="n">
        <v>10.99</v>
      </c>
      <c r="G36" t="n">
        <v>50.73</v>
      </c>
      <c r="H36" t="n">
        <v>0.68</v>
      </c>
      <c r="I36" t="n">
        <v>13</v>
      </c>
      <c r="J36" t="n">
        <v>247.51</v>
      </c>
      <c r="K36" t="n">
        <v>57.72</v>
      </c>
      <c r="L36" t="n">
        <v>9.5</v>
      </c>
      <c r="M36" t="n">
        <v>11</v>
      </c>
      <c r="N36" t="n">
        <v>60.29</v>
      </c>
      <c r="O36" t="n">
        <v>30760.6</v>
      </c>
      <c r="P36" t="n">
        <v>156.73</v>
      </c>
      <c r="Q36" t="n">
        <v>623.97</v>
      </c>
      <c r="R36" t="n">
        <v>40.04</v>
      </c>
      <c r="S36" t="n">
        <v>29.8</v>
      </c>
      <c r="T36" t="n">
        <v>4014.76</v>
      </c>
      <c r="U36" t="n">
        <v>0.74</v>
      </c>
      <c r="V36" t="n">
        <v>0.85</v>
      </c>
      <c r="W36" t="n">
        <v>2.37</v>
      </c>
      <c r="X36" t="n">
        <v>0.24</v>
      </c>
      <c r="Y36" t="n">
        <v>1</v>
      </c>
      <c r="Z36" t="n">
        <v>10</v>
      </c>
      <c r="AA36" t="n">
        <v>373.666566683085</v>
      </c>
      <c r="AB36" t="n">
        <v>511.2670815412666</v>
      </c>
      <c r="AC36" t="n">
        <v>462.472468846823</v>
      </c>
      <c r="AD36" t="n">
        <v>373666.566683085</v>
      </c>
      <c r="AE36" t="n">
        <v>511267.0815412666</v>
      </c>
      <c r="AF36" t="n">
        <v>2.629587822566137e-06</v>
      </c>
      <c r="AG36" t="n">
        <v>12.40451388888889</v>
      </c>
      <c r="AH36" t="n">
        <v>462472.468846823</v>
      </c>
    </row>
    <row r="37">
      <c r="A37" t="n">
        <v>35</v>
      </c>
      <c r="B37" t="n">
        <v>120</v>
      </c>
      <c r="C37" t="inlineStr">
        <is>
          <t xml:space="preserve">CONCLUIDO	</t>
        </is>
      </c>
      <c r="D37" t="n">
        <v>6.9938</v>
      </c>
      <c r="E37" t="n">
        <v>14.3</v>
      </c>
      <c r="F37" t="n">
        <v>11</v>
      </c>
      <c r="G37" t="n">
        <v>50.76</v>
      </c>
      <c r="H37" t="n">
        <v>0.7</v>
      </c>
      <c r="I37" t="n">
        <v>13</v>
      </c>
      <c r="J37" t="n">
        <v>247.96</v>
      </c>
      <c r="K37" t="n">
        <v>57.72</v>
      </c>
      <c r="L37" t="n">
        <v>9.75</v>
      </c>
      <c r="M37" t="n">
        <v>11</v>
      </c>
      <c r="N37" t="n">
        <v>60.48</v>
      </c>
      <c r="O37" t="n">
        <v>30815.6</v>
      </c>
      <c r="P37" t="n">
        <v>156.8</v>
      </c>
      <c r="Q37" t="n">
        <v>623.97</v>
      </c>
      <c r="R37" t="n">
        <v>40.04</v>
      </c>
      <c r="S37" t="n">
        <v>29.8</v>
      </c>
      <c r="T37" t="n">
        <v>4015.31</v>
      </c>
      <c r="U37" t="n">
        <v>0.74</v>
      </c>
      <c r="V37" t="n">
        <v>0.85</v>
      </c>
      <c r="W37" t="n">
        <v>2.38</v>
      </c>
      <c r="X37" t="n">
        <v>0.25</v>
      </c>
      <c r="Y37" t="n">
        <v>1</v>
      </c>
      <c r="Z37" t="n">
        <v>10</v>
      </c>
      <c r="AA37" t="n">
        <v>373.8372649740268</v>
      </c>
      <c r="AB37" t="n">
        <v>511.5006384736103</v>
      </c>
      <c r="AC37" t="n">
        <v>462.6837354333431</v>
      </c>
      <c r="AD37" t="n">
        <v>373837.2649740268</v>
      </c>
      <c r="AE37" t="n">
        <v>511500.6384736103</v>
      </c>
      <c r="AF37" t="n">
        <v>2.628422774866448e-06</v>
      </c>
      <c r="AG37" t="n">
        <v>12.41319444444444</v>
      </c>
      <c r="AH37" t="n">
        <v>462683.7354333431</v>
      </c>
    </row>
    <row r="38">
      <c r="A38" t="n">
        <v>36</v>
      </c>
      <c r="B38" t="n">
        <v>120</v>
      </c>
      <c r="C38" t="inlineStr">
        <is>
          <t xml:space="preserve">CONCLUIDO	</t>
        </is>
      </c>
      <c r="D38" t="n">
        <v>6.9994</v>
      </c>
      <c r="E38" t="n">
        <v>14.29</v>
      </c>
      <c r="F38" t="n">
        <v>10.99</v>
      </c>
      <c r="G38" t="n">
        <v>50.7</v>
      </c>
      <c r="H38" t="n">
        <v>0.72</v>
      </c>
      <c r="I38" t="n">
        <v>13</v>
      </c>
      <c r="J38" t="n">
        <v>248.4</v>
      </c>
      <c r="K38" t="n">
        <v>57.72</v>
      </c>
      <c r="L38" t="n">
        <v>10</v>
      </c>
      <c r="M38" t="n">
        <v>11</v>
      </c>
      <c r="N38" t="n">
        <v>60.68</v>
      </c>
      <c r="O38" t="n">
        <v>30870.67</v>
      </c>
      <c r="P38" t="n">
        <v>155.31</v>
      </c>
      <c r="Q38" t="n">
        <v>623.98</v>
      </c>
      <c r="R38" t="n">
        <v>39.79</v>
      </c>
      <c r="S38" t="n">
        <v>29.8</v>
      </c>
      <c r="T38" t="n">
        <v>3886.7</v>
      </c>
      <c r="U38" t="n">
        <v>0.75</v>
      </c>
      <c r="V38" t="n">
        <v>0.85</v>
      </c>
      <c r="W38" t="n">
        <v>2.37</v>
      </c>
      <c r="X38" t="n">
        <v>0.24</v>
      </c>
      <c r="Y38" t="n">
        <v>1</v>
      </c>
      <c r="Z38" t="n">
        <v>10</v>
      </c>
      <c r="AA38" t="n">
        <v>372.5025799981281</v>
      </c>
      <c r="AB38" t="n">
        <v>509.6744636074403</v>
      </c>
      <c r="AC38" t="n">
        <v>461.0318481333478</v>
      </c>
      <c r="AD38" t="n">
        <v>372502.5799981281</v>
      </c>
      <c r="AE38" t="n">
        <v>509674.4636074402</v>
      </c>
      <c r="AF38" t="n">
        <v>2.630527377162661e-06</v>
      </c>
      <c r="AG38" t="n">
        <v>12.40451388888889</v>
      </c>
      <c r="AH38" t="n">
        <v>461031.8481333478</v>
      </c>
    </row>
    <row r="39">
      <c r="A39" t="n">
        <v>37</v>
      </c>
      <c r="B39" t="n">
        <v>120</v>
      </c>
      <c r="C39" t="inlineStr">
        <is>
          <t xml:space="preserve">CONCLUIDO	</t>
        </is>
      </c>
      <c r="D39" t="n">
        <v>7.0366</v>
      </c>
      <c r="E39" t="n">
        <v>14.21</v>
      </c>
      <c r="F39" t="n">
        <v>10.96</v>
      </c>
      <c r="G39" t="n">
        <v>54.78</v>
      </c>
      <c r="H39" t="n">
        <v>0.73</v>
      </c>
      <c r="I39" t="n">
        <v>12</v>
      </c>
      <c r="J39" t="n">
        <v>248.85</v>
      </c>
      <c r="K39" t="n">
        <v>57.72</v>
      </c>
      <c r="L39" t="n">
        <v>10.25</v>
      </c>
      <c r="M39" t="n">
        <v>10</v>
      </c>
      <c r="N39" t="n">
        <v>60.88</v>
      </c>
      <c r="O39" t="n">
        <v>30925.82</v>
      </c>
      <c r="P39" t="n">
        <v>154.43</v>
      </c>
      <c r="Q39" t="n">
        <v>623.97</v>
      </c>
      <c r="R39" t="n">
        <v>38.86</v>
      </c>
      <c r="S39" t="n">
        <v>29.8</v>
      </c>
      <c r="T39" t="n">
        <v>3426.79</v>
      </c>
      <c r="U39" t="n">
        <v>0.77</v>
      </c>
      <c r="V39" t="n">
        <v>0.85</v>
      </c>
      <c r="W39" t="n">
        <v>2.37</v>
      </c>
      <c r="X39" t="n">
        <v>0.21</v>
      </c>
      <c r="Y39" t="n">
        <v>1</v>
      </c>
      <c r="Z39" t="n">
        <v>10</v>
      </c>
      <c r="AA39" t="n">
        <v>370.8160636367551</v>
      </c>
      <c r="AB39" t="n">
        <v>507.366897517959</v>
      </c>
      <c r="AC39" t="n">
        <v>458.9445129127572</v>
      </c>
      <c r="AD39" t="n">
        <v>370816.0636367551</v>
      </c>
      <c r="AE39" t="n">
        <v>507366.897517959</v>
      </c>
      <c r="AF39" t="n">
        <v>2.644507949558931e-06</v>
      </c>
      <c r="AG39" t="n">
        <v>12.33506944444444</v>
      </c>
      <c r="AH39" t="n">
        <v>458944.5129127572</v>
      </c>
    </row>
    <row r="40">
      <c r="A40" t="n">
        <v>38</v>
      </c>
      <c r="B40" t="n">
        <v>120</v>
      </c>
      <c r="C40" t="inlineStr">
        <is>
          <t xml:space="preserve">CONCLUIDO	</t>
        </is>
      </c>
      <c r="D40" t="n">
        <v>7.0252</v>
      </c>
      <c r="E40" t="n">
        <v>14.23</v>
      </c>
      <c r="F40" t="n">
        <v>10.98</v>
      </c>
      <c r="G40" t="n">
        <v>54.89</v>
      </c>
      <c r="H40" t="n">
        <v>0.75</v>
      </c>
      <c r="I40" t="n">
        <v>12</v>
      </c>
      <c r="J40" t="n">
        <v>249.3</v>
      </c>
      <c r="K40" t="n">
        <v>57.72</v>
      </c>
      <c r="L40" t="n">
        <v>10.5</v>
      </c>
      <c r="M40" t="n">
        <v>10</v>
      </c>
      <c r="N40" t="n">
        <v>61.07</v>
      </c>
      <c r="O40" t="n">
        <v>30981.04</v>
      </c>
      <c r="P40" t="n">
        <v>154.78</v>
      </c>
      <c r="Q40" t="n">
        <v>623.98</v>
      </c>
      <c r="R40" t="n">
        <v>39.63</v>
      </c>
      <c r="S40" t="n">
        <v>29.8</v>
      </c>
      <c r="T40" t="n">
        <v>3812.57</v>
      </c>
      <c r="U40" t="n">
        <v>0.75</v>
      </c>
      <c r="V40" t="n">
        <v>0.85</v>
      </c>
      <c r="W40" t="n">
        <v>2.37</v>
      </c>
      <c r="X40" t="n">
        <v>0.23</v>
      </c>
      <c r="Y40" t="n">
        <v>1</v>
      </c>
      <c r="Z40" t="n">
        <v>10</v>
      </c>
      <c r="AA40" t="n">
        <v>371.4382238077015</v>
      </c>
      <c r="AB40" t="n">
        <v>508.2181645116174</v>
      </c>
      <c r="AC40" t="n">
        <v>459.7145361793017</v>
      </c>
      <c r="AD40" t="n">
        <v>371438.2238077015</v>
      </c>
      <c r="AE40" t="n">
        <v>508218.1645116174</v>
      </c>
      <c r="AF40" t="n">
        <v>2.640223580598783e-06</v>
      </c>
      <c r="AG40" t="n">
        <v>12.35243055555556</v>
      </c>
      <c r="AH40" t="n">
        <v>459714.5361793017</v>
      </c>
    </row>
    <row r="41">
      <c r="A41" t="n">
        <v>39</v>
      </c>
      <c r="B41" t="n">
        <v>120</v>
      </c>
      <c r="C41" t="inlineStr">
        <is>
          <t xml:space="preserve">CONCLUIDO	</t>
        </is>
      </c>
      <c r="D41" t="n">
        <v>7.0266</v>
      </c>
      <c r="E41" t="n">
        <v>14.23</v>
      </c>
      <c r="F41" t="n">
        <v>10.98</v>
      </c>
      <c r="G41" t="n">
        <v>54.88</v>
      </c>
      <c r="H41" t="n">
        <v>0.77</v>
      </c>
      <c r="I41" t="n">
        <v>12</v>
      </c>
      <c r="J41" t="n">
        <v>249.75</v>
      </c>
      <c r="K41" t="n">
        <v>57.72</v>
      </c>
      <c r="L41" t="n">
        <v>10.75</v>
      </c>
      <c r="M41" t="n">
        <v>10</v>
      </c>
      <c r="N41" t="n">
        <v>61.27</v>
      </c>
      <c r="O41" t="n">
        <v>31036.33</v>
      </c>
      <c r="P41" t="n">
        <v>154.24</v>
      </c>
      <c r="Q41" t="n">
        <v>623.97</v>
      </c>
      <c r="R41" t="n">
        <v>39.51</v>
      </c>
      <c r="S41" t="n">
        <v>29.8</v>
      </c>
      <c r="T41" t="n">
        <v>3751.61</v>
      </c>
      <c r="U41" t="n">
        <v>0.75</v>
      </c>
      <c r="V41" t="n">
        <v>0.85</v>
      </c>
      <c r="W41" t="n">
        <v>2.37</v>
      </c>
      <c r="X41" t="n">
        <v>0.23</v>
      </c>
      <c r="Y41" t="n">
        <v>1</v>
      </c>
      <c r="Z41" t="n">
        <v>10</v>
      </c>
      <c r="AA41" t="n">
        <v>370.9870056937927</v>
      </c>
      <c r="AB41" t="n">
        <v>507.6007879818291</v>
      </c>
      <c r="AC41" t="n">
        <v>459.1560811990229</v>
      </c>
      <c r="AD41" t="n">
        <v>370987.0056937927</v>
      </c>
      <c r="AE41" t="n">
        <v>507600.7879818291</v>
      </c>
      <c r="AF41" t="n">
        <v>2.640749731172837e-06</v>
      </c>
      <c r="AG41" t="n">
        <v>12.35243055555556</v>
      </c>
      <c r="AH41" t="n">
        <v>459156.0811990229</v>
      </c>
    </row>
    <row r="42">
      <c r="A42" t="n">
        <v>40</v>
      </c>
      <c r="B42" t="n">
        <v>120</v>
      </c>
      <c r="C42" t="inlineStr">
        <is>
          <t xml:space="preserve">CONCLUIDO	</t>
        </is>
      </c>
      <c r="D42" t="n">
        <v>7.0691</v>
      </c>
      <c r="E42" t="n">
        <v>14.15</v>
      </c>
      <c r="F42" t="n">
        <v>10.94</v>
      </c>
      <c r="G42" t="n">
        <v>59.65</v>
      </c>
      <c r="H42" t="n">
        <v>0.78</v>
      </c>
      <c r="I42" t="n">
        <v>11</v>
      </c>
      <c r="J42" t="n">
        <v>250.2</v>
      </c>
      <c r="K42" t="n">
        <v>57.72</v>
      </c>
      <c r="L42" t="n">
        <v>11</v>
      </c>
      <c r="M42" t="n">
        <v>9</v>
      </c>
      <c r="N42" t="n">
        <v>61.47</v>
      </c>
      <c r="O42" t="n">
        <v>31091.69</v>
      </c>
      <c r="P42" t="n">
        <v>152.6</v>
      </c>
      <c r="Q42" t="n">
        <v>623.97</v>
      </c>
      <c r="R42" t="n">
        <v>38.22</v>
      </c>
      <c r="S42" t="n">
        <v>29.8</v>
      </c>
      <c r="T42" t="n">
        <v>3113.38</v>
      </c>
      <c r="U42" t="n">
        <v>0.78</v>
      </c>
      <c r="V42" t="n">
        <v>0.85</v>
      </c>
      <c r="W42" t="n">
        <v>2.37</v>
      </c>
      <c r="X42" t="n">
        <v>0.19</v>
      </c>
      <c r="Y42" t="n">
        <v>1</v>
      </c>
      <c r="Z42" t="n">
        <v>10</v>
      </c>
      <c r="AA42" t="n">
        <v>368.5659318543284</v>
      </c>
      <c r="AB42" t="n">
        <v>504.2881679444346</v>
      </c>
      <c r="AC42" t="n">
        <v>456.159612968706</v>
      </c>
      <c r="AD42" t="n">
        <v>368565.9318543284</v>
      </c>
      <c r="AE42" t="n">
        <v>504288.1679444346</v>
      </c>
      <c r="AF42" t="n">
        <v>2.656722159313736e-06</v>
      </c>
      <c r="AG42" t="n">
        <v>12.28298611111111</v>
      </c>
      <c r="AH42" t="n">
        <v>456159.6129687059</v>
      </c>
    </row>
    <row r="43">
      <c r="A43" t="n">
        <v>41</v>
      </c>
      <c r="B43" t="n">
        <v>120</v>
      </c>
      <c r="C43" t="inlineStr">
        <is>
          <t xml:space="preserve">CONCLUIDO	</t>
        </is>
      </c>
      <c r="D43" t="n">
        <v>7.0651</v>
      </c>
      <c r="E43" t="n">
        <v>14.15</v>
      </c>
      <c r="F43" t="n">
        <v>10.94</v>
      </c>
      <c r="G43" t="n">
        <v>59.7</v>
      </c>
      <c r="H43" t="n">
        <v>0.8</v>
      </c>
      <c r="I43" t="n">
        <v>11</v>
      </c>
      <c r="J43" t="n">
        <v>250.65</v>
      </c>
      <c r="K43" t="n">
        <v>57.72</v>
      </c>
      <c r="L43" t="n">
        <v>11.25</v>
      </c>
      <c r="M43" t="n">
        <v>9</v>
      </c>
      <c r="N43" t="n">
        <v>61.67</v>
      </c>
      <c r="O43" t="n">
        <v>31147.12</v>
      </c>
      <c r="P43" t="n">
        <v>152.64</v>
      </c>
      <c r="Q43" t="n">
        <v>623.99</v>
      </c>
      <c r="R43" t="n">
        <v>38.45</v>
      </c>
      <c r="S43" t="n">
        <v>29.8</v>
      </c>
      <c r="T43" t="n">
        <v>3227.41</v>
      </c>
      <c r="U43" t="n">
        <v>0.77</v>
      </c>
      <c r="V43" t="n">
        <v>0.85</v>
      </c>
      <c r="W43" t="n">
        <v>2.37</v>
      </c>
      <c r="X43" t="n">
        <v>0.2</v>
      </c>
      <c r="Y43" t="n">
        <v>1</v>
      </c>
      <c r="Z43" t="n">
        <v>10</v>
      </c>
      <c r="AA43" t="n">
        <v>368.6888854407651</v>
      </c>
      <c r="AB43" t="n">
        <v>504.4563984657266</v>
      </c>
      <c r="AC43" t="n">
        <v>456.3117878051589</v>
      </c>
      <c r="AD43" t="n">
        <v>368688.8854407651</v>
      </c>
      <c r="AE43" t="n">
        <v>504456.3984657266</v>
      </c>
      <c r="AF43" t="n">
        <v>2.655218871959299e-06</v>
      </c>
      <c r="AG43" t="n">
        <v>12.28298611111111</v>
      </c>
      <c r="AH43" t="n">
        <v>456311.7878051589</v>
      </c>
    </row>
    <row r="44">
      <c r="A44" t="n">
        <v>42</v>
      </c>
      <c r="B44" t="n">
        <v>120</v>
      </c>
      <c r="C44" t="inlineStr">
        <is>
          <t xml:space="preserve">CONCLUIDO	</t>
        </is>
      </c>
      <c r="D44" t="n">
        <v>7.0645</v>
      </c>
      <c r="E44" t="n">
        <v>14.16</v>
      </c>
      <c r="F44" t="n">
        <v>10.95</v>
      </c>
      <c r="G44" t="n">
        <v>59.7</v>
      </c>
      <c r="H44" t="n">
        <v>0.8100000000000001</v>
      </c>
      <c r="I44" t="n">
        <v>11</v>
      </c>
      <c r="J44" t="n">
        <v>251.1</v>
      </c>
      <c r="K44" t="n">
        <v>57.72</v>
      </c>
      <c r="L44" t="n">
        <v>11.5</v>
      </c>
      <c r="M44" t="n">
        <v>9</v>
      </c>
      <c r="N44" t="n">
        <v>61.87</v>
      </c>
      <c r="O44" t="n">
        <v>31202.63</v>
      </c>
      <c r="P44" t="n">
        <v>152.5</v>
      </c>
      <c r="Q44" t="n">
        <v>623.99</v>
      </c>
      <c r="R44" t="n">
        <v>38.53</v>
      </c>
      <c r="S44" t="n">
        <v>29.8</v>
      </c>
      <c r="T44" t="n">
        <v>3265.91</v>
      </c>
      <c r="U44" t="n">
        <v>0.77</v>
      </c>
      <c r="V44" t="n">
        <v>0.85</v>
      </c>
      <c r="W44" t="n">
        <v>2.37</v>
      </c>
      <c r="X44" t="n">
        <v>0.2</v>
      </c>
      <c r="Y44" t="n">
        <v>1</v>
      </c>
      <c r="Z44" t="n">
        <v>10</v>
      </c>
      <c r="AA44" t="n">
        <v>368.6362850531617</v>
      </c>
      <c r="AB44" t="n">
        <v>504.3844282948425</v>
      </c>
      <c r="AC44" t="n">
        <v>456.2466863663731</v>
      </c>
      <c r="AD44" t="n">
        <v>368636.2850531617</v>
      </c>
      <c r="AE44" t="n">
        <v>504384.4282948424</v>
      </c>
      <c r="AF44" t="n">
        <v>2.654993378856133e-06</v>
      </c>
      <c r="AG44" t="n">
        <v>12.29166666666667</v>
      </c>
      <c r="AH44" t="n">
        <v>456246.6863663731</v>
      </c>
    </row>
    <row r="45">
      <c r="A45" t="n">
        <v>43</v>
      </c>
      <c r="B45" t="n">
        <v>120</v>
      </c>
      <c r="C45" t="inlineStr">
        <is>
          <t xml:space="preserve">CONCLUIDO	</t>
        </is>
      </c>
      <c r="D45" t="n">
        <v>7.0659</v>
      </c>
      <c r="E45" t="n">
        <v>14.15</v>
      </c>
      <c r="F45" t="n">
        <v>10.94</v>
      </c>
      <c r="G45" t="n">
        <v>59.69</v>
      </c>
      <c r="H45" t="n">
        <v>0.83</v>
      </c>
      <c r="I45" t="n">
        <v>11</v>
      </c>
      <c r="J45" t="n">
        <v>251.55</v>
      </c>
      <c r="K45" t="n">
        <v>57.72</v>
      </c>
      <c r="L45" t="n">
        <v>11.75</v>
      </c>
      <c r="M45" t="n">
        <v>9</v>
      </c>
      <c r="N45" t="n">
        <v>62.07</v>
      </c>
      <c r="O45" t="n">
        <v>31258.21</v>
      </c>
      <c r="P45" t="n">
        <v>151.29</v>
      </c>
      <c r="Q45" t="n">
        <v>624.0700000000001</v>
      </c>
      <c r="R45" t="n">
        <v>38.51</v>
      </c>
      <c r="S45" t="n">
        <v>29.8</v>
      </c>
      <c r="T45" t="n">
        <v>3260.08</v>
      </c>
      <c r="U45" t="n">
        <v>0.77</v>
      </c>
      <c r="V45" t="n">
        <v>0.85</v>
      </c>
      <c r="W45" t="n">
        <v>2.37</v>
      </c>
      <c r="X45" t="n">
        <v>0.2</v>
      </c>
      <c r="Y45" t="n">
        <v>1</v>
      </c>
      <c r="Z45" t="n">
        <v>10</v>
      </c>
      <c r="AA45" t="n">
        <v>367.6307127187573</v>
      </c>
      <c r="AB45" t="n">
        <v>503.0085598641899</v>
      </c>
      <c r="AC45" t="n">
        <v>455.0021288876986</v>
      </c>
      <c r="AD45" t="n">
        <v>367630.7127187573</v>
      </c>
      <c r="AE45" t="n">
        <v>503008.5598641899</v>
      </c>
      <c r="AF45" t="n">
        <v>2.655519529430186e-06</v>
      </c>
      <c r="AG45" t="n">
        <v>12.28298611111111</v>
      </c>
      <c r="AH45" t="n">
        <v>455002.1288876986</v>
      </c>
    </row>
    <row r="46">
      <c r="A46" t="n">
        <v>44</v>
      </c>
      <c r="B46" t="n">
        <v>120</v>
      </c>
      <c r="C46" t="inlineStr">
        <is>
          <t xml:space="preserve">CONCLUIDO	</t>
        </is>
      </c>
      <c r="D46" t="n">
        <v>7.0968</v>
      </c>
      <c r="E46" t="n">
        <v>14.09</v>
      </c>
      <c r="F46" t="n">
        <v>10.93</v>
      </c>
      <c r="G46" t="n">
        <v>65.56</v>
      </c>
      <c r="H46" t="n">
        <v>0.85</v>
      </c>
      <c r="I46" t="n">
        <v>10</v>
      </c>
      <c r="J46" t="n">
        <v>252</v>
      </c>
      <c r="K46" t="n">
        <v>57.72</v>
      </c>
      <c r="L46" t="n">
        <v>12</v>
      </c>
      <c r="M46" t="n">
        <v>8</v>
      </c>
      <c r="N46" t="n">
        <v>62.27</v>
      </c>
      <c r="O46" t="n">
        <v>31313.87</v>
      </c>
      <c r="P46" t="n">
        <v>150.6</v>
      </c>
      <c r="Q46" t="n">
        <v>624.01</v>
      </c>
      <c r="R46" t="n">
        <v>37.9</v>
      </c>
      <c r="S46" t="n">
        <v>29.8</v>
      </c>
      <c r="T46" t="n">
        <v>2956.01</v>
      </c>
      <c r="U46" t="n">
        <v>0.79</v>
      </c>
      <c r="V46" t="n">
        <v>0.85</v>
      </c>
      <c r="W46" t="n">
        <v>2.37</v>
      </c>
      <c r="X46" t="n">
        <v>0.18</v>
      </c>
      <c r="Y46" t="n">
        <v>1</v>
      </c>
      <c r="Z46" t="n">
        <v>10</v>
      </c>
      <c r="AA46" t="n">
        <v>366.3558295300823</v>
      </c>
      <c r="AB46" t="n">
        <v>501.2642084415679</v>
      </c>
      <c r="AC46" t="n">
        <v>453.424255916639</v>
      </c>
      <c r="AD46" t="n">
        <v>366355.8295300823</v>
      </c>
      <c r="AE46" t="n">
        <v>501264.2084415679</v>
      </c>
      <c r="AF46" t="n">
        <v>2.667132424243217e-06</v>
      </c>
      <c r="AG46" t="n">
        <v>12.23090277777778</v>
      </c>
      <c r="AH46" t="n">
        <v>453424.255916639</v>
      </c>
    </row>
    <row r="47">
      <c r="A47" t="n">
        <v>45</v>
      </c>
      <c r="B47" t="n">
        <v>120</v>
      </c>
      <c r="C47" t="inlineStr">
        <is>
          <t xml:space="preserve">CONCLUIDO	</t>
        </is>
      </c>
      <c r="D47" t="n">
        <v>7.0975</v>
      </c>
      <c r="E47" t="n">
        <v>14.09</v>
      </c>
      <c r="F47" t="n">
        <v>10.93</v>
      </c>
      <c r="G47" t="n">
        <v>65.55</v>
      </c>
      <c r="H47" t="n">
        <v>0.86</v>
      </c>
      <c r="I47" t="n">
        <v>10</v>
      </c>
      <c r="J47" t="n">
        <v>252.45</v>
      </c>
      <c r="K47" t="n">
        <v>57.72</v>
      </c>
      <c r="L47" t="n">
        <v>12.25</v>
      </c>
      <c r="M47" t="n">
        <v>8</v>
      </c>
      <c r="N47" t="n">
        <v>62.48</v>
      </c>
      <c r="O47" t="n">
        <v>31369.6</v>
      </c>
      <c r="P47" t="n">
        <v>150.22</v>
      </c>
      <c r="Q47" t="n">
        <v>623.98</v>
      </c>
      <c r="R47" t="n">
        <v>37.87</v>
      </c>
      <c r="S47" t="n">
        <v>29.8</v>
      </c>
      <c r="T47" t="n">
        <v>2943.69</v>
      </c>
      <c r="U47" t="n">
        <v>0.79</v>
      </c>
      <c r="V47" t="n">
        <v>0.85</v>
      </c>
      <c r="W47" t="n">
        <v>2.37</v>
      </c>
      <c r="X47" t="n">
        <v>0.18</v>
      </c>
      <c r="Y47" t="n">
        <v>1</v>
      </c>
      <c r="Z47" t="n">
        <v>10</v>
      </c>
      <c r="AA47" t="n">
        <v>366.0486337053599</v>
      </c>
      <c r="AB47" t="n">
        <v>500.8438895616595</v>
      </c>
      <c r="AC47" t="n">
        <v>453.0440516807079</v>
      </c>
      <c r="AD47" t="n">
        <v>366048.6337053599</v>
      </c>
      <c r="AE47" t="n">
        <v>500843.8895616595</v>
      </c>
      <c r="AF47" t="n">
        <v>2.667395499530243e-06</v>
      </c>
      <c r="AG47" t="n">
        <v>12.23090277777778</v>
      </c>
      <c r="AH47" t="n">
        <v>453044.0516807078</v>
      </c>
    </row>
    <row r="48">
      <c r="A48" t="n">
        <v>46</v>
      </c>
      <c r="B48" t="n">
        <v>120</v>
      </c>
      <c r="C48" t="inlineStr">
        <is>
          <t xml:space="preserve">CONCLUIDO	</t>
        </is>
      </c>
      <c r="D48" t="n">
        <v>7.0972</v>
      </c>
      <c r="E48" t="n">
        <v>14.09</v>
      </c>
      <c r="F48" t="n">
        <v>10.93</v>
      </c>
      <c r="G48" t="n">
        <v>65.55</v>
      </c>
      <c r="H48" t="n">
        <v>0.88</v>
      </c>
      <c r="I48" t="n">
        <v>10</v>
      </c>
      <c r="J48" t="n">
        <v>252.9</v>
      </c>
      <c r="K48" t="n">
        <v>57.72</v>
      </c>
      <c r="L48" t="n">
        <v>12.5</v>
      </c>
      <c r="M48" t="n">
        <v>8</v>
      </c>
      <c r="N48" t="n">
        <v>62.68</v>
      </c>
      <c r="O48" t="n">
        <v>31425.4</v>
      </c>
      <c r="P48" t="n">
        <v>150.3</v>
      </c>
      <c r="Q48" t="n">
        <v>623.97</v>
      </c>
      <c r="R48" t="n">
        <v>37.86</v>
      </c>
      <c r="S48" t="n">
        <v>29.8</v>
      </c>
      <c r="T48" t="n">
        <v>2939.67</v>
      </c>
      <c r="U48" t="n">
        <v>0.79</v>
      </c>
      <c r="V48" t="n">
        <v>0.85</v>
      </c>
      <c r="W48" t="n">
        <v>2.37</v>
      </c>
      <c r="X48" t="n">
        <v>0.18</v>
      </c>
      <c r="Y48" t="n">
        <v>1</v>
      </c>
      <c r="Z48" t="n">
        <v>10</v>
      </c>
      <c r="AA48" t="n">
        <v>366.1167488175134</v>
      </c>
      <c r="AB48" t="n">
        <v>500.9370876631347</v>
      </c>
      <c r="AC48" t="n">
        <v>453.1283550861825</v>
      </c>
      <c r="AD48" t="n">
        <v>366116.7488175135</v>
      </c>
      <c r="AE48" t="n">
        <v>500937.0876631347</v>
      </c>
      <c r="AF48" t="n">
        <v>2.667282752978661e-06</v>
      </c>
      <c r="AG48" t="n">
        <v>12.23090277777778</v>
      </c>
      <c r="AH48" t="n">
        <v>453128.3550861825</v>
      </c>
    </row>
    <row r="49">
      <c r="A49" t="n">
        <v>47</v>
      </c>
      <c r="B49" t="n">
        <v>120</v>
      </c>
      <c r="C49" t="inlineStr">
        <is>
          <t xml:space="preserve">CONCLUIDO	</t>
        </is>
      </c>
      <c r="D49" t="n">
        <v>7.0961</v>
      </c>
      <c r="E49" t="n">
        <v>14.09</v>
      </c>
      <c r="F49" t="n">
        <v>10.93</v>
      </c>
      <c r="G49" t="n">
        <v>65.56999999999999</v>
      </c>
      <c r="H49" t="n">
        <v>0.9</v>
      </c>
      <c r="I49" t="n">
        <v>10</v>
      </c>
      <c r="J49" t="n">
        <v>253.35</v>
      </c>
      <c r="K49" t="n">
        <v>57.72</v>
      </c>
      <c r="L49" t="n">
        <v>12.75</v>
      </c>
      <c r="M49" t="n">
        <v>8</v>
      </c>
      <c r="N49" t="n">
        <v>62.88</v>
      </c>
      <c r="O49" t="n">
        <v>31481.28</v>
      </c>
      <c r="P49" t="n">
        <v>149.78</v>
      </c>
      <c r="Q49" t="n">
        <v>623.97</v>
      </c>
      <c r="R49" t="n">
        <v>38</v>
      </c>
      <c r="S49" t="n">
        <v>29.8</v>
      </c>
      <c r="T49" t="n">
        <v>3006.54</v>
      </c>
      <c r="U49" t="n">
        <v>0.78</v>
      </c>
      <c r="V49" t="n">
        <v>0.85</v>
      </c>
      <c r="W49" t="n">
        <v>2.37</v>
      </c>
      <c r="X49" t="n">
        <v>0.18</v>
      </c>
      <c r="Y49" t="n">
        <v>1</v>
      </c>
      <c r="Z49" t="n">
        <v>10</v>
      </c>
      <c r="AA49" t="n">
        <v>365.7428128146494</v>
      </c>
      <c r="AB49" t="n">
        <v>500.4254519271239</v>
      </c>
      <c r="AC49" t="n">
        <v>452.6655491467314</v>
      </c>
      <c r="AD49" t="n">
        <v>365742.8128146494</v>
      </c>
      <c r="AE49" t="n">
        <v>500425.4519271239</v>
      </c>
      <c r="AF49" t="n">
        <v>2.66686934895619e-06</v>
      </c>
      <c r="AG49" t="n">
        <v>12.23090277777778</v>
      </c>
      <c r="AH49" t="n">
        <v>452665.5491467314</v>
      </c>
    </row>
    <row r="50">
      <c r="A50" t="n">
        <v>48</v>
      </c>
      <c r="B50" t="n">
        <v>120</v>
      </c>
      <c r="C50" t="inlineStr">
        <is>
          <t xml:space="preserve">CONCLUIDO	</t>
        </is>
      </c>
      <c r="D50" t="n">
        <v>7.0975</v>
      </c>
      <c r="E50" t="n">
        <v>14.09</v>
      </c>
      <c r="F50" t="n">
        <v>10.93</v>
      </c>
      <c r="G50" t="n">
        <v>65.55</v>
      </c>
      <c r="H50" t="n">
        <v>0.91</v>
      </c>
      <c r="I50" t="n">
        <v>10</v>
      </c>
      <c r="J50" t="n">
        <v>253.81</v>
      </c>
      <c r="K50" t="n">
        <v>57.72</v>
      </c>
      <c r="L50" t="n">
        <v>13</v>
      </c>
      <c r="M50" t="n">
        <v>8</v>
      </c>
      <c r="N50" t="n">
        <v>63.08</v>
      </c>
      <c r="O50" t="n">
        <v>31537.23</v>
      </c>
      <c r="P50" t="n">
        <v>148.62</v>
      </c>
      <c r="Q50" t="n">
        <v>623.97</v>
      </c>
      <c r="R50" t="n">
        <v>37.83</v>
      </c>
      <c r="S50" t="n">
        <v>29.8</v>
      </c>
      <c r="T50" t="n">
        <v>2921.65</v>
      </c>
      <c r="U50" t="n">
        <v>0.79</v>
      </c>
      <c r="V50" t="n">
        <v>0.85</v>
      </c>
      <c r="W50" t="n">
        <v>2.37</v>
      </c>
      <c r="X50" t="n">
        <v>0.18</v>
      </c>
      <c r="Y50" t="n">
        <v>1</v>
      </c>
      <c r="Z50" t="n">
        <v>10</v>
      </c>
      <c r="AA50" t="n">
        <v>364.8218448773031</v>
      </c>
      <c r="AB50" t="n">
        <v>499.1653429650088</v>
      </c>
      <c r="AC50" t="n">
        <v>451.5257032153865</v>
      </c>
      <c r="AD50" t="n">
        <v>364821.8448773031</v>
      </c>
      <c r="AE50" t="n">
        <v>499165.3429650088</v>
      </c>
      <c r="AF50" t="n">
        <v>2.667395499530243e-06</v>
      </c>
      <c r="AG50" t="n">
        <v>12.23090277777778</v>
      </c>
      <c r="AH50" t="n">
        <v>451525.7032153865</v>
      </c>
    </row>
    <row r="51">
      <c r="A51" t="n">
        <v>49</v>
      </c>
      <c r="B51" t="n">
        <v>120</v>
      </c>
      <c r="C51" t="inlineStr">
        <is>
          <t xml:space="preserve">CONCLUIDO	</t>
        </is>
      </c>
      <c r="D51" t="n">
        <v>7.1307</v>
      </c>
      <c r="E51" t="n">
        <v>14.02</v>
      </c>
      <c r="F51" t="n">
        <v>10.9</v>
      </c>
      <c r="G51" t="n">
        <v>72.7</v>
      </c>
      <c r="H51" t="n">
        <v>0.93</v>
      </c>
      <c r="I51" t="n">
        <v>9</v>
      </c>
      <c r="J51" t="n">
        <v>254.26</v>
      </c>
      <c r="K51" t="n">
        <v>57.72</v>
      </c>
      <c r="L51" t="n">
        <v>13.25</v>
      </c>
      <c r="M51" t="n">
        <v>7</v>
      </c>
      <c r="N51" t="n">
        <v>63.29</v>
      </c>
      <c r="O51" t="n">
        <v>31593.26</v>
      </c>
      <c r="P51" t="n">
        <v>147.3</v>
      </c>
      <c r="Q51" t="n">
        <v>624</v>
      </c>
      <c r="R51" t="n">
        <v>37.22</v>
      </c>
      <c r="S51" t="n">
        <v>29.8</v>
      </c>
      <c r="T51" t="n">
        <v>2621.96</v>
      </c>
      <c r="U51" t="n">
        <v>0.8</v>
      </c>
      <c r="V51" t="n">
        <v>0.86</v>
      </c>
      <c r="W51" t="n">
        <v>2.37</v>
      </c>
      <c r="X51" t="n">
        <v>0.16</v>
      </c>
      <c r="Y51" t="n">
        <v>1</v>
      </c>
      <c r="Z51" t="n">
        <v>10</v>
      </c>
      <c r="AA51" t="n">
        <v>362.9510531235542</v>
      </c>
      <c r="AB51" t="n">
        <v>496.6056431540223</v>
      </c>
      <c r="AC51" t="n">
        <v>449.2102975617993</v>
      </c>
      <c r="AD51" t="n">
        <v>362951.0531235542</v>
      </c>
      <c r="AE51" t="n">
        <v>496605.6431540223</v>
      </c>
      <c r="AF51" t="n">
        <v>2.679872784572075e-06</v>
      </c>
      <c r="AG51" t="n">
        <v>12.17013888888889</v>
      </c>
      <c r="AH51" t="n">
        <v>449210.2975617994</v>
      </c>
    </row>
    <row r="52">
      <c r="A52" t="n">
        <v>50</v>
      </c>
      <c r="B52" t="n">
        <v>120</v>
      </c>
      <c r="C52" t="inlineStr">
        <is>
          <t xml:space="preserve">CONCLUIDO	</t>
        </is>
      </c>
      <c r="D52" t="n">
        <v>7.1262</v>
      </c>
      <c r="E52" t="n">
        <v>14.03</v>
      </c>
      <c r="F52" t="n">
        <v>10.91</v>
      </c>
      <c r="G52" t="n">
        <v>72.76000000000001</v>
      </c>
      <c r="H52" t="n">
        <v>0.9399999999999999</v>
      </c>
      <c r="I52" t="n">
        <v>9</v>
      </c>
      <c r="J52" t="n">
        <v>254.72</v>
      </c>
      <c r="K52" t="n">
        <v>57.72</v>
      </c>
      <c r="L52" t="n">
        <v>13.5</v>
      </c>
      <c r="M52" t="n">
        <v>7</v>
      </c>
      <c r="N52" t="n">
        <v>63.49</v>
      </c>
      <c r="O52" t="n">
        <v>31649.36</v>
      </c>
      <c r="P52" t="n">
        <v>147.54</v>
      </c>
      <c r="Q52" t="n">
        <v>623.99</v>
      </c>
      <c r="R52" t="n">
        <v>37.47</v>
      </c>
      <c r="S52" t="n">
        <v>29.8</v>
      </c>
      <c r="T52" t="n">
        <v>2747.35</v>
      </c>
      <c r="U52" t="n">
        <v>0.8</v>
      </c>
      <c r="V52" t="n">
        <v>0.86</v>
      </c>
      <c r="W52" t="n">
        <v>2.37</v>
      </c>
      <c r="X52" t="n">
        <v>0.17</v>
      </c>
      <c r="Y52" t="n">
        <v>1</v>
      </c>
      <c r="Z52" t="n">
        <v>10</v>
      </c>
      <c r="AA52" t="n">
        <v>363.274610433988</v>
      </c>
      <c r="AB52" t="n">
        <v>497.048348540499</v>
      </c>
      <c r="AC52" t="n">
        <v>449.6107517675316</v>
      </c>
      <c r="AD52" t="n">
        <v>363274.610433988</v>
      </c>
      <c r="AE52" t="n">
        <v>497048.348540499</v>
      </c>
      <c r="AF52" t="n">
        <v>2.678181586298333e-06</v>
      </c>
      <c r="AG52" t="n">
        <v>12.17881944444444</v>
      </c>
      <c r="AH52" t="n">
        <v>449610.7517675316</v>
      </c>
    </row>
    <row r="53">
      <c r="A53" t="n">
        <v>51</v>
      </c>
      <c r="B53" t="n">
        <v>120</v>
      </c>
      <c r="C53" t="inlineStr">
        <is>
          <t xml:space="preserve">CONCLUIDO	</t>
        </is>
      </c>
      <c r="D53" t="n">
        <v>7.1253</v>
      </c>
      <c r="E53" t="n">
        <v>14.03</v>
      </c>
      <c r="F53" t="n">
        <v>10.92</v>
      </c>
      <c r="G53" t="n">
        <v>72.77</v>
      </c>
      <c r="H53" t="n">
        <v>0.96</v>
      </c>
      <c r="I53" t="n">
        <v>9</v>
      </c>
      <c r="J53" t="n">
        <v>255.17</v>
      </c>
      <c r="K53" t="n">
        <v>57.72</v>
      </c>
      <c r="L53" t="n">
        <v>13.75</v>
      </c>
      <c r="M53" t="n">
        <v>7</v>
      </c>
      <c r="N53" t="n">
        <v>63.7</v>
      </c>
      <c r="O53" t="n">
        <v>31705.54</v>
      </c>
      <c r="P53" t="n">
        <v>147.67</v>
      </c>
      <c r="Q53" t="n">
        <v>623.97</v>
      </c>
      <c r="R53" t="n">
        <v>37.53</v>
      </c>
      <c r="S53" t="n">
        <v>29.8</v>
      </c>
      <c r="T53" t="n">
        <v>2780.58</v>
      </c>
      <c r="U53" t="n">
        <v>0.79</v>
      </c>
      <c r="V53" t="n">
        <v>0.86</v>
      </c>
      <c r="W53" t="n">
        <v>2.37</v>
      </c>
      <c r="X53" t="n">
        <v>0.17</v>
      </c>
      <c r="Y53" t="n">
        <v>1</v>
      </c>
      <c r="Z53" t="n">
        <v>10</v>
      </c>
      <c r="AA53" t="n">
        <v>363.4348454404423</v>
      </c>
      <c r="AB53" t="n">
        <v>497.2675891453994</v>
      </c>
      <c r="AC53" t="n">
        <v>449.8090683568064</v>
      </c>
      <c r="AD53" t="n">
        <v>363434.8454404423</v>
      </c>
      <c r="AE53" t="n">
        <v>497267.5891453994</v>
      </c>
      <c r="AF53" t="n">
        <v>2.677843346643584e-06</v>
      </c>
      <c r="AG53" t="n">
        <v>12.17881944444444</v>
      </c>
      <c r="AH53" t="n">
        <v>449809.0683568064</v>
      </c>
    </row>
    <row r="54">
      <c r="A54" t="n">
        <v>52</v>
      </c>
      <c r="B54" t="n">
        <v>120</v>
      </c>
      <c r="C54" t="inlineStr">
        <is>
          <t xml:space="preserve">CONCLUIDO	</t>
        </is>
      </c>
      <c r="D54" t="n">
        <v>7.1293</v>
      </c>
      <c r="E54" t="n">
        <v>14.03</v>
      </c>
      <c r="F54" t="n">
        <v>10.91</v>
      </c>
      <c r="G54" t="n">
        <v>72.72</v>
      </c>
      <c r="H54" t="n">
        <v>0.97</v>
      </c>
      <c r="I54" t="n">
        <v>9</v>
      </c>
      <c r="J54" t="n">
        <v>255.63</v>
      </c>
      <c r="K54" t="n">
        <v>57.72</v>
      </c>
      <c r="L54" t="n">
        <v>14</v>
      </c>
      <c r="M54" t="n">
        <v>7</v>
      </c>
      <c r="N54" t="n">
        <v>63.91</v>
      </c>
      <c r="O54" t="n">
        <v>31761.8</v>
      </c>
      <c r="P54" t="n">
        <v>147.23</v>
      </c>
      <c r="Q54" t="n">
        <v>623.97</v>
      </c>
      <c r="R54" t="n">
        <v>37.35</v>
      </c>
      <c r="S54" t="n">
        <v>29.8</v>
      </c>
      <c r="T54" t="n">
        <v>2686.29</v>
      </c>
      <c r="U54" t="n">
        <v>0.8</v>
      </c>
      <c r="V54" t="n">
        <v>0.86</v>
      </c>
      <c r="W54" t="n">
        <v>2.37</v>
      </c>
      <c r="X54" t="n">
        <v>0.16</v>
      </c>
      <c r="Y54" t="n">
        <v>1</v>
      </c>
      <c r="Z54" t="n">
        <v>10</v>
      </c>
      <c r="AA54" t="n">
        <v>362.9695131781541</v>
      </c>
      <c r="AB54" t="n">
        <v>496.630901015126</v>
      </c>
      <c r="AC54" t="n">
        <v>449.2331448480889</v>
      </c>
      <c r="AD54" t="n">
        <v>362969.5131781541</v>
      </c>
      <c r="AE54" t="n">
        <v>496630.901015126</v>
      </c>
      <c r="AF54" t="n">
        <v>2.679346633998022e-06</v>
      </c>
      <c r="AG54" t="n">
        <v>12.17881944444444</v>
      </c>
      <c r="AH54" t="n">
        <v>449233.1448480889</v>
      </c>
    </row>
    <row r="55">
      <c r="A55" t="n">
        <v>53</v>
      </c>
      <c r="B55" t="n">
        <v>120</v>
      </c>
      <c r="C55" t="inlineStr">
        <is>
          <t xml:space="preserve">CONCLUIDO	</t>
        </is>
      </c>
      <c r="D55" t="n">
        <v>7.1311</v>
      </c>
      <c r="E55" t="n">
        <v>14.02</v>
      </c>
      <c r="F55" t="n">
        <v>10.9</v>
      </c>
      <c r="G55" t="n">
        <v>72.69</v>
      </c>
      <c r="H55" t="n">
        <v>0.99</v>
      </c>
      <c r="I55" t="n">
        <v>9</v>
      </c>
      <c r="J55" t="n">
        <v>256.09</v>
      </c>
      <c r="K55" t="n">
        <v>57.72</v>
      </c>
      <c r="L55" t="n">
        <v>14.25</v>
      </c>
      <c r="M55" t="n">
        <v>7</v>
      </c>
      <c r="N55" t="n">
        <v>64.11</v>
      </c>
      <c r="O55" t="n">
        <v>31818.13</v>
      </c>
      <c r="P55" t="n">
        <v>146.4</v>
      </c>
      <c r="Q55" t="n">
        <v>623.97</v>
      </c>
      <c r="R55" t="n">
        <v>37.29</v>
      </c>
      <c r="S55" t="n">
        <v>29.8</v>
      </c>
      <c r="T55" t="n">
        <v>2657.12</v>
      </c>
      <c r="U55" t="n">
        <v>0.8</v>
      </c>
      <c r="V55" t="n">
        <v>0.86</v>
      </c>
      <c r="W55" t="n">
        <v>2.36</v>
      </c>
      <c r="X55" t="n">
        <v>0.16</v>
      </c>
      <c r="Y55" t="n">
        <v>1</v>
      </c>
      <c r="Z55" t="n">
        <v>10</v>
      </c>
      <c r="AA55" t="n">
        <v>362.2554217535193</v>
      </c>
      <c r="AB55" t="n">
        <v>495.6538496244505</v>
      </c>
      <c r="AC55" t="n">
        <v>448.3493418708391</v>
      </c>
      <c r="AD55" t="n">
        <v>362255.4217535193</v>
      </c>
      <c r="AE55" t="n">
        <v>495653.8496244504</v>
      </c>
      <c r="AF55" t="n">
        <v>2.680023113307519e-06</v>
      </c>
      <c r="AG55" t="n">
        <v>12.17013888888889</v>
      </c>
      <c r="AH55" t="n">
        <v>448349.3418708391</v>
      </c>
    </row>
    <row r="56">
      <c r="A56" t="n">
        <v>54</v>
      </c>
      <c r="B56" t="n">
        <v>120</v>
      </c>
      <c r="C56" t="inlineStr">
        <is>
          <t xml:space="preserve">CONCLUIDO	</t>
        </is>
      </c>
      <c r="D56" t="n">
        <v>7.1298</v>
      </c>
      <c r="E56" t="n">
        <v>14.03</v>
      </c>
      <c r="F56" t="n">
        <v>10.91</v>
      </c>
      <c r="G56" t="n">
        <v>72.70999999999999</v>
      </c>
      <c r="H56" t="n">
        <v>1.01</v>
      </c>
      <c r="I56" t="n">
        <v>9</v>
      </c>
      <c r="J56" t="n">
        <v>256.54</v>
      </c>
      <c r="K56" t="n">
        <v>57.72</v>
      </c>
      <c r="L56" t="n">
        <v>14.5</v>
      </c>
      <c r="M56" t="n">
        <v>7</v>
      </c>
      <c r="N56" t="n">
        <v>64.31999999999999</v>
      </c>
      <c r="O56" t="n">
        <v>31874.54</v>
      </c>
      <c r="P56" t="n">
        <v>145.65</v>
      </c>
      <c r="Q56" t="n">
        <v>623.97</v>
      </c>
      <c r="R56" t="n">
        <v>37.31</v>
      </c>
      <c r="S56" t="n">
        <v>29.8</v>
      </c>
      <c r="T56" t="n">
        <v>2670.02</v>
      </c>
      <c r="U56" t="n">
        <v>0.8</v>
      </c>
      <c r="V56" t="n">
        <v>0.86</v>
      </c>
      <c r="W56" t="n">
        <v>2.37</v>
      </c>
      <c r="X56" t="n">
        <v>0.16</v>
      </c>
      <c r="Y56" t="n">
        <v>1</v>
      </c>
      <c r="Z56" t="n">
        <v>10</v>
      </c>
      <c r="AA56" t="n">
        <v>361.752526522629</v>
      </c>
      <c r="AB56" t="n">
        <v>494.9657661833745</v>
      </c>
      <c r="AC56" t="n">
        <v>447.7269281476483</v>
      </c>
      <c r="AD56" t="n">
        <v>361752.526522629</v>
      </c>
      <c r="AE56" t="n">
        <v>494965.7661833745</v>
      </c>
      <c r="AF56" t="n">
        <v>2.679534544917327e-06</v>
      </c>
      <c r="AG56" t="n">
        <v>12.17881944444444</v>
      </c>
      <c r="AH56" t="n">
        <v>447726.9281476483</v>
      </c>
    </row>
    <row r="57">
      <c r="A57" t="n">
        <v>55</v>
      </c>
      <c r="B57" t="n">
        <v>120</v>
      </c>
      <c r="C57" t="inlineStr">
        <is>
          <t xml:space="preserve">CONCLUIDO	</t>
        </is>
      </c>
      <c r="D57" t="n">
        <v>7.1204</v>
      </c>
      <c r="E57" t="n">
        <v>14.04</v>
      </c>
      <c r="F57" t="n">
        <v>10.93</v>
      </c>
      <c r="G57" t="n">
        <v>72.84</v>
      </c>
      <c r="H57" t="n">
        <v>1.02</v>
      </c>
      <c r="I57" t="n">
        <v>9</v>
      </c>
      <c r="J57" t="n">
        <v>257</v>
      </c>
      <c r="K57" t="n">
        <v>57.72</v>
      </c>
      <c r="L57" t="n">
        <v>14.75</v>
      </c>
      <c r="M57" t="n">
        <v>7</v>
      </c>
      <c r="N57" t="n">
        <v>64.53</v>
      </c>
      <c r="O57" t="n">
        <v>31931.15</v>
      </c>
      <c r="P57" t="n">
        <v>144.86</v>
      </c>
      <c r="Q57" t="n">
        <v>623.99</v>
      </c>
      <c r="R57" t="n">
        <v>37.87</v>
      </c>
      <c r="S57" t="n">
        <v>29.8</v>
      </c>
      <c r="T57" t="n">
        <v>2947.74</v>
      </c>
      <c r="U57" t="n">
        <v>0.79</v>
      </c>
      <c r="V57" t="n">
        <v>0.85</v>
      </c>
      <c r="W57" t="n">
        <v>2.37</v>
      </c>
      <c r="X57" t="n">
        <v>0.18</v>
      </c>
      <c r="Y57" t="n">
        <v>1</v>
      </c>
      <c r="Z57" t="n">
        <v>10</v>
      </c>
      <c r="AA57" t="n">
        <v>361.436781456865</v>
      </c>
      <c r="AB57" t="n">
        <v>494.533749854707</v>
      </c>
      <c r="AC57" t="n">
        <v>447.3361428510502</v>
      </c>
      <c r="AD57" t="n">
        <v>361436.781456865</v>
      </c>
      <c r="AE57" t="n">
        <v>494533.749854707</v>
      </c>
      <c r="AF57" t="n">
        <v>2.676001819634399e-06</v>
      </c>
      <c r="AG57" t="n">
        <v>12.1875</v>
      </c>
      <c r="AH57" t="n">
        <v>447336.1428510502</v>
      </c>
    </row>
    <row r="58">
      <c r="A58" t="n">
        <v>56</v>
      </c>
      <c r="B58" t="n">
        <v>120</v>
      </c>
      <c r="C58" t="inlineStr">
        <is>
          <t xml:space="preserve">CONCLUIDO	</t>
        </is>
      </c>
      <c r="D58" t="n">
        <v>7.1623</v>
      </c>
      <c r="E58" t="n">
        <v>13.96</v>
      </c>
      <c r="F58" t="n">
        <v>10.89</v>
      </c>
      <c r="G58" t="n">
        <v>81.66</v>
      </c>
      <c r="H58" t="n">
        <v>1.04</v>
      </c>
      <c r="I58" t="n">
        <v>8</v>
      </c>
      <c r="J58" t="n">
        <v>257.46</v>
      </c>
      <c r="K58" t="n">
        <v>57.72</v>
      </c>
      <c r="L58" t="n">
        <v>15</v>
      </c>
      <c r="M58" t="n">
        <v>6</v>
      </c>
      <c r="N58" t="n">
        <v>64.73999999999999</v>
      </c>
      <c r="O58" t="n">
        <v>31987.71</v>
      </c>
      <c r="P58" t="n">
        <v>144.09</v>
      </c>
      <c r="Q58" t="n">
        <v>623.99</v>
      </c>
      <c r="R58" t="n">
        <v>36.85</v>
      </c>
      <c r="S58" t="n">
        <v>29.8</v>
      </c>
      <c r="T58" t="n">
        <v>2444.28</v>
      </c>
      <c r="U58" t="n">
        <v>0.8100000000000001</v>
      </c>
      <c r="V58" t="n">
        <v>0.86</v>
      </c>
      <c r="W58" t="n">
        <v>2.36</v>
      </c>
      <c r="X58" t="n">
        <v>0.14</v>
      </c>
      <c r="Y58" t="n">
        <v>1</v>
      </c>
      <c r="Z58" t="n">
        <v>10</v>
      </c>
      <c r="AA58" t="n">
        <v>359.7779495272692</v>
      </c>
      <c r="AB58" t="n">
        <v>492.2640628261344</v>
      </c>
      <c r="AC58" t="n">
        <v>445.2830715669588</v>
      </c>
      <c r="AD58" t="n">
        <v>359777.9495272692</v>
      </c>
      <c r="AE58" t="n">
        <v>492264.0628261344</v>
      </c>
      <c r="AF58" t="n">
        <v>2.691748754672133e-06</v>
      </c>
      <c r="AG58" t="n">
        <v>12.11805555555556</v>
      </c>
      <c r="AH58" t="n">
        <v>445283.0715669588</v>
      </c>
    </row>
    <row r="59">
      <c r="A59" t="n">
        <v>57</v>
      </c>
      <c r="B59" t="n">
        <v>120</v>
      </c>
      <c r="C59" t="inlineStr">
        <is>
          <t xml:space="preserve">CONCLUIDO	</t>
        </is>
      </c>
      <c r="D59" t="n">
        <v>7.1598</v>
      </c>
      <c r="E59" t="n">
        <v>13.97</v>
      </c>
      <c r="F59" t="n">
        <v>10.89</v>
      </c>
      <c r="G59" t="n">
        <v>81.7</v>
      </c>
      <c r="H59" t="n">
        <v>1.05</v>
      </c>
      <c r="I59" t="n">
        <v>8</v>
      </c>
      <c r="J59" t="n">
        <v>257.92</v>
      </c>
      <c r="K59" t="n">
        <v>57.72</v>
      </c>
      <c r="L59" t="n">
        <v>15.25</v>
      </c>
      <c r="M59" t="n">
        <v>6</v>
      </c>
      <c r="N59" t="n">
        <v>64.95</v>
      </c>
      <c r="O59" t="n">
        <v>32044.35</v>
      </c>
      <c r="P59" t="n">
        <v>144.12</v>
      </c>
      <c r="Q59" t="n">
        <v>623.97</v>
      </c>
      <c r="R59" t="n">
        <v>36.93</v>
      </c>
      <c r="S59" t="n">
        <v>29.8</v>
      </c>
      <c r="T59" t="n">
        <v>2481.99</v>
      </c>
      <c r="U59" t="n">
        <v>0.8100000000000001</v>
      </c>
      <c r="V59" t="n">
        <v>0.86</v>
      </c>
      <c r="W59" t="n">
        <v>2.37</v>
      </c>
      <c r="X59" t="n">
        <v>0.15</v>
      </c>
      <c r="Y59" t="n">
        <v>1</v>
      </c>
      <c r="Z59" t="n">
        <v>10</v>
      </c>
      <c r="AA59" t="n">
        <v>359.8545109468237</v>
      </c>
      <c r="AB59" t="n">
        <v>492.3688175380202</v>
      </c>
      <c r="AC59" t="n">
        <v>445.3778286361664</v>
      </c>
      <c r="AD59" t="n">
        <v>359854.5109468237</v>
      </c>
      <c r="AE59" t="n">
        <v>492368.8175380202</v>
      </c>
      <c r="AF59" t="n">
        <v>2.690809200075609e-06</v>
      </c>
      <c r="AG59" t="n">
        <v>12.12673611111111</v>
      </c>
      <c r="AH59" t="n">
        <v>445377.8286361664</v>
      </c>
    </row>
    <row r="60">
      <c r="A60" t="n">
        <v>58</v>
      </c>
      <c r="B60" t="n">
        <v>120</v>
      </c>
      <c r="C60" t="inlineStr">
        <is>
          <t xml:space="preserve">CONCLUIDO	</t>
        </is>
      </c>
      <c r="D60" t="n">
        <v>7.1656</v>
      </c>
      <c r="E60" t="n">
        <v>13.96</v>
      </c>
      <c r="F60" t="n">
        <v>10.88</v>
      </c>
      <c r="G60" t="n">
        <v>81.62</v>
      </c>
      <c r="H60" t="n">
        <v>1.07</v>
      </c>
      <c r="I60" t="n">
        <v>8</v>
      </c>
      <c r="J60" t="n">
        <v>258.38</v>
      </c>
      <c r="K60" t="n">
        <v>57.72</v>
      </c>
      <c r="L60" t="n">
        <v>15.5</v>
      </c>
      <c r="M60" t="n">
        <v>6</v>
      </c>
      <c r="N60" t="n">
        <v>65.16</v>
      </c>
      <c r="O60" t="n">
        <v>32101.07</v>
      </c>
      <c r="P60" t="n">
        <v>143.13</v>
      </c>
      <c r="Q60" t="n">
        <v>623.97</v>
      </c>
      <c r="R60" t="n">
        <v>36.47</v>
      </c>
      <c r="S60" t="n">
        <v>29.8</v>
      </c>
      <c r="T60" t="n">
        <v>2251.44</v>
      </c>
      <c r="U60" t="n">
        <v>0.82</v>
      </c>
      <c r="V60" t="n">
        <v>0.86</v>
      </c>
      <c r="W60" t="n">
        <v>2.37</v>
      </c>
      <c r="X60" t="n">
        <v>0.14</v>
      </c>
      <c r="Y60" t="n">
        <v>1</v>
      </c>
      <c r="Z60" t="n">
        <v>10</v>
      </c>
      <c r="AA60" t="n">
        <v>358.9371391870079</v>
      </c>
      <c r="AB60" t="n">
        <v>491.1136290246546</v>
      </c>
      <c r="AC60" t="n">
        <v>444.2424335528482</v>
      </c>
      <c r="AD60" t="n">
        <v>358937.1391870079</v>
      </c>
      <c r="AE60" t="n">
        <v>491113.6290246546</v>
      </c>
      <c r="AF60" t="n">
        <v>2.692988966739544e-06</v>
      </c>
      <c r="AG60" t="n">
        <v>12.11805555555556</v>
      </c>
      <c r="AH60" t="n">
        <v>444242.4335528482</v>
      </c>
    </row>
    <row r="61">
      <c r="A61" t="n">
        <v>59</v>
      </c>
      <c r="B61" t="n">
        <v>120</v>
      </c>
      <c r="C61" t="inlineStr">
        <is>
          <t xml:space="preserve">CONCLUIDO	</t>
        </is>
      </c>
      <c r="D61" t="n">
        <v>7.1679</v>
      </c>
      <c r="E61" t="n">
        <v>13.95</v>
      </c>
      <c r="F61" t="n">
        <v>10.88</v>
      </c>
      <c r="G61" t="n">
        <v>81.58</v>
      </c>
      <c r="H61" t="n">
        <v>1.08</v>
      </c>
      <c r="I61" t="n">
        <v>8</v>
      </c>
      <c r="J61" t="n">
        <v>258.84</v>
      </c>
      <c r="K61" t="n">
        <v>57.72</v>
      </c>
      <c r="L61" t="n">
        <v>15.75</v>
      </c>
      <c r="M61" t="n">
        <v>6</v>
      </c>
      <c r="N61" t="n">
        <v>65.37</v>
      </c>
      <c r="O61" t="n">
        <v>32157.87</v>
      </c>
      <c r="P61" t="n">
        <v>142.32</v>
      </c>
      <c r="Q61" t="n">
        <v>623.98</v>
      </c>
      <c r="R61" t="n">
        <v>36.44</v>
      </c>
      <c r="S61" t="n">
        <v>29.8</v>
      </c>
      <c r="T61" t="n">
        <v>2238.55</v>
      </c>
      <c r="U61" t="n">
        <v>0.82</v>
      </c>
      <c r="V61" t="n">
        <v>0.86</v>
      </c>
      <c r="W61" t="n">
        <v>2.36</v>
      </c>
      <c r="X61" t="n">
        <v>0.13</v>
      </c>
      <c r="Y61" t="n">
        <v>1</v>
      </c>
      <c r="Z61" t="n">
        <v>10</v>
      </c>
      <c r="AA61" t="n">
        <v>358.2730442896749</v>
      </c>
      <c r="AB61" t="n">
        <v>490.2049850883244</v>
      </c>
      <c r="AC61" t="n">
        <v>443.4205093185116</v>
      </c>
      <c r="AD61" t="n">
        <v>358273.044289675</v>
      </c>
      <c r="AE61" t="n">
        <v>490204.9850883244</v>
      </c>
      <c r="AF61" t="n">
        <v>2.693853356968346e-06</v>
      </c>
      <c r="AG61" t="n">
        <v>12.109375</v>
      </c>
      <c r="AH61" t="n">
        <v>443420.5093185116</v>
      </c>
    </row>
    <row r="62">
      <c r="A62" t="n">
        <v>60</v>
      </c>
      <c r="B62" t="n">
        <v>120</v>
      </c>
      <c r="C62" t="inlineStr">
        <is>
          <t xml:space="preserve">CONCLUIDO	</t>
        </is>
      </c>
      <c r="D62" t="n">
        <v>7.1693</v>
      </c>
      <c r="E62" t="n">
        <v>13.95</v>
      </c>
      <c r="F62" t="n">
        <v>10.88</v>
      </c>
      <c r="G62" t="n">
        <v>81.56</v>
      </c>
      <c r="H62" t="n">
        <v>1.1</v>
      </c>
      <c r="I62" t="n">
        <v>8</v>
      </c>
      <c r="J62" t="n">
        <v>259.3</v>
      </c>
      <c r="K62" t="n">
        <v>57.72</v>
      </c>
      <c r="L62" t="n">
        <v>16</v>
      </c>
      <c r="M62" t="n">
        <v>6</v>
      </c>
      <c r="N62" t="n">
        <v>65.58</v>
      </c>
      <c r="O62" t="n">
        <v>32214.75</v>
      </c>
      <c r="P62" t="n">
        <v>141.61</v>
      </c>
      <c r="Q62" t="n">
        <v>623.97</v>
      </c>
      <c r="R62" t="n">
        <v>36.36</v>
      </c>
      <c r="S62" t="n">
        <v>29.8</v>
      </c>
      <c r="T62" t="n">
        <v>2198.44</v>
      </c>
      <c r="U62" t="n">
        <v>0.82</v>
      </c>
      <c r="V62" t="n">
        <v>0.86</v>
      </c>
      <c r="W62" t="n">
        <v>2.36</v>
      </c>
      <c r="X62" t="n">
        <v>0.13</v>
      </c>
      <c r="Y62" t="n">
        <v>1</v>
      </c>
      <c r="Z62" t="n">
        <v>10</v>
      </c>
      <c r="AA62" t="n">
        <v>357.7043373162956</v>
      </c>
      <c r="AB62" t="n">
        <v>489.4268551177659</v>
      </c>
      <c r="AC62" t="n">
        <v>442.7166429802309</v>
      </c>
      <c r="AD62" t="n">
        <v>357704.3373162955</v>
      </c>
      <c r="AE62" t="n">
        <v>489426.8551177658</v>
      </c>
      <c r="AF62" t="n">
        <v>2.694379507542398e-06</v>
      </c>
      <c r="AG62" t="n">
        <v>12.109375</v>
      </c>
      <c r="AH62" t="n">
        <v>442716.6429802309</v>
      </c>
    </row>
    <row r="63">
      <c r="A63" t="n">
        <v>61</v>
      </c>
      <c r="B63" t="n">
        <v>120</v>
      </c>
      <c r="C63" t="inlineStr">
        <is>
          <t xml:space="preserve">CONCLUIDO	</t>
        </is>
      </c>
      <c r="D63" t="n">
        <v>7.1707</v>
      </c>
      <c r="E63" t="n">
        <v>13.95</v>
      </c>
      <c r="F63" t="n">
        <v>10.87</v>
      </c>
      <c r="G63" t="n">
        <v>81.54000000000001</v>
      </c>
      <c r="H63" t="n">
        <v>1.11</v>
      </c>
      <c r="I63" t="n">
        <v>8</v>
      </c>
      <c r="J63" t="n">
        <v>259.76</v>
      </c>
      <c r="K63" t="n">
        <v>57.72</v>
      </c>
      <c r="L63" t="n">
        <v>16.25</v>
      </c>
      <c r="M63" t="n">
        <v>6</v>
      </c>
      <c r="N63" t="n">
        <v>65.79000000000001</v>
      </c>
      <c r="O63" t="n">
        <v>32271.71</v>
      </c>
      <c r="P63" t="n">
        <v>140.22</v>
      </c>
      <c r="Q63" t="n">
        <v>623.97</v>
      </c>
      <c r="R63" t="n">
        <v>36.28</v>
      </c>
      <c r="S63" t="n">
        <v>29.8</v>
      </c>
      <c r="T63" t="n">
        <v>2156.09</v>
      </c>
      <c r="U63" t="n">
        <v>0.82</v>
      </c>
      <c r="V63" t="n">
        <v>0.86</v>
      </c>
      <c r="W63" t="n">
        <v>2.36</v>
      </c>
      <c r="X63" t="n">
        <v>0.13</v>
      </c>
      <c r="Y63" t="n">
        <v>1</v>
      </c>
      <c r="Z63" t="n">
        <v>10</v>
      </c>
      <c r="AA63" t="n">
        <v>356.5789909243271</v>
      </c>
      <c r="AB63" t="n">
        <v>487.8871065374955</v>
      </c>
      <c r="AC63" t="n">
        <v>441.3238458434109</v>
      </c>
      <c r="AD63" t="n">
        <v>356578.9909243271</v>
      </c>
      <c r="AE63" t="n">
        <v>487887.1065374955</v>
      </c>
      <c r="AF63" t="n">
        <v>2.694905658116452e-06</v>
      </c>
      <c r="AG63" t="n">
        <v>12.109375</v>
      </c>
      <c r="AH63" t="n">
        <v>441323.8458434109</v>
      </c>
    </row>
    <row r="64">
      <c r="A64" t="n">
        <v>62</v>
      </c>
      <c r="B64" t="n">
        <v>120</v>
      </c>
      <c r="C64" t="inlineStr">
        <is>
          <t xml:space="preserve">CONCLUIDO	</t>
        </is>
      </c>
      <c r="D64" t="n">
        <v>7.2006</v>
      </c>
      <c r="E64" t="n">
        <v>13.89</v>
      </c>
      <c r="F64" t="n">
        <v>10.86</v>
      </c>
      <c r="G64" t="n">
        <v>93.09</v>
      </c>
      <c r="H64" t="n">
        <v>1.13</v>
      </c>
      <c r="I64" t="n">
        <v>7</v>
      </c>
      <c r="J64" t="n">
        <v>260.23</v>
      </c>
      <c r="K64" t="n">
        <v>57.72</v>
      </c>
      <c r="L64" t="n">
        <v>16.5</v>
      </c>
      <c r="M64" t="n">
        <v>5</v>
      </c>
      <c r="N64" t="n">
        <v>66</v>
      </c>
      <c r="O64" t="n">
        <v>32328.74</v>
      </c>
      <c r="P64" t="n">
        <v>138.45</v>
      </c>
      <c r="Q64" t="n">
        <v>623.99</v>
      </c>
      <c r="R64" t="n">
        <v>35.8</v>
      </c>
      <c r="S64" t="n">
        <v>29.8</v>
      </c>
      <c r="T64" t="n">
        <v>1924.78</v>
      </c>
      <c r="U64" t="n">
        <v>0.83</v>
      </c>
      <c r="V64" t="n">
        <v>0.86</v>
      </c>
      <c r="W64" t="n">
        <v>2.36</v>
      </c>
      <c r="X64" t="n">
        <v>0.11</v>
      </c>
      <c r="Y64" t="n">
        <v>1</v>
      </c>
      <c r="Z64" t="n">
        <v>10</v>
      </c>
      <c r="AA64" t="n">
        <v>354.5746239628276</v>
      </c>
      <c r="AB64" t="n">
        <v>485.1446432343424</v>
      </c>
      <c r="AC64" t="n">
        <v>438.8431193888393</v>
      </c>
      <c r="AD64" t="n">
        <v>354574.6239628276</v>
      </c>
      <c r="AE64" t="n">
        <v>485144.6432343425</v>
      </c>
      <c r="AF64" t="n">
        <v>2.706142731090873e-06</v>
      </c>
      <c r="AG64" t="n">
        <v>12.05729166666667</v>
      </c>
      <c r="AH64" t="n">
        <v>438843.1193888393</v>
      </c>
    </row>
    <row r="65">
      <c r="A65" t="n">
        <v>63</v>
      </c>
      <c r="B65" t="n">
        <v>120</v>
      </c>
      <c r="C65" t="inlineStr">
        <is>
          <t xml:space="preserve">CONCLUIDO	</t>
        </is>
      </c>
      <c r="D65" t="n">
        <v>7.1987</v>
      </c>
      <c r="E65" t="n">
        <v>13.89</v>
      </c>
      <c r="F65" t="n">
        <v>10.86</v>
      </c>
      <c r="G65" t="n">
        <v>93.12</v>
      </c>
      <c r="H65" t="n">
        <v>1.14</v>
      </c>
      <c r="I65" t="n">
        <v>7</v>
      </c>
      <c r="J65" t="n">
        <v>260.69</v>
      </c>
      <c r="K65" t="n">
        <v>57.72</v>
      </c>
      <c r="L65" t="n">
        <v>16.75</v>
      </c>
      <c r="M65" t="n">
        <v>5</v>
      </c>
      <c r="N65" t="n">
        <v>66.20999999999999</v>
      </c>
      <c r="O65" t="n">
        <v>32385.86</v>
      </c>
      <c r="P65" t="n">
        <v>138.57</v>
      </c>
      <c r="Q65" t="n">
        <v>623.98</v>
      </c>
      <c r="R65" t="n">
        <v>36.07</v>
      </c>
      <c r="S65" t="n">
        <v>29.8</v>
      </c>
      <c r="T65" t="n">
        <v>2057.57</v>
      </c>
      <c r="U65" t="n">
        <v>0.83</v>
      </c>
      <c r="V65" t="n">
        <v>0.86</v>
      </c>
      <c r="W65" t="n">
        <v>2.36</v>
      </c>
      <c r="X65" t="n">
        <v>0.12</v>
      </c>
      <c r="Y65" t="n">
        <v>1</v>
      </c>
      <c r="Z65" t="n">
        <v>10</v>
      </c>
      <c r="AA65" t="n">
        <v>354.704602575278</v>
      </c>
      <c r="AB65" t="n">
        <v>485.3224857061489</v>
      </c>
      <c r="AC65" t="n">
        <v>439.00398882474</v>
      </c>
      <c r="AD65" t="n">
        <v>354704.602575278</v>
      </c>
      <c r="AE65" t="n">
        <v>485322.4857061489</v>
      </c>
      <c r="AF65" t="n">
        <v>2.705428669597515e-06</v>
      </c>
      <c r="AG65" t="n">
        <v>12.05729166666667</v>
      </c>
      <c r="AH65" t="n">
        <v>439003.98882474</v>
      </c>
    </row>
    <row r="66">
      <c r="A66" t="n">
        <v>64</v>
      </c>
      <c r="B66" t="n">
        <v>120</v>
      </c>
      <c r="C66" t="inlineStr">
        <is>
          <t xml:space="preserve">CONCLUIDO	</t>
        </is>
      </c>
      <c r="D66" t="n">
        <v>7.1957</v>
      </c>
      <c r="E66" t="n">
        <v>13.9</v>
      </c>
      <c r="F66" t="n">
        <v>10.87</v>
      </c>
      <c r="G66" t="n">
        <v>93.17</v>
      </c>
      <c r="H66" t="n">
        <v>1.16</v>
      </c>
      <c r="I66" t="n">
        <v>7</v>
      </c>
      <c r="J66" t="n">
        <v>261.15</v>
      </c>
      <c r="K66" t="n">
        <v>57.72</v>
      </c>
      <c r="L66" t="n">
        <v>17</v>
      </c>
      <c r="M66" t="n">
        <v>5</v>
      </c>
      <c r="N66" t="n">
        <v>66.43000000000001</v>
      </c>
      <c r="O66" t="n">
        <v>32443.05</v>
      </c>
      <c r="P66" t="n">
        <v>139</v>
      </c>
      <c r="Q66" t="n">
        <v>623.97</v>
      </c>
      <c r="R66" t="n">
        <v>36.19</v>
      </c>
      <c r="S66" t="n">
        <v>29.8</v>
      </c>
      <c r="T66" t="n">
        <v>2119.21</v>
      </c>
      <c r="U66" t="n">
        <v>0.82</v>
      </c>
      <c r="V66" t="n">
        <v>0.86</v>
      </c>
      <c r="W66" t="n">
        <v>2.36</v>
      </c>
      <c r="X66" t="n">
        <v>0.12</v>
      </c>
      <c r="Y66" t="n">
        <v>1</v>
      </c>
      <c r="Z66" t="n">
        <v>10</v>
      </c>
      <c r="AA66" t="n">
        <v>355.1325336743325</v>
      </c>
      <c r="AB66" t="n">
        <v>485.9079999148629</v>
      </c>
      <c r="AC66" t="n">
        <v>439.5336223791487</v>
      </c>
      <c r="AD66" t="n">
        <v>355132.5336743325</v>
      </c>
      <c r="AE66" t="n">
        <v>485907.9999148629</v>
      </c>
      <c r="AF66" t="n">
        <v>2.704301204081687e-06</v>
      </c>
      <c r="AG66" t="n">
        <v>12.06597222222222</v>
      </c>
      <c r="AH66" t="n">
        <v>439533.6223791487</v>
      </c>
    </row>
    <row r="67">
      <c r="A67" t="n">
        <v>65</v>
      </c>
      <c r="B67" t="n">
        <v>120</v>
      </c>
      <c r="C67" t="inlineStr">
        <is>
          <t xml:space="preserve">CONCLUIDO	</t>
        </is>
      </c>
      <c r="D67" t="n">
        <v>7.1967</v>
      </c>
      <c r="E67" t="n">
        <v>13.9</v>
      </c>
      <c r="F67" t="n">
        <v>10.87</v>
      </c>
      <c r="G67" t="n">
        <v>93.15000000000001</v>
      </c>
      <c r="H67" t="n">
        <v>1.17</v>
      </c>
      <c r="I67" t="n">
        <v>7</v>
      </c>
      <c r="J67" t="n">
        <v>261.62</v>
      </c>
      <c r="K67" t="n">
        <v>57.72</v>
      </c>
      <c r="L67" t="n">
        <v>17.25</v>
      </c>
      <c r="M67" t="n">
        <v>5</v>
      </c>
      <c r="N67" t="n">
        <v>66.64</v>
      </c>
      <c r="O67" t="n">
        <v>32500.33</v>
      </c>
      <c r="P67" t="n">
        <v>139.42</v>
      </c>
      <c r="Q67" t="n">
        <v>623.98</v>
      </c>
      <c r="R67" t="n">
        <v>36.08</v>
      </c>
      <c r="S67" t="n">
        <v>29.8</v>
      </c>
      <c r="T67" t="n">
        <v>2062.62</v>
      </c>
      <c r="U67" t="n">
        <v>0.83</v>
      </c>
      <c r="V67" t="n">
        <v>0.86</v>
      </c>
      <c r="W67" t="n">
        <v>2.36</v>
      </c>
      <c r="X67" t="n">
        <v>0.12</v>
      </c>
      <c r="Y67" t="n">
        <v>1</v>
      </c>
      <c r="Z67" t="n">
        <v>10</v>
      </c>
      <c r="AA67" t="n">
        <v>355.4293788583875</v>
      </c>
      <c r="AB67" t="n">
        <v>486.3141565915722</v>
      </c>
      <c r="AC67" t="n">
        <v>439.9010160326774</v>
      </c>
      <c r="AD67" t="n">
        <v>355429.3788583875</v>
      </c>
      <c r="AE67" t="n">
        <v>486314.1565915722</v>
      </c>
      <c r="AF67" t="n">
        <v>2.704677025920296e-06</v>
      </c>
      <c r="AG67" t="n">
        <v>12.06597222222222</v>
      </c>
      <c r="AH67" t="n">
        <v>439901.0160326774</v>
      </c>
    </row>
    <row r="68">
      <c r="A68" t="n">
        <v>66</v>
      </c>
      <c r="B68" t="n">
        <v>120</v>
      </c>
      <c r="C68" t="inlineStr">
        <is>
          <t xml:space="preserve">CONCLUIDO	</t>
        </is>
      </c>
      <c r="D68" t="n">
        <v>7.1957</v>
      </c>
      <c r="E68" t="n">
        <v>13.9</v>
      </c>
      <c r="F68" t="n">
        <v>10.87</v>
      </c>
      <c r="G68" t="n">
        <v>93.17</v>
      </c>
      <c r="H68" t="n">
        <v>1.19</v>
      </c>
      <c r="I68" t="n">
        <v>7</v>
      </c>
      <c r="J68" t="n">
        <v>262.08</v>
      </c>
      <c r="K68" t="n">
        <v>57.72</v>
      </c>
      <c r="L68" t="n">
        <v>17.5</v>
      </c>
      <c r="M68" t="n">
        <v>5</v>
      </c>
      <c r="N68" t="n">
        <v>66.86</v>
      </c>
      <c r="O68" t="n">
        <v>32557.69</v>
      </c>
      <c r="P68" t="n">
        <v>138.75</v>
      </c>
      <c r="Q68" t="n">
        <v>623.97</v>
      </c>
      <c r="R68" t="n">
        <v>36.21</v>
      </c>
      <c r="S68" t="n">
        <v>29.8</v>
      </c>
      <c r="T68" t="n">
        <v>2127.81</v>
      </c>
      <c r="U68" t="n">
        <v>0.82</v>
      </c>
      <c r="V68" t="n">
        <v>0.86</v>
      </c>
      <c r="W68" t="n">
        <v>2.36</v>
      </c>
      <c r="X68" t="n">
        <v>0.12</v>
      </c>
      <c r="Y68" t="n">
        <v>1</v>
      </c>
      <c r="Z68" t="n">
        <v>10</v>
      </c>
      <c r="AA68" t="n">
        <v>354.9434638629535</v>
      </c>
      <c r="AB68" t="n">
        <v>485.6493062577628</v>
      </c>
      <c r="AC68" t="n">
        <v>439.2996180816035</v>
      </c>
      <c r="AD68" t="n">
        <v>354943.4638629535</v>
      </c>
      <c r="AE68" t="n">
        <v>485649.3062577628</v>
      </c>
      <c r="AF68" t="n">
        <v>2.704301204081687e-06</v>
      </c>
      <c r="AG68" t="n">
        <v>12.06597222222222</v>
      </c>
      <c r="AH68" t="n">
        <v>439299.6180816034</v>
      </c>
    </row>
    <row r="69">
      <c r="A69" t="n">
        <v>67</v>
      </c>
      <c r="B69" t="n">
        <v>120</v>
      </c>
      <c r="C69" t="inlineStr">
        <is>
          <t xml:space="preserve">CONCLUIDO	</t>
        </is>
      </c>
      <c r="D69" t="n">
        <v>7.1978</v>
      </c>
      <c r="E69" t="n">
        <v>13.89</v>
      </c>
      <c r="F69" t="n">
        <v>10.87</v>
      </c>
      <c r="G69" t="n">
        <v>93.13</v>
      </c>
      <c r="H69" t="n">
        <v>1.2</v>
      </c>
      <c r="I69" t="n">
        <v>7</v>
      </c>
      <c r="J69" t="n">
        <v>262.55</v>
      </c>
      <c r="K69" t="n">
        <v>57.72</v>
      </c>
      <c r="L69" t="n">
        <v>17.75</v>
      </c>
      <c r="M69" t="n">
        <v>4</v>
      </c>
      <c r="N69" t="n">
        <v>67.06999999999999</v>
      </c>
      <c r="O69" t="n">
        <v>32615.12</v>
      </c>
      <c r="P69" t="n">
        <v>138.61</v>
      </c>
      <c r="Q69" t="n">
        <v>624.02</v>
      </c>
      <c r="R69" t="n">
        <v>35.96</v>
      </c>
      <c r="S69" t="n">
        <v>29.8</v>
      </c>
      <c r="T69" t="n">
        <v>2003.49</v>
      </c>
      <c r="U69" t="n">
        <v>0.83</v>
      </c>
      <c r="V69" t="n">
        <v>0.86</v>
      </c>
      <c r="W69" t="n">
        <v>2.36</v>
      </c>
      <c r="X69" t="n">
        <v>0.12</v>
      </c>
      <c r="Y69" t="n">
        <v>1</v>
      </c>
      <c r="Z69" t="n">
        <v>10</v>
      </c>
      <c r="AA69" t="n">
        <v>354.7941067589716</v>
      </c>
      <c r="AB69" t="n">
        <v>485.4449492789244</v>
      </c>
      <c r="AC69" t="n">
        <v>439.1147646460085</v>
      </c>
      <c r="AD69" t="n">
        <v>354794.1067589716</v>
      </c>
      <c r="AE69" t="n">
        <v>485444.9492789244</v>
      </c>
      <c r="AF69" t="n">
        <v>2.705090429942767e-06</v>
      </c>
      <c r="AG69" t="n">
        <v>12.05729166666667</v>
      </c>
      <c r="AH69" t="n">
        <v>439114.7646460085</v>
      </c>
    </row>
    <row r="70">
      <c r="A70" t="n">
        <v>68</v>
      </c>
      <c r="B70" t="n">
        <v>120</v>
      </c>
      <c r="C70" t="inlineStr">
        <is>
          <t xml:space="preserve">CONCLUIDO	</t>
        </is>
      </c>
      <c r="D70" t="n">
        <v>7.199</v>
      </c>
      <c r="E70" t="n">
        <v>13.89</v>
      </c>
      <c r="F70" t="n">
        <v>10.86</v>
      </c>
      <c r="G70" t="n">
        <v>93.11</v>
      </c>
      <c r="H70" t="n">
        <v>1.22</v>
      </c>
      <c r="I70" t="n">
        <v>7</v>
      </c>
      <c r="J70" t="n">
        <v>263.01</v>
      </c>
      <c r="K70" t="n">
        <v>57.72</v>
      </c>
      <c r="L70" t="n">
        <v>18</v>
      </c>
      <c r="M70" t="n">
        <v>3</v>
      </c>
      <c r="N70" t="n">
        <v>67.29000000000001</v>
      </c>
      <c r="O70" t="n">
        <v>32672.64</v>
      </c>
      <c r="P70" t="n">
        <v>138.21</v>
      </c>
      <c r="Q70" t="n">
        <v>623.98</v>
      </c>
      <c r="R70" t="n">
        <v>35.83</v>
      </c>
      <c r="S70" t="n">
        <v>29.8</v>
      </c>
      <c r="T70" t="n">
        <v>1937.87</v>
      </c>
      <c r="U70" t="n">
        <v>0.83</v>
      </c>
      <c r="V70" t="n">
        <v>0.86</v>
      </c>
      <c r="W70" t="n">
        <v>2.37</v>
      </c>
      <c r="X70" t="n">
        <v>0.12</v>
      </c>
      <c r="Y70" t="n">
        <v>1</v>
      </c>
      <c r="Z70" t="n">
        <v>10</v>
      </c>
      <c r="AA70" t="n">
        <v>354.4262622831006</v>
      </c>
      <c r="AB70" t="n">
        <v>484.9416482388847</v>
      </c>
      <c r="AC70" t="n">
        <v>438.6594979508428</v>
      </c>
      <c r="AD70" t="n">
        <v>354426.2622831006</v>
      </c>
      <c r="AE70" t="n">
        <v>484941.6482388847</v>
      </c>
      <c r="AF70" t="n">
        <v>2.705541416149098e-06</v>
      </c>
      <c r="AG70" t="n">
        <v>12.05729166666667</v>
      </c>
      <c r="AH70" t="n">
        <v>438659.4979508428</v>
      </c>
    </row>
    <row r="71">
      <c r="A71" t="n">
        <v>69</v>
      </c>
      <c r="B71" t="n">
        <v>120</v>
      </c>
      <c r="C71" t="inlineStr">
        <is>
          <t xml:space="preserve">CONCLUIDO	</t>
        </is>
      </c>
      <c r="D71" t="n">
        <v>7.1965</v>
      </c>
      <c r="E71" t="n">
        <v>13.9</v>
      </c>
      <c r="F71" t="n">
        <v>10.87</v>
      </c>
      <c r="G71" t="n">
        <v>93.15000000000001</v>
      </c>
      <c r="H71" t="n">
        <v>1.23</v>
      </c>
      <c r="I71" t="n">
        <v>7</v>
      </c>
      <c r="J71" t="n">
        <v>263.48</v>
      </c>
      <c r="K71" t="n">
        <v>57.72</v>
      </c>
      <c r="L71" t="n">
        <v>18.25</v>
      </c>
      <c r="M71" t="n">
        <v>3</v>
      </c>
      <c r="N71" t="n">
        <v>67.51000000000001</v>
      </c>
      <c r="O71" t="n">
        <v>32730.24</v>
      </c>
      <c r="P71" t="n">
        <v>138.13</v>
      </c>
      <c r="Q71" t="n">
        <v>623.97</v>
      </c>
      <c r="R71" t="n">
        <v>36.03</v>
      </c>
      <c r="S71" t="n">
        <v>29.8</v>
      </c>
      <c r="T71" t="n">
        <v>2040.28</v>
      </c>
      <c r="U71" t="n">
        <v>0.83</v>
      </c>
      <c r="V71" t="n">
        <v>0.86</v>
      </c>
      <c r="W71" t="n">
        <v>2.37</v>
      </c>
      <c r="X71" t="n">
        <v>0.12</v>
      </c>
      <c r="Y71" t="n">
        <v>1</v>
      </c>
      <c r="Z71" t="n">
        <v>10</v>
      </c>
      <c r="AA71" t="n">
        <v>354.4580450419583</v>
      </c>
      <c r="AB71" t="n">
        <v>484.9851348117102</v>
      </c>
      <c r="AC71" t="n">
        <v>438.6988342261915</v>
      </c>
      <c r="AD71" t="n">
        <v>354458.0450419583</v>
      </c>
      <c r="AE71" t="n">
        <v>484985.1348117102</v>
      </c>
      <c r="AF71" t="n">
        <v>2.704601861552574e-06</v>
      </c>
      <c r="AG71" t="n">
        <v>12.06597222222222</v>
      </c>
      <c r="AH71" t="n">
        <v>438698.8342261915</v>
      </c>
    </row>
    <row r="72">
      <c r="A72" t="n">
        <v>70</v>
      </c>
      <c r="B72" t="n">
        <v>120</v>
      </c>
      <c r="C72" t="inlineStr">
        <is>
          <t xml:space="preserve">CONCLUIDO	</t>
        </is>
      </c>
      <c r="D72" t="n">
        <v>7.1967</v>
      </c>
      <c r="E72" t="n">
        <v>13.9</v>
      </c>
      <c r="F72" t="n">
        <v>10.87</v>
      </c>
      <c r="G72" t="n">
        <v>93.15000000000001</v>
      </c>
      <c r="H72" t="n">
        <v>1.25</v>
      </c>
      <c r="I72" t="n">
        <v>7</v>
      </c>
      <c r="J72" t="n">
        <v>263.95</v>
      </c>
      <c r="K72" t="n">
        <v>57.72</v>
      </c>
      <c r="L72" t="n">
        <v>18.5</v>
      </c>
      <c r="M72" t="n">
        <v>2</v>
      </c>
      <c r="N72" t="n">
        <v>67.72</v>
      </c>
      <c r="O72" t="n">
        <v>32787.92</v>
      </c>
      <c r="P72" t="n">
        <v>137.71</v>
      </c>
      <c r="Q72" t="n">
        <v>623.99</v>
      </c>
      <c r="R72" t="n">
        <v>36.05</v>
      </c>
      <c r="S72" t="n">
        <v>29.8</v>
      </c>
      <c r="T72" t="n">
        <v>2047.41</v>
      </c>
      <c r="U72" t="n">
        <v>0.83</v>
      </c>
      <c r="V72" t="n">
        <v>0.86</v>
      </c>
      <c r="W72" t="n">
        <v>2.36</v>
      </c>
      <c r="X72" t="n">
        <v>0.12</v>
      </c>
      <c r="Y72" t="n">
        <v>1</v>
      </c>
      <c r="Z72" t="n">
        <v>10</v>
      </c>
      <c r="AA72" t="n">
        <v>354.1363210472382</v>
      </c>
      <c r="AB72" t="n">
        <v>484.5449378486731</v>
      </c>
      <c r="AC72" t="n">
        <v>438.3006490434864</v>
      </c>
      <c r="AD72" t="n">
        <v>354136.3210472382</v>
      </c>
      <c r="AE72" t="n">
        <v>484544.9378486731</v>
      </c>
      <c r="AF72" t="n">
        <v>2.704677025920296e-06</v>
      </c>
      <c r="AG72" t="n">
        <v>12.06597222222222</v>
      </c>
      <c r="AH72" t="n">
        <v>438300.6490434865</v>
      </c>
    </row>
    <row r="73">
      <c r="A73" t="n">
        <v>71</v>
      </c>
      <c r="B73" t="n">
        <v>120</v>
      </c>
      <c r="C73" t="inlineStr">
        <is>
          <t xml:space="preserve">CONCLUIDO	</t>
        </is>
      </c>
      <c r="D73" t="n">
        <v>7.1938</v>
      </c>
      <c r="E73" t="n">
        <v>13.9</v>
      </c>
      <c r="F73" t="n">
        <v>10.87</v>
      </c>
      <c r="G73" t="n">
        <v>93.2</v>
      </c>
      <c r="H73" t="n">
        <v>1.26</v>
      </c>
      <c r="I73" t="n">
        <v>7</v>
      </c>
      <c r="J73" t="n">
        <v>264.42</v>
      </c>
      <c r="K73" t="n">
        <v>57.72</v>
      </c>
      <c r="L73" t="n">
        <v>18.75</v>
      </c>
      <c r="M73" t="n">
        <v>2</v>
      </c>
      <c r="N73" t="n">
        <v>67.94</v>
      </c>
      <c r="O73" t="n">
        <v>32845.69</v>
      </c>
      <c r="P73" t="n">
        <v>137.59</v>
      </c>
      <c r="Q73" t="n">
        <v>623.97</v>
      </c>
      <c r="R73" t="n">
        <v>36.1</v>
      </c>
      <c r="S73" t="n">
        <v>29.8</v>
      </c>
      <c r="T73" t="n">
        <v>2071.23</v>
      </c>
      <c r="U73" t="n">
        <v>0.83</v>
      </c>
      <c r="V73" t="n">
        <v>0.86</v>
      </c>
      <c r="W73" t="n">
        <v>2.37</v>
      </c>
      <c r="X73" t="n">
        <v>0.13</v>
      </c>
      <c r="Y73" t="n">
        <v>1</v>
      </c>
      <c r="Z73" t="n">
        <v>10</v>
      </c>
      <c r="AA73" t="n">
        <v>354.1053353171989</v>
      </c>
      <c r="AB73" t="n">
        <v>484.5025418058396</v>
      </c>
      <c r="AC73" t="n">
        <v>438.2622992194778</v>
      </c>
      <c r="AD73" t="n">
        <v>354105.3353171989</v>
      </c>
      <c r="AE73" t="n">
        <v>484502.5418058396</v>
      </c>
      <c r="AF73" t="n">
        <v>2.703587142588329e-06</v>
      </c>
      <c r="AG73" t="n">
        <v>12.06597222222222</v>
      </c>
      <c r="AH73" t="n">
        <v>438262.2992194777</v>
      </c>
    </row>
    <row r="74">
      <c r="A74" t="n">
        <v>72</v>
      </c>
      <c r="B74" t="n">
        <v>120</v>
      </c>
      <c r="C74" t="inlineStr">
        <is>
          <t xml:space="preserve">CONCLUIDO	</t>
        </is>
      </c>
      <c r="D74" t="n">
        <v>7.1951</v>
      </c>
      <c r="E74" t="n">
        <v>13.9</v>
      </c>
      <c r="F74" t="n">
        <v>10.87</v>
      </c>
      <c r="G74" t="n">
        <v>93.18000000000001</v>
      </c>
      <c r="H74" t="n">
        <v>1.28</v>
      </c>
      <c r="I74" t="n">
        <v>7</v>
      </c>
      <c r="J74" t="n">
        <v>264.89</v>
      </c>
      <c r="K74" t="n">
        <v>57.72</v>
      </c>
      <c r="L74" t="n">
        <v>19</v>
      </c>
      <c r="M74" t="n">
        <v>2</v>
      </c>
      <c r="N74" t="n">
        <v>68.16</v>
      </c>
      <c r="O74" t="n">
        <v>32903.54</v>
      </c>
      <c r="P74" t="n">
        <v>137.34</v>
      </c>
      <c r="Q74" t="n">
        <v>623.97</v>
      </c>
      <c r="R74" t="n">
        <v>36.13</v>
      </c>
      <c r="S74" t="n">
        <v>29.8</v>
      </c>
      <c r="T74" t="n">
        <v>2088.14</v>
      </c>
      <c r="U74" t="n">
        <v>0.82</v>
      </c>
      <c r="V74" t="n">
        <v>0.86</v>
      </c>
      <c r="W74" t="n">
        <v>2.37</v>
      </c>
      <c r="X74" t="n">
        <v>0.12</v>
      </c>
      <c r="Y74" t="n">
        <v>1</v>
      </c>
      <c r="Z74" t="n">
        <v>10</v>
      </c>
      <c r="AA74" t="n">
        <v>353.8894569827048</v>
      </c>
      <c r="AB74" t="n">
        <v>484.2071675447046</v>
      </c>
      <c r="AC74" t="n">
        <v>437.9951150632652</v>
      </c>
      <c r="AD74" t="n">
        <v>353889.4569827048</v>
      </c>
      <c r="AE74" t="n">
        <v>484207.1675447046</v>
      </c>
      <c r="AF74" t="n">
        <v>2.704075710978521e-06</v>
      </c>
      <c r="AG74" t="n">
        <v>12.06597222222222</v>
      </c>
      <c r="AH74" t="n">
        <v>437995.1150632652</v>
      </c>
    </row>
    <row r="75">
      <c r="A75" t="n">
        <v>73</v>
      </c>
      <c r="B75" t="n">
        <v>120</v>
      </c>
      <c r="C75" t="inlineStr">
        <is>
          <t xml:space="preserve">CONCLUIDO	</t>
        </is>
      </c>
      <c r="D75" t="n">
        <v>7.1961</v>
      </c>
      <c r="E75" t="n">
        <v>13.9</v>
      </c>
      <c r="F75" t="n">
        <v>10.87</v>
      </c>
      <c r="G75" t="n">
        <v>93.16</v>
      </c>
      <c r="H75" t="n">
        <v>1.29</v>
      </c>
      <c r="I75" t="n">
        <v>7</v>
      </c>
      <c r="J75" t="n">
        <v>265.36</v>
      </c>
      <c r="K75" t="n">
        <v>57.72</v>
      </c>
      <c r="L75" t="n">
        <v>19.25</v>
      </c>
      <c r="M75" t="n">
        <v>1</v>
      </c>
      <c r="N75" t="n">
        <v>68.38</v>
      </c>
      <c r="O75" t="n">
        <v>32961.47</v>
      </c>
      <c r="P75" t="n">
        <v>137.24</v>
      </c>
      <c r="Q75" t="n">
        <v>623.97</v>
      </c>
      <c r="R75" t="n">
        <v>36.05</v>
      </c>
      <c r="S75" t="n">
        <v>29.8</v>
      </c>
      <c r="T75" t="n">
        <v>2050.3</v>
      </c>
      <c r="U75" t="n">
        <v>0.83</v>
      </c>
      <c r="V75" t="n">
        <v>0.86</v>
      </c>
      <c r="W75" t="n">
        <v>2.37</v>
      </c>
      <c r="X75" t="n">
        <v>0.12</v>
      </c>
      <c r="Y75" t="n">
        <v>1</v>
      </c>
      <c r="Z75" t="n">
        <v>10</v>
      </c>
      <c r="AA75" t="n">
        <v>353.7932563126142</v>
      </c>
      <c r="AB75" t="n">
        <v>484.0755415438128</v>
      </c>
      <c r="AC75" t="n">
        <v>437.8760512631602</v>
      </c>
      <c r="AD75" t="n">
        <v>353793.2563126142</v>
      </c>
      <c r="AE75" t="n">
        <v>484075.5415438128</v>
      </c>
      <c r="AF75" t="n">
        <v>2.704451532817131e-06</v>
      </c>
      <c r="AG75" t="n">
        <v>12.06597222222222</v>
      </c>
      <c r="AH75" t="n">
        <v>437876.0512631602</v>
      </c>
    </row>
    <row r="76">
      <c r="A76" t="n">
        <v>74</v>
      </c>
      <c r="B76" t="n">
        <v>120</v>
      </c>
      <c r="C76" t="inlineStr">
        <is>
          <t xml:space="preserve">CONCLUIDO	</t>
        </is>
      </c>
      <c r="D76" t="n">
        <v>7.1954</v>
      </c>
      <c r="E76" t="n">
        <v>13.9</v>
      </c>
      <c r="F76" t="n">
        <v>10.87</v>
      </c>
      <c r="G76" t="n">
        <v>93.17</v>
      </c>
      <c r="H76" t="n">
        <v>1.31</v>
      </c>
      <c r="I76" t="n">
        <v>7</v>
      </c>
      <c r="J76" t="n">
        <v>265.83</v>
      </c>
      <c r="K76" t="n">
        <v>57.72</v>
      </c>
      <c r="L76" t="n">
        <v>19.5</v>
      </c>
      <c r="M76" t="n">
        <v>1</v>
      </c>
      <c r="N76" t="n">
        <v>68.59999999999999</v>
      </c>
      <c r="O76" t="n">
        <v>33019.48</v>
      </c>
      <c r="P76" t="n">
        <v>137.21</v>
      </c>
      <c r="Q76" t="n">
        <v>623.97</v>
      </c>
      <c r="R76" t="n">
        <v>36.05</v>
      </c>
      <c r="S76" t="n">
        <v>29.8</v>
      </c>
      <c r="T76" t="n">
        <v>2049.14</v>
      </c>
      <c r="U76" t="n">
        <v>0.83</v>
      </c>
      <c r="V76" t="n">
        <v>0.86</v>
      </c>
      <c r="W76" t="n">
        <v>2.37</v>
      </c>
      <c r="X76" t="n">
        <v>0.12</v>
      </c>
      <c r="Y76" t="n">
        <v>1</v>
      </c>
      <c r="Z76" t="n">
        <v>10</v>
      </c>
      <c r="AA76" t="n">
        <v>353.7849628963013</v>
      </c>
      <c r="AB76" t="n">
        <v>484.0641941257338</v>
      </c>
      <c r="AC76" t="n">
        <v>437.8657868267364</v>
      </c>
      <c r="AD76" t="n">
        <v>353784.9628963013</v>
      </c>
      <c r="AE76" t="n">
        <v>484064.1941257338</v>
      </c>
      <c r="AF76" t="n">
        <v>2.704188457530104e-06</v>
      </c>
      <c r="AG76" t="n">
        <v>12.06597222222222</v>
      </c>
      <c r="AH76" t="n">
        <v>437865.7868267364</v>
      </c>
    </row>
    <row r="77">
      <c r="A77" t="n">
        <v>75</v>
      </c>
      <c r="B77" t="n">
        <v>120</v>
      </c>
      <c r="C77" t="inlineStr">
        <is>
          <t xml:space="preserve">CONCLUIDO	</t>
        </is>
      </c>
      <c r="D77" t="n">
        <v>7.1957</v>
      </c>
      <c r="E77" t="n">
        <v>13.9</v>
      </c>
      <c r="F77" t="n">
        <v>10.87</v>
      </c>
      <c r="G77" t="n">
        <v>93.17</v>
      </c>
      <c r="H77" t="n">
        <v>1.32</v>
      </c>
      <c r="I77" t="n">
        <v>7</v>
      </c>
      <c r="J77" t="n">
        <v>266.3</v>
      </c>
      <c r="K77" t="n">
        <v>57.72</v>
      </c>
      <c r="L77" t="n">
        <v>19.75</v>
      </c>
      <c r="M77" t="n">
        <v>0</v>
      </c>
      <c r="N77" t="n">
        <v>68.81999999999999</v>
      </c>
      <c r="O77" t="n">
        <v>33077.58</v>
      </c>
      <c r="P77" t="n">
        <v>137.39</v>
      </c>
      <c r="Q77" t="n">
        <v>623.97</v>
      </c>
      <c r="R77" t="n">
        <v>36.03</v>
      </c>
      <c r="S77" t="n">
        <v>29.8</v>
      </c>
      <c r="T77" t="n">
        <v>2039.19</v>
      </c>
      <c r="U77" t="n">
        <v>0.83</v>
      </c>
      <c r="V77" t="n">
        <v>0.86</v>
      </c>
      <c r="W77" t="n">
        <v>2.37</v>
      </c>
      <c r="X77" t="n">
        <v>0.12</v>
      </c>
      <c r="Y77" t="n">
        <v>1</v>
      </c>
      <c r="Z77" t="n">
        <v>10</v>
      </c>
      <c r="AA77" t="n">
        <v>353.9149240890519</v>
      </c>
      <c r="AB77" t="n">
        <v>484.2420127631383</v>
      </c>
      <c r="AC77" t="n">
        <v>438.026634702957</v>
      </c>
      <c r="AD77" t="n">
        <v>353914.9240890519</v>
      </c>
      <c r="AE77" t="n">
        <v>484242.0127631383</v>
      </c>
      <c r="AF77" t="n">
        <v>2.704301204081687e-06</v>
      </c>
      <c r="AG77" t="n">
        <v>12.06597222222222</v>
      </c>
      <c r="AH77" t="n">
        <v>438026.6347029571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10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3.6063</v>
      </c>
      <c r="E2" t="n">
        <v>27.73</v>
      </c>
      <c r="F2" t="n">
        <v>14.65</v>
      </c>
      <c r="G2" t="n">
        <v>4.68</v>
      </c>
      <c r="H2" t="n">
        <v>0.06</v>
      </c>
      <c r="I2" t="n">
        <v>188</v>
      </c>
      <c r="J2" t="n">
        <v>285.18</v>
      </c>
      <c r="K2" t="n">
        <v>61.2</v>
      </c>
      <c r="L2" t="n">
        <v>1</v>
      </c>
      <c r="M2" t="n">
        <v>186</v>
      </c>
      <c r="N2" t="n">
        <v>77.98</v>
      </c>
      <c r="O2" t="n">
        <v>35406.83</v>
      </c>
      <c r="P2" t="n">
        <v>260.43</v>
      </c>
      <c r="Q2" t="n">
        <v>624.7</v>
      </c>
      <c r="R2" t="n">
        <v>153.48</v>
      </c>
      <c r="S2" t="n">
        <v>29.8</v>
      </c>
      <c r="T2" t="n">
        <v>59859.37</v>
      </c>
      <c r="U2" t="n">
        <v>0.19</v>
      </c>
      <c r="V2" t="n">
        <v>0.64</v>
      </c>
      <c r="W2" t="n">
        <v>2.67</v>
      </c>
      <c r="X2" t="n">
        <v>3.89</v>
      </c>
      <c r="Y2" t="n">
        <v>1</v>
      </c>
      <c r="Z2" t="n">
        <v>10</v>
      </c>
      <c r="AA2" t="n">
        <v>932.620358573289</v>
      </c>
      <c r="AB2" t="n">
        <v>1276.052318906375</v>
      </c>
      <c r="AC2" t="n">
        <v>1154.267676540628</v>
      </c>
      <c r="AD2" t="n">
        <v>932620.358573289</v>
      </c>
      <c r="AE2" t="n">
        <v>1276052.318906375</v>
      </c>
      <c r="AF2" t="n">
        <v>1.286818368949856e-06</v>
      </c>
      <c r="AG2" t="n">
        <v>24.07118055555556</v>
      </c>
      <c r="AH2" t="n">
        <v>1154267.676540628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4.1476</v>
      </c>
      <c r="E3" t="n">
        <v>24.11</v>
      </c>
      <c r="F3" t="n">
        <v>13.62</v>
      </c>
      <c r="G3" t="n">
        <v>5.84</v>
      </c>
      <c r="H3" t="n">
        <v>0.08</v>
      </c>
      <c r="I3" t="n">
        <v>140</v>
      </c>
      <c r="J3" t="n">
        <v>285.68</v>
      </c>
      <c r="K3" t="n">
        <v>61.2</v>
      </c>
      <c r="L3" t="n">
        <v>1.25</v>
      </c>
      <c r="M3" t="n">
        <v>138</v>
      </c>
      <c r="N3" t="n">
        <v>78.23999999999999</v>
      </c>
      <c r="O3" t="n">
        <v>35468.6</v>
      </c>
      <c r="P3" t="n">
        <v>241.72</v>
      </c>
      <c r="Q3" t="n">
        <v>624.39</v>
      </c>
      <c r="R3" t="n">
        <v>121.74</v>
      </c>
      <c r="S3" t="n">
        <v>29.8</v>
      </c>
      <c r="T3" t="n">
        <v>44229.44</v>
      </c>
      <c r="U3" t="n">
        <v>0.24</v>
      </c>
      <c r="V3" t="n">
        <v>0.6899999999999999</v>
      </c>
      <c r="W3" t="n">
        <v>2.58</v>
      </c>
      <c r="X3" t="n">
        <v>2.86</v>
      </c>
      <c r="Y3" t="n">
        <v>1</v>
      </c>
      <c r="Z3" t="n">
        <v>10</v>
      </c>
      <c r="AA3" t="n">
        <v>776.7445573237021</v>
      </c>
      <c r="AB3" t="n">
        <v>1062.776170881677</v>
      </c>
      <c r="AC3" t="n">
        <v>961.3463047484528</v>
      </c>
      <c r="AD3" t="n">
        <v>776744.5573237021</v>
      </c>
      <c r="AE3" t="n">
        <v>1062776.170881676</v>
      </c>
      <c r="AF3" t="n">
        <v>1.4799677972039e-06</v>
      </c>
      <c r="AG3" t="n">
        <v>20.92881944444444</v>
      </c>
      <c r="AH3" t="n">
        <v>961346.3047484527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4.5586</v>
      </c>
      <c r="E4" t="n">
        <v>21.94</v>
      </c>
      <c r="F4" t="n">
        <v>13.01</v>
      </c>
      <c r="G4" t="n">
        <v>7.03</v>
      </c>
      <c r="H4" t="n">
        <v>0.09</v>
      </c>
      <c r="I4" t="n">
        <v>111</v>
      </c>
      <c r="J4" t="n">
        <v>286.19</v>
      </c>
      <c r="K4" t="n">
        <v>61.2</v>
      </c>
      <c r="L4" t="n">
        <v>1.5</v>
      </c>
      <c r="M4" t="n">
        <v>109</v>
      </c>
      <c r="N4" t="n">
        <v>78.48999999999999</v>
      </c>
      <c r="O4" t="n">
        <v>35530.47</v>
      </c>
      <c r="P4" t="n">
        <v>230.58</v>
      </c>
      <c r="Q4" t="n">
        <v>624.1799999999999</v>
      </c>
      <c r="R4" t="n">
        <v>102.12</v>
      </c>
      <c r="S4" t="n">
        <v>29.8</v>
      </c>
      <c r="T4" t="n">
        <v>34563.23</v>
      </c>
      <c r="U4" t="n">
        <v>0.29</v>
      </c>
      <c r="V4" t="n">
        <v>0.72</v>
      </c>
      <c r="W4" t="n">
        <v>2.55</v>
      </c>
      <c r="X4" t="n">
        <v>2.26</v>
      </c>
      <c r="Y4" t="n">
        <v>1</v>
      </c>
      <c r="Z4" t="n">
        <v>10</v>
      </c>
      <c r="AA4" t="n">
        <v>688.2089255464882</v>
      </c>
      <c r="AB4" t="n">
        <v>941.6378135676844</v>
      </c>
      <c r="AC4" t="n">
        <v>851.7692222377556</v>
      </c>
      <c r="AD4" t="n">
        <v>688208.9255464883</v>
      </c>
      <c r="AE4" t="n">
        <v>941637.8135676844</v>
      </c>
      <c r="AF4" t="n">
        <v>1.626622914537009e-06</v>
      </c>
      <c r="AG4" t="n">
        <v>19.04513888888889</v>
      </c>
      <c r="AH4" t="n">
        <v>851769.2222377555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4.8563</v>
      </c>
      <c r="E5" t="n">
        <v>20.59</v>
      </c>
      <c r="F5" t="n">
        <v>12.63</v>
      </c>
      <c r="G5" t="n">
        <v>8.15</v>
      </c>
      <c r="H5" t="n">
        <v>0.11</v>
      </c>
      <c r="I5" t="n">
        <v>93</v>
      </c>
      <c r="J5" t="n">
        <v>286.69</v>
      </c>
      <c r="K5" t="n">
        <v>61.2</v>
      </c>
      <c r="L5" t="n">
        <v>1.75</v>
      </c>
      <c r="M5" t="n">
        <v>91</v>
      </c>
      <c r="N5" t="n">
        <v>78.73999999999999</v>
      </c>
      <c r="O5" t="n">
        <v>35592.57</v>
      </c>
      <c r="P5" t="n">
        <v>223.53</v>
      </c>
      <c r="Q5" t="n">
        <v>624.05</v>
      </c>
      <c r="R5" t="n">
        <v>90.79000000000001</v>
      </c>
      <c r="S5" t="n">
        <v>29.8</v>
      </c>
      <c r="T5" t="n">
        <v>28989.02</v>
      </c>
      <c r="U5" t="n">
        <v>0.33</v>
      </c>
      <c r="V5" t="n">
        <v>0.74</v>
      </c>
      <c r="W5" t="n">
        <v>2.51</v>
      </c>
      <c r="X5" t="n">
        <v>1.88</v>
      </c>
      <c r="Y5" t="n">
        <v>1</v>
      </c>
      <c r="Z5" t="n">
        <v>10</v>
      </c>
      <c r="AA5" t="n">
        <v>644.0755426388574</v>
      </c>
      <c r="AB5" t="n">
        <v>881.2525720460243</v>
      </c>
      <c r="AC5" t="n">
        <v>797.147063415704</v>
      </c>
      <c r="AD5" t="n">
        <v>644075.5426388574</v>
      </c>
      <c r="AE5" t="n">
        <v>881252.5720460243</v>
      </c>
      <c r="AF5" t="n">
        <v>1.732849747700188e-06</v>
      </c>
      <c r="AG5" t="n">
        <v>17.87326388888889</v>
      </c>
      <c r="AH5" t="n">
        <v>797147.0634157039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5.0958</v>
      </c>
      <c r="E6" t="n">
        <v>19.62</v>
      </c>
      <c r="F6" t="n">
        <v>12.36</v>
      </c>
      <c r="G6" t="n">
        <v>9.27</v>
      </c>
      <c r="H6" t="n">
        <v>0.12</v>
      </c>
      <c r="I6" t="n">
        <v>80</v>
      </c>
      <c r="J6" t="n">
        <v>287.19</v>
      </c>
      <c r="K6" t="n">
        <v>61.2</v>
      </c>
      <c r="L6" t="n">
        <v>2</v>
      </c>
      <c r="M6" t="n">
        <v>78</v>
      </c>
      <c r="N6" t="n">
        <v>78.98999999999999</v>
      </c>
      <c r="O6" t="n">
        <v>35654.65</v>
      </c>
      <c r="P6" t="n">
        <v>218.49</v>
      </c>
      <c r="Q6" t="n">
        <v>624.15</v>
      </c>
      <c r="R6" t="n">
        <v>82.94</v>
      </c>
      <c r="S6" t="n">
        <v>29.8</v>
      </c>
      <c r="T6" t="n">
        <v>25128.64</v>
      </c>
      <c r="U6" t="n">
        <v>0.36</v>
      </c>
      <c r="V6" t="n">
        <v>0.76</v>
      </c>
      <c r="W6" t="n">
        <v>2.47</v>
      </c>
      <c r="X6" t="n">
        <v>1.61</v>
      </c>
      <c r="Y6" t="n">
        <v>1</v>
      </c>
      <c r="Z6" t="n">
        <v>10</v>
      </c>
      <c r="AA6" t="n">
        <v>599.5125655054222</v>
      </c>
      <c r="AB6" t="n">
        <v>820.2795407522592</v>
      </c>
      <c r="AC6" t="n">
        <v>741.993212652429</v>
      </c>
      <c r="AD6" t="n">
        <v>599512.5655054222</v>
      </c>
      <c r="AE6" t="n">
        <v>820279.5407522592</v>
      </c>
      <c r="AF6" t="n">
        <v>1.818309359868751e-06</v>
      </c>
      <c r="AG6" t="n">
        <v>17.03125</v>
      </c>
      <c r="AH6" t="n">
        <v>741993.212652429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5.2964</v>
      </c>
      <c r="E7" t="n">
        <v>18.88</v>
      </c>
      <c r="F7" t="n">
        <v>12.16</v>
      </c>
      <c r="G7" t="n">
        <v>10.42</v>
      </c>
      <c r="H7" t="n">
        <v>0.14</v>
      </c>
      <c r="I7" t="n">
        <v>70</v>
      </c>
      <c r="J7" t="n">
        <v>287.7</v>
      </c>
      <c r="K7" t="n">
        <v>61.2</v>
      </c>
      <c r="L7" t="n">
        <v>2.25</v>
      </c>
      <c r="M7" t="n">
        <v>68</v>
      </c>
      <c r="N7" t="n">
        <v>79.25</v>
      </c>
      <c r="O7" t="n">
        <v>35716.83</v>
      </c>
      <c r="P7" t="n">
        <v>214.52</v>
      </c>
      <c r="Q7" t="n">
        <v>624.09</v>
      </c>
      <c r="R7" t="n">
        <v>76.23</v>
      </c>
      <c r="S7" t="n">
        <v>29.8</v>
      </c>
      <c r="T7" t="n">
        <v>21823.86</v>
      </c>
      <c r="U7" t="n">
        <v>0.39</v>
      </c>
      <c r="V7" t="n">
        <v>0.77</v>
      </c>
      <c r="W7" t="n">
        <v>2.47</v>
      </c>
      <c r="X7" t="n">
        <v>1.41</v>
      </c>
      <c r="Y7" t="n">
        <v>1</v>
      </c>
      <c r="Z7" t="n">
        <v>10</v>
      </c>
      <c r="AA7" t="n">
        <v>571.30946842308</v>
      </c>
      <c r="AB7" t="n">
        <v>781.6908190913689</v>
      </c>
      <c r="AC7" t="n">
        <v>707.087344427243</v>
      </c>
      <c r="AD7" t="n">
        <v>571309.46842308</v>
      </c>
      <c r="AE7" t="n">
        <v>781690.8190913689</v>
      </c>
      <c r="AF7" t="n">
        <v>1.889888475530605e-06</v>
      </c>
      <c r="AG7" t="n">
        <v>16.38888888888889</v>
      </c>
      <c r="AH7" t="n">
        <v>707087.344427243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5.47</v>
      </c>
      <c r="E8" t="n">
        <v>18.28</v>
      </c>
      <c r="F8" t="n">
        <v>11.99</v>
      </c>
      <c r="G8" t="n">
        <v>11.6</v>
      </c>
      <c r="H8" t="n">
        <v>0.15</v>
      </c>
      <c r="I8" t="n">
        <v>62</v>
      </c>
      <c r="J8" t="n">
        <v>288.2</v>
      </c>
      <c r="K8" t="n">
        <v>61.2</v>
      </c>
      <c r="L8" t="n">
        <v>2.5</v>
      </c>
      <c r="M8" t="n">
        <v>60</v>
      </c>
      <c r="N8" t="n">
        <v>79.5</v>
      </c>
      <c r="O8" t="n">
        <v>35779.11</v>
      </c>
      <c r="P8" t="n">
        <v>211.26</v>
      </c>
      <c r="Q8" t="n">
        <v>624.01</v>
      </c>
      <c r="R8" t="n">
        <v>71</v>
      </c>
      <c r="S8" t="n">
        <v>29.8</v>
      </c>
      <c r="T8" t="n">
        <v>19247.33</v>
      </c>
      <c r="U8" t="n">
        <v>0.42</v>
      </c>
      <c r="V8" t="n">
        <v>0.78</v>
      </c>
      <c r="W8" t="n">
        <v>2.45</v>
      </c>
      <c r="X8" t="n">
        <v>1.24</v>
      </c>
      <c r="Y8" t="n">
        <v>1</v>
      </c>
      <c r="Z8" t="n">
        <v>10</v>
      </c>
      <c r="AA8" t="n">
        <v>557.6181997304068</v>
      </c>
      <c r="AB8" t="n">
        <v>762.9578212499077</v>
      </c>
      <c r="AC8" t="n">
        <v>690.1421976078433</v>
      </c>
      <c r="AD8" t="n">
        <v>557618.1997304067</v>
      </c>
      <c r="AE8" t="n">
        <v>762957.8212499077</v>
      </c>
      <c r="AF8" t="n">
        <v>1.951833313411451e-06</v>
      </c>
      <c r="AG8" t="n">
        <v>15.86805555555556</v>
      </c>
      <c r="AH8" t="n">
        <v>690142.1976078433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5.6075</v>
      </c>
      <c r="E9" t="n">
        <v>17.83</v>
      </c>
      <c r="F9" t="n">
        <v>11.87</v>
      </c>
      <c r="G9" t="n">
        <v>12.71</v>
      </c>
      <c r="H9" t="n">
        <v>0.17</v>
      </c>
      <c r="I9" t="n">
        <v>56</v>
      </c>
      <c r="J9" t="n">
        <v>288.71</v>
      </c>
      <c r="K9" t="n">
        <v>61.2</v>
      </c>
      <c r="L9" t="n">
        <v>2.75</v>
      </c>
      <c r="M9" t="n">
        <v>54</v>
      </c>
      <c r="N9" t="n">
        <v>79.76000000000001</v>
      </c>
      <c r="O9" t="n">
        <v>35841.5</v>
      </c>
      <c r="P9" t="n">
        <v>208.7</v>
      </c>
      <c r="Q9" t="n">
        <v>624.1900000000001</v>
      </c>
      <c r="R9" t="n">
        <v>67.02</v>
      </c>
      <c r="S9" t="n">
        <v>29.8</v>
      </c>
      <c r="T9" t="n">
        <v>17290.5</v>
      </c>
      <c r="U9" t="n">
        <v>0.44</v>
      </c>
      <c r="V9" t="n">
        <v>0.79</v>
      </c>
      <c r="W9" t="n">
        <v>2.45</v>
      </c>
      <c r="X9" t="n">
        <v>1.12</v>
      </c>
      <c r="Y9" t="n">
        <v>1</v>
      </c>
      <c r="Z9" t="n">
        <v>10</v>
      </c>
      <c r="AA9" t="n">
        <v>536.5843351701482</v>
      </c>
      <c r="AB9" t="n">
        <v>734.178359809949</v>
      </c>
      <c r="AC9" t="n">
        <v>664.1094075754864</v>
      </c>
      <c r="AD9" t="n">
        <v>536584.3351701482</v>
      </c>
      <c r="AE9" t="n">
        <v>734178.3598099491</v>
      </c>
      <c r="AF9" t="n">
        <v>2.000896765073987e-06</v>
      </c>
      <c r="AG9" t="n">
        <v>15.47743055555556</v>
      </c>
      <c r="AH9" t="n">
        <v>664109.4075754865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5.7298</v>
      </c>
      <c r="E10" t="n">
        <v>17.45</v>
      </c>
      <c r="F10" t="n">
        <v>11.76</v>
      </c>
      <c r="G10" t="n">
        <v>13.83</v>
      </c>
      <c r="H10" t="n">
        <v>0.18</v>
      </c>
      <c r="I10" t="n">
        <v>51</v>
      </c>
      <c r="J10" t="n">
        <v>289.21</v>
      </c>
      <c r="K10" t="n">
        <v>61.2</v>
      </c>
      <c r="L10" t="n">
        <v>3</v>
      </c>
      <c r="M10" t="n">
        <v>49</v>
      </c>
      <c r="N10" t="n">
        <v>80.02</v>
      </c>
      <c r="O10" t="n">
        <v>35903.99</v>
      </c>
      <c r="P10" t="n">
        <v>206.38</v>
      </c>
      <c r="Q10" t="n">
        <v>624.04</v>
      </c>
      <c r="R10" t="n">
        <v>63.56</v>
      </c>
      <c r="S10" t="n">
        <v>29.8</v>
      </c>
      <c r="T10" t="n">
        <v>15582.17</v>
      </c>
      <c r="U10" t="n">
        <v>0.47</v>
      </c>
      <c r="V10" t="n">
        <v>0.79</v>
      </c>
      <c r="W10" t="n">
        <v>2.44</v>
      </c>
      <c r="X10" t="n">
        <v>1.01</v>
      </c>
      <c r="Y10" t="n">
        <v>1</v>
      </c>
      <c r="Z10" t="n">
        <v>10</v>
      </c>
      <c r="AA10" t="n">
        <v>517.1726421704802</v>
      </c>
      <c r="AB10" t="n">
        <v>707.6184250643487</v>
      </c>
      <c r="AC10" t="n">
        <v>640.0843157249037</v>
      </c>
      <c r="AD10" t="n">
        <v>517172.6421704803</v>
      </c>
      <c r="AE10" t="n">
        <v>707618.4250643487</v>
      </c>
      <c r="AF10" t="n">
        <v>2.044536475170919e-06</v>
      </c>
      <c r="AG10" t="n">
        <v>15.14756944444444</v>
      </c>
      <c r="AH10" t="n">
        <v>640084.3157249037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5.8524</v>
      </c>
      <c r="E11" t="n">
        <v>17.09</v>
      </c>
      <c r="F11" t="n">
        <v>11.66</v>
      </c>
      <c r="G11" t="n">
        <v>15.21</v>
      </c>
      <c r="H11" t="n">
        <v>0.2</v>
      </c>
      <c r="I11" t="n">
        <v>46</v>
      </c>
      <c r="J11" t="n">
        <v>289.72</v>
      </c>
      <c r="K11" t="n">
        <v>61.2</v>
      </c>
      <c r="L11" t="n">
        <v>3.25</v>
      </c>
      <c r="M11" t="n">
        <v>44</v>
      </c>
      <c r="N11" t="n">
        <v>80.27</v>
      </c>
      <c r="O11" t="n">
        <v>35966.59</v>
      </c>
      <c r="P11" t="n">
        <v>204.43</v>
      </c>
      <c r="Q11" t="n">
        <v>624.1900000000001</v>
      </c>
      <c r="R11" t="n">
        <v>60.6</v>
      </c>
      <c r="S11" t="n">
        <v>29.8</v>
      </c>
      <c r="T11" t="n">
        <v>14126.13</v>
      </c>
      <c r="U11" t="n">
        <v>0.49</v>
      </c>
      <c r="V11" t="n">
        <v>0.8</v>
      </c>
      <c r="W11" t="n">
        <v>2.43</v>
      </c>
      <c r="X11" t="n">
        <v>0.91</v>
      </c>
      <c r="Y11" t="n">
        <v>1</v>
      </c>
      <c r="Z11" t="n">
        <v>10</v>
      </c>
      <c r="AA11" t="n">
        <v>509.1854333959657</v>
      </c>
      <c r="AB11" t="n">
        <v>696.6899736482759</v>
      </c>
      <c r="AC11" t="n">
        <v>630.1988603738031</v>
      </c>
      <c r="AD11" t="n">
        <v>509185.4333959657</v>
      </c>
      <c r="AE11" t="n">
        <v>696689.9736482759</v>
      </c>
      <c r="AF11" t="n">
        <v>2.088283232798752e-06</v>
      </c>
      <c r="AG11" t="n">
        <v>14.83506944444444</v>
      </c>
      <c r="AH11" t="n">
        <v>630198.8603738031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5.9253</v>
      </c>
      <c r="E12" t="n">
        <v>16.88</v>
      </c>
      <c r="F12" t="n">
        <v>11.61</v>
      </c>
      <c r="G12" t="n">
        <v>16.2</v>
      </c>
      <c r="H12" t="n">
        <v>0.21</v>
      </c>
      <c r="I12" t="n">
        <v>43</v>
      </c>
      <c r="J12" t="n">
        <v>290.23</v>
      </c>
      <c r="K12" t="n">
        <v>61.2</v>
      </c>
      <c r="L12" t="n">
        <v>3.5</v>
      </c>
      <c r="M12" t="n">
        <v>41</v>
      </c>
      <c r="N12" t="n">
        <v>80.53</v>
      </c>
      <c r="O12" t="n">
        <v>36029.29</v>
      </c>
      <c r="P12" t="n">
        <v>203.24</v>
      </c>
      <c r="Q12" t="n">
        <v>624.05</v>
      </c>
      <c r="R12" t="n">
        <v>58.82</v>
      </c>
      <c r="S12" t="n">
        <v>29.8</v>
      </c>
      <c r="T12" t="n">
        <v>13251.95</v>
      </c>
      <c r="U12" t="n">
        <v>0.51</v>
      </c>
      <c r="V12" t="n">
        <v>0.8</v>
      </c>
      <c r="W12" t="n">
        <v>2.43</v>
      </c>
      <c r="X12" t="n">
        <v>0.86</v>
      </c>
      <c r="Y12" t="n">
        <v>1</v>
      </c>
      <c r="Z12" t="n">
        <v>10</v>
      </c>
      <c r="AA12" t="n">
        <v>504.7133078510627</v>
      </c>
      <c r="AB12" t="n">
        <v>690.571014181485</v>
      </c>
      <c r="AC12" t="n">
        <v>624.6638858105091</v>
      </c>
      <c r="AD12" t="n">
        <v>504713.3078510627</v>
      </c>
      <c r="AE12" t="n">
        <v>690571.0141814851</v>
      </c>
      <c r="AF12" t="n">
        <v>2.114295782807471e-06</v>
      </c>
      <c r="AG12" t="n">
        <v>14.65277777777778</v>
      </c>
      <c r="AH12" t="n">
        <v>624663.8858105091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6.0127</v>
      </c>
      <c r="E13" t="n">
        <v>16.63</v>
      </c>
      <c r="F13" t="n">
        <v>11.53</v>
      </c>
      <c r="G13" t="n">
        <v>17.29</v>
      </c>
      <c r="H13" t="n">
        <v>0.23</v>
      </c>
      <c r="I13" t="n">
        <v>40</v>
      </c>
      <c r="J13" t="n">
        <v>290.74</v>
      </c>
      <c r="K13" t="n">
        <v>61.2</v>
      </c>
      <c r="L13" t="n">
        <v>3.75</v>
      </c>
      <c r="M13" t="n">
        <v>38</v>
      </c>
      <c r="N13" t="n">
        <v>80.79000000000001</v>
      </c>
      <c r="O13" t="n">
        <v>36092.1</v>
      </c>
      <c r="P13" t="n">
        <v>201.51</v>
      </c>
      <c r="Q13" t="n">
        <v>624.01</v>
      </c>
      <c r="R13" t="n">
        <v>56.79</v>
      </c>
      <c r="S13" t="n">
        <v>29.8</v>
      </c>
      <c r="T13" t="n">
        <v>12255.41</v>
      </c>
      <c r="U13" t="n">
        <v>0.52</v>
      </c>
      <c r="V13" t="n">
        <v>0.8100000000000001</v>
      </c>
      <c r="W13" t="n">
        <v>2.41</v>
      </c>
      <c r="X13" t="n">
        <v>0.78</v>
      </c>
      <c r="Y13" t="n">
        <v>1</v>
      </c>
      <c r="Z13" t="n">
        <v>10</v>
      </c>
      <c r="AA13" t="n">
        <v>488.091918006277</v>
      </c>
      <c r="AB13" t="n">
        <v>667.8288953118818</v>
      </c>
      <c r="AC13" t="n">
        <v>604.0922428470564</v>
      </c>
      <c r="AD13" t="n">
        <v>488091.9180062769</v>
      </c>
      <c r="AE13" t="n">
        <v>667828.8953118818</v>
      </c>
      <c r="AF13" t="n">
        <v>2.145482296809695e-06</v>
      </c>
      <c r="AG13" t="n">
        <v>14.43576388888889</v>
      </c>
      <c r="AH13" t="n">
        <v>604092.2428470564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6.0929</v>
      </c>
      <c r="E14" t="n">
        <v>16.41</v>
      </c>
      <c r="F14" t="n">
        <v>11.47</v>
      </c>
      <c r="G14" t="n">
        <v>18.6</v>
      </c>
      <c r="H14" t="n">
        <v>0.24</v>
      </c>
      <c r="I14" t="n">
        <v>37</v>
      </c>
      <c r="J14" t="n">
        <v>291.25</v>
      </c>
      <c r="K14" t="n">
        <v>61.2</v>
      </c>
      <c r="L14" t="n">
        <v>4</v>
      </c>
      <c r="M14" t="n">
        <v>35</v>
      </c>
      <c r="N14" t="n">
        <v>81.05</v>
      </c>
      <c r="O14" t="n">
        <v>36155.02</v>
      </c>
      <c r="P14" t="n">
        <v>200.28</v>
      </c>
      <c r="Q14" t="n">
        <v>624.15</v>
      </c>
      <c r="R14" t="n">
        <v>54.66</v>
      </c>
      <c r="S14" t="n">
        <v>29.8</v>
      </c>
      <c r="T14" t="n">
        <v>11203.93</v>
      </c>
      <c r="U14" t="n">
        <v>0.55</v>
      </c>
      <c r="V14" t="n">
        <v>0.8100000000000001</v>
      </c>
      <c r="W14" t="n">
        <v>2.41</v>
      </c>
      <c r="X14" t="n">
        <v>0.72</v>
      </c>
      <c r="Y14" t="n">
        <v>1</v>
      </c>
      <c r="Z14" t="n">
        <v>10</v>
      </c>
      <c r="AA14" t="n">
        <v>483.4846894344188</v>
      </c>
      <c r="AB14" t="n">
        <v>661.5250819232862</v>
      </c>
      <c r="AC14" t="n">
        <v>598.3900565608106</v>
      </c>
      <c r="AD14" t="n">
        <v>483484.6894344189</v>
      </c>
      <c r="AE14" t="n">
        <v>661525.0819232862</v>
      </c>
      <c r="AF14" t="n">
        <v>2.174099670070316e-06</v>
      </c>
      <c r="AG14" t="n">
        <v>14.24479166666667</v>
      </c>
      <c r="AH14" t="n">
        <v>598390.0565608107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6.1451</v>
      </c>
      <c r="E15" t="n">
        <v>16.27</v>
      </c>
      <c r="F15" t="n">
        <v>11.44</v>
      </c>
      <c r="G15" t="n">
        <v>19.61</v>
      </c>
      <c r="H15" t="n">
        <v>0.26</v>
      </c>
      <c r="I15" t="n">
        <v>35</v>
      </c>
      <c r="J15" t="n">
        <v>291.76</v>
      </c>
      <c r="K15" t="n">
        <v>61.2</v>
      </c>
      <c r="L15" t="n">
        <v>4.25</v>
      </c>
      <c r="M15" t="n">
        <v>33</v>
      </c>
      <c r="N15" t="n">
        <v>81.31</v>
      </c>
      <c r="O15" t="n">
        <v>36218.04</v>
      </c>
      <c r="P15" t="n">
        <v>199.24</v>
      </c>
      <c r="Q15" t="n">
        <v>624.03</v>
      </c>
      <c r="R15" t="n">
        <v>54.01</v>
      </c>
      <c r="S15" t="n">
        <v>29.8</v>
      </c>
      <c r="T15" t="n">
        <v>10886.63</v>
      </c>
      <c r="U15" t="n">
        <v>0.55</v>
      </c>
      <c r="V15" t="n">
        <v>0.82</v>
      </c>
      <c r="W15" t="n">
        <v>2.4</v>
      </c>
      <c r="X15" t="n">
        <v>0.6899999999999999</v>
      </c>
      <c r="Y15" t="n">
        <v>1</v>
      </c>
      <c r="Z15" t="n">
        <v>10</v>
      </c>
      <c r="AA15" t="n">
        <v>480.3850632558244</v>
      </c>
      <c r="AB15" t="n">
        <v>657.2840366398772</v>
      </c>
      <c r="AC15" t="n">
        <v>594.5537706869059</v>
      </c>
      <c r="AD15" t="n">
        <v>480385.0632558244</v>
      </c>
      <c r="AE15" t="n">
        <v>657284.0366398771</v>
      </c>
      <c r="AF15" t="n">
        <v>2.19272594044693e-06</v>
      </c>
      <c r="AG15" t="n">
        <v>14.12326388888889</v>
      </c>
      <c r="AH15" t="n">
        <v>594553.7706869058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6.2029</v>
      </c>
      <c r="E16" t="n">
        <v>16.12</v>
      </c>
      <c r="F16" t="n">
        <v>11.39</v>
      </c>
      <c r="G16" t="n">
        <v>20.72</v>
      </c>
      <c r="H16" t="n">
        <v>0.27</v>
      </c>
      <c r="I16" t="n">
        <v>33</v>
      </c>
      <c r="J16" t="n">
        <v>292.27</v>
      </c>
      <c r="K16" t="n">
        <v>61.2</v>
      </c>
      <c r="L16" t="n">
        <v>4.5</v>
      </c>
      <c r="M16" t="n">
        <v>31</v>
      </c>
      <c r="N16" t="n">
        <v>81.56999999999999</v>
      </c>
      <c r="O16" t="n">
        <v>36281.16</v>
      </c>
      <c r="P16" t="n">
        <v>198.33</v>
      </c>
      <c r="Q16" t="n">
        <v>624.04</v>
      </c>
      <c r="R16" t="n">
        <v>52.51</v>
      </c>
      <c r="S16" t="n">
        <v>29.8</v>
      </c>
      <c r="T16" t="n">
        <v>10148.9</v>
      </c>
      <c r="U16" t="n">
        <v>0.57</v>
      </c>
      <c r="V16" t="n">
        <v>0.82</v>
      </c>
      <c r="W16" t="n">
        <v>2.4</v>
      </c>
      <c r="X16" t="n">
        <v>0.65</v>
      </c>
      <c r="Y16" t="n">
        <v>1</v>
      </c>
      <c r="Z16" t="n">
        <v>10</v>
      </c>
      <c r="AA16" t="n">
        <v>476.9696911651483</v>
      </c>
      <c r="AB16" t="n">
        <v>652.6109738698318</v>
      </c>
      <c r="AC16" t="n">
        <v>590.3266984689487</v>
      </c>
      <c r="AD16" t="n">
        <v>476969.6911651483</v>
      </c>
      <c r="AE16" t="n">
        <v>652610.9738698318</v>
      </c>
      <c r="AF16" t="n">
        <v>2.213350431400345e-06</v>
      </c>
      <c r="AG16" t="n">
        <v>13.99305555555556</v>
      </c>
      <c r="AH16" t="n">
        <v>590326.6984689487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6.2748</v>
      </c>
      <c r="E17" t="n">
        <v>15.94</v>
      </c>
      <c r="F17" t="n">
        <v>11.32</v>
      </c>
      <c r="G17" t="n">
        <v>21.9</v>
      </c>
      <c r="H17" t="n">
        <v>0.29</v>
      </c>
      <c r="I17" t="n">
        <v>31</v>
      </c>
      <c r="J17" t="n">
        <v>292.79</v>
      </c>
      <c r="K17" t="n">
        <v>61.2</v>
      </c>
      <c r="L17" t="n">
        <v>4.75</v>
      </c>
      <c r="M17" t="n">
        <v>29</v>
      </c>
      <c r="N17" t="n">
        <v>81.84</v>
      </c>
      <c r="O17" t="n">
        <v>36344.4</v>
      </c>
      <c r="P17" t="n">
        <v>196.56</v>
      </c>
      <c r="Q17" t="n">
        <v>624.05</v>
      </c>
      <c r="R17" t="n">
        <v>50.18</v>
      </c>
      <c r="S17" t="n">
        <v>29.8</v>
      </c>
      <c r="T17" t="n">
        <v>8991.629999999999</v>
      </c>
      <c r="U17" t="n">
        <v>0.59</v>
      </c>
      <c r="V17" t="n">
        <v>0.83</v>
      </c>
      <c r="W17" t="n">
        <v>2.39</v>
      </c>
      <c r="X17" t="n">
        <v>0.57</v>
      </c>
      <c r="Y17" t="n">
        <v>1</v>
      </c>
      <c r="Z17" t="n">
        <v>10</v>
      </c>
      <c r="AA17" t="n">
        <v>461.571939209978</v>
      </c>
      <c r="AB17" t="n">
        <v>631.5430903438939</v>
      </c>
      <c r="AC17" t="n">
        <v>571.2695041777663</v>
      </c>
      <c r="AD17" t="n">
        <v>461571.939209978</v>
      </c>
      <c r="AE17" t="n">
        <v>631543.090343894</v>
      </c>
      <c r="AF17" t="n">
        <v>2.239006156306064e-06</v>
      </c>
      <c r="AG17" t="n">
        <v>13.83680555555556</v>
      </c>
      <c r="AH17" t="n">
        <v>571269.5041777663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6.2858</v>
      </c>
      <c r="E18" t="n">
        <v>15.91</v>
      </c>
      <c r="F18" t="n">
        <v>11.34</v>
      </c>
      <c r="G18" t="n">
        <v>22.69</v>
      </c>
      <c r="H18" t="n">
        <v>0.3</v>
      </c>
      <c r="I18" t="n">
        <v>30</v>
      </c>
      <c r="J18" t="n">
        <v>293.3</v>
      </c>
      <c r="K18" t="n">
        <v>61.2</v>
      </c>
      <c r="L18" t="n">
        <v>5</v>
      </c>
      <c r="M18" t="n">
        <v>28</v>
      </c>
      <c r="N18" t="n">
        <v>82.09999999999999</v>
      </c>
      <c r="O18" t="n">
        <v>36407.75</v>
      </c>
      <c r="P18" t="n">
        <v>196.73</v>
      </c>
      <c r="Q18" t="n">
        <v>624.12</v>
      </c>
      <c r="R18" t="n">
        <v>50.7</v>
      </c>
      <c r="S18" t="n">
        <v>29.8</v>
      </c>
      <c r="T18" t="n">
        <v>9259.469999999999</v>
      </c>
      <c r="U18" t="n">
        <v>0.59</v>
      </c>
      <c r="V18" t="n">
        <v>0.82</v>
      </c>
      <c r="W18" t="n">
        <v>2.41</v>
      </c>
      <c r="X18" t="n">
        <v>0.6</v>
      </c>
      <c r="Y18" t="n">
        <v>1</v>
      </c>
      <c r="Z18" t="n">
        <v>10</v>
      </c>
      <c r="AA18" t="n">
        <v>461.4215786339401</v>
      </c>
      <c r="AB18" t="n">
        <v>631.3373603703185</v>
      </c>
      <c r="AC18" t="n">
        <v>571.083408784125</v>
      </c>
      <c r="AD18" t="n">
        <v>461421.5786339401</v>
      </c>
      <c r="AE18" t="n">
        <v>631337.3603703185</v>
      </c>
      <c r="AF18" t="n">
        <v>2.242931232439067e-06</v>
      </c>
      <c r="AG18" t="n">
        <v>13.81076388888889</v>
      </c>
      <c r="AH18" t="n">
        <v>571083.408784125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6.3486</v>
      </c>
      <c r="E19" t="n">
        <v>15.75</v>
      </c>
      <c r="F19" t="n">
        <v>11.29</v>
      </c>
      <c r="G19" t="n">
        <v>24.2</v>
      </c>
      <c r="H19" t="n">
        <v>0.32</v>
      </c>
      <c r="I19" t="n">
        <v>28</v>
      </c>
      <c r="J19" t="n">
        <v>293.81</v>
      </c>
      <c r="K19" t="n">
        <v>61.2</v>
      </c>
      <c r="L19" t="n">
        <v>5.25</v>
      </c>
      <c r="M19" t="n">
        <v>26</v>
      </c>
      <c r="N19" t="n">
        <v>82.36</v>
      </c>
      <c r="O19" t="n">
        <v>36471.2</v>
      </c>
      <c r="P19" t="n">
        <v>195.63</v>
      </c>
      <c r="Q19" t="n">
        <v>624.08</v>
      </c>
      <c r="R19" t="n">
        <v>49.41</v>
      </c>
      <c r="S19" t="n">
        <v>29.8</v>
      </c>
      <c r="T19" t="n">
        <v>8623.959999999999</v>
      </c>
      <c r="U19" t="n">
        <v>0.6</v>
      </c>
      <c r="V19" t="n">
        <v>0.83</v>
      </c>
      <c r="W19" t="n">
        <v>2.4</v>
      </c>
      <c r="X19" t="n">
        <v>0.55</v>
      </c>
      <c r="Y19" t="n">
        <v>1</v>
      </c>
      <c r="Z19" t="n">
        <v>10</v>
      </c>
      <c r="AA19" t="n">
        <v>457.981690276141</v>
      </c>
      <c r="AB19" t="n">
        <v>626.6307533620139</v>
      </c>
      <c r="AC19" t="n">
        <v>566.8259937429285</v>
      </c>
      <c r="AD19" t="n">
        <v>457981.690276141</v>
      </c>
      <c r="AE19" t="n">
        <v>626630.753362014</v>
      </c>
      <c r="AF19" t="n">
        <v>2.265339848907484e-06</v>
      </c>
      <c r="AG19" t="n">
        <v>13.671875</v>
      </c>
      <c r="AH19" t="n">
        <v>566825.9937429285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6.3829</v>
      </c>
      <c r="E20" t="n">
        <v>15.67</v>
      </c>
      <c r="F20" t="n">
        <v>11.26</v>
      </c>
      <c r="G20" t="n">
        <v>25.03</v>
      </c>
      <c r="H20" t="n">
        <v>0.33</v>
      </c>
      <c r="I20" t="n">
        <v>27</v>
      </c>
      <c r="J20" t="n">
        <v>294.33</v>
      </c>
      <c r="K20" t="n">
        <v>61.2</v>
      </c>
      <c r="L20" t="n">
        <v>5.5</v>
      </c>
      <c r="M20" t="n">
        <v>25</v>
      </c>
      <c r="N20" t="n">
        <v>82.63</v>
      </c>
      <c r="O20" t="n">
        <v>36534.76</v>
      </c>
      <c r="P20" t="n">
        <v>194.87</v>
      </c>
      <c r="Q20" t="n">
        <v>624.12</v>
      </c>
      <c r="R20" t="n">
        <v>48.41</v>
      </c>
      <c r="S20" t="n">
        <v>29.8</v>
      </c>
      <c r="T20" t="n">
        <v>8128.11</v>
      </c>
      <c r="U20" t="n">
        <v>0.62</v>
      </c>
      <c r="V20" t="n">
        <v>0.83</v>
      </c>
      <c r="W20" t="n">
        <v>2.39</v>
      </c>
      <c r="X20" t="n">
        <v>0.52</v>
      </c>
      <c r="Y20" t="n">
        <v>1</v>
      </c>
      <c r="Z20" t="n">
        <v>10</v>
      </c>
      <c r="AA20" t="n">
        <v>455.9824315343881</v>
      </c>
      <c r="AB20" t="n">
        <v>623.8952793504769</v>
      </c>
      <c r="AC20" t="n">
        <v>564.3515895317908</v>
      </c>
      <c r="AD20" t="n">
        <v>455982.4315343881</v>
      </c>
      <c r="AE20" t="n">
        <v>623895.2793504769</v>
      </c>
      <c r="AF20" t="n">
        <v>2.277578949940393e-06</v>
      </c>
      <c r="AG20" t="n">
        <v>13.60243055555556</v>
      </c>
      <c r="AH20" t="n">
        <v>564351.5895317907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6.4082</v>
      </c>
      <c r="E21" t="n">
        <v>15.6</v>
      </c>
      <c r="F21" t="n">
        <v>11.25</v>
      </c>
      <c r="G21" t="n">
        <v>25.97</v>
      </c>
      <c r="H21" t="n">
        <v>0.35</v>
      </c>
      <c r="I21" t="n">
        <v>26</v>
      </c>
      <c r="J21" t="n">
        <v>294.84</v>
      </c>
      <c r="K21" t="n">
        <v>61.2</v>
      </c>
      <c r="L21" t="n">
        <v>5.75</v>
      </c>
      <c r="M21" t="n">
        <v>24</v>
      </c>
      <c r="N21" t="n">
        <v>82.90000000000001</v>
      </c>
      <c r="O21" t="n">
        <v>36598.44</v>
      </c>
      <c r="P21" t="n">
        <v>194.31</v>
      </c>
      <c r="Q21" t="n">
        <v>624</v>
      </c>
      <c r="R21" t="n">
        <v>47.86</v>
      </c>
      <c r="S21" t="n">
        <v>29.8</v>
      </c>
      <c r="T21" t="n">
        <v>7860.04</v>
      </c>
      <c r="U21" t="n">
        <v>0.62</v>
      </c>
      <c r="V21" t="n">
        <v>0.83</v>
      </c>
      <c r="W21" t="n">
        <v>2.4</v>
      </c>
      <c r="X21" t="n">
        <v>0.51</v>
      </c>
      <c r="Y21" t="n">
        <v>1</v>
      </c>
      <c r="Z21" t="n">
        <v>10</v>
      </c>
      <c r="AA21" t="n">
        <v>454.5817316763647</v>
      </c>
      <c r="AB21" t="n">
        <v>621.9787800102129</v>
      </c>
      <c r="AC21" t="n">
        <v>562.6179981987377</v>
      </c>
      <c r="AD21" t="n">
        <v>454581.7316763647</v>
      </c>
      <c r="AE21" t="n">
        <v>621978.7800102129</v>
      </c>
      <c r="AF21" t="n">
        <v>2.2866066250463e-06</v>
      </c>
      <c r="AG21" t="n">
        <v>13.54166666666667</v>
      </c>
      <c r="AH21" t="n">
        <v>562617.9981987377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6.4356</v>
      </c>
      <c r="E22" t="n">
        <v>15.54</v>
      </c>
      <c r="F22" t="n">
        <v>11.24</v>
      </c>
      <c r="G22" t="n">
        <v>26.98</v>
      </c>
      <c r="H22" t="n">
        <v>0.36</v>
      </c>
      <c r="I22" t="n">
        <v>25</v>
      </c>
      <c r="J22" t="n">
        <v>295.36</v>
      </c>
      <c r="K22" t="n">
        <v>61.2</v>
      </c>
      <c r="L22" t="n">
        <v>6</v>
      </c>
      <c r="M22" t="n">
        <v>23</v>
      </c>
      <c r="N22" t="n">
        <v>83.16</v>
      </c>
      <c r="O22" t="n">
        <v>36662.22</v>
      </c>
      <c r="P22" t="n">
        <v>193.7</v>
      </c>
      <c r="Q22" t="n">
        <v>624.13</v>
      </c>
      <c r="R22" t="n">
        <v>47.67</v>
      </c>
      <c r="S22" t="n">
        <v>29.8</v>
      </c>
      <c r="T22" t="n">
        <v>7768.67</v>
      </c>
      <c r="U22" t="n">
        <v>0.63</v>
      </c>
      <c r="V22" t="n">
        <v>0.83</v>
      </c>
      <c r="W22" t="n">
        <v>2.39</v>
      </c>
      <c r="X22" t="n">
        <v>0.49</v>
      </c>
      <c r="Y22" t="n">
        <v>1</v>
      </c>
      <c r="Z22" t="n">
        <v>10</v>
      </c>
      <c r="AA22" t="n">
        <v>452.9076960621263</v>
      </c>
      <c r="AB22" t="n">
        <v>619.6882906295729</v>
      </c>
      <c r="AC22" t="n">
        <v>560.546109909864</v>
      </c>
      <c r="AD22" t="n">
        <v>452907.6960621263</v>
      </c>
      <c r="AE22" t="n">
        <v>619688.2906295728</v>
      </c>
      <c r="AF22" t="n">
        <v>2.296383632868507e-06</v>
      </c>
      <c r="AG22" t="n">
        <v>13.48958333333333</v>
      </c>
      <c r="AH22" t="n">
        <v>560546.1099098639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6.4675</v>
      </c>
      <c r="E23" t="n">
        <v>15.46</v>
      </c>
      <c r="F23" t="n">
        <v>11.22</v>
      </c>
      <c r="G23" t="n">
        <v>28.05</v>
      </c>
      <c r="H23" t="n">
        <v>0.38</v>
      </c>
      <c r="I23" t="n">
        <v>24</v>
      </c>
      <c r="J23" t="n">
        <v>295.88</v>
      </c>
      <c r="K23" t="n">
        <v>61.2</v>
      </c>
      <c r="L23" t="n">
        <v>6.25</v>
      </c>
      <c r="M23" t="n">
        <v>22</v>
      </c>
      <c r="N23" t="n">
        <v>83.43000000000001</v>
      </c>
      <c r="O23" t="n">
        <v>36726.12</v>
      </c>
      <c r="P23" t="n">
        <v>192.89</v>
      </c>
      <c r="Q23" t="n">
        <v>624.0599999999999</v>
      </c>
      <c r="R23" t="n">
        <v>46.92</v>
      </c>
      <c r="S23" t="n">
        <v>29.8</v>
      </c>
      <c r="T23" t="n">
        <v>7398.87</v>
      </c>
      <c r="U23" t="n">
        <v>0.64</v>
      </c>
      <c r="V23" t="n">
        <v>0.83</v>
      </c>
      <c r="W23" t="n">
        <v>2.4</v>
      </c>
      <c r="X23" t="n">
        <v>0.47</v>
      </c>
      <c r="Y23" t="n">
        <v>1</v>
      </c>
      <c r="Z23" t="n">
        <v>10</v>
      </c>
      <c r="AA23" t="n">
        <v>451.0485916316424</v>
      </c>
      <c r="AB23" t="n">
        <v>617.1445819298858</v>
      </c>
      <c r="AC23" t="n">
        <v>558.2451691983575</v>
      </c>
      <c r="AD23" t="n">
        <v>451048.5916316424</v>
      </c>
      <c r="AE23" t="n">
        <v>617144.5819298858</v>
      </c>
      <c r="AF23" t="n">
        <v>2.307766353654216e-06</v>
      </c>
      <c r="AG23" t="n">
        <v>13.42013888888889</v>
      </c>
      <c r="AH23" t="n">
        <v>558245.1691983575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6.5</v>
      </c>
      <c r="E24" t="n">
        <v>15.38</v>
      </c>
      <c r="F24" t="n">
        <v>11.2</v>
      </c>
      <c r="G24" t="n">
        <v>29.21</v>
      </c>
      <c r="H24" t="n">
        <v>0.39</v>
      </c>
      <c r="I24" t="n">
        <v>23</v>
      </c>
      <c r="J24" t="n">
        <v>296.4</v>
      </c>
      <c r="K24" t="n">
        <v>61.2</v>
      </c>
      <c r="L24" t="n">
        <v>6.5</v>
      </c>
      <c r="M24" t="n">
        <v>21</v>
      </c>
      <c r="N24" t="n">
        <v>83.7</v>
      </c>
      <c r="O24" t="n">
        <v>36790.13</v>
      </c>
      <c r="P24" t="n">
        <v>192.45</v>
      </c>
      <c r="Q24" t="n">
        <v>623.99</v>
      </c>
      <c r="R24" t="n">
        <v>46.29</v>
      </c>
      <c r="S24" t="n">
        <v>29.8</v>
      </c>
      <c r="T24" t="n">
        <v>7088.11</v>
      </c>
      <c r="U24" t="n">
        <v>0.64</v>
      </c>
      <c r="V24" t="n">
        <v>0.83</v>
      </c>
      <c r="W24" t="n">
        <v>2.39</v>
      </c>
      <c r="X24" t="n">
        <v>0.45</v>
      </c>
      <c r="Y24" t="n">
        <v>1</v>
      </c>
      <c r="Z24" t="n">
        <v>10</v>
      </c>
      <c r="AA24" t="n">
        <v>449.4976412430301</v>
      </c>
      <c r="AB24" t="n">
        <v>615.0225031850844</v>
      </c>
      <c r="AC24" t="n">
        <v>556.3256186706036</v>
      </c>
      <c r="AD24" t="n">
        <v>449497.6412430301</v>
      </c>
      <c r="AE24" t="n">
        <v>615022.5031850843</v>
      </c>
      <c r="AF24" t="n">
        <v>2.319363169501724e-06</v>
      </c>
      <c r="AG24" t="n">
        <v>13.35069444444444</v>
      </c>
      <c r="AH24" t="n">
        <v>556325.6186706036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6.5291</v>
      </c>
      <c r="E25" t="n">
        <v>15.32</v>
      </c>
      <c r="F25" t="n">
        <v>11.18</v>
      </c>
      <c r="G25" t="n">
        <v>30.49</v>
      </c>
      <c r="H25" t="n">
        <v>0.4</v>
      </c>
      <c r="I25" t="n">
        <v>22</v>
      </c>
      <c r="J25" t="n">
        <v>296.92</v>
      </c>
      <c r="K25" t="n">
        <v>61.2</v>
      </c>
      <c r="L25" t="n">
        <v>6.75</v>
      </c>
      <c r="M25" t="n">
        <v>20</v>
      </c>
      <c r="N25" t="n">
        <v>83.97</v>
      </c>
      <c r="O25" t="n">
        <v>36854.25</v>
      </c>
      <c r="P25" t="n">
        <v>191.75</v>
      </c>
      <c r="Q25" t="n">
        <v>623.99</v>
      </c>
      <c r="R25" t="n">
        <v>45.81</v>
      </c>
      <c r="S25" t="n">
        <v>29.8</v>
      </c>
      <c r="T25" t="n">
        <v>6851.52</v>
      </c>
      <c r="U25" t="n">
        <v>0.65</v>
      </c>
      <c r="V25" t="n">
        <v>0.84</v>
      </c>
      <c r="W25" t="n">
        <v>2.39</v>
      </c>
      <c r="X25" t="n">
        <v>0.43</v>
      </c>
      <c r="Y25" t="n">
        <v>1</v>
      </c>
      <c r="Z25" t="n">
        <v>10</v>
      </c>
      <c r="AA25" t="n">
        <v>447.8568527218255</v>
      </c>
      <c r="AB25" t="n">
        <v>612.7775039438915</v>
      </c>
      <c r="AC25" t="n">
        <v>554.294879006114</v>
      </c>
      <c r="AD25" t="n">
        <v>447856.8527218255</v>
      </c>
      <c r="AE25" t="n">
        <v>612777.5039438915</v>
      </c>
      <c r="AF25" t="n">
        <v>2.329746779999032e-06</v>
      </c>
      <c r="AG25" t="n">
        <v>13.29861111111111</v>
      </c>
      <c r="AH25" t="n">
        <v>554294.879006114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6.5644</v>
      </c>
      <c r="E26" t="n">
        <v>15.23</v>
      </c>
      <c r="F26" t="n">
        <v>11.15</v>
      </c>
      <c r="G26" t="n">
        <v>31.87</v>
      </c>
      <c r="H26" t="n">
        <v>0.42</v>
      </c>
      <c r="I26" t="n">
        <v>21</v>
      </c>
      <c r="J26" t="n">
        <v>297.44</v>
      </c>
      <c r="K26" t="n">
        <v>61.2</v>
      </c>
      <c r="L26" t="n">
        <v>7</v>
      </c>
      <c r="M26" t="n">
        <v>19</v>
      </c>
      <c r="N26" t="n">
        <v>84.23999999999999</v>
      </c>
      <c r="O26" t="n">
        <v>36918.48</v>
      </c>
      <c r="P26" t="n">
        <v>190.98</v>
      </c>
      <c r="Q26" t="n">
        <v>623.99</v>
      </c>
      <c r="R26" t="n">
        <v>44.75</v>
      </c>
      <c r="S26" t="n">
        <v>29.8</v>
      </c>
      <c r="T26" t="n">
        <v>6326.75</v>
      </c>
      <c r="U26" t="n">
        <v>0.67</v>
      </c>
      <c r="V26" t="n">
        <v>0.84</v>
      </c>
      <c r="W26" t="n">
        <v>2.39</v>
      </c>
      <c r="X26" t="n">
        <v>0.41</v>
      </c>
      <c r="Y26" t="n">
        <v>1</v>
      </c>
      <c r="Z26" t="n">
        <v>10</v>
      </c>
      <c r="AA26" t="n">
        <v>445.9240106150958</v>
      </c>
      <c r="AB26" t="n">
        <v>610.1329041024883</v>
      </c>
      <c r="AC26" t="n">
        <v>551.9026760618551</v>
      </c>
      <c r="AD26" t="n">
        <v>445924.0106150958</v>
      </c>
      <c r="AE26" t="n">
        <v>610132.9041024883</v>
      </c>
      <c r="AF26" t="n">
        <v>2.342342706134941e-06</v>
      </c>
      <c r="AG26" t="n">
        <v>13.22048611111111</v>
      </c>
      <c r="AH26" t="n">
        <v>551902.6760618552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6.6017</v>
      </c>
      <c r="E27" t="n">
        <v>15.15</v>
      </c>
      <c r="F27" t="n">
        <v>11.12</v>
      </c>
      <c r="G27" t="n">
        <v>33.36</v>
      </c>
      <c r="H27" t="n">
        <v>0.43</v>
      </c>
      <c r="I27" t="n">
        <v>20</v>
      </c>
      <c r="J27" t="n">
        <v>297.96</v>
      </c>
      <c r="K27" t="n">
        <v>61.2</v>
      </c>
      <c r="L27" t="n">
        <v>7.25</v>
      </c>
      <c r="M27" t="n">
        <v>18</v>
      </c>
      <c r="N27" t="n">
        <v>84.51000000000001</v>
      </c>
      <c r="O27" t="n">
        <v>36982.83</v>
      </c>
      <c r="P27" t="n">
        <v>190.16</v>
      </c>
      <c r="Q27" t="n">
        <v>624.05</v>
      </c>
      <c r="R27" t="n">
        <v>44.07</v>
      </c>
      <c r="S27" t="n">
        <v>29.8</v>
      </c>
      <c r="T27" t="n">
        <v>5994.28</v>
      </c>
      <c r="U27" t="n">
        <v>0.68</v>
      </c>
      <c r="V27" t="n">
        <v>0.84</v>
      </c>
      <c r="W27" t="n">
        <v>2.38</v>
      </c>
      <c r="X27" t="n">
        <v>0.37</v>
      </c>
      <c r="Y27" t="n">
        <v>1</v>
      </c>
      <c r="Z27" t="n">
        <v>10</v>
      </c>
      <c r="AA27" t="n">
        <v>433.0547322421857</v>
      </c>
      <c r="AB27" t="n">
        <v>592.5245896801807</v>
      </c>
      <c r="AC27" t="n">
        <v>535.9748744545883</v>
      </c>
      <c r="AD27" t="n">
        <v>433054.7322421857</v>
      </c>
      <c r="AE27" t="n">
        <v>592524.5896801808</v>
      </c>
      <c r="AF27" t="n">
        <v>2.355652282476851e-06</v>
      </c>
      <c r="AG27" t="n">
        <v>13.15104166666667</v>
      </c>
      <c r="AH27" t="n">
        <v>535974.8744545883</v>
      </c>
    </row>
    <row r="28">
      <c r="A28" t="n">
        <v>26</v>
      </c>
      <c r="B28" t="n">
        <v>145</v>
      </c>
      <c r="C28" t="inlineStr">
        <is>
          <t xml:space="preserve">CONCLUIDO	</t>
        </is>
      </c>
      <c r="D28" t="n">
        <v>6.6005</v>
      </c>
      <c r="E28" t="n">
        <v>15.15</v>
      </c>
      <c r="F28" t="n">
        <v>11.12</v>
      </c>
      <c r="G28" t="n">
        <v>33.37</v>
      </c>
      <c r="H28" t="n">
        <v>0.45</v>
      </c>
      <c r="I28" t="n">
        <v>20</v>
      </c>
      <c r="J28" t="n">
        <v>298.48</v>
      </c>
      <c r="K28" t="n">
        <v>61.2</v>
      </c>
      <c r="L28" t="n">
        <v>7.5</v>
      </c>
      <c r="M28" t="n">
        <v>18</v>
      </c>
      <c r="N28" t="n">
        <v>84.79000000000001</v>
      </c>
      <c r="O28" t="n">
        <v>37047.29</v>
      </c>
      <c r="P28" t="n">
        <v>189.78</v>
      </c>
      <c r="Q28" t="n">
        <v>623.98</v>
      </c>
      <c r="R28" t="n">
        <v>44.08</v>
      </c>
      <c r="S28" t="n">
        <v>29.8</v>
      </c>
      <c r="T28" t="n">
        <v>6000.57</v>
      </c>
      <c r="U28" t="n">
        <v>0.68</v>
      </c>
      <c r="V28" t="n">
        <v>0.84</v>
      </c>
      <c r="W28" t="n">
        <v>2.38</v>
      </c>
      <c r="X28" t="n">
        <v>0.38</v>
      </c>
      <c r="Y28" t="n">
        <v>1</v>
      </c>
      <c r="Z28" t="n">
        <v>10</v>
      </c>
      <c r="AA28" t="n">
        <v>432.779599339241</v>
      </c>
      <c r="AB28" t="n">
        <v>592.1481407043648</v>
      </c>
      <c r="AC28" t="n">
        <v>535.6343532406747</v>
      </c>
      <c r="AD28" t="n">
        <v>432779.599339241</v>
      </c>
      <c r="AE28" t="n">
        <v>592148.1407043647</v>
      </c>
      <c r="AF28" t="n">
        <v>2.355224092353251e-06</v>
      </c>
      <c r="AG28" t="n">
        <v>13.15104166666667</v>
      </c>
      <c r="AH28" t="n">
        <v>535634.3532406747</v>
      </c>
    </row>
    <row r="29">
      <c r="A29" t="n">
        <v>27</v>
      </c>
      <c r="B29" t="n">
        <v>145</v>
      </c>
      <c r="C29" t="inlineStr">
        <is>
          <t xml:space="preserve">CONCLUIDO	</t>
        </is>
      </c>
      <c r="D29" t="n">
        <v>6.6302</v>
      </c>
      <c r="E29" t="n">
        <v>15.08</v>
      </c>
      <c r="F29" t="n">
        <v>11.11</v>
      </c>
      <c r="G29" t="n">
        <v>35.08</v>
      </c>
      <c r="H29" t="n">
        <v>0.46</v>
      </c>
      <c r="I29" t="n">
        <v>19</v>
      </c>
      <c r="J29" t="n">
        <v>299.01</v>
      </c>
      <c r="K29" t="n">
        <v>61.2</v>
      </c>
      <c r="L29" t="n">
        <v>7.75</v>
      </c>
      <c r="M29" t="n">
        <v>17</v>
      </c>
      <c r="N29" t="n">
        <v>85.06</v>
      </c>
      <c r="O29" t="n">
        <v>37111.87</v>
      </c>
      <c r="P29" t="n">
        <v>189.27</v>
      </c>
      <c r="Q29" t="n">
        <v>623.97</v>
      </c>
      <c r="R29" t="n">
        <v>43.4</v>
      </c>
      <c r="S29" t="n">
        <v>29.8</v>
      </c>
      <c r="T29" t="n">
        <v>5664.38</v>
      </c>
      <c r="U29" t="n">
        <v>0.6899999999999999</v>
      </c>
      <c r="V29" t="n">
        <v>0.84</v>
      </c>
      <c r="W29" t="n">
        <v>2.39</v>
      </c>
      <c r="X29" t="n">
        <v>0.36</v>
      </c>
      <c r="Y29" t="n">
        <v>1</v>
      </c>
      <c r="Z29" t="n">
        <v>10</v>
      </c>
      <c r="AA29" t="n">
        <v>431.3741749939745</v>
      </c>
      <c r="AB29" t="n">
        <v>590.2251771122251</v>
      </c>
      <c r="AC29" t="n">
        <v>533.8949145948725</v>
      </c>
      <c r="AD29" t="n">
        <v>431374.1749939745</v>
      </c>
      <c r="AE29" t="n">
        <v>590225.1771122251</v>
      </c>
      <c r="AF29" t="n">
        <v>2.365821797912358e-06</v>
      </c>
      <c r="AG29" t="n">
        <v>13.09027777777778</v>
      </c>
      <c r="AH29" t="n">
        <v>533894.9145948725</v>
      </c>
    </row>
    <row r="30">
      <c r="A30" t="n">
        <v>28</v>
      </c>
      <c r="B30" t="n">
        <v>145</v>
      </c>
      <c r="C30" t="inlineStr">
        <is>
          <t xml:space="preserve">CONCLUIDO	</t>
        </is>
      </c>
      <c r="D30" t="n">
        <v>6.6625</v>
      </c>
      <c r="E30" t="n">
        <v>15.01</v>
      </c>
      <c r="F30" t="n">
        <v>11.09</v>
      </c>
      <c r="G30" t="n">
        <v>36.97</v>
      </c>
      <c r="H30" t="n">
        <v>0.48</v>
      </c>
      <c r="I30" t="n">
        <v>18</v>
      </c>
      <c r="J30" t="n">
        <v>299.53</v>
      </c>
      <c r="K30" t="n">
        <v>61.2</v>
      </c>
      <c r="L30" t="n">
        <v>8</v>
      </c>
      <c r="M30" t="n">
        <v>16</v>
      </c>
      <c r="N30" t="n">
        <v>85.33</v>
      </c>
      <c r="O30" t="n">
        <v>37176.68</v>
      </c>
      <c r="P30" t="n">
        <v>188.64</v>
      </c>
      <c r="Q30" t="n">
        <v>624.01</v>
      </c>
      <c r="R30" t="n">
        <v>42.97</v>
      </c>
      <c r="S30" t="n">
        <v>29.8</v>
      </c>
      <c r="T30" t="n">
        <v>5452.78</v>
      </c>
      <c r="U30" t="n">
        <v>0.6899999999999999</v>
      </c>
      <c r="V30" t="n">
        <v>0.84</v>
      </c>
      <c r="W30" t="n">
        <v>2.38</v>
      </c>
      <c r="X30" t="n">
        <v>0.34</v>
      </c>
      <c r="Y30" t="n">
        <v>1</v>
      </c>
      <c r="Z30" t="n">
        <v>10</v>
      </c>
      <c r="AA30" t="n">
        <v>429.7551464762008</v>
      </c>
      <c r="AB30" t="n">
        <v>588.0099508677099</v>
      </c>
      <c r="AC30" t="n">
        <v>531.8911064340443</v>
      </c>
      <c r="AD30" t="n">
        <v>429755.1464762008</v>
      </c>
      <c r="AE30" t="n">
        <v>588009.9508677099</v>
      </c>
      <c r="AF30" t="n">
        <v>2.377347248739267e-06</v>
      </c>
      <c r="AG30" t="n">
        <v>13.02951388888889</v>
      </c>
      <c r="AH30" t="n">
        <v>531891.1064340443</v>
      </c>
    </row>
    <row r="31">
      <c r="A31" t="n">
        <v>29</v>
      </c>
      <c r="B31" t="n">
        <v>145</v>
      </c>
      <c r="C31" t="inlineStr">
        <is>
          <t xml:space="preserve">CONCLUIDO	</t>
        </is>
      </c>
      <c r="D31" t="n">
        <v>6.6688</v>
      </c>
      <c r="E31" t="n">
        <v>15</v>
      </c>
      <c r="F31" t="n">
        <v>11.08</v>
      </c>
      <c r="G31" t="n">
        <v>36.92</v>
      </c>
      <c r="H31" t="n">
        <v>0.49</v>
      </c>
      <c r="I31" t="n">
        <v>18</v>
      </c>
      <c r="J31" t="n">
        <v>300.06</v>
      </c>
      <c r="K31" t="n">
        <v>61.2</v>
      </c>
      <c r="L31" t="n">
        <v>8.25</v>
      </c>
      <c r="M31" t="n">
        <v>16</v>
      </c>
      <c r="N31" t="n">
        <v>85.61</v>
      </c>
      <c r="O31" t="n">
        <v>37241.49</v>
      </c>
      <c r="P31" t="n">
        <v>187.93</v>
      </c>
      <c r="Q31" t="n">
        <v>623.97</v>
      </c>
      <c r="R31" t="n">
        <v>42.64</v>
      </c>
      <c r="S31" t="n">
        <v>29.8</v>
      </c>
      <c r="T31" t="n">
        <v>5286.51</v>
      </c>
      <c r="U31" t="n">
        <v>0.7</v>
      </c>
      <c r="V31" t="n">
        <v>0.84</v>
      </c>
      <c r="W31" t="n">
        <v>2.38</v>
      </c>
      <c r="X31" t="n">
        <v>0.33</v>
      </c>
      <c r="Y31" t="n">
        <v>1</v>
      </c>
      <c r="Z31" t="n">
        <v>10</v>
      </c>
      <c r="AA31" t="n">
        <v>428.9332003332822</v>
      </c>
      <c r="AB31" t="n">
        <v>586.885327893264</v>
      </c>
      <c r="AC31" t="n">
        <v>530.8738158978612</v>
      </c>
      <c r="AD31" t="n">
        <v>428933.2003332822</v>
      </c>
      <c r="AE31" t="n">
        <v>586885.327893264</v>
      </c>
      <c r="AF31" t="n">
        <v>2.379595246888169e-06</v>
      </c>
      <c r="AG31" t="n">
        <v>13.02083333333333</v>
      </c>
      <c r="AH31" t="n">
        <v>530873.8158978611</v>
      </c>
    </row>
    <row r="32">
      <c r="A32" t="n">
        <v>30</v>
      </c>
      <c r="B32" t="n">
        <v>145</v>
      </c>
      <c r="C32" t="inlineStr">
        <is>
          <t xml:space="preserve">CONCLUIDO	</t>
        </is>
      </c>
      <c r="D32" t="n">
        <v>6.6958</v>
      </c>
      <c r="E32" t="n">
        <v>14.93</v>
      </c>
      <c r="F32" t="n">
        <v>11.07</v>
      </c>
      <c r="G32" t="n">
        <v>39.07</v>
      </c>
      <c r="H32" t="n">
        <v>0.5</v>
      </c>
      <c r="I32" t="n">
        <v>17</v>
      </c>
      <c r="J32" t="n">
        <v>300.59</v>
      </c>
      <c r="K32" t="n">
        <v>61.2</v>
      </c>
      <c r="L32" t="n">
        <v>8.5</v>
      </c>
      <c r="M32" t="n">
        <v>15</v>
      </c>
      <c r="N32" t="n">
        <v>85.89</v>
      </c>
      <c r="O32" t="n">
        <v>37306.42</v>
      </c>
      <c r="P32" t="n">
        <v>187.39</v>
      </c>
      <c r="Q32" t="n">
        <v>624.05</v>
      </c>
      <c r="R32" t="n">
        <v>42.37</v>
      </c>
      <c r="S32" t="n">
        <v>29.8</v>
      </c>
      <c r="T32" t="n">
        <v>5157.33</v>
      </c>
      <c r="U32" t="n">
        <v>0.7</v>
      </c>
      <c r="V32" t="n">
        <v>0.84</v>
      </c>
      <c r="W32" t="n">
        <v>2.38</v>
      </c>
      <c r="X32" t="n">
        <v>0.32</v>
      </c>
      <c r="Y32" t="n">
        <v>1</v>
      </c>
      <c r="Z32" t="n">
        <v>10</v>
      </c>
      <c r="AA32" t="n">
        <v>427.4466261895066</v>
      </c>
      <c r="AB32" t="n">
        <v>584.8513315667277</v>
      </c>
      <c r="AC32" t="n">
        <v>529.0339413259977</v>
      </c>
      <c r="AD32" t="n">
        <v>427446.6261895066</v>
      </c>
      <c r="AE32" t="n">
        <v>584851.3315667277</v>
      </c>
      <c r="AF32" t="n">
        <v>2.389229524669176e-06</v>
      </c>
      <c r="AG32" t="n">
        <v>12.96006944444444</v>
      </c>
      <c r="AH32" t="n">
        <v>529033.9413259977</v>
      </c>
    </row>
    <row r="33">
      <c r="A33" t="n">
        <v>31</v>
      </c>
      <c r="B33" t="n">
        <v>145</v>
      </c>
      <c r="C33" t="inlineStr">
        <is>
          <t xml:space="preserve">CONCLUIDO	</t>
        </is>
      </c>
      <c r="D33" t="n">
        <v>6.6901</v>
      </c>
      <c r="E33" t="n">
        <v>14.95</v>
      </c>
      <c r="F33" t="n">
        <v>11.08</v>
      </c>
      <c r="G33" t="n">
        <v>39.11</v>
      </c>
      <c r="H33" t="n">
        <v>0.52</v>
      </c>
      <c r="I33" t="n">
        <v>17</v>
      </c>
      <c r="J33" t="n">
        <v>301.11</v>
      </c>
      <c r="K33" t="n">
        <v>61.2</v>
      </c>
      <c r="L33" t="n">
        <v>8.75</v>
      </c>
      <c r="M33" t="n">
        <v>15</v>
      </c>
      <c r="N33" t="n">
        <v>86.16</v>
      </c>
      <c r="O33" t="n">
        <v>37371.47</v>
      </c>
      <c r="P33" t="n">
        <v>187.71</v>
      </c>
      <c r="Q33" t="n">
        <v>623.97</v>
      </c>
      <c r="R33" t="n">
        <v>42.79</v>
      </c>
      <c r="S33" t="n">
        <v>29.8</v>
      </c>
      <c r="T33" t="n">
        <v>5367.08</v>
      </c>
      <c r="U33" t="n">
        <v>0.7</v>
      </c>
      <c r="V33" t="n">
        <v>0.84</v>
      </c>
      <c r="W33" t="n">
        <v>2.38</v>
      </c>
      <c r="X33" t="n">
        <v>0.34</v>
      </c>
      <c r="Y33" t="n">
        <v>1</v>
      </c>
      <c r="Z33" t="n">
        <v>10</v>
      </c>
      <c r="AA33" t="n">
        <v>427.9283617978491</v>
      </c>
      <c r="AB33" t="n">
        <v>585.5104634787371</v>
      </c>
      <c r="AC33" t="n">
        <v>529.6301666134224</v>
      </c>
      <c r="AD33" t="n">
        <v>427928.3617978491</v>
      </c>
      <c r="AE33" t="n">
        <v>585510.463478737</v>
      </c>
      <c r="AF33" t="n">
        <v>2.387195621582075e-06</v>
      </c>
      <c r="AG33" t="n">
        <v>12.97743055555556</v>
      </c>
      <c r="AH33" t="n">
        <v>529630.1666134223</v>
      </c>
    </row>
    <row r="34">
      <c r="A34" t="n">
        <v>32</v>
      </c>
      <c r="B34" t="n">
        <v>145</v>
      </c>
      <c r="C34" t="inlineStr">
        <is>
          <t xml:space="preserve">CONCLUIDO	</t>
        </is>
      </c>
      <c r="D34" t="n">
        <v>6.7336</v>
      </c>
      <c r="E34" t="n">
        <v>14.85</v>
      </c>
      <c r="F34" t="n">
        <v>11.04</v>
      </c>
      <c r="G34" t="n">
        <v>41.4</v>
      </c>
      <c r="H34" t="n">
        <v>0.53</v>
      </c>
      <c r="I34" t="n">
        <v>16</v>
      </c>
      <c r="J34" t="n">
        <v>301.64</v>
      </c>
      <c r="K34" t="n">
        <v>61.2</v>
      </c>
      <c r="L34" t="n">
        <v>9</v>
      </c>
      <c r="M34" t="n">
        <v>14</v>
      </c>
      <c r="N34" t="n">
        <v>86.44</v>
      </c>
      <c r="O34" t="n">
        <v>37436.63</v>
      </c>
      <c r="P34" t="n">
        <v>186.8</v>
      </c>
      <c r="Q34" t="n">
        <v>623.97</v>
      </c>
      <c r="R34" t="n">
        <v>41.39</v>
      </c>
      <c r="S34" t="n">
        <v>29.8</v>
      </c>
      <c r="T34" t="n">
        <v>4673.59</v>
      </c>
      <c r="U34" t="n">
        <v>0.72</v>
      </c>
      <c r="V34" t="n">
        <v>0.85</v>
      </c>
      <c r="W34" t="n">
        <v>2.38</v>
      </c>
      <c r="X34" t="n">
        <v>0.29</v>
      </c>
      <c r="Y34" t="n">
        <v>1</v>
      </c>
      <c r="Z34" t="n">
        <v>10</v>
      </c>
      <c r="AA34" t="n">
        <v>425.6811097705816</v>
      </c>
      <c r="AB34" t="n">
        <v>582.4356741132673</v>
      </c>
      <c r="AC34" t="n">
        <v>526.8488308294991</v>
      </c>
      <c r="AD34" t="n">
        <v>425681.1097705816</v>
      </c>
      <c r="AE34" t="n">
        <v>582435.6741132673</v>
      </c>
      <c r="AF34" t="n">
        <v>2.402717513562586e-06</v>
      </c>
      <c r="AG34" t="n">
        <v>12.890625</v>
      </c>
      <c r="AH34" t="n">
        <v>526848.8308294991</v>
      </c>
    </row>
    <row r="35">
      <c r="A35" t="n">
        <v>33</v>
      </c>
      <c r="B35" t="n">
        <v>145</v>
      </c>
      <c r="C35" t="inlineStr">
        <is>
          <t xml:space="preserve">CONCLUIDO	</t>
        </is>
      </c>
      <c r="D35" t="n">
        <v>6.7305</v>
      </c>
      <c r="E35" t="n">
        <v>14.86</v>
      </c>
      <c r="F35" t="n">
        <v>11.05</v>
      </c>
      <c r="G35" t="n">
        <v>41.42</v>
      </c>
      <c r="H35" t="n">
        <v>0.55</v>
      </c>
      <c r="I35" t="n">
        <v>16</v>
      </c>
      <c r="J35" t="n">
        <v>302.17</v>
      </c>
      <c r="K35" t="n">
        <v>61.2</v>
      </c>
      <c r="L35" t="n">
        <v>9.25</v>
      </c>
      <c r="M35" t="n">
        <v>14</v>
      </c>
      <c r="N35" t="n">
        <v>86.72</v>
      </c>
      <c r="O35" t="n">
        <v>37501.91</v>
      </c>
      <c r="P35" t="n">
        <v>186.4</v>
      </c>
      <c r="Q35" t="n">
        <v>624.04</v>
      </c>
      <c r="R35" t="n">
        <v>41.64</v>
      </c>
      <c r="S35" t="n">
        <v>29.8</v>
      </c>
      <c r="T35" t="n">
        <v>4797.22</v>
      </c>
      <c r="U35" t="n">
        <v>0.72</v>
      </c>
      <c r="V35" t="n">
        <v>0.85</v>
      </c>
      <c r="W35" t="n">
        <v>2.38</v>
      </c>
      <c r="X35" t="n">
        <v>0.3</v>
      </c>
      <c r="Y35" t="n">
        <v>1</v>
      </c>
      <c r="Z35" t="n">
        <v>10</v>
      </c>
      <c r="AA35" t="n">
        <v>425.4979831598153</v>
      </c>
      <c r="AB35" t="n">
        <v>582.185112205441</v>
      </c>
      <c r="AC35" t="n">
        <v>526.6221821984898</v>
      </c>
      <c r="AD35" t="n">
        <v>425497.9831598153</v>
      </c>
      <c r="AE35" t="n">
        <v>582185.112205441</v>
      </c>
      <c r="AF35" t="n">
        <v>2.401611355743285e-06</v>
      </c>
      <c r="AG35" t="n">
        <v>12.89930555555556</v>
      </c>
      <c r="AH35" t="n">
        <v>526622.1821984898</v>
      </c>
    </row>
    <row r="36">
      <c r="A36" t="n">
        <v>34</v>
      </c>
      <c r="B36" t="n">
        <v>145</v>
      </c>
      <c r="C36" t="inlineStr">
        <is>
          <t xml:space="preserve">CONCLUIDO	</t>
        </is>
      </c>
      <c r="D36" t="n">
        <v>6.7565</v>
      </c>
      <c r="E36" t="n">
        <v>14.8</v>
      </c>
      <c r="F36" t="n">
        <v>11.04</v>
      </c>
      <c r="G36" t="n">
        <v>44.17</v>
      </c>
      <c r="H36" t="n">
        <v>0.5600000000000001</v>
      </c>
      <c r="I36" t="n">
        <v>15</v>
      </c>
      <c r="J36" t="n">
        <v>302.7</v>
      </c>
      <c r="K36" t="n">
        <v>61.2</v>
      </c>
      <c r="L36" t="n">
        <v>9.5</v>
      </c>
      <c r="M36" t="n">
        <v>13</v>
      </c>
      <c r="N36" t="n">
        <v>87</v>
      </c>
      <c r="O36" t="n">
        <v>37567.32</v>
      </c>
      <c r="P36" t="n">
        <v>185.7</v>
      </c>
      <c r="Q36" t="n">
        <v>623.97</v>
      </c>
      <c r="R36" t="n">
        <v>41.6</v>
      </c>
      <c r="S36" t="n">
        <v>29.8</v>
      </c>
      <c r="T36" t="n">
        <v>4783.37</v>
      </c>
      <c r="U36" t="n">
        <v>0.72</v>
      </c>
      <c r="V36" t="n">
        <v>0.85</v>
      </c>
      <c r="W36" t="n">
        <v>2.38</v>
      </c>
      <c r="X36" t="n">
        <v>0.3</v>
      </c>
      <c r="Y36" t="n">
        <v>1</v>
      </c>
      <c r="Z36" t="n">
        <v>10</v>
      </c>
      <c r="AA36" t="n">
        <v>424.1079786791132</v>
      </c>
      <c r="AB36" t="n">
        <v>580.2832467522746</v>
      </c>
      <c r="AC36" t="n">
        <v>524.9018281148888</v>
      </c>
      <c r="AD36" t="n">
        <v>424107.9786791132</v>
      </c>
      <c r="AE36" t="n">
        <v>580283.2467522747</v>
      </c>
      <c r="AF36" t="n">
        <v>2.410888808421292e-06</v>
      </c>
      <c r="AG36" t="n">
        <v>12.84722222222222</v>
      </c>
      <c r="AH36" t="n">
        <v>524901.8281148887</v>
      </c>
    </row>
    <row r="37">
      <c r="A37" t="n">
        <v>35</v>
      </c>
      <c r="B37" t="n">
        <v>145</v>
      </c>
      <c r="C37" t="inlineStr">
        <is>
          <t xml:space="preserve">CONCLUIDO	</t>
        </is>
      </c>
      <c r="D37" t="n">
        <v>6.7588</v>
      </c>
      <c r="E37" t="n">
        <v>14.8</v>
      </c>
      <c r="F37" t="n">
        <v>11.04</v>
      </c>
      <c r="G37" t="n">
        <v>44.15</v>
      </c>
      <c r="H37" t="n">
        <v>0.57</v>
      </c>
      <c r="I37" t="n">
        <v>15</v>
      </c>
      <c r="J37" t="n">
        <v>303.23</v>
      </c>
      <c r="K37" t="n">
        <v>61.2</v>
      </c>
      <c r="L37" t="n">
        <v>9.75</v>
      </c>
      <c r="M37" t="n">
        <v>13</v>
      </c>
      <c r="N37" t="n">
        <v>87.28</v>
      </c>
      <c r="O37" t="n">
        <v>37632.84</v>
      </c>
      <c r="P37" t="n">
        <v>185.76</v>
      </c>
      <c r="Q37" t="n">
        <v>624.01</v>
      </c>
      <c r="R37" t="n">
        <v>41.25</v>
      </c>
      <c r="S37" t="n">
        <v>29.8</v>
      </c>
      <c r="T37" t="n">
        <v>4607.77</v>
      </c>
      <c r="U37" t="n">
        <v>0.72</v>
      </c>
      <c r="V37" t="n">
        <v>0.85</v>
      </c>
      <c r="W37" t="n">
        <v>2.38</v>
      </c>
      <c r="X37" t="n">
        <v>0.29</v>
      </c>
      <c r="Y37" t="n">
        <v>1</v>
      </c>
      <c r="Z37" t="n">
        <v>10</v>
      </c>
      <c r="AA37" t="n">
        <v>424.0878327587575</v>
      </c>
      <c r="AB37" t="n">
        <v>580.2556822152685</v>
      </c>
      <c r="AC37" t="n">
        <v>524.8768942986075</v>
      </c>
      <c r="AD37" t="n">
        <v>424087.8327587575</v>
      </c>
      <c r="AE37" t="n">
        <v>580255.6822152685</v>
      </c>
      <c r="AF37" t="n">
        <v>2.411709506158192e-06</v>
      </c>
      <c r="AG37" t="n">
        <v>12.84722222222222</v>
      </c>
      <c r="AH37" t="n">
        <v>524876.8942986075</v>
      </c>
    </row>
    <row r="38">
      <c r="A38" t="n">
        <v>36</v>
      </c>
      <c r="B38" t="n">
        <v>145</v>
      </c>
      <c r="C38" t="inlineStr">
        <is>
          <t xml:space="preserve">CONCLUIDO	</t>
        </is>
      </c>
      <c r="D38" t="n">
        <v>6.7641</v>
      </c>
      <c r="E38" t="n">
        <v>14.78</v>
      </c>
      <c r="F38" t="n">
        <v>11.03</v>
      </c>
      <c r="G38" t="n">
        <v>44.11</v>
      </c>
      <c r="H38" t="n">
        <v>0.59</v>
      </c>
      <c r="I38" t="n">
        <v>15</v>
      </c>
      <c r="J38" t="n">
        <v>303.76</v>
      </c>
      <c r="K38" t="n">
        <v>61.2</v>
      </c>
      <c r="L38" t="n">
        <v>10</v>
      </c>
      <c r="M38" t="n">
        <v>13</v>
      </c>
      <c r="N38" t="n">
        <v>87.56999999999999</v>
      </c>
      <c r="O38" t="n">
        <v>37698.48</v>
      </c>
      <c r="P38" t="n">
        <v>185.16</v>
      </c>
      <c r="Q38" t="n">
        <v>624</v>
      </c>
      <c r="R38" t="n">
        <v>41.16</v>
      </c>
      <c r="S38" t="n">
        <v>29.8</v>
      </c>
      <c r="T38" t="n">
        <v>4561.08</v>
      </c>
      <c r="U38" t="n">
        <v>0.72</v>
      </c>
      <c r="V38" t="n">
        <v>0.85</v>
      </c>
      <c r="W38" t="n">
        <v>2.37</v>
      </c>
      <c r="X38" t="n">
        <v>0.28</v>
      </c>
      <c r="Y38" t="n">
        <v>1</v>
      </c>
      <c r="Z38" t="n">
        <v>10</v>
      </c>
      <c r="AA38" t="n">
        <v>423.4008227082516</v>
      </c>
      <c r="AB38" t="n">
        <v>579.3156847554221</v>
      </c>
      <c r="AC38" t="n">
        <v>524.0266088770341</v>
      </c>
      <c r="AD38" t="n">
        <v>423400.8227082516</v>
      </c>
      <c r="AE38" t="n">
        <v>579315.6847554222</v>
      </c>
      <c r="AF38" t="n">
        <v>2.413600679204094e-06</v>
      </c>
      <c r="AG38" t="n">
        <v>12.82986111111111</v>
      </c>
      <c r="AH38" t="n">
        <v>524026.608877034</v>
      </c>
    </row>
    <row r="39">
      <c r="A39" t="n">
        <v>37</v>
      </c>
      <c r="B39" t="n">
        <v>145</v>
      </c>
      <c r="C39" t="inlineStr">
        <is>
          <t xml:space="preserve">CONCLUIDO	</t>
        </is>
      </c>
      <c r="D39" t="n">
        <v>6.7955</v>
      </c>
      <c r="E39" t="n">
        <v>14.72</v>
      </c>
      <c r="F39" t="n">
        <v>11.01</v>
      </c>
      <c r="G39" t="n">
        <v>47.19</v>
      </c>
      <c r="H39" t="n">
        <v>0.6</v>
      </c>
      <c r="I39" t="n">
        <v>14</v>
      </c>
      <c r="J39" t="n">
        <v>304.3</v>
      </c>
      <c r="K39" t="n">
        <v>61.2</v>
      </c>
      <c r="L39" t="n">
        <v>10.25</v>
      </c>
      <c r="M39" t="n">
        <v>12</v>
      </c>
      <c r="N39" t="n">
        <v>87.84999999999999</v>
      </c>
      <c r="O39" t="n">
        <v>37764.25</v>
      </c>
      <c r="P39" t="n">
        <v>184.51</v>
      </c>
      <c r="Q39" t="n">
        <v>624.08</v>
      </c>
      <c r="R39" t="n">
        <v>40.44</v>
      </c>
      <c r="S39" t="n">
        <v>29.8</v>
      </c>
      <c r="T39" t="n">
        <v>4206.64</v>
      </c>
      <c r="U39" t="n">
        <v>0.74</v>
      </c>
      <c r="V39" t="n">
        <v>0.85</v>
      </c>
      <c r="W39" t="n">
        <v>2.38</v>
      </c>
      <c r="X39" t="n">
        <v>0.26</v>
      </c>
      <c r="Y39" t="n">
        <v>1</v>
      </c>
      <c r="Z39" t="n">
        <v>10</v>
      </c>
      <c r="AA39" t="n">
        <v>421.8611015164794</v>
      </c>
      <c r="AB39" t="n">
        <v>577.2089702931345</v>
      </c>
      <c r="AC39" t="n">
        <v>522.1209562862348</v>
      </c>
      <c r="AD39" t="n">
        <v>421861.1015164794</v>
      </c>
      <c r="AE39" t="n">
        <v>577208.9702931345</v>
      </c>
      <c r="AF39" t="n">
        <v>2.424804987438302e-06</v>
      </c>
      <c r="AG39" t="n">
        <v>12.77777777777778</v>
      </c>
      <c r="AH39" t="n">
        <v>522120.9562862348</v>
      </c>
    </row>
    <row r="40">
      <c r="A40" t="n">
        <v>38</v>
      </c>
      <c r="B40" t="n">
        <v>145</v>
      </c>
      <c r="C40" t="inlineStr">
        <is>
          <t xml:space="preserve">CONCLUIDO	</t>
        </is>
      </c>
      <c r="D40" t="n">
        <v>6.7989</v>
      </c>
      <c r="E40" t="n">
        <v>14.71</v>
      </c>
      <c r="F40" t="n">
        <v>11</v>
      </c>
      <c r="G40" t="n">
        <v>47.16</v>
      </c>
      <c r="H40" t="n">
        <v>0.61</v>
      </c>
      <c r="I40" t="n">
        <v>14</v>
      </c>
      <c r="J40" t="n">
        <v>304.83</v>
      </c>
      <c r="K40" t="n">
        <v>61.2</v>
      </c>
      <c r="L40" t="n">
        <v>10.5</v>
      </c>
      <c r="M40" t="n">
        <v>12</v>
      </c>
      <c r="N40" t="n">
        <v>88.13</v>
      </c>
      <c r="O40" t="n">
        <v>37830.13</v>
      </c>
      <c r="P40" t="n">
        <v>184.41</v>
      </c>
      <c r="Q40" t="n">
        <v>623.98</v>
      </c>
      <c r="R40" t="n">
        <v>40.26</v>
      </c>
      <c r="S40" t="n">
        <v>29.8</v>
      </c>
      <c r="T40" t="n">
        <v>4117</v>
      </c>
      <c r="U40" t="n">
        <v>0.74</v>
      </c>
      <c r="V40" t="n">
        <v>0.85</v>
      </c>
      <c r="W40" t="n">
        <v>2.38</v>
      </c>
      <c r="X40" t="n">
        <v>0.26</v>
      </c>
      <c r="Y40" t="n">
        <v>1</v>
      </c>
      <c r="Z40" t="n">
        <v>10</v>
      </c>
      <c r="AA40" t="n">
        <v>421.6351415707586</v>
      </c>
      <c r="AB40" t="n">
        <v>576.8998019267501</v>
      </c>
      <c r="AC40" t="n">
        <v>521.8412945148176</v>
      </c>
      <c r="AD40" t="n">
        <v>421635.1415707586</v>
      </c>
      <c r="AE40" t="n">
        <v>576899.8019267501</v>
      </c>
      <c r="AF40" t="n">
        <v>2.426018192788503e-06</v>
      </c>
      <c r="AG40" t="n">
        <v>12.76909722222222</v>
      </c>
      <c r="AH40" t="n">
        <v>521841.2945148177</v>
      </c>
    </row>
    <row r="41">
      <c r="A41" t="n">
        <v>39</v>
      </c>
      <c r="B41" t="n">
        <v>145</v>
      </c>
      <c r="C41" t="inlineStr">
        <is>
          <t xml:space="preserve">CONCLUIDO	</t>
        </is>
      </c>
      <c r="D41" t="n">
        <v>6.7995</v>
      </c>
      <c r="E41" t="n">
        <v>14.71</v>
      </c>
      <c r="F41" t="n">
        <v>11</v>
      </c>
      <c r="G41" t="n">
        <v>47.16</v>
      </c>
      <c r="H41" t="n">
        <v>0.63</v>
      </c>
      <c r="I41" t="n">
        <v>14</v>
      </c>
      <c r="J41" t="n">
        <v>305.37</v>
      </c>
      <c r="K41" t="n">
        <v>61.2</v>
      </c>
      <c r="L41" t="n">
        <v>10.75</v>
      </c>
      <c r="M41" t="n">
        <v>12</v>
      </c>
      <c r="N41" t="n">
        <v>88.42</v>
      </c>
      <c r="O41" t="n">
        <v>37896.14</v>
      </c>
      <c r="P41" t="n">
        <v>183.72</v>
      </c>
      <c r="Q41" t="n">
        <v>623.99</v>
      </c>
      <c r="R41" t="n">
        <v>40.23</v>
      </c>
      <c r="S41" t="n">
        <v>29.8</v>
      </c>
      <c r="T41" t="n">
        <v>4103.54</v>
      </c>
      <c r="U41" t="n">
        <v>0.74</v>
      </c>
      <c r="V41" t="n">
        <v>0.85</v>
      </c>
      <c r="W41" t="n">
        <v>2.38</v>
      </c>
      <c r="X41" t="n">
        <v>0.26</v>
      </c>
      <c r="Y41" t="n">
        <v>1</v>
      </c>
      <c r="Z41" t="n">
        <v>10</v>
      </c>
      <c r="AA41" t="n">
        <v>421.0653692673689</v>
      </c>
      <c r="AB41" t="n">
        <v>576.1202143246724</v>
      </c>
      <c r="AC41" t="n">
        <v>521.136109659324</v>
      </c>
      <c r="AD41" t="n">
        <v>421065.3692673689</v>
      </c>
      <c r="AE41" t="n">
        <v>576120.2143246724</v>
      </c>
      <c r="AF41" t="n">
        <v>2.426232287850303e-06</v>
      </c>
      <c r="AG41" t="n">
        <v>12.76909722222222</v>
      </c>
      <c r="AH41" t="n">
        <v>521136.1096593241</v>
      </c>
    </row>
    <row r="42">
      <c r="A42" t="n">
        <v>40</v>
      </c>
      <c r="B42" t="n">
        <v>145</v>
      </c>
      <c r="C42" t="inlineStr">
        <is>
          <t xml:space="preserve">CONCLUIDO	</t>
        </is>
      </c>
      <c r="D42" t="n">
        <v>6.8323</v>
      </c>
      <c r="E42" t="n">
        <v>14.64</v>
      </c>
      <c r="F42" t="n">
        <v>10.99</v>
      </c>
      <c r="G42" t="n">
        <v>50.71</v>
      </c>
      <c r="H42" t="n">
        <v>0.64</v>
      </c>
      <c r="I42" t="n">
        <v>13</v>
      </c>
      <c r="J42" t="n">
        <v>305.9</v>
      </c>
      <c r="K42" t="n">
        <v>61.2</v>
      </c>
      <c r="L42" t="n">
        <v>11</v>
      </c>
      <c r="M42" t="n">
        <v>11</v>
      </c>
      <c r="N42" t="n">
        <v>88.7</v>
      </c>
      <c r="O42" t="n">
        <v>37962.28</v>
      </c>
      <c r="P42" t="n">
        <v>183.09</v>
      </c>
      <c r="Q42" t="n">
        <v>623.97</v>
      </c>
      <c r="R42" t="n">
        <v>39.84</v>
      </c>
      <c r="S42" t="n">
        <v>29.8</v>
      </c>
      <c r="T42" t="n">
        <v>3914.16</v>
      </c>
      <c r="U42" t="n">
        <v>0.75</v>
      </c>
      <c r="V42" t="n">
        <v>0.85</v>
      </c>
      <c r="W42" t="n">
        <v>2.37</v>
      </c>
      <c r="X42" t="n">
        <v>0.24</v>
      </c>
      <c r="Y42" t="n">
        <v>1</v>
      </c>
      <c r="Z42" t="n">
        <v>10</v>
      </c>
      <c r="AA42" t="n">
        <v>419.566223556671</v>
      </c>
      <c r="AB42" t="n">
        <v>574.0690170256546</v>
      </c>
      <c r="AC42" t="n">
        <v>519.280675751651</v>
      </c>
      <c r="AD42" t="n">
        <v>419566.2235566711</v>
      </c>
      <c r="AE42" t="n">
        <v>574069.0170256546</v>
      </c>
      <c r="AF42" t="n">
        <v>2.437936151228712e-06</v>
      </c>
      <c r="AG42" t="n">
        <v>12.70833333333333</v>
      </c>
      <c r="AH42" t="n">
        <v>519280.6757516509</v>
      </c>
    </row>
    <row r="43">
      <c r="A43" t="n">
        <v>41</v>
      </c>
      <c r="B43" t="n">
        <v>145</v>
      </c>
      <c r="C43" t="inlineStr">
        <is>
          <t xml:space="preserve">CONCLUIDO	</t>
        </is>
      </c>
      <c r="D43" t="n">
        <v>6.8288</v>
      </c>
      <c r="E43" t="n">
        <v>14.64</v>
      </c>
      <c r="F43" t="n">
        <v>10.99</v>
      </c>
      <c r="G43" t="n">
        <v>50.74</v>
      </c>
      <c r="H43" t="n">
        <v>0.65</v>
      </c>
      <c r="I43" t="n">
        <v>13</v>
      </c>
      <c r="J43" t="n">
        <v>306.44</v>
      </c>
      <c r="K43" t="n">
        <v>61.2</v>
      </c>
      <c r="L43" t="n">
        <v>11.25</v>
      </c>
      <c r="M43" t="n">
        <v>11</v>
      </c>
      <c r="N43" t="n">
        <v>88.98999999999999</v>
      </c>
      <c r="O43" t="n">
        <v>38028.53</v>
      </c>
      <c r="P43" t="n">
        <v>183.25</v>
      </c>
      <c r="Q43" t="n">
        <v>623.97</v>
      </c>
      <c r="R43" t="n">
        <v>40.08</v>
      </c>
      <c r="S43" t="n">
        <v>29.8</v>
      </c>
      <c r="T43" t="n">
        <v>4034.44</v>
      </c>
      <c r="U43" t="n">
        <v>0.74</v>
      </c>
      <c r="V43" t="n">
        <v>0.85</v>
      </c>
      <c r="W43" t="n">
        <v>2.37</v>
      </c>
      <c r="X43" t="n">
        <v>0.25</v>
      </c>
      <c r="Y43" t="n">
        <v>1</v>
      </c>
      <c r="Z43" t="n">
        <v>10</v>
      </c>
      <c r="AA43" t="n">
        <v>419.7945059963714</v>
      </c>
      <c r="AB43" t="n">
        <v>574.381363130763</v>
      </c>
      <c r="AC43" t="n">
        <v>519.5632119828686</v>
      </c>
      <c r="AD43" t="n">
        <v>419794.5059963714</v>
      </c>
      <c r="AE43" t="n">
        <v>574381.3631307631</v>
      </c>
      <c r="AF43" t="n">
        <v>2.436687263368211e-06</v>
      </c>
      <c r="AG43" t="n">
        <v>12.70833333333333</v>
      </c>
      <c r="AH43" t="n">
        <v>519563.2119828685</v>
      </c>
    </row>
    <row r="44">
      <c r="A44" t="n">
        <v>42</v>
      </c>
      <c r="B44" t="n">
        <v>145</v>
      </c>
      <c r="C44" t="inlineStr">
        <is>
          <t xml:space="preserve">CONCLUIDO	</t>
        </is>
      </c>
      <c r="D44" t="n">
        <v>6.8288</v>
      </c>
      <c r="E44" t="n">
        <v>14.64</v>
      </c>
      <c r="F44" t="n">
        <v>10.99</v>
      </c>
      <c r="G44" t="n">
        <v>50.74</v>
      </c>
      <c r="H44" t="n">
        <v>0.67</v>
      </c>
      <c r="I44" t="n">
        <v>13</v>
      </c>
      <c r="J44" t="n">
        <v>306.98</v>
      </c>
      <c r="K44" t="n">
        <v>61.2</v>
      </c>
      <c r="L44" t="n">
        <v>11.5</v>
      </c>
      <c r="M44" t="n">
        <v>11</v>
      </c>
      <c r="N44" t="n">
        <v>89.28</v>
      </c>
      <c r="O44" t="n">
        <v>38094.91</v>
      </c>
      <c r="P44" t="n">
        <v>183.2</v>
      </c>
      <c r="Q44" t="n">
        <v>623.99</v>
      </c>
      <c r="R44" t="n">
        <v>39.96</v>
      </c>
      <c r="S44" t="n">
        <v>29.8</v>
      </c>
      <c r="T44" t="n">
        <v>3974.69</v>
      </c>
      <c r="U44" t="n">
        <v>0.75</v>
      </c>
      <c r="V44" t="n">
        <v>0.85</v>
      </c>
      <c r="W44" t="n">
        <v>2.38</v>
      </c>
      <c r="X44" t="n">
        <v>0.25</v>
      </c>
      <c r="Y44" t="n">
        <v>1</v>
      </c>
      <c r="Z44" t="n">
        <v>10</v>
      </c>
      <c r="AA44" t="n">
        <v>419.7546603531621</v>
      </c>
      <c r="AB44" t="n">
        <v>574.3268445638583</v>
      </c>
      <c r="AC44" t="n">
        <v>519.5138965914718</v>
      </c>
      <c r="AD44" t="n">
        <v>419754.6603531621</v>
      </c>
      <c r="AE44" t="n">
        <v>574326.8445638584</v>
      </c>
      <c r="AF44" t="n">
        <v>2.436687263368211e-06</v>
      </c>
      <c r="AG44" t="n">
        <v>12.70833333333333</v>
      </c>
      <c r="AH44" t="n">
        <v>519513.8965914719</v>
      </c>
    </row>
    <row r="45">
      <c r="A45" t="n">
        <v>43</v>
      </c>
      <c r="B45" t="n">
        <v>145</v>
      </c>
      <c r="C45" t="inlineStr">
        <is>
          <t xml:space="preserve">CONCLUIDO	</t>
        </is>
      </c>
      <c r="D45" t="n">
        <v>6.8324</v>
      </c>
      <c r="E45" t="n">
        <v>14.64</v>
      </c>
      <c r="F45" t="n">
        <v>10.99</v>
      </c>
      <c r="G45" t="n">
        <v>50.71</v>
      </c>
      <c r="H45" t="n">
        <v>0.68</v>
      </c>
      <c r="I45" t="n">
        <v>13</v>
      </c>
      <c r="J45" t="n">
        <v>307.52</v>
      </c>
      <c r="K45" t="n">
        <v>61.2</v>
      </c>
      <c r="L45" t="n">
        <v>11.75</v>
      </c>
      <c r="M45" t="n">
        <v>11</v>
      </c>
      <c r="N45" t="n">
        <v>89.56999999999999</v>
      </c>
      <c r="O45" t="n">
        <v>38161.42</v>
      </c>
      <c r="P45" t="n">
        <v>181.85</v>
      </c>
      <c r="Q45" t="n">
        <v>624.04</v>
      </c>
      <c r="R45" t="n">
        <v>39.68</v>
      </c>
      <c r="S45" t="n">
        <v>29.8</v>
      </c>
      <c r="T45" t="n">
        <v>3833.72</v>
      </c>
      <c r="U45" t="n">
        <v>0.75</v>
      </c>
      <c r="V45" t="n">
        <v>0.85</v>
      </c>
      <c r="W45" t="n">
        <v>2.37</v>
      </c>
      <c r="X45" t="n">
        <v>0.24</v>
      </c>
      <c r="Y45" t="n">
        <v>1</v>
      </c>
      <c r="Z45" t="n">
        <v>10</v>
      </c>
      <c r="AA45" t="n">
        <v>418.5756944660378</v>
      </c>
      <c r="AB45" t="n">
        <v>572.7137314247907</v>
      </c>
      <c r="AC45" t="n">
        <v>518.0547367063784</v>
      </c>
      <c r="AD45" t="n">
        <v>418575.6944660378</v>
      </c>
      <c r="AE45" t="n">
        <v>572713.7314247907</v>
      </c>
      <c r="AF45" t="n">
        <v>2.437971833739012e-06</v>
      </c>
      <c r="AG45" t="n">
        <v>12.70833333333333</v>
      </c>
      <c r="AH45" t="n">
        <v>518054.7367063784</v>
      </c>
    </row>
    <row r="46">
      <c r="A46" t="n">
        <v>44</v>
      </c>
      <c r="B46" t="n">
        <v>145</v>
      </c>
      <c r="C46" t="inlineStr">
        <is>
          <t xml:space="preserve">CONCLUIDO	</t>
        </is>
      </c>
      <c r="D46" t="n">
        <v>6.8714</v>
      </c>
      <c r="E46" t="n">
        <v>14.55</v>
      </c>
      <c r="F46" t="n">
        <v>10.96</v>
      </c>
      <c r="G46" t="n">
        <v>54.79</v>
      </c>
      <c r="H46" t="n">
        <v>0.6899999999999999</v>
      </c>
      <c r="I46" t="n">
        <v>12</v>
      </c>
      <c r="J46" t="n">
        <v>308.06</v>
      </c>
      <c r="K46" t="n">
        <v>61.2</v>
      </c>
      <c r="L46" t="n">
        <v>12</v>
      </c>
      <c r="M46" t="n">
        <v>10</v>
      </c>
      <c r="N46" t="n">
        <v>89.86</v>
      </c>
      <c r="O46" t="n">
        <v>38228.06</v>
      </c>
      <c r="P46" t="n">
        <v>181.36</v>
      </c>
      <c r="Q46" t="n">
        <v>624.03</v>
      </c>
      <c r="R46" t="n">
        <v>38.89</v>
      </c>
      <c r="S46" t="n">
        <v>29.8</v>
      </c>
      <c r="T46" t="n">
        <v>3443.57</v>
      </c>
      <c r="U46" t="n">
        <v>0.77</v>
      </c>
      <c r="V46" t="n">
        <v>0.85</v>
      </c>
      <c r="W46" t="n">
        <v>2.37</v>
      </c>
      <c r="X46" t="n">
        <v>0.21</v>
      </c>
      <c r="Y46" t="n">
        <v>1</v>
      </c>
      <c r="Z46" t="n">
        <v>10</v>
      </c>
      <c r="AA46" t="n">
        <v>416.9394160253273</v>
      </c>
      <c r="AB46" t="n">
        <v>570.4749030747006</v>
      </c>
      <c r="AC46" t="n">
        <v>516.0295789918056</v>
      </c>
      <c r="AD46" t="n">
        <v>416939.4160253273</v>
      </c>
      <c r="AE46" t="n">
        <v>570474.9030747006</v>
      </c>
      <c r="AF46" t="n">
        <v>2.451888012756023e-06</v>
      </c>
      <c r="AG46" t="n">
        <v>12.63020833333333</v>
      </c>
      <c r="AH46" t="n">
        <v>516029.5789918056</v>
      </c>
    </row>
    <row r="47">
      <c r="A47" t="n">
        <v>45</v>
      </c>
      <c r="B47" t="n">
        <v>145</v>
      </c>
      <c r="C47" t="inlineStr">
        <is>
          <t xml:space="preserve">CONCLUIDO	</t>
        </is>
      </c>
      <c r="D47" t="n">
        <v>6.8658</v>
      </c>
      <c r="E47" t="n">
        <v>14.56</v>
      </c>
      <c r="F47" t="n">
        <v>10.97</v>
      </c>
      <c r="G47" t="n">
        <v>54.85</v>
      </c>
      <c r="H47" t="n">
        <v>0.71</v>
      </c>
      <c r="I47" t="n">
        <v>12</v>
      </c>
      <c r="J47" t="n">
        <v>308.6</v>
      </c>
      <c r="K47" t="n">
        <v>61.2</v>
      </c>
      <c r="L47" t="n">
        <v>12.25</v>
      </c>
      <c r="M47" t="n">
        <v>10</v>
      </c>
      <c r="N47" t="n">
        <v>90.15000000000001</v>
      </c>
      <c r="O47" t="n">
        <v>38294.82</v>
      </c>
      <c r="P47" t="n">
        <v>181.33</v>
      </c>
      <c r="Q47" t="n">
        <v>624.01</v>
      </c>
      <c r="R47" t="n">
        <v>39.25</v>
      </c>
      <c r="S47" t="n">
        <v>29.8</v>
      </c>
      <c r="T47" t="n">
        <v>3623.79</v>
      </c>
      <c r="U47" t="n">
        <v>0.76</v>
      </c>
      <c r="V47" t="n">
        <v>0.85</v>
      </c>
      <c r="W47" t="n">
        <v>2.37</v>
      </c>
      <c r="X47" t="n">
        <v>0.22</v>
      </c>
      <c r="Y47" t="n">
        <v>1</v>
      </c>
      <c r="Z47" t="n">
        <v>10</v>
      </c>
      <c r="AA47" t="n">
        <v>417.1198586746822</v>
      </c>
      <c r="AB47" t="n">
        <v>570.7217926681158</v>
      </c>
      <c r="AC47" t="n">
        <v>516.2529057889368</v>
      </c>
      <c r="AD47" t="n">
        <v>417119.8586746822</v>
      </c>
      <c r="AE47" t="n">
        <v>570721.7926681158</v>
      </c>
      <c r="AF47" t="n">
        <v>2.449889792179221e-06</v>
      </c>
      <c r="AG47" t="n">
        <v>12.63888888888889</v>
      </c>
      <c r="AH47" t="n">
        <v>516252.9057889368</v>
      </c>
    </row>
    <row r="48">
      <c r="A48" t="n">
        <v>46</v>
      </c>
      <c r="B48" t="n">
        <v>145</v>
      </c>
      <c r="C48" t="inlineStr">
        <is>
          <t xml:space="preserve">CONCLUIDO	</t>
        </is>
      </c>
      <c r="D48" t="n">
        <v>6.8658</v>
      </c>
      <c r="E48" t="n">
        <v>14.56</v>
      </c>
      <c r="F48" t="n">
        <v>10.97</v>
      </c>
      <c r="G48" t="n">
        <v>54.85</v>
      </c>
      <c r="H48" t="n">
        <v>0.72</v>
      </c>
      <c r="I48" t="n">
        <v>12</v>
      </c>
      <c r="J48" t="n">
        <v>309.14</v>
      </c>
      <c r="K48" t="n">
        <v>61.2</v>
      </c>
      <c r="L48" t="n">
        <v>12.5</v>
      </c>
      <c r="M48" t="n">
        <v>10</v>
      </c>
      <c r="N48" t="n">
        <v>90.44</v>
      </c>
      <c r="O48" t="n">
        <v>38361.7</v>
      </c>
      <c r="P48" t="n">
        <v>181.36</v>
      </c>
      <c r="Q48" t="n">
        <v>623.98</v>
      </c>
      <c r="R48" t="n">
        <v>39.22</v>
      </c>
      <c r="S48" t="n">
        <v>29.8</v>
      </c>
      <c r="T48" t="n">
        <v>3608.94</v>
      </c>
      <c r="U48" t="n">
        <v>0.76</v>
      </c>
      <c r="V48" t="n">
        <v>0.85</v>
      </c>
      <c r="W48" t="n">
        <v>2.37</v>
      </c>
      <c r="X48" t="n">
        <v>0.22</v>
      </c>
      <c r="Y48" t="n">
        <v>1</v>
      </c>
      <c r="Z48" t="n">
        <v>10</v>
      </c>
      <c r="AA48" t="n">
        <v>417.1436372229953</v>
      </c>
      <c r="AB48" t="n">
        <v>570.7543275269533</v>
      </c>
      <c r="AC48" t="n">
        <v>516.28233556651</v>
      </c>
      <c r="AD48" t="n">
        <v>417143.6372229953</v>
      </c>
      <c r="AE48" t="n">
        <v>570754.3275269533</v>
      </c>
      <c r="AF48" t="n">
        <v>2.449889792179221e-06</v>
      </c>
      <c r="AG48" t="n">
        <v>12.63888888888889</v>
      </c>
      <c r="AH48" t="n">
        <v>516282.33556651</v>
      </c>
    </row>
    <row r="49">
      <c r="A49" t="n">
        <v>47</v>
      </c>
      <c r="B49" t="n">
        <v>145</v>
      </c>
      <c r="C49" t="inlineStr">
        <is>
          <t xml:space="preserve">CONCLUIDO	</t>
        </is>
      </c>
      <c r="D49" t="n">
        <v>6.8618</v>
      </c>
      <c r="E49" t="n">
        <v>14.57</v>
      </c>
      <c r="F49" t="n">
        <v>10.98</v>
      </c>
      <c r="G49" t="n">
        <v>54.89</v>
      </c>
      <c r="H49" t="n">
        <v>0.73</v>
      </c>
      <c r="I49" t="n">
        <v>12</v>
      </c>
      <c r="J49" t="n">
        <v>309.68</v>
      </c>
      <c r="K49" t="n">
        <v>61.2</v>
      </c>
      <c r="L49" t="n">
        <v>12.75</v>
      </c>
      <c r="M49" t="n">
        <v>10</v>
      </c>
      <c r="N49" t="n">
        <v>90.73999999999999</v>
      </c>
      <c r="O49" t="n">
        <v>38428.72</v>
      </c>
      <c r="P49" t="n">
        <v>180.79</v>
      </c>
      <c r="Q49" t="n">
        <v>623.97</v>
      </c>
      <c r="R49" t="n">
        <v>39.48</v>
      </c>
      <c r="S49" t="n">
        <v>29.8</v>
      </c>
      <c r="T49" t="n">
        <v>3740.54</v>
      </c>
      <c r="U49" t="n">
        <v>0.75</v>
      </c>
      <c r="V49" t="n">
        <v>0.85</v>
      </c>
      <c r="W49" t="n">
        <v>2.37</v>
      </c>
      <c r="X49" t="n">
        <v>0.23</v>
      </c>
      <c r="Y49" t="n">
        <v>1</v>
      </c>
      <c r="Z49" t="n">
        <v>10</v>
      </c>
      <c r="AA49" t="n">
        <v>416.8508055927509</v>
      </c>
      <c r="AB49" t="n">
        <v>570.3536623716332</v>
      </c>
      <c r="AC49" t="n">
        <v>515.9199093312765</v>
      </c>
      <c r="AD49" t="n">
        <v>416850.8055927509</v>
      </c>
      <c r="AE49" t="n">
        <v>570353.6623716331</v>
      </c>
      <c r="AF49" t="n">
        <v>2.448462491767219e-06</v>
      </c>
      <c r="AG49" t="n">
        <v>12.64756944444444</v>
      </c>
      <c r="AH49" t="n">
        <v>515919.9093312764</v>
      </c>
    </row>
    <row r="50">
      <c r="A50" t="n">
        <v>48</v>
      </c>
      <c r="B50" t="n">
        <v>145</v>
      </c>
      <c r="C50" t="inlineStr">
        <is>
          <t xml:space="preserve">CONCLUIDO	</t>
        </is>
      </c>
      <c r="D50" t="n">
        <v>6.9077</v>
      </c>
      <c r="E50" t="n">
        <v>14.48</v>
      </c>
      <c r="F50" t="n">
        <v>10.93</v>
      </c>
      <c r="G50" t="n">
        <v>59.64</v>
      </c>
      <c r="H50" t="n">
        <v>0.75</v>
      </c>
      <c r="I50" t="n">
        <v>11</v>
      </c>
      <c r="J50" t="n">
        <v>310.23</v>
      </c>
      <c r="K50" t="n">
        <v>61.2</v>
      </c>
      <c r="L50" t="n">
        <v>13</v>
      </c>
      <c r="M50" t="n">
        <v>9</v>
      </c>
      <c r="N50" t="n">
        <v>91.03</v>
      </c>
      <c r="O50" t="n">
        <v>38495.87</v>
      </c>
      <c r="P50" t="n">
        <v>179.69</v>
      </c>
      <c r="Q50" t="n">
        <v>623.99</v>
      </c>
      <c r="R50" t="n">
        <v>38.15</v>
      </c>
      <c r="S50" t="n">
        <v>29.8</v>
      </c>
      <c r="T50" t="n">
        <v>3077.63</v>
      </c>
      <c r="U50" t="n">
        <v>0.78</v>
      </c>
      <c r="V50" t="n">
        <v>0.85</v>
      </c>
      <c r="W50" t="n">
        <v>2.37</v>
      </c>
      <c r="X50" t="n">
        <v>0.19</v>
      </c>
      <c r="Y50" t="n">
        <v>1</v>
      </c>
      <c r="Z50" t="n">
        <v>10</v>
      </c>
      <c r="AA50" t="n">
        <v>414.467185146647</v>
      </c>
      <c r="AB50" t="n">
        <v>567.0922877193615</v>
      </c>
      <c r="AC50" t="n">
        <v>512.9697956984495</v>
      </c>
      <c r="AD50" t="n">
        <v>414467.185146647</v>
      </c>
      <c r="AE50" t="n">
        <v>567092.2877193615</v>
      </c>
      <c r="AF50" t="n">
        <v>2.464840763994932e-06</v>
      </c>
      <c r="AG50" t="n">
        <v>12.56944444444444</v>
      </c>
      <c r="AH50" t="n">
        <v>512969.7956984495</v>
      </c>
    </row>
    <row r="51">
      <c r="A51" t="n">
        <v>49</v>
      </c>
      <c r="B51" t="n">
        <v>145</v>
      </c>
      <c r="C51" t="inlineStr">
        <is>
          <t xml:space="preserve">CONCLUIDO	</t>
        </is>
      </c>
      <c r="D51" t="n">
        <v>6.9057</v>
      </c>
      <c r="E51" t="n">
        <v>14.48</v>
      </c>
      <c r="F51" t="n">
        <v>10.94</v>
      </c>
      <c r="G51" t="n">
        <v>59.67</v>
      </c>
      <c r="H51" t="n">
        <v>0.76</v>
      </c>
      <c r="I51" t="n">
        <v>11</v>
      </c>
      <c r="J51" t="n">
        <v>310.77</v>
      </c>
      <c r="K51" t="n">
        <v>61.2</v>
      </c>
      <c r="L51" t="n">
        <v>13.25</v>
      </c>
      <c r="M51" t="n">
        <v>9</v>
      </c>
      <c r="N51" t="n">
        <v>91.33</v>
      </c>
      <c r="O51" t="n">
        <v>38563.14</v>
      </c>
      <c r="P51" t="n">
        <v>179.62</v>
      </c>
      <c r="Q51" t="n">
        <v>624.03</v>
      </c>
      <c r="R51" t="n">
        <v>38.39</v>
      </c>
      <c r="S51" t="n">
        <v>29.8</v>
      </c>
      <c r="T51" t="n">
        <v>3197.12</v>
      </c>
      <c r="U51" t="n">
        <v>0.78</v>
      </c>
      <c r="V51" t="n">
        <v>0.85</v>
      </c>
      <c r="W51" t="n">
        <v>2.37</v>
      </c>
      <c r="X51" t="n">
        <v>0.19</v>
      </c>
      <c r="Y51" t="n">
        <v>1</v>
      </c>
      <c r="Z51" t="n">
        <v>10</v>
      </c>
      <c r="AA51" t="n">
        <v>414.5132156367189</v>
      </c>
      <c r="AB51" t="n">
        <v>567.1552686665998</v>
      </c>
      <c r="AC51" t="n">
        <v>513.0267658324777</v>
      </c>
      <c r="AD51" t="n">
        <v>414513.215636719</v>
      </c>
      <c r="AE51" t="n">
        <v>567155.2686665998</v>
      </c>
      <c r="AF51" t="n">
        <v>2.464127113788932e-06</v>
      </c>
      <c r="AG51" t="n">
        <v>12.56944444444444</v>
      </c>
      <c r="AH51" t="n">
        <v>513026.7658324777</v>
      </c>
    </row>
    <row r="52">
      <c r="A52" t="n">
        <v>50</v>
      </c>
      <c r="B52" t="n">
        <v>145</v>
      </c>
      <c r="C52" t="inlineStr">
        <is>
          <t xml:space="preserve">CONCLUIDO	</t>
        </is>
      </c>
      <c r="D52" t="n">
        <v>6.9009</v>
      </c>
      <c r="E52" t="n">
        <v>14.49</v>
      </c>
      <c r="F52" t="n">
        <v>10.95</v>
      </c>
      <c r="G52" t="n">
        <v>59.72</v>
      </c>
      <c r="H52" t="n">
        <v>0.77</v>
      </c>
      <c r="I52" t="n">
        <v>11</v>
      </c>
      <c r="J52" t="n">
        <v>311.32</v>
      </c>
      <c r="K52" t="n">
        <v>61.2</v>
      </c>
      <c r="L52" t="n">
        <v>13.5</v>
      </c>
      <c r="M52" t="n">
        <v>9</v>
      </c>
      <c r="N52" t="n">
        <v>91.62</v>
      </c>
      <c r="O52" t="n">
        <v>38630.55</v>
      </c>
      <c r="P52" t="n">
        <v>179.69</v>
      </c>
      <c r="Q52" t="n">
        <v>623.97</v>
      </c>
      <c r="R52" t="n">
        <v>38.6</v>
      </c>
      <c r="S52" t="n">
        <v>29.8</v>
      </c>
      <c r="T52" t="n">
        <v>3300.86</v>
      </c>
      <c r="U52" t="n">
        <v>0.77</v>
      </c>
      <c r="V52" t="n">
        <v>0.85</v>
      </c>
      <c r="W52" t="n">
        <v>2.37</v>
      </c>
      <c r="X52" t="n">
        <v>0.2</v>
      </c>
      <c r="Y52" t="n">
        <v>1</v>
      </c>
      <c r="Z52" t="n">
        <v>10</v>
      </c>
      <c r="AA52" t="n">
        <v>414.7474221889481</v>
      </c>
      <c r="AB52" t="n">
        <v>567.4757204038235</v>
      </c>
      <c r="AC52" t="n">
        <v>513.3166341056577</v>
      </c>
      <c r="AD52" t="n">
        <v>414747.4221889481</v>
      </c>
      <c r="AE52" t="n">
        <v>567475.7204038235</v>
      </c>
      <c r="AF52" t="n">
        <v>2.462414353294531e-06</v>
      </c>
      <c r="AG52" t="n">
        <v>12.578125</v>
      </c>
      <c r="AH52" t="n">
        <v>513316.6341056577</v>
      </c>
    </row>
    <row r="53">
      <c r="A53" t="n">
        <v>51</v>
      </c>
      <c r="B53" t="n">
        <v>145</v>
      </c>
      <c r="C53" t="inlineStr">
        <is>
          <t xml:space="preserve">CONCLUIDO	</t>
        </is>
      </c>
      <c r="D53" t="n">
        <v>6.8958</v>
      </c>
      <c r="E53" t="n">
        <v>14.5</v>
      </c>
      <c r="F53" t="n">
        <v>10.96</v>
      </c>
      <c r="G53" t="n">
        <v>59.78</v>
      </c>
      <c r="H53" t="n">
        <v>0.79</v>
      </c>
      <c r="I53" t="n">
        <v>11</v>
      </c>
      <c r="J53" t="n">
        <v>311.87</v>
      </c>
      <c r="K53" t="n">
        <v>61.2</v>
      </c>
      <c r="L53" t="n">
        <v>13.75</v>
      </c>
      <c r="M53" t="n">
        <v>9</v>
      </c>
      <c r="N53" t="n">
        <v>91.92</v>
      </c>
      <c r="O53" t="n">
        <v>38698.21</v>
      </c>
      <c r="P53" t="n">
        <v>179.44</v>
      </c>
      <c r="Q53" t="n">
        <v>623.98</v>
      </c>
      <c r="R53" t="n">
        <v>38.92</v>
      </c>
      <c r="S53" t="n">
        <v>29.8</v>
      </c>
      <c r="T53" t="n">
        <v>3464.91</v>
      </c>
      <c r="U53" t="n">
        <v>0.77</v>
      </c>
      <c r="V53" t="n">
        <v>0.85</v>
      </c>
      <c r="W53" t="n">
        <v>2.37</v>
      </c>
      <c r="X53" t="n">
        <v>0.21</v>
      </c>
      <c r="Y53" t="n">
        <v>1</v>
      </c>
      <c r="Z53" t="n">
        <v>10</v>
      </c>
      <c r="AA53" t="n">
        <v>414.7377749853367</v>
      </c>
      <c r="AB53" t="n">
        <v>567.4625206742378</v>
      </c>
      <c r="AC53" t="n">
        <v>513.3046941397376</v>
      </c>
      <c r="AD53" t="n">
        <v>414737.7749853367</v>
      </c>
      <c r="AE53" t="n">
        <v>567462.5206742377</v>
      </c>
      <c r="AF53" t="n">
        <v>2.460594545269229e-06</v>
      </c>
      <c r="AG53" t="n">
        <v>12.58680555555556</v>
      </c>
      <c r="AH53" t="n">
        <v>513304.6941397376</v>
      </c>
    </row>
    <row r="54">
      <c r="A54" t="n">
        <v>52</v>
      </c>
      <c r="B54" t="n">
        <v>145</v>
      </c>
      <c r="C54" t="inlineStr">
        <is>
          <t xml:space="preserve">CONCLUIDO	</t>
        </is>
      </c>
      <c r="D54" t="n">
        <v>6.9014</v>
      </c>
      <c r="E54" t="n">
        <v>14.49</v>
      </c>
      <c r="F54" t="n">
        <v>10.95</v>
      </c>
      <c r="G54" t="n">
        <v>59.72</v>
      </c>
      <c r="H54" t="n">
        <v>0.8</v>
      </c>
      <c r="I54" t="n">
        <v>11</v>
      </c>
      <c r="J54" t="n">
        <v>312.42</v>
      </c>
      <c r="K54" t="n">
        <v>61.2</v>
      </c>
      <c r="L54" t="n">
        <v>14</v>
      </c>
      <c r="M54" t="n">
        <v>9</v>
      </c>
      <c r="N54" t="n">
        <v>92.22</v>
      </c>
      <c r="O54" t="n">
        <v>38765.89</v>
      </c>
      <c r="P54" t="n">
        <v>178.41</v>
      </c>
      <c r="Q54" t="n">
        <v>624.01</v>
      </c>
      <c r="R54" t="n">
        <v>38.7</v>
      </c>
      <c r="S54" t="n">
        <v>29.8</v>
      </c>
      <c r="T54" t="n">
        <v>3352.92</v>
      </c>
      <c r="U54" t="n">
        <v>0.77</v>
      </c>
      <c r="V54" t="n">
        <v>0.85</v>
      </c>
      <c r="W54" t="n">
        <v>2.37</v>
      </c>
      <c r="X54" t="n">
        <v>0.2</v>
      </c>
      <c r="Y54" t="n">
        <v>1</v>
      </c>
      <c r="Z54" t="n">
        <v>10</v>
      </c>
      <c r="AA54" t="n">
        <v>413.7242081680109</v>
      </c>
      <c r="AB54" t="n">
        <v>566.0757138393606</v>
      </c>
      <c r="AC54" t="n">
        <v>512.0502422027854</v>
      </c>
      <c r="AD54" t="n">
        <v>413724.2081680109</v>
      </c>
      <c r="AE54" t="n">
        <v>566075.7138393605</v>
      </c>
      <c r="AF54" t="n">
        <v>2.46259276584603e-06</v>
      </c>
      <c r="AG54" t="n">
        <v>12.578125</v>
      </c>
      <c r="AH54" t="n">
        <v>512050.2422027854</v>
      </c>
    </row>
    <row r="55">
      <c r="A55" t="n">
        <v>53</v>
      </c>
      <c r="B55" t="n">
        <v>145</v>
      </c>
      <c r="C55" t="inlineStr">
        <is>
          <t xml:space="preserve">CONCLUIDO	</t>
        </is>
      </c>
      <c r="D55" t="n">
        <v>6.9337</v>
      </c>
      <c r="E55" t="n">
        <v>14.42</v>
      </c>
      <c r="F55" t="n">
        <v>10.93</v>
      </c>
      <c r="G55" t="n">
        <v>65.61</v>
      </c>
      <c r="H55" t="n">
        <v>0.8100000000000001</v>
      </c>
      <c r="I55" t="n">
        <v>10</v>
      </c>
      <c r="J55" t="n">
        <v>312.97</v>
      </c>
      <c r="K55" t="n">
        <v>61.2</v>
      </c>
      <c r="L55" t="n">
        <v>14.25</v>
      </c>
      <c r="M55" t="n">
        <v>8</v>
      </c>
      <c r="N55" t="n">
        <v>92.52</v>
      </c>
      <c r="O55" t="n">
        <v>38833.69</v>
      </c>
      <c r="P55" t="n">
        <v>177.95</v>
      </c>
      <c r="Q55" t="n">
        <v>623.97</v>
      </c>
      <c r="R55" t="n">
        <v>38.05</v>
      </c>
      <c r="S55" t="n">
        <v>29.8</v>
      </c>
      <c r="T55" t="n">
        <v>3030.71</v>
      </c>
      <c r="U55" t="n">
        <v>0.78</v>
      </c>
      <c r="V55" t="n">
        <v>0.85</v>
      </c>
      <c r="W55" t="n">
        <v>2.37</v>
      </c>
      <c r="X55" t="n">
        <v>0.19</v>
      </c>
      <c r="Y55" t="n">
        <v>1</v>
      </c>
      <c r="Z55" t="n">
        <v>10</v>
      </c>
      <c r="AA55" t="n">
        <v>401.5310943892526</v>
      </c>
      <c r="AB55" t="n">
        <v>549.3925576450482</v>
      </c>
      <c r="AC55" t="n">
        <v>496.9593030207015</v>
      </c>
      <c r="AD55" t="n">
        <v>401531.0943892527</v>
      </c>
      <c r="AE55" t="n">
        <v>549392.5576450482</v>
      </c>
      <c r="AF55" t="n">
        <v>2.474118216672939e-06</v>
      </c>
      <c r="AG55" t="n">
        <v>12.51736111111111</v>
      </c>
      <c r="AH55" t="n">
        <v>496959.3030207015</v>
      </c>
    </row>
    <row r="56">
      <c r="A56" t="n">
        <v>54</v>
      </c>
      <c r="B56" t="n">
        <v>145</v>
      </c>
      <c r="C56" t="inlineStr">
        <is>
          <t xml:space="preserve">CONCLUIDO	</t>
        </is>
      </c>
      <c r="D56" t="n">
        <v>6.936</v>
      </c>
      <c r="E56" t="n">
        <v>14.42</v>
      </c>
      <c r="F56" t="n">
        <v>10.93</v>
      </c>
      <c r="G56" t="n">
        <v>65.58</v>
      </c>
      <c r="H56" t="n">
        <v>0.82</v>
      </c>
      <c r="I56" t="n">
        <v>10</v>
      </c>
      <c r="J56" t="n">
        <v>313.52</v>
      </c>
      <c r="K56" t="n">
        <v>61.2</v>
      </c>
      <c r="L56" t="n">
        <v>14.5</v>
      </c>
      <c r="M56" t="n">
        <v>8</v>
      </c>
      <c r="N56" t="n">
        <v>92.81999999999999</v>
      </c>
      <c r="O56" t="n">
        <v>38901.63</v>
      </c>
      <c r="P56" t="n">
        <v>177.82</v>
      </c>
      <c r="Q56" t="n">
        <v>623.99</v>
      </c>
      <c r="R56" t="n">
        <v>37.83</v>
      </c>
      <c r="S56" t="n">
        <v>29.8</v>
      </c>
      <c r="T56" t="n">
        <v>2924.01</v>
      </c>
      <c r="U56" t="n">
        <v>0.79</v>
      </c>
      <c r="V56" t="n">
        <v>0.85</v>
      </c>
      <c r="W56" t="n">
        <v>2.37</v>
      </c>
      <c r="X56" t="n">
        <v>0.18</v>
      </c>
      <c r="Y56" t="n">
        <v>1</v>
      </c>
      <c r="Z56" t="n">
        <v>10</v>
      </c>
      <c r="AA56" t="n">
        <v>401.3662778171608</v>
      </c>
      <c r="AB56" t="n">
        <v>549.1670483399181</v>
      </c>
      <c r="AC56" t="n">
        <v>496.7553160071487</v>
      </c>
      <c r="AD56" t="n">
        <v>401366.2778171608</v>
      </c>
      <c r="AE56" t="n">
        <v>549167.0483399181</v>
      </c>
      <c r="AF56" t="n">
        <v>2.47493891440984e-06</v>
      </c>
      <c r="AG56" t="n">
        <v>12.51736111111111</v>
      </c>
      <c r="AH56" t="n">
        <v>496755.3160071487</v>
      </c>
    </row>
    <row r="57">
      <c r="A57" t="n">
        <v>55</v>
      </c>
      <c r="B57" t="n">
        <v>145</v>
      </c>
      <c r="C57" t="inlineStr">
        <is>
          <t xml:space="preserve">CONCLUIDO	</t>
        </is>
      </c>
      <c r="D57" t="n">
        <v>6.9345</v>
      </c>
      <c r="E57" t="n">
        <v>14.42</v>
      </c>
      <c r="F57" t="n">
        <v>10.93</v>
      </c>
      <c r="G57" t="n">
        <v>65.59</v>
      </c>
      <c r="H57" t="n">
        <v>0.84</v>
      </c>
      <c r="I57" t="n">
        <v>10</v>
      </c>
      <c r="J57" t="n">
        <v>314.07</v>
      </c>
      <c r="K57" t="n">
        <v>61.2</v>
      </c>
      <c r="L57" t="n">
        <v>14.75</v>
      </c>
      <c r="M57" t="n">
        <v>8</v>
      </c>
      <c r="N57" t="n">
        <v>93.12</v>
      </c>
      <c r="O57" t="n">
        <v>38969.71</v>
      </c>
      <c r="P57" t="n">
        <v>178.04</v>
      </c>
      <c r="Q57" t="n">
        <v>624.03</v>
      </c>
      <c r="R57" t="n">
        <v>38.01</v>
      </c>
      <c r="S57" t="n">
        <v>29.8</v>
      </c>
      <c r="T57" t="n">
        <v>3012.59</v>
      </c>
      <c r="U57" t="n">
        <v>0.78</v>
      </c>
      <c r="V57" t="n">
        <v>0.85</v>
      </c>
      <c r="W57" t="n">
        <v>2.37</v>
      </c>
      <c r="X57" t="n">
        <v>0.19</v>
      </c>
      <c r="Y57" t="n">
        <v>1</v>
      </c>
      <c r="Z57" t="n">
        <v>10</v>
      </c>
      <c r="AA57" t="n">
        <v>401.5798684721526</v>
      </c>
      <c r="AB57" t="n">
        <v>549.4592924970326</v>
      </c>
      <c r="AC57" t="n">
        <v>497.0196687920755</v>
      </c>
      <c r="AD57" t="n">
        <v>401579.8684721526</v>
      </c>
      <c r="AE57" t="n">
        <v>549459.2924970326</v>
      </c>
      <c r="AF57" t="n">
        <v>2.474403676755339e-06</v>
      </c>
      <c r="AG57" t="n">
        <v>12.51736111111111</v>
      </c>
      <c r="AH57" t="n">
        <v>497019.6687920755</v>
      </c>
    </row>
    <row r="58">
      <c r="A58" t="n">
        <v>56</v>
      </c>
      <c r="B58" t="n">
        <v>145</v>
      </c>
      <c r="C58" t="inlineStr">
        <is>
          <t xml:space="preserve">CONCLUIDO	</t>
        </is>
      </c>
      <c r="D58" t="n">
        <v>6.9364</v>
      </c>
      <c r="E58" t="n">
        <v>14.42</v>
      </c>
      <c r="F58" t="n">
        <v>10.93</v>
      </c>
      <c r="G58" t="n">
        <v>65.56999999999999</v>
      </c>
      <c r="H58" t="n">
        <v>0.85</v>
      </c>
      <c r="I58" t="n">
        <v>10</v>
      </c>
      <c r="J58" t="n">
        <v>314.62</v>
      </c>
      <c r="K58" t="n">
        <v>61.2</v>
      </c>
      <c r="L58" t="n">
        <v>15</v>
      </c>
      <c r="M58" t="n">
        <v>8</v>
      </c>
      <c r="N58" t="n">
        <v>93.43000000000001</v>
      </c>
      <c r="O58" t="n">
        <v>39037.92</v>
      </c>
      <c r="P58" t="n">
        <v>177.85</v>
      </c>
      <c r="Q58" t="n">
        <v>623.98</v>
      </c>
      <c r="R58" t="n">
        <v>37.9</v>
      </c>
      <c r="S58" t="n">
        <v>29.8</v>
      </c>
      <c r="T58" t="n">
        <v>2955.98</v>
      </c>
      <c r="U58" t="n">
        <v>0.79</v>
      </c>
      <c r="V58" t="n">
        <v>0.85</v>
      </c>
      <c r="W58" t="n">
        <v>2.37</v>
      </c>
      <c r="X58" t="n">
        <v>0.18</v>
      </c>
      <c r="Y58" t="n">
        <v>1</v>
      </c>
      <c r="Z58" t="n">
        <v>10</v>
      </c>
      <c r="AA58" t="n">
        <v>401.3788994201623</v>
      </c>
      <c r="AB58" t="n">
        <v>549.1843177739705</v>
      </c>
      <c r="AC58" t="n">
        <v>496.770937270653</v>
      </c>
      <c r="AD58" t="n">
        <v>401378.8994201623</v>
      </c>
      <c r="AE58" t="n">
        <v>549184.3177739705</v>
      </c>
      <c r="AF58" t="n">
        <v>2.47508164445104e-06</v>
      </c>
      <c r="AG58" t="n">
        <v>12.51736111111111</v>
      </c>
      <c r="AH58" t="n">
        <v>496770.937270653</v>
      </c>
    </row>
    <row r="59">
      <c r="A59" t="n">
        <v>57</v>
      </c>
      <c r="B59" t="n">
        <v>145</v>
      </c>
      <c r="C59" t="inlineStr">
        <is>
          <t xml:space="preserve">CONCLUIDO	</t>
        </is>
      </c>
      <c r="D59" t="n">
        <v>6.938</v>
      </c>
      <c r="E59" t="n">
        <v>14.41</v>
      </c>
      <c r="F59" t="n">
        <v>10.93</v>
      </c>
      <c r="G59" t="n">
        <v>65.55</v>
      </c>
      <c r="H59" t="n">
        <v>0.86</v>
      </c>
      <c r="I59" t="n">
        <v>10</v>
      </c>
      <c r="J59" t="n">
        <v>315.18</v>
      </c>
      <c r="K59" t="n">
        <v>61.2</v>
      </c>
      <c r="L59" t="n">
        <v>15.25</v>
      </c>
      <c r="M59" t="n">
        <v>8</v>
      </c>
      <c r="N59" t="n">
        <v>93.73</v>
      </c>
      <c r="O59" t="n">
        <v>39106.27</v>
      </c>
      <c r="P59" t="n">
        <v>176.98</v>
      </c>
      <c r="Q59" t="n">
        <v>623.97</v>
      </c>
      <c r="R59" t="n">
        <v>37.85</v>
      </c>
      <c r="S59" t="n">
        <v>29.8</v>
      </c>
      <c r="T59" t="n">
        <v>2934.58</v>
      </c>
      <c r="U59" t="n">
        <v>0.79</v>
      </c>
      <c r="V59" t="n">
        <v>0.85</v>
      </c>
      <c r="W59" t="n">
        <v>2.37</v>
      </c>
      <c r="X59" t="n">
        <v>0.18</v>
      </c>
      <c r="Y59" t="n">
        <v>1</v>
      </c>
      <c r="Z59" t="n">
        <v>10</v>
      </c>
      <c r="AA59" t="n">
        <v>400.652845048929</v>
      </c>
      <c r="AB59" t="n">
        <v>548.190898151991</v>
      </c>
      <c r="AC59" t="n">
        <v>495.872328223122</v>
      </c>
      <c r="AD59" t="n">
        <v>400652.845048929</v>
      </c>
      <c r="AE59" t="n">
        <v>548190.898151991</v>
      </c>
      <c r="AF59" t="n">
        <v>2.47565256461584e-06</v>
      </c>
      <c r="AG59" t="n">
        <v>12.50868055555556</v>
      </c>
      <c r="AH59" t="n">
        <v>495872.328223122</v>
      </c>
    </row>
    <row r="60">
      <c r="A60" t="n">
        <v>58</v>
      </c>
      <c r="B60" t="n">
        <v>145</v>
      </c>
      <c r="C60" t="inlineStr">
        <is>
          <t xml:space="preserve">CONCLUIDO	</t>
        </is>
      </c>
      <c r="D60" t="n">
        <v>6.9364</v>
      </c>
      <c r="E60" t="n">
        <v>14.42</v>
      </c>
      <c r="F60" t="n">
        <v>10.93</v>
      </c>
      <c r="G60" t="n">
        <v>65.56999999999999</v>
      </c>
      <c r="H60" t="n">
        <v>0.87</v>
      </c>
      <c r="I60" t="n">
        <v>10</v>
      </c>
      <c r="J60" t="n">
        <v>315.73</v>
      </c>
      <c r="K60" t="n">
        <v>61.2</v>
      </c>
      <c r="L60" t="n">
        <v>15.5</v>
      </c>
      <c r="M60" t="n">
        <v>8</v>
      </c>
      <c r="N60" t="n">
        <v>94.03</v>
      </c>
      <c r="O60" t="n">
        <v>39174.75</v>
      </c>
      <c r="P60" t="n">
        <v>176.56</v>
      </c>
      <c r="Q60" t="n">
        <v>624.01</v>
      </c>
      <c r="R60" t="n">
        <v>37.8</v>
      </c>
      <c r="S60" t="n">
        <v>29.8</v>
      </c>
      <c r="T60" t="n">
        <v>2910.17</v>
      </c>
      <c r="U60" t="n">
        <v>0.79</v>
      </c>
      <c r="V60" t="n">
        <v>0.85</v>
      </c>
      <c r="W60" t="n">
        <v>2.37</v>
      </c>
      <c r="X60" t="n">
        <v>0.18</v>
      </c>
      <c r="Y60" t="n">
        <v>1</v>
      </c>
      <c r="Z60" t="n">
        <v>10</v>
      </c>
      <c r="AA60" t="n">
        <v>400.366828814174</v>
      </c>
      <c r="AB60" t="n">
        <v>547.7995581214535</v>
      </c>
      <c r="AC60" t="n">
        <v>495.5183371358499</v>
      </c>
      <c r="AD60" t="n">
        <v>400366.828814174</v>
      </c>
      <c r="AE60" t="n">
        <v>547799.5581214535</v>
      </c>
      <c r="AF60" t="n">
        <v>2.47508164445104e-06</v>
      </c>
      <c r="AG60" t="n">
        <v>12.51736111111111</v>
      </c>
      <c r="AH60" t="n">
        <v>495518.3371358499</v>
      </c>
    </row>
    <row r="61">
      <c r="A61" t="n">
        <v>59</v>
      </c>
      <c r="B61" t="n">
        <v>145</v>
      </c>
      <c r="C61" t="inlineStr">
        <is>
          <t xml:space="preserve">CONCLUIDO	</t>
        </is>
      </c>
      <c r="D61" t="n">
        <v>6.973</v>
      </c>
      <c r="E61" t="n">
        <v>14.34</v>
      </c>
      <c r="F61" t="n">
        <v>10.91</v>
      </c>
      <c r="G61" t="n">
        <v>72.70999999999999</v>
      </c>
      <c r="H61" t="n">
        <v>0.89</v>
      </c>
      <c r="I61" t="n">
        <v>9</v>
      </c>
      <c r="J61" t="n">
        <v>316.29</v>
      </c>
      <c r="K61" t="n">
        <v>61.2</v>
      </c>
      <c r="L61" t="n">
        <v>15.75</v>
      </c>
      <c r="M61" t="n">
        <v>7</v>
      </c>
      <c r="N61" t="n">
        <v>94.34</v>
      </c>
      <c r="O61" t="n">
        <v>39243.37</v>
      </c>
      <c r="P61" t="n">
        <v>175.34</v>
      </c>
      <c r="Q61" t="n">
        <v>623.99</v>
      </c>
      <c r="R61" t="n">
        <v>37.24</v>
      </c>
      <c r="S61" t="n">
        <v>29.8</v>
      </c>
      <c r="T61" t="n">
        <v>2633.54</v>
      </c>
      <c r="U61" t="n">
        <v>0.8</v>
      </c>
      <c r="V61" t="n">
        <v>0.86</v>
      </c>
      <c r="W61" t="n">
        <v>2.37</v>
      </c>
      <c r="X61" t="n">
        <v>0.16</v>
      </c>
      <c r="Y61" t="n">
        <v>1</v>
      </c>
      <c r="Z61" t="n">
        <v>10</v>
      </c>
      <c r="AA61" t="n">
        <v>398.1653142344682</v>
      </c>
      <c r="AB61" t="n">
        <v>544.7873487495315</v>
      </c>
      <c r="AC61" t="n">
        <v>492.7936087987216</v>
      </c>
      <c r="AD61" t="n">
        <v>398165.3142344682</v>
      </c>
      <c r="AE61" t="n">
        <v>544787.3487495314</v>
      </c>
      <c r="AF61" t="n">
        <v>2.488141443220849e-06</v>
      </c>
      <c r="AG61" t="n">
        <v>12.44791666666667</v>
      </c>
      <c r="AH61" t="n">
        <v>492793.6087987216</v>
      </c>
    </row>
    <row r="62">
      <c r="A62" t="n">
        <v>60</v>
      </c>
      <c r="B62" t="n">
        <v>145</v>
      </c>
      <c r="C62" t="inlineStr">
        <is>
          <t xml:space="preserve">CONCLUIDO	</t>
        </is>
      </c>
      <c r="D62" t="n">
        <v>6.9732</v>
      </c>
      <c r="E62" t="n">
        <v>14.34</v>
      </c>
      <c r="F62" t="n">
        <v>10.91</v>
      </c>
      <c r="G62" t="n">
        <v>72.70999999999999</v>
      </c>
      <c r="H62" t="n">
        <v>0.9</v>
      </c>
      <c r="I62" t="n">
        <v>9</v>
      </c>
      <c r="J62" t="n">
        <v>316.85</v>
      </c>
      <c r="K62" t="n">
        <v>61.2</v>
      </c>
      <c r="L62" t="n">
        <v>16</v>
      </c>
      <c r="M62" t="n">
        <v>7</v>
      </c>
      <c r="N62" t="n">
        <v>94.65000000000001</v>
      </c>
      <c r="O62" t="n">
        <v>39312.13</v>
      </c>
      <c r="P62" t="n">
        <v>175.52</v>
      </c>
      <c r="Q62" t="n">
        <v>623.97</v>
      </c>
      <c r="R62" t="n">
        <v>37.39</v>
      </c>
      <c r="S62" t="n">
        <v>29.8</v>
      </c>
      <c r="T62" t="n">
        <v>2709.64</v>
      </c>
      <c r="U62" t="n">
        <v>0.8</v>
      </c>
      <c r="V62" t="n">
        <v>0.86</v>
      </c>
      <c r="W62" t="n">
        <v>2.36</v>
      </c>
      <c r="X62" t="n">
        <v>0.16</v>
      </c>
      <c r="Y62" t="n">
        <v>1</v>
      </c>
      <c r="Z62" t="n">
        <v>10</v>
      </c>
      <c r="AA62" t="n">
        <v>398.3004463805925</v>
      </c>
      <c r="AB62" t="n">
        <v>544.9722425134682</v>
      </c>
      <c r="AC62" t="n">
        <v>492.9608565613283</v>
      </c>
      <c r="AD62" t="n">
        <v>398300.4463805925</v>
      </c>
      <c r="AE62" t="n">
        <v>544972.2425134683</v>
      </c>
      <c r="AF62" t="n">
        <v>2.488212808241449e-06</v>
      </c>
      <c r="AG62" t="n">
        <v>12.44791666666667</v>
      </c>
      <c r="AH62" t="n">
        <v>492960.8565613283</v>
      </c>
    </row>
    <row r="63">
      <c r="A63" t="n">
        <v>61</v>
      </c>
      <c r="B63" t="n">
        <v>145</v>
      </c>
      <c r="C63" t="inlineStr">
        <is>
          <t xml:space="preserve">CONCLUIDO	</t>
        </is>
      </c>
      <c r="D63" t="n">
        <v>6.9693</v>
      </c>
      <c r="E63" t="n">
        <v>14.35</v>
      </c>
      <c r="F63" t="n">
        <v>10.91</v>
      </c>
      <c r="G63" t="n">
        <v>72.76000000000001</v>
      </c>
      <c r="H63" t="n">
        <v>0.91</v>
      </c>
      <c r="I63" t="n">
        <v>9</v>
      </c>
      <c r="J63" t="n">
        <v>317.41</v>
      </c>
      <c r="K63" t="n">
        <v>61.2</v>
      </c>
      <c r="L63" t="n">
        <v>16.25</v>
      </c>
      <c r="M63" t="n">
        <v>7</v>
      </c>
      <c r="N63" t="n">
        <v>94.95999999999999</v>
      </c>
      <c r="O63" t="n">
        <v>39381.03</v>
      </c>
      <c r="P63" t="n">
        <v>175.87</v>
      </c>
      <c r="Q63" t="n">
        <v>623.98</v>
      </c>
      <c r="R63" t="n">
        <v>37.5</v>
      </c>
      <c r="S63" t="n">
        <v>29.8</v>
      </c>
      <c r="T63" t="n">
        <v>2764.69</v>
      </c>
      <c r="U63" t="n">
        <v>0.79</v>
      </c>
      <c r="V63" t="n">
        <v>0.86</v>
      </c>
      <c r="W63" t="n">
        <v>2.37</v>
      </c>
      <c r="X63" t="n">
        <v>0.17</v>
      </c>
      <c r="Y63" t="n">
        <v>1</v>
      </c>
      <c r="Z63" t="n">
        <v>10</v>
      </c>
      <c r="AA63" t="n">
        <v>398.6780408588647</v>
      </c>
      <c r="AB63" t="n">
        <v>545.488883936933</v>
      </c>
      <c r="AC63" t="n">
        <v>493.4281904524483</v>
      </c>
      <c r="AD63" t="n">
        <v>398678.0408588647</v>
      </c>
      <c r="AE63" t="n">
        <v>545488.883936933</v>
      </c>
      <c r="AF63" t="n">
        <v>2.486821190339748e-06</v>
      </c>
      <c r="AG63" t="n">
        <v>12.45659722222222</v>
      </c>
      <c r="AH63" t="n">
        <v>493428.1904524483</v>
      </c>
    </row>
    <row r="64">
      <c r="A64" t="n">
        <v>62</v>
      </c>
      <c r="B64" t="n">
        <v>145</v>
      </c>
      <c r="C64" t="inlineStr">
        <is>
          <t xml:space="preserve">CONCLUIDO	</t>
        </is>
      </c>
      <c r="D64" t="n">
        <v>6.9697</v>
      </c>
      <c r="E64" t="n">
        <v>14.35</v>
      </c>
      <c r="F64" t="n">
        <v>10.91</v>
      </c>
      <c r="G64" t="n">
        <v>72.76000000000001</v>
      </c>
      <c r="H64" t="n">
        <v>0.92</v>
      </c>
      <c r="I64" t="n">
        <v>9</v>
      </c>
      <c r="J64" t="n">
        <v>317.97</v>
      </c>
      <c r="K64" t="n">
        <v>61.2</v>
      </c>
      <c r="L64" t="n">
        <v>16.5</v>
      </c>
      <c r="M64" t="n">
        <v>7</v>
      </c>
      <c r="N64" t="n">
        <v>95.27</v>
      </c>
      <c r="O64" t="n">
        <v>39450.07</v>
      </c>
      <c r="P64" t="n">
        <v>175.87</v>
      </c>
      <c r="Q64" t="n">
        <v>623.97</v>
      </c>
      <c r="R64" t="n">
        <v>37.64</v>
      </c>
      <c r="S64" t="n">
        <v>29.8</v>
      </c>
      <c r="T64" t="n">
        <v>2833.84</v>
      </c>
      <c r="U64" t="n">
        <v>0.79</v>
      </c>
      <c r="V64" t="n">
        <v>0.86</v>
      </c>
      <c r="W64" t="n">
        <v>2.36</v>
      </c>
      <c r="X64" t="n">
        <v>0.17</v>
      </c>
      <c r="Y64" t="n">
        <v>1</v>
      </c>
      <c r="Z64" t="n">
        <v>10</v>
      </c>
      <c r="AA64" t="n">
        <v>398.667322576579</v>
      </c>
      <c r="AB64" t="n">
        <v>545.4742187102523</v>
      </c>
      <c r="AC64" t="n">
        <v>493.4149248544194</v>
      </c>
      <c r="AD64" t="n">
        <v>398667.322576579</v>
      </c>
      <c r="AE64" t="n">
        <v>545474.2187102523</v>
      </c>
      <c r="AF64" t="n">
        <v>2.486963920380948e-06</v>
      </c>
      <c r="AG64" t="n">
        <v>12.45659722222222</v>
      </c>
      <c r="AH64" t="n">
        <v>493414.9248544194</v>
      </c>
    </row>
    <row r="65">
      <c r="A65" t="n">
        <v>63</v>
      </c>
      <c r="B65" t="n">
        <v>145</v>
      </c>
      <c r="C65" t="inlineStr">
        <is>
          <t xml:space="preserve">CONCLUIDO	</t>
        </is>
      </c>
      <c r="D65" t="n">
        <v>6.9724</v>
      </c>
      <c r="E65" t="n">
        <v>14.34</v>
      </c>
      <c r="F65" t="n">
        <v>10.91</v>
      </c>
      <c r="G65" t="n">
        <v>72.72</v>
      </c>
      <c r="H65" t="n">
        <v>0.9399999999999999</v>
      </c>
      <c r="I65" t="n">
        <v>9</v>
      </c>
      <c r="J65" t="n">
        <v>318.53</v>
      </c>
      <c r="K65" t="n">
        <v>61.2</v>
      </c>
      <c r="L65" t="n">
        <v>16.75</v>
      </c>
      <c r="M65" t="n">
        <v>7</v>
      </c>
      <c r="N65" t="n">
        <v>95.58</v>
      </c>
      <c r="O65" t="n">
        <v>39519.26</v>
      </c>
      <c r="P65" t="n">
        <v>175.39</v>
      </c>
      <c r="Q65" t="n">
        <v>623.97</v>
      </c>
      <c r="R65" t="n">
        <v>37.37</v>
      </c>
      <c r="S65" t="n">
        <v>29.8</v>
      </c>
      <c r="T65" t="n">
        <v>2695.67</v>
      </c>
      <c r="U65" t="n">
        <v>0.8</v>
      </c>
      <c r="V65" t="n">
        <v>0.86</v>
      </c>
      <c r="W65" t="n">
        <v>2.37</v>
      </c>
      <c r="X65" t="n">
        <v>0.16</v>
      </c>
      <c r="Y65" t="n">
        <v>1</v>
      </c>
      <c r="Z65" t="n">
        <v>10</v>
      </c>
      <c r="AA65" t="n">
        <v>398.2203663127257</v>
      </c>
      <c r="AB65" t="n">
        <v>544.8626734317297</v>
      </c>
      <c r="AC65" t="n">
        <v>492.8617445989696</v>
      </c>
      <c r="AD65" t="n">
        <v>398220.3663127257</v>
      </c>
      <c r="AE65" t="n">
        <v>544862.6734317297</v>
      </c>
      <c r="AF65" t="n">
        <v>2.48792734815905e-06</v>
      </c>
      <c r="AG65" t="n">
        <v>12.44791666666667</v>
      </c>
      <c r="AH65" t="n">
        <v>492861.7445989696</v>
      </c>
    </row>
    <row r="66">
      <c r="A66" t="n">
        <v>64</v>
      </c>
      <c r="B66" t="n">
        <v>145</v>
      </c>
      <c r="C66" t="inlineStr">
        <is>
          <t xml:space="preserve">CONCLUIDO	</t>
        </is>
      </c>
      <c r="D66" t="n">
        <v>6.9697</v>
      </c>
      <c r="E66" t="n">
        <v>14.35</v>
      </c>
      <c r="F66" t="n">
        <v>10.91</v>
      </c>
      <c r="G66" t="n">
        <v>72.76000000000001</v>
      </c>
      <c r="H66" t="n">
        <v>0.95</v>
      </c>
      <c r="I66" t="n">
        <v>9</v>
      </c>
      <c r="J66" t="n">
        <v>319.09</v>
      </c>
      <c r="K66" t="n">
        <v>61.2</v>
      </c>
      <c r="L66" t="n">
        <v>17</v>
      </c>
      <c r="M66" t="n">
        <v>7</v>
      </c>
      <c r="N66" t="n">
        <v>95.89</v>
      </c>
      <c r="O66" t="n">
        <v>39588.58</v>
      </c>
      <c r="P66" t="n">
        <v>175.14</v>
      </c>
      <c r="Q66" t="n">
        <v>624.0599999999999</v>
      </c>
      <c r="R66" t="n">
        <v>37.43</v>
      </c>
      <c r="S66" t="n">
        <v>29.8</v>
      </c>
      <c r="T66" t="n">
        <v>2729.88</v>
      </c>
      <c r="U66" t="n">
        <v>0.8</v>
      </c>
      <c r="V66" t="n">
        <v>0.86</v>
      </c>
      <c r="W66" t="n">
        <v>2.37</v>
      </c>
      <c r="X66" t="n">
        <v>0.17</v>
      </c>
      <c r="Y66" t="n">
        <v>1</v>
      </c>
      <c r="Z66" t="n">
        <v>10</v>
      </c>
      <c r="AA66" t="n">
        <v>398.0973368162336</v>
      </c>
      <c r="AB66" t="n">
        <v>544.6943390469506</v>
      </c>
      <c r="AC66" t="n">
        <v>492.7094758116152</v>
      </c>
      <c r="AD66" t="n">
        <v>398097.3368162336</v>
      </c>
      <c r="AE66" t="n">
        <v>544694.3390469507</v>
      </c>
      <c r="AF66" t="n">
        <v>2.486963920380948e-06</v>
      </c>
      <c r="AG66" t="n">
        <v>12.45659722222222</v>
      </c>
      <c r="AH66" t="n">
        <v>492709.4758116152</v>
      </c>
    </row>
    <row r="67">
      <c r="A67" t="n">
        <v>65</v>
      </c>
      <c r="B67" t="n">
        <v>145</v>
      </c>
      <c r="C67" t="inlineStr">
        <is>
          <t xml:space="preserve">CONCLUIDO	</t>
        </is>
      </c>
      <c r="D67" t="n">
        <v>6.9753</v>
      </c>
      <c r="E67" t="n">
        <v>14.34</v>
      </c>
      <c r="F67" t="n">
        <v>10.9</v>
      </c>
      <c r="G67" t="n">
        <v>72.68000000000001</v>
      </c>
      <c r="H67" t="n">
        <v>0.96</v>
      </c>
      <c r="I67" t="n">
        <v>9</v>
      </c>
      <c r="J67" t="n">
        <v>319.65</v>
      </c>
      <c r="K67" t="n">
        <v>61.2</v>
      </c>
      <c r="L67" t="n">
        <v>17.25</v>
      </c>
      <c r="M67" t="n">
        <v>7</v>
      </c>
      <c r="N67" t="n">
        <v>96.2</v>
      </c>
      <c r="O67" t="n">
        <v>39658.05</v>
      </c>
      <c r="P67" t="n">
        <v>173.98</v>
      </c>
      <c r="Q67" t="n">
        <v>623.97</v>
      </c>
      <c r="R67" t="n">
        <v>37.18</v>
      </c>
      <c r="S67" t="n">
        <v>29.8</v>
      </c>
      <c r="T67" t="n">
        <v>2600.92</v>
      </c>
      <c r="U67" t="n">
        <v>0.8</v>
      </c>
      <c r="V67" t="n">
        <v>0.86</v>
      </c>
      <c r="W67" t="n">
        <v>2.37</v>
      </c>
      <c r="X67" t="n">
        <v>0.16</v>
      </c>
      <c r="Y67" t="n">
        <v>1</v>
      </c>
      <c r="Z67" t="n">
        <v>10</v>
      </c>
      <c r="AA67" t="n">
        <v>396.997595417414</v>
      </c>
      <c r="AB67" t="n">
        <v>543.1896243479196</v>
      </c>
      <c r="AC67" t="n">
        <v>491.3483689715792</v>
      </c>
      <c r="AD67" t="n">
        <v>396997.595417414</v>
      </c>
      <c r="AE67" t="n">
        <v>543189.6243479196</v>
      </c>
      <c r="AF67" t="n">
        <v>2.48896214095775e-06</v>
      </c>
      <c r="AG67" t="n">
        <v>12.44791666666667</v>
      </c>
      <c r="AH67" t="n">
        <v>491348.3689715792</v>
      </c>
    </row>
    <row r="68">
      <c r="A68" t="n">
        <v>66</v>
      </c>
      <c r="B68" t="n">
        <v>145</v>
      </c>
      <c r="C68" t="inlineStr">
        <is>
          <t xml:space="preserve">CONCLUIDO	</t>
        </is>
      </c>
      <c r="D68" t="n">
        <v>6.9686</v>
      </c>
      <c r="E68" t="n">
        <v>14.35</v>
      </c>
      <c r="F68" t="n">
        <v>10.92</v>
      </c>
      <c r="G68" t="n">
        <v>72.77</v>
      </c>
      <c r="H68" t="n">
        <v>0.97</v>
      </c>
      <c r="I68" t="n">
        <v>9</v>
      </c>
      <c r="J68" t="n">
        <v>320.22</v>
      </c>
      <c r="K68" t="n">
        <v>61.2</v>
      </c>
      <c r="L68" t="n">
        <v>17.5</v>
      </c>
      <c r="M68" t="n">
        <v>7</v>
      </c>
      <c r="N68" t="n">
        <v>96.52</v>
      </c>
      <c r="O68" t="n">
        <v>39727.66</v>
      </c>
      <c r="P68" t="n">
        <v>173.73</v>
      </c>
      <c r="Q68" t="n">
        <v>623.97</v>
      </c>
      <c r="R68" t="n">
        <v>37.54</v>
      </c>
      <c r="S68" t="n">
        <v>29.8</v>
      </c>
      <c r="T68" t="n">
        <v>2783.67</v>
      </c>
      <c r="U68" t="n">
        <v>0.79</v>
      </c>
      <c r="V68" t="n">
        <v>0.86</v>
      </c>
      <c r="W68" t="n">
        <v>2.37</v>
      </c>
      <c r="X68" t="n">
        <v>0.17</v>
      </c>
      <c r="Y68" t="n">
        <v>1</v>
      </c>
      <c r="Z68" t="n">
        <v>10</v>
      </c>
      <c r="AA68" t="n">
        <v>397.0709318991445</v>
      </c>
      <c r="AB68" t="n">
        <v>543.2899665576003</v>
      </c>
      <c r="AC68" t="n">
        <v>491.4391346615992</v>
      </c>
      <c r="AD68" t="n">
        <v>397070.9318991444</v>
      </c>
      <c r="AE68" t="n">
        <v>543289.9665576003</v>
      </c>
      <c r="AF68" t="n">
        <v>2.486571412767648e-06</v>
      </c>
      <c r="AG68" t="n">
        <v>12.45659722222222</v>
      </c>
      <c r="AH68" t="n">
        <v>491439.1346615992</v>
      </c>
    </row>
    <row r="69">
      <c r="A69" t="n">
        <v>67</v>
      </c>
      <c r="B69" t="n">
        <v>145</v>
      </c>
      <c r="C69" t="inlineStr">
        <is>
          <t xml:space="preserve">CONCLUIDO	</t>
        </is>
      </c>
      <c r="D69" t="n">
        <v>7.0072</v>
      </c>
      <c r="E69" t="n">
        <v>14.27</v>
      </c>
      <c r="F69" t="n">
        <v>10.89</v>
      </c>
      <c r="G69" t="n">
        <v>81.68000000000001</v>
      </c>
      <c r="H69" t="n">
        <v>0.99</v>
      </c>
      <c r="I69" t="n">
        <v>8</v>
      </c>
      <c r="J69" t="n">
        <v>320.78</v>
      </c>
      <c r="K69" t="n">
        <v>61.2</v>
      </c>
      <c r="L69" t="n">
        <v>17.75</v>
      </c>
      <c r="M69" t="n">
        <v>6</v>
      </c>
      <c r="N69" t="n">
        <v>96.83</v>
      </c>
      <c r="O69" t="n">
        <v>39797.41</v>
      </c>
      <c r="P69" t="n">
        <v>172.83</v>
      </c>
      <c r="Q69" t="n">
        <v>623.97</v>
      </c>
      <c r="R69" t="n">
        <v>37.03</v>
      </c>
      <c r="S69" t="n">
        <v>29.8</v>
      </c>
      <c r="T69" t="n">
        <v>2531.2</v>
      </c>
      <c r="U69" t="n">
        <v>0.8</v>
      </c>
      <c r="V69" t="n">
        <v>0.86</v>
      </c>
      <c r="W69" t="n">
        <v>2.36</v>
      </c>
      <c r="X69" t="n">
        <v>0.14</v>
      </c>
      <c r="Y69" t="n">
        <v>1</v>
      </c>
      <c r="Z69" t="n">
        <v>10</v>
      </c>
      <c r="AA69" t="n">
        <v>395.2168572454452</v>
      </c>
      <c r="AB69" t="n">
        <v>540.7531398204084</v>
      </c>
      <c r="AC69" t="n">
        <v>489.1444191077461</v>
      </c>
      <c r="AD69" t="n">
        <v>395216.8572454453</v>
      </c>
      <c r="AE69" t="n">
        <v>540753.1398204083</v>
      </c>
      <c r="AF69" t="n">
        <v>2.500344861743459e-06</v>
      </c>
      <c r="AG69" t="n">
        <v>12.38715277777778</v>
      </c>
      <c r="AH69" t="n">
        <v>489144.4191077461</v>
      </c>
    </row>
    <row r="70">
      <c r="A70" t="n">
        <v>68</v>
      </c>
      <c r="B70" t="n">
        <v>145</v>
      </c>
      <c r="C70" t="inlineStr">
        <is>
          <t xml:space="preserve">CONCLUIDO	</t>
        </is>
      </c>
      <c r="D70" t="n">
        <v>7.008</v>
      </c>
      <c r="E70" t="n">
        <v>14.27</v>
      </c>
      <c r="F70" t="n">
        <v>10.89</v>
      </c>
      <c r="G70" t="n">
        <v>81.67</v>
      </c>
      <c r="H70" t="n">
        <v>1</v>
      </c>
      <c r="I70" t="n">
        <v>8</v>
      </c>
      <c r="J70" t="n">
        <v>321.35</v>
      </c>
      <c r="K70" t="n">
        <v>61.2</v>
      </c>
      <c r="L70" t="n">
        <v>18</v>
      </c>
      <c r="M70" t="n">
        <v>6</v>
      </c>
      <c r="N70" t="n">
        <v>97.15000000000001</v>
      </c>
      <c r="O70" t="n">
        <v>39867.32</v>
      </c>
      <c r="P70" t="n">
        <v>172.89</v>
      </c>
      <c r="Q70" t="n">
        <v>623.97</v>
      </c>
      <c r="R70" t="n">
        <v>36.8</v>
      </c>
      <c r="S70" t="n">
        <v>29.8</v>
      </c>
      <c r="T70" t="n">
        <v>2418.08</v>
      </c>
      <c r="U70" t="n">
        <v>0.8100000000000001</v>
      </c>
      <c r="V70" t="n">
        <v>0.86</v>
      </c>
      <c r="W70" t="n">
        <v>2.36</v>
      </c>
      <c r="X70" t="n">
        <v>0.14</v>
      </c>
      <c r="Y70" t="n">
        <v>1</v>
      </c>
      <c r="Z70" t="n">
        <v>10</v>
      </c>
      <c r="AA70" t="n">
        <v>395.2425250589178</v>
      </c>
      <c r="AB70" t="n">
        <v>540.7882596551854</v>
      </c>
      <c r="AC70" t="n">
        <v>489.1761871547831</v>
      </c>
      <c r="AD70" t="n">
        <v>395242.5250589178</v>
      </c>
      <c r="AE70" t="n">
        <v>540788.2596551854</v>
      </c>
      <c r="AF70" t="n">
        <v>2.500630321825859e-06</v>
      </c>
      <c r="AG70" t="n">
        <v>12.38715277777778</v>
      </c>
      <c r="AH70" t="n">
        <v>489176.1871547831</v>
      </c>
    </row>
    <row r="71">
      <c r="A71" t="n">
        <v>69</v>
      </c>
      <c r="B71" t="n">
        <v>145</v>
      </c>
      <c r="C71" t="inlineStr">
        <is>
          <t xml:space="preserve">CONCLUIDO	</t>
        </is>
      </c>
      <c r="D71" t="n">
        <v>7.0062</v>
      </c>
      <c r="E71" t="n">
        <v>14.27</v>
      </c>
      <c r="F71" t="n">
        <v>10.89</v>
      </c>
      <c r="G71" t="n">
        <v>81.7</v>
      </c>
      <c r="H71" t="n">
        <v>1.01</v>
      </c>
      <c r="I71" t="n">
        <v>8</v>
      </c>
      <c r="J71" t="n">
        <v>321.92</v>
      </c>
      <c r="K71" t="n">
        <v>61.2</v>
      </c>
      <c r="L71" t="n">
        <v>18.25</v>
      </c>
      <c r="M71" t="n">
        <v>6</v>
      </c>
      <c r="N71" t="n">
        <v>97.47</v>
      </c>
      <c r="O71" t="n">
        <v>39937.36</v>
      </c>
      <c r="P71" t="n">
        <v>172.97</v>
      </c>
      <c r="Q71" t="n">
        <v>623.97</v>
      </c>
      <c r="R71" t="n">
        <v>36.81</v>
      </c>
      <c r="S71" t="n">
        <v>29.8</v>
      </c>
      <c r="T71" t="n">
        <v>2423.23</v>
      </c>
      <c r="U71" t="n">
        <v>0.8100000000000001</v>
      </c>
      <c r="V71" t="n">
        <v>0.86</v>
      </c>
      <c r="W71" t="n">
        <v>2.37</v>
      </c>
      <c r="X71" t="n">
        <v>0.15</v>
      </c>
      <c r="Y71" t="n">
        <v>1</v>
      </c>
      <c r="Z71" t="n">
        <v>10</v>
      </c>
      <c r="AA71" t="n">
        <v>395.351762193331</v>
      </c>
      <c r="AB71" t="n">
        <v>540.9377227216917</v>
      </c>
      <c r="AC71" t="n">
        <v>489.3113856759948</v>
      </c>
      <c r="AD71" t="n">
        <v>395351.762193331</v>
      </c>
      <c r="AE71" t="n">
        <v>540937.7227216917</v>
      </c>
      <c r="AF71" t="n">
        <v>2.499988036640458e-06</v>
      </c>
      <c r="AG71" t="n">
        <v>12.38715277777778</v>
      </c>
      <c r="AH71" t="n">
        <v>489311.3856759948</v>
      </c>
    </row>
    <row r="72">
      <c r="A72" t="n">
        <v>70</v>
      </c>
      <c r="B72" t="n">
        <v>145</v>
      </c>
      <c r="C72" t="inlineStr">
        <is>
          <t xml:space="preserve">CONCLUIDO	</t>
        </is>
      </c>
      <c r="D72" t="n">
        <v>7.0084</v>
      </c>
      <c r="E72" t="n">
        <v>14.27</v>
      </c>
      <c r="F72" t="n">
        <v>10.89</v>
      </c>
      <c r="G72" t="n">
        <v>81.66</v>
      </c>
      <c r="H72" t="n">
        <v>1.02</v>
      </c>
      <c r="I72" t="n">
        <v>8</v>
      </c>
      <c r="J72" t="n">
        <v>322.49</v>
      </c>
      <c r="K72" t="n">
        <v>61.2</v>
      </c>
      <c r="L72" t="n">
        <v>18.5</v>
      </c>
      <c r="M72" t="n">
        <v>6</v>
      </c>
      <c r="N72" t="n">
        <v>97.79000000000001</v>
      </c>
      <c r="O72" t="n">
        <v>40007.56</v>
      </c>
      <c r="P72" t="n">
        <v>172.53</v>
      </c>
      <c r="Q72" t="n">
        <v>623.97</v>
      </c>
      <c r="R72" t="n">
        <v>36.76</v>
      </c>
      <c r="S72" t="n">
        <v>29.8</v>
      </c>
      <c r="T72" t="n">
        <v>2398.86</v>
      </c>
      <c r="U72" t="n">
        <v>0.8100000000000001</v>
      </c>
      <c r="V72" t="n">
        <v>0.86</v>
      </c>
      <c r="W72" t="n">
        <v>2.36</v>
      </c>
      <c r="X72" t="n">
        <v>0.14</v>
      </c>
      <c r="Y72" t="n">
        <v>1</v>
      </c>
      <c r="Z72" t="n">
        <v>10</v>
      </c>
      <c r="AA72" t="n">
        <v>394.952525331472</v>
      </c>
      <c r="AB72" t="n">
        <v>540.391469234209</v>
      </c>
      <c r="AC72" t="n">
        <v>488.8172658546858</v>
      </c>
      <c r="AD72" t="n">
        <v>394952.525331472</v>
      </c>
      <c r="AE72" t="n">
        <v>540391.469234209</v>
      </c>
      <c r="AF72" t="n">
        <v>2.500773051867059e-06</v>
      </c>
      <c r="AG72" t="n">
        <v>12.38715277777778</v>
      </c>
      <c r="AH72" t="n">
        <v>488817.2658546858</v>
      </c>
    </row>
    <row r="73">
      <c r="A73" t="n">
        <v>71</v>
      </c>
      <c r="B73" t="n">
        <v>145</v>
      </c>
      <c r="C73" t="inlineStr">
        <is>
          <t xml:space="preserve">CONCLUIDO	</t>
        </is>
      </c>
      <c r="D73" t="n">
        <v>7.008</v>
      </c>
      <c r="E73" t="n">
        <v>14.27</v>
      </c>
      <c r="F73" t="n">
        <v>10.89</v>
      </c>
      <c r="G73" t="n">
        <v>81.67</v>
      </c>
      <c r="H73" t="n">
        <v>1.03</v>
      </c>
      <c r="I73" t="n">
        <v>8</v>
      </c>
      <c r="J73" t="n">
        <v>323.06</v>
      </c>
      <c r="K73" t="n">
        <v>61.2</v>
      </c>
      <c r="L73" t="n">
        <v>18.75</v>
      </c>
      <c r="M73" t="n">
        <v>6</v>
      </c>
      <c r="N73" t="n">
        <v>98.11</v>
      </c>
      <c r="O73" t="n">
        <v>40077.9</v>
      </c>
      <c r="P73" t="n">
        <v>172.26</v>
      </c>
      <c r="Q73" t="n">
        <v>623.99</v>
      </c>
      <c r="R73" t="n">
        <v>36.65</v>
      </c>
      <c r="S73" t="n">
        <v>29.8</v>
      </c>
      <c r="T73" t="n">
        <v>2343.46</v>
      </c>
      <c r="U73" t="n">
        <v>0.8100000000000001</v>
      </c>
      <c r="V73" t="n">
        <v>0.86</v>
      </c>
      <c r="W73" t="n">
        <v>2.37</v>
      </c>
      <c r="X73" t="n">
        <v>0.14</v>
      </c>
      <c r="Y73" t="n">
        <v>1</v>
      </c>
      <c r="Z73" t="n">
        <v>10</v>
      </c>
      <c r="AA73" t="n">
        <v>394.7533078932238</v>
      </c>
      <c r="AB73" t="n">
        <v>540.1188911463447</v>
      </c>
      <c r="AC73" t="n">
        <v>488.5707022369616</v>
      </c>
      <c r="AD73" t="n">
        <v>394753.3078932238</v>
      </c>
      <c r="AE73" t="n">
        <v>540118.8911463447</v>
      </c>
      <c r="AF73" t="n">
        <v>2.500630321825859e-06</v>
      </c>
      <c r="AG73" t="n">
        <v>12.38715277777778</v>
      </c>
      <c r="AH73" t="n">
        <v>488570.7022369616</v>
      </c>
    </row>
    <row r="74">
      <c r="A74" t="n">
        <v>72</v>
      </c>
      <c r="B74" t="n">
        <v>145</v>
      </c>
      <c r="C74" t="inlineStr">
        <is>
          <t xml:space="preserve">CONCLUIDO	</t>
        </is>
      </c>
      <c r="D74" t="n">
        <v>7.0113</v>
      </c>
      <c r="E74" t="n">
        <v>14.26</v>
      </c>
      <c r="F74" t="n">
        <v>10.88</v>
      </c>
      <c r="G74" t="n">
        <v>81.62</v>
      </c>
      <c r="H74" t="n">
        <v>1.05</v>
      </c>
      <c r="I74" t="n">
        <v>8</v>
      </c>
      <c r="J74" t="n">
        <v>323.63</v>
      </c>
      <c r="K74" t="n">
        <v>61.2</v>
      </c>
      <c r="L74" t="n">
        <v>19</v>
      </c>
      <c r="M74" t="n">
        <v>6</v>
      </c>
      <c r="N74" t="n">
        <v>98.43000000000001</v>
      </c>
      <c r="O74" t="n">
        <v>40148.52</v>
      </c>
      <c r="P74" t="n">
        <v>171.43</v>
      </c>
      <c r="Q74" t="n">
        <v>623.99</v>
      </c>
      <c r="R74" t="n">
        <v>36.55</v>
      </c>
      <c r="S74" t="n">
        <v>29.8</v>
      </c>
      <c r="T74" t="n">
        <v>2292.44</v>
      </c>
      <c r="U74" t="n">
        <v>0.82</v>
      </c>
      <c r="V74" t="n">
        <v>0.86</v>
      </c>
      <c r="W74" t="n">
        <v>2.37</v>
      </c>
      <c r="X74" t="n">
        <v>0.14</v>
      </c>
      <c r="Y74" t="n">
        <v>1</v>
      </c>
      <c r="Z74" t="n">
        <v>10</v>
      </c>
      <c r="AA74" t="n">
        <v>393.9779970797263</v>
      </c>
      <c r="AB74" t="n">
        <v>539.0580766870183</v>
      </c>
      <c r="AC74" t="n">
        <v>487.6111304207708</v>
      </c>
      <c r="AD74" t="n">
        <v>393977.9970797263</v>
      </c>
      <c r="AE74" t="n">
        <v>539058.0766870184</v>
      </c>
      <c r="AF74" t="n">
        <v>2.50180784466576e-06</v>
      </c>
      <c r="AG74" t="n">
        <v>12.37847222222222</v>
      </c>
      <c r="AH74" t="n">
        <v>487611.1304207708</v>
      </c>
    </row>
    <row r="75">
      <c r="A75" t="n">
        <v>73</v>
      </c>
      <c r="B75" t="n">
        <v>145</v>
      </c>
      <c r="C75" t="inlineStr">
        <is>
          <t xml:space="preserve">CONCLUIDO	</t>
        </is>
      </c>
      <c r="D75" t="n">
        <v>7.0119</v>
      </c>
      <c r="E75" t="n">
        <v>14.26</v>
      </c>
      <c r="F75" t="n">
        <v>10.88</v>
      </c>
      <c r="G75" t="n">
        <v>81.61</v>
      </c>
      <c r="H75" t="n">
        <v>1.06</v>
      </c>
      <c r="I75" t="n">
        <v>8</v>
      </c>
      <c r="J75" t="n">
        <v>324.2</v>
      </c>
      <c r="K75" t="n">
        <v>61.2</v>
      </c>
      <c r="L75" t="n">
        <v>19.25</v>
      </c>
      <c r="M75" t="n">
        <v>6</v>
      </c>
      <c r="N75" t="n">
        <v>98.75</v>
      </c>
      <c r="O75" t="n">
        <v>40219.17</v>
      </c>
      <c r="P75" t="n">
        <v>171.11</v>
      </c>
      <c r="Q75" t="n">
        <v>623.97</v>
      </c>
      <c r="R75" t="n">
        <v>36.43</v>
      </c>
      <c r="S75" t="n">
        <v>29.8</v>
      </c>
      <c r="T75" t="n">
        <v>2235.38</v>
      </c>
      <c r="U75" t="n">
        <v>0.82</v>
      </c>
      <c r="V75" t="n">
        <v>0.86</v>
      </c>
      <c r="W75" t="n">
        <v>2.37</v>
      </c>
      <c r="X75" t="n">
        <v>0.13</v>
      </c>
      <c r="Y75" t="n">
        <v>1</v>
      </c>
      <c r="Z75" t="n">
        <v>10</v>
      </c>
      <c r="AA75" t="n">
        <v>393.7140655443038</v>
      </c>
      <c r="AB75" t="n">
        <v>538.6969539164157</v>
      </c>
      <c r="AC75" t="n">
        <v>487.2844727005556</v>
      </c>
      <c r="AD75" t="n">
        <v>393714.0655443037</v>
      </c>
      <c r="AE75" t="n">
        <v>538696.9539164157</v>
      </c>
      <c r="AF75" t="n">
        <v>2.50202193972756e-06</v>
      </c>
      <c r="AG75" t="n">
        <v>12.37847222222222</v>
      </c>
      <c r="AH75" t="n">
        <v>487284.4727005556</v>
      </c>
    </row>
    <row r="76">
      <c r="A76" t="n">
        <v>74</v>
      </c>
      <c r="B76" t="n">
        <v>145</v>
      </c>
      <c r="C76" t="inlineStr">
        <is>
          <t xml:space="preserve">CONCLUIDO	</t>
        </is>
      </c>
      <c r="D76" t="n">
        <v>7.0163</v>
      </c>
      <c r="E76" t="n">
        <v>14.25</v>
      </c>
      <c r="F76" t="n">
        <v>10.87</v>
      </c>
      <c r="G76" t="n">
        <v>81.54000000000001</v>
      </c>
      <c r="H76" t="n">
        <v>1.07</v>
      </c>
      <c r="I76" t="n">
        <v>8</v>
      </c>
      <c r="J76" t="n">
        <v>324.78</v>
      </c>
      <c r="K76" t="n">
        <v>61.2</v>
      </c>
      <c r="L76" t="n">
        <v>19.5</v>
      </c>
      <c r="M76" t="n">
        <v>6</v>
      </c>
      <c r="N76" t="n">
        <v>99.08</v>
      </c>
      <c r="O76" t="n">
        <v>40289.97</v>
      </c>
      <c r="P76" t="n">
        <v>170.35</v>
      </c>
      <c r="Q76" t="n">
        <v>623.97</v>
      </c>
      <c r="R76" t="n">
        <v>36.25</v>
      </c>
      <c r="S76" t="n">
        <v>29.8</v>
      </c>
      <c r="T76" t="n">
        <v>2141.49</v>
      </c>
      <c r="U76" t="n">
        <v>0.82</v>
      </c>
      <c r="V76" t="n">
        <v>0.86</v>
      </c>
      <c r="W76" t="n">
        <v>2.36</v>
      </c>
      <c r="X76" t="n">
        <v>0.13</v>
      </c>
      <c r="Y76" t="n">
        <v>1</v>
      </c>
      <c r="Z76" t="n">
        <v>10</v>
      </c>
      <c r="AA76" t="n">
        <v>392.9655879182732</v>
      </c>
      <c r="AB76" t="n">
        <v>537.6728538079783</v>
      </c>
      <c r="AC76" t="n">
        <v>486.3581112691339</v>
      </c>
      <c r="AD76" t="n">
        <v>392965.5879182732</v>
      </c>
      <c r="AE76" t="n">
        <v>537672.8538079783</v>
      </c>
      <c r="AF76" t="n">
        <v>2.503591970180761e-06</v>
      </c>
      <c r="AG76" t="n">
        <v>12.36979166666667</v>
      </c>
      <c r="AH76" t="n">
        <v>486358.1112691339</v>
      </c>
    </row>
    <row r="77">
      <c r="A77" t="n">
        <v>75</v>
      </c>
      <c r="B77" t="n">
        <v>145</v>
      </c>
      <c r="C77" t="inlineStr">
        <is>
          <t xml:space="preserve">CONCLUIDO	</t>
        </is>
      </c>
      <c r="D77" t="n">
        <v>7.0149</v>
      </c>
      <c r="E77" t="n">
        <v>14.26</v>
      </c>
      <c r="F77" t="n">
        <v>10.88</v>
      </c>
      <c r="G77" t="n">
        <v>81.56</v>
      </c>
      <c r="H77" t="n">
        <v>1.08</v>
      </c>
      <c r="I77" t="n">
        <v>8</v>
      </c>
      <c r="J77" t="n">
        <v>325.35</v>
      </c>
      <c r="K77" t="n">
        <v>61.2</v>
      </c>
      <c r="L77" t="n">
        <v>19.75</v>
      </c>
      <c r="M77" t="n">
        <v>6</v>
      </c>
      <c r="N77" t="n">
        <v>99.40000000000001</v>
      </c>
      <c r="O77" t="n">
        <v>40360.92</v>
      </c>
      <c r="P77" t="n">
        <v>169.59</v>
      </c>
      <c r="Q77" t="n">
        <v>623.97</v>
      </c>
      <c r="R77" t="n">
        <v>36.31</v>
      </c>
      <c r="S77" t="n">
        <v>29.8</v>
      </c>
      <c r="T77" t="n">
        <v>2173.01</v>
      </c>
      <c r="U77" t="n">
        <v>0.82</v>
      </c>
      <c r="V77" t="n">
        <v>0.86</v>
      </c>
      <c r="W77" t="n">
        <v>2.36</v>
      </c>
      <c r="X77" t="n">
        <v>0.13</v>
      </c>
      <c r="Y77" t="n">
        <v>1</v>
      </c>
      <c r="Z77" t="n">
        <v>10</v>
      </c>
      <c r="AA77" t="n">
        <v>392.4571468161422</v>
      </c>
      <c r="AB77" t="n">
        <v>536.9771822612043</v>
      </c>
      <c r="AC77" t="n">
        <v>485.7288336384029</v>
      </c>
      <c r="AD77" t="n">
        <v>392457.1468161422</v>
      </c>
      <c r="AE77" t="n">
        <v>536977.1822612043</v>
      </c>
      <c r="AF77" t="n">
        <v>2.50309241503656e-06</v>
      </c>
      <c r="AG77" t="n">
        <v>12.37847222222222</v>
      </c>
      <c r="AH77" t="n">
        <v>485728.8336384029</v>
      </c>
    </row>
    <row r="78">
      <c r="A78" t="n">
        <v>76</v>
      </c>
      <c r="B78" t="n">
        <v>145</v>
      </c>
      <c r="C78" t="inlineStr">
        <is>
          <t xml:space="preserve">CONCLUIDO	</t>
        </is>
      </c>
      <c r="D78" t="n">
        <v>7.0111</v>
      </c>
      <c r="E78" t="n">
        <v>14.26</v>
      </c>
      <c r="F78" t="n">
        <v>10.88</v>
      </c>
      <c r="G78" t="n">
        <v>81.62</v>
      </c>
      <c r="H78" t="n">
        <v>1.09</v>
      </c>
      <c r="I78" t="n">
        <v>8</v>
      </c>
      <c r="J78" t="n">
        <v>325.93</v>
      </c>
      <c r="K78" t="n">
        <v>61.2</v>
      </c>
      <c r="L78" t="n">
        <v>20</v>
      </c>
      <c r="M78" t="n">
        <v>6</v>
      </c>
      <c r="N78" t="n">
        <v>99.73</v>
      </c>
      <c r="O78" t="n">
        <v>40432.03</v>
      </c>
      <c r="P78" t="n">
        <v>168.53</v>
      </c>
      <c r="Q78" t="n">
        <v>624.01</v>
      </c>
      <c r="R78" t="n">
        <v>36.62</v>
      </c>
      <c r="S78" t="n">
        <v>29.8</v>
      </c>
      <c r="T78" t="n">
        <v>2326.45</v>
      </c>
      <c r="U78" t="n">
        <v>0.8100000000000001</v>
      </c>
      <c r="V78" t="n">
        <v>0.86</v>
      </c>
      <c r="W78" t="n">
        <v>2.36</v>
      </c>
      <c r="X78" t="n">
        <v>0.14</v>
      </c>
      <c r="Y78" t="n">
        <v>1</v>
      </c>
      <c r="Z78" t="n">
        <v>10</v>
      </c>
      <c r="AA78" t="n">
        <v>391.732234182761</v>
      </c>
      <c r="AB78" t="n">
        <v>535.9853248153239</v>
      </c>
      <c r="AC78" t="n">
        <v>484.8316376750766</v>
      </c>
      <c r="AD78" t="n">
        <v>391732.2341827611</v>
      </c>
      <c r="AE78" t="n">
        <v>535985.3248153239</v>
      </c>
      <c r="AF78" t="n">
        <v>2.50173647964516e-06</v>
      </c>
      <c r="AG78" t="n">
        <v>12.37847222222222</v>
      </c>
      <c r="AH78" t="n">
        <v>484831.6376750766</v>
      </c>
    </row>
    <row r="79">
      <c r="A79" t="n">
        <v>77</v>
      </c>
      <c r="B79" t="n">
        <v>145</v>
      </c>
      <c r="C79" t="inlineStr">
        <is>
          <t xml:space="preserve">CONCLUIDO	</t>
        </is>
      </c>
      <c r="D79" t="n">
        <v>7.0471</v>
      </c>
      <c r="E79" t="n">
        <v>14.19</v>
      </c>
      <c r="F79" t="n">
        <v>10.86</v>
      </c>
      <c r="G79" t="n">
        <v>93.12</v>
      </c>
      <c r="H79" t="n">
        <v>1.11</v>
      </c>
      <c r="I79" t="n">
        <v>7</v>
      </c>
      <c r="J79" t="n">
        <v>326.51</v>
      </c>
      <c r="K79" t="n">
        <v>61.2</v>
      </c>
      <c r="L79" t="n">
        <v>20.25</v>
      </c>
      <c r="M79" t="n">
        <v>5</v>
      </c>
      <c r="N79" t="n">
        <v>100.06</v>
      </c>
      <c r="O79" t="n">
        <v>40503.29</v>
      </c>
      <c r="P79" t="n">
        <v>168.31</v>
      </c>
      <c r="Q79" t="n">
        <v>623.97</v>
      </c>
      <c r="R79" t="n">
        <v>35.87</v>
      </c>
      <c r="S79" t="n">
        <v>29.8</v>
      </c>
      <c r="T79" t="n">
        <v>1956.88</v>
      </c>
      <c r="U79" t="n">
        <v>0.83</v>
      </c>
      <c r="V79" t="n">
        <v>0.86</v>
      </c>
      <c r="W79" t="n">
        <v>2.37</v>
      </c>
      <c r="X79" t="n">
        <v>0.12</v>
      </c>
      <c r="Y79" t="n">
        <v>1</v>
      </c>
      <c r="Z79" t="n">
        <v>10</v>
      </c>
      <c r="AA79" t="n">
        <v>390.5541618750644</v>
      </c>
      <c r="AB79" t="n">
        <v>534.3734343110511</v>
      </c>
      <c r="AC79" t="n">
        <v>483.3735837382292</v>
      </c>
      <c r="AD79" t="n">
        <v>390554.1618750644</v>
      </c>
      <c r="AE79" t="n">
        <v>534373.4343110512</v>
      </c>
      <c r="AF79" t="n">
        <v>2.514582183353169e-06</v>
      </c>
      <c r="AG79" t="n">
        <v>12.31770833333333</v>
      </c>
      <c r="AH79" t="n">
        <v>483373.5837382292</v>
      </c>
    </row>
    <row r="80">
      <c r="A80" t="n">
        <v>78</v>
      </c>
      <c r="B80" t="n">
        <v>145</v>
      </c>
      <c r="C80" t="inlineStr">
        <is>
          <t xml:space="preserve">CONCLUIDO	</t>
        </is>
      </c>
      <c r="D80" t="n">
        <v>7.0446</v>
      </c>
      <c r="E80" t="n">
        <v>14.2</v>
      </c>
      <c r="F80" t="n">
        <v>10.87</v>
      </c>
      <c r="G80" t="n">
        <v>93.16</v>
      </c>
      <c r="H80" t="n">
        <v>1.12</v>
      </c>
      <c r="I80" t="n">
        <v>7</v>
      </c>
      <c r="J80" t="n">
        <v>327.08</v>
      </c>
      <c r="K80" t="n">
        <v>61.2</v>
      </c>
      <c r="L80" t="n">
        <v>20.5</v>
      </c>
      <c r="M80" t="n">
        <v>5</v>
      </c>
      <c r="N80" t="n">
        <v>100.39</v>
      </c>
      <c r="O80" t="n">
        <v>40574.7</v>
      </c>
      <c r="P80" t="n">
        <v>168.6</v>
      </c>
      <c r="Q80" t="n">
        <v>624.04</v>
      </c>
      <c r="R80" t="n">
        <v>36.08</v>
      </c>
      <c r="S80" t="n">
        <v>29.8</v>
      </c>
      <c r="T80" t="n">
        <v>2063.07</v>
      </c>
      <c r="U80" t="n">
        <v>0.83</v>
      </c>
      <c r="V80" t="n">
        <v>0.86</v>
      </c>
      <c r="W80" t="n">
        <v>2.36</v>
      </c>
      <c r="X80" t="n">
        <v>0.12</v>
      </c>
      <c r="Y80" t="n">
        <v>1</v>
      </c>
      <c r="Z80" t="n">
        <v>10</v>
      </c>
      <c r="AA80" t="n">
        <v>390.8864042419486</v>
      </c>
      <c r="AB80" t="n">
        <v>534.8280229749209</v>
      </c>
      <c r="AC80" t="n">
        <v>483.7847870980384</v>
      </c>
      <c r="AD80" t="n">
        <v>390886.4042419486</v>
      </c>
      <c r="AE80" t="n">
        <v>534828.0229749209</v>
      </c>
      <c r="AF80" t="n">
        <v>2.513690120595668e-06</v>
      </c>
      <c r="AG80" t="n">
        <v>12.32638888888889</v>
      </c>
      <c r="AH80" t="n">
        <v>483784.7870980384</v>
      </c>
    </row>
    <row r="81">
      <c r="A81" t="n">
        <v>79</v>
      </c>
      <c r="B81" t="n">
        <v>145</v>
      </c>
      <c r="C81" t="inlineStr">
        <is>
          <t xml:space="preserve">CONCLUIDO	</t>
        </is>
      </c>
      <c r="D81" t="n">
        <v>7.0453</v>
      </c>
      <c r="E81" t="n">
        <v>14.19</v>
      </c>
      <c r="F81" t="n">
        <v>10.87</v>
      </c>
      <c r="G81" t="n">
        <v>93.15000000000001</v>
      </c>
      <c r="H81" t="n">
        <v>1.13</v>
      </c>
      <c r="I81" t="n">
        <v>7</v>
      </c>
      <c r="J81" t="n">
        <v>327.66</v>
      </c>
      <c r="K81" t="n">
        <v>61.2</v>
      </c>
      <c r="L81" t="n">
        <v>20.75</v>
      </c>
      <c r="M81" t="n">
        <v>5</v>
      </c>
      <c r="N81" t="n">
        <v>100.72</v>
      </c>
      <c r="O81" t="n">
        <v>40646.27</v>
      </c>
      <c r="P81" t="n">
        <v>168.83</v>
      </c>
      <c r="Q81" t="n">
        <v>623.97</v>
      </c>
      <c r="R81" t="n">
        <v>36.13</v>
      </c>
      <c r="S81" t="n">
        <v>29.8</v>
      </c>
      <c r="T81" t="n">
        <v>2089.13</v>
      </c>
      <c r="U81" t="n">
        <v>0.82</v>
      </c>
      <c r="V81" t="n">
        <v>0.86</v>
      </c>
      <c r="W81" t="n">
        <v>2.36</v>
      </c>
      <c r="X81" t="n">
        <v>0.12</v>
      </c>
      <c r="Y81" t="n">
        <v>1</v>
      </c>
      <c r="Z81" t="n">
        <v>10</v>
      </c>
      <c r="AA81" t="n">
        <v>391.0462801868978</v>
      </c>
      <c r="AB81" t="n">
        <v>535.0467722960294</v>
      </c>
      <c r="AC81" t="n">
        <v>483.9826592909569</v>
      </c>
      <c r="AD81" t="n">
        <v>391046.2801868978</v>
      </c>
      <c r="AE81" t="n">
        <v>535046.7722960294</v>
      </c>
      <c r="AF81" t="n">
        <v>2.513939898167769e-06</v>
      </c>
      <c r="AG81" t="n">
        <v>12.31770833333333</v>
      </c>
      <c r="AH81" t="n">
        <v>483982.6592909569</v>
      </c>
    </row>
    <row r="82">
      <c r="A82" t="n">
        <v>80</v>
      </c>
      <c r="B82" t="n">
        <v>145</v>
      </c>
      <c r="C82" t="inlineStr">
        <is>
          <t xml:space="preserve">CONCLUIDO	</t>
        </is>
      </c>
      <c r="D82" t="n">
        <v>7.0423</v>
      </c>
      <c r="E82" t="n">
        <v>14.2</v>
      </c>
      <c r="F82" t="n">
        <v>10.87</v>
      </c>
      <c r="G82" t="n">
        <v>93.2</v>
      </c>
      <c r="H82" t="n">
        <v>1.14</v>
      </c>
      <c r="I82" t="n">
        <v>7</v>
      </c>
      <c r="J82" t="n">
        <v>328.25</v>
      </c>
      <c r="K82" t="n">
        <v>61.2</v>
      </c>
      <c r="L82" t="n">
        <v>21</v>
      </c>
      <c r="M82" t="n">
        <v>5</v>
      </c>
      <c r="N82" t="n">
        <v>101.05</v>
      </c>
      <c r="O82" t="n">
        <v>40718</v>
      </c>
      <c r="P82" t="n">
        <v>169.43</v>
      </c>
      <c r="Q82" t="n">
        <v>623.98</v>
      </c>
      <c r="R82" t="n">
        <v>36.24</v>
      </c>
      <c r="S82" t="n">
        <v>29.8</v>
      </c>
      <c r="T82" t="n">
        <v>2144.13</v>
      </c>
      <c r="U82" t="n">
        <v>0.82</v>
      </c>
      <c r="V82" t="n">
        <v>0.86</v>
      </c>
      <c r="W82" t="n">
        <v>2.37</v>
      </c>
      <c r="X82" t="n">
        <v>0.13</v>
      </c>
      <c r="Y82" t="n">
        <v>1</v>
      </c>
      <c r="Z82" t="n">
        <v>10</v>
      </c>
      <c r="AA82" t="n">
        <v>391.5862392838558</v>
      </c>
      <c r="AB82" t="n">
        <v>535.7855681538014</v>
      </c>
      <c r="AC82" t="n">
        <v>484.6509455089695</v>
      </c>
      <c r="AD82" t="n">
        <v>391586.2392838558</v>
      </c>
      <c r="AE82" t="n">
        <v>535785.5681538014</v>
      </c>
      <c r="AF82" t="n">
        <v>2.512869422858768e-06</v>
      </c>
      <c r="AG82" t="n">
        <v>12.32638888888889</v>
      </c>
      <c r="AH82" t="n">
        <v>484650.9455089695</v>
      </c>
    </row>
    <row r="83">
      <c r="A83" t="n">
        <v>81</v>
      </c>
      <c r="B83" t="n">
        <v>145</v>
      </c>
      <c r="C83" t="inlineStr">
        <is>
          <t xml:space="preserve">CONCLUIDO	</t>
        </is>
      </c>
      <c r="D83" t="n">
        <v>7.0446</v>
      </c>
      <c r="E83" t="n">
        <v>14.2</v>
      </c>
      <c r="F83" t="n">
        <v>10.87</v>
      </c>
      <c r="G83" t="n">
        <v>93.16</v>
      </c>
      <c r="H83" t="n">
        <v>1.15</v>
      </c>
      <c r="I83" t="n">
        <v>7</v>
      </c>
      <c r="J83" t="n">
        <v>328.83</v>
      </c>
      <c r="K83" t="n">
        <v>61.2</v>
      </c>
      <c r="L83" t="n">
        <v>21.25</v>
      </c>
      <c r="M83" t="n">
        <v>5</v>
      </c>
      <c r="N83" t="n">
        <v>101.38</v>
      </c>
      <c r="O83" t="n">
        <v>40789.89</v>
      </c>
      <c r="P83" t="n">
        <v>169.12</v>
      </c>
      <c r="Q83" t="n">
        <v>624</v>
      </c>
      <c r="R83" t="n">
        <v>36.08</v>
      </c>
      <c r="S83" t="n">
        <v>29.8</v>
      </c>
      <c r="T83" t="n">
        <v>2062.09</v>
      </c>
      <c r="U83" t="n">
        <v>0.83</v>
      </c>
      <c r="V83" t="n">
        <v>0.86</v>
      </c>
      <c r="W83" t="n">
        <v>2.36</v>
      </c>
      <c r="X83" t="n">
        <v>0.12</v>
      </c>
      <c r="Y83" t="n">
        <v>1</v>
      </c>
      <c r="Z83" t="n">
        <v>10</v>
      </c>
      <c r="AA83" t="n">
        <v>391.2881046159682</v>
      </c>
      <c r="AB83" t="n">
        <v>535.3776471484243</v>
      </c>
      <c r="AC83" t="n">
        <v>484.281955911825</v>
      </c>
      <c r="AD83" t="n">
        <v>391288.1046159682</v>
      </c>
      <c r="AE83" t="n">
        <v>535377.6471484243</v>
      </c>
      <c r="AF83" t="n">
        <v>2.513690120595668e-06</v>
      </c>
      <c r="AG83" t="n">
        <v>12.32638888888889</v>
      </c>
      <c r="AH83" t="n">
        <v>484281.9559118251</v>
      </c>
    </row>
    <row r="84">
      <c r="A84" t="n">
        <v>82</v>
      </c>
      <c r="B84" t="n">
        <v>145</v>
      </c>
      <c r="C84" t="inlineStr">
        <is>
          <t xml:space="preserve">CONCLUIDO	</t>
        </is>
      </c>
      <c r="D84" t="n">
        <v>7.0447</v>
      </c>
      <c r="E84" t="n">
        <v>14.2</v>
      </c>
      <c r="F84" t="n">
        <v>10.87</v>
      </c>
      <c r="G84" t="n">
        <v>93.16</v>
      </c>
      <c r="H84" t="n">
        <v>1.16</v>
      </c>
      <c r="I84" t="n">
        <v>7</v>
      </c>
      <c r="J84" t="n">
        <v>329.41</v>
      </c>
      <c r="K84" t="n">
        <v>61.2</v>
      </c>
      <c r="L84" t="n">
        <v>21.5</v>
      </c>
      <c r="M84" t="n">
        <v>5</v>
      </c>
      <c r="N84" t="n">
        <v>101.71</v>
      </c>
      <c r="O84" t="n">
        <v>40861.93</v>
      </c>
      <c r="P84" t="n">
        <v>168.75</v>
      </c>
      <c r="Q84" t="n">
        <v>623.97</v>
      </c>
      <c r="R84" t="n">
        <v>36.18</v>
      </c>
      <c r="S84" t="n">
        <v>29.8</v>
      </c>
      <c r="T84" t="n">
        <v>2113.99</v>
      </c>
      <c r="U84" t="n">
        <v>0.82</v>
      </c>
      <c r="V84" t="n">
        <v>0.86</v>
      </c>
      <c r="W84" t="n">
        <v>2.36</v>
      </c>
      <c r="X84" t="n">
        <v>0.12</v>
      </c>
      <c r="Y84" t="n">
        <v>1</v>
      </c>
      <c r="Z84" t="n">
        <v>10</v>
      </c>
      <c r="AA84" t="n">
        <v>390.999737264745</v>
      </c>
      <c r="AB84" t="n">
        <v>534.983090216611</v>
      </c>
      <c r="AC84" t="n">
        <v>483.9250549398199</v>
      </c>
      <c r="AD84" t="n">
        <v>390999.7372647449</v>
      </c>
      <c r="AE84" t="n">
        <v>534983.090216611</v>
      </c>
      <c r="AF84" t="n">
        <v>2.513725803105968e-06</v>
      </c>
      <c r="AG84" t="n">
        <v>12.32638888888889</v>
      </c>
      <c r="AH84" t="n">
        <v>483925.0549398198</v>
      </c>
    </row>
    <row r="85">
      <c r="A85" t="n">
        <v>83</v>
      </c>
      <c r="B85" t="n">
        <v>145</v>
      </c>
      <c r="C85" t="inlineStr">
        <is>
          <t xml:space="preserve">CONCLUIDO	</t>
        </is>
      </c>
      <c r="D85" t="n">
        <v>7.0465</v>
      </c>
      <c r="E85" t="n">
        <v>14.19</v>
      </c>
      <c r="F85" t="n">
        <v>10.87</v>
      </c>
      <c r="G85" t="n">
        <v>93.13</v>
      </c>
      <c r="H85" t="n">
        <v>1.17</v>
      </c>
      <c r="I85" t="n">
        <v>7</v>
      </c>
      <c r="J85" t="n">
        <v>330</v>
      </c>
      <c r="K85" t="n">
        <v>61.2</v>
      </c>
      <c r="L85" t="n">
        <v>21.75</v>
      </c>
      <c r="M85" t="n">
        <v>5</v>
      </c>
      <c r="N85" t="n">
        <v>102.05</v>
      </c>
      <c r="O85" t="n">
        <v>40934.14</v>
      </c>
      <c r="P85" t="n">
        <v>168.46</v>
      </c>
      <c r="Q85" t="n">
        <v>623.99</v>
      </c>
      <c r="R85" t="n">
        <v>36.02</v>
      </c>
      <c r="S85" t="n">
        <v>29.8</v>
      </c>
      <c r="T85" t="n">
        <v>2033.11</v>
      </c>
      <c r="U85" t="n">
        <v>0.83</v>
      </c>
      <c r="V85" t="n">
        <v>0.86</v>
      </c>
      <c r="W85" t="n">
        <v>2.36</v>
      </c>
      <c r="X85" t="n">
        <v>0.12</v>
      </c>
      <c r="Y85" t="n">
        <v>1</v>
      </c>
      <c r="Z85" t="n">
        <v>10</v>
      </c>
      <c r="AA85" t="n">
        <v>390.7300272679867</v>
      </c>
      <c r="AB85" t="n">
        <v>534.6140611002811</v>
      </c>
      <c r="AC85" t="n">
        <v>483.5912454444168</v>
      </c>
      <c r="AD85" t="n">
        <v>390730.0272679867</v>
      </c>
      <c r="AE85" t="n">
        <v>534614.0611002811</v>
      </c>
      <c r="AF85" t="n">
        <v>2.514368088291369e-06</v>
      </c>
      <c r="AG85" t="n">
        <v>12.31770833333333</v>
      </c>
      <c r="AH85" t="n">
        <v>483591.2454444168</v>
      </c>
    </row>
    <row r="86">
      <c r="A86" t="n">
        <v>84</v>
      </c>
      <c r="B86" t="n">
        <v>145</v>
      </c>
      <c r="C86" t="inlineStr">
        <is>
          <t xml:space="preserve">CONCLUIDO	</t>
        </is>
      </c>
      <c r="D86" t="n">
        <v>7.0478</v>
      </c>
      <c r="E86" t="n">
        <v>14.19</v>
      </c>
      <c r="F86" t="n">
        <v>10.86</v>
      </c>
      <c r="G86" t="n">
        <v>93.11</v>
      </c>
      <c r="H86" t="n">
        <v>1.19</v>
      </c>
      <c r="I86" t="n">
        <v>7</v>
      </c>
      <c r="J86" t="n">
        <v>330.59</v>
      </c>
      <c r="K86" t="n">
        <v>61.2</v>
      </c>
      <c r="L86" t="n">
        <v>22</v>
      </c>
      <c r="M86" t="n">
        <v>5</v>
      </c>
      <c r="N86" t="n">
        <v>102.39</v>
      </c>
      <c r="O86" t="n">
        <v>41006.51</v>
      </c>
      <c r="P86" t="n">
        <v>168.04</v>
      </c>
      <c r="Q86" t="n">
        <v>623.98</v>
      </c>
      <c r="R86" t="n">
        <v>35.84</v>
      </c>
      <c r="S86" t="n">
        <v>29.8</v>
      </c>
      <c r="T86" t="n">
        <v>1945.19</v>
      </c>
      <c r="U86" t="n">
        <v>0.83</v>
      </c>
      <c r="V86" t="n">
        <v>0.86</v>
      </c>
      <c r="W86" t="n">
        <v>2.36</v>
      </c>
      <c r="X86" t="n">
        <v>0.12</v>
      </c>
      <c r="Y86" t="n">
        <v>1</v>
      </c>
      <c r="Z86" t="n">
        <v>10</v>
      </c>
      <c r="AA86" t="n">
        <v>390.3279391220249</v>
      </c>
      <c r="AB86" t="n">
        <v>534.0639063600992</v>
      </c>
      <c r="AC86" t="n">
        <v>483.0935967004908</v>
      </c>
      <c r="AD86" t="n">
        <v>390327.9391220249</v>
      </c>
      <c r="AE86" t="n">
        <v>534063.9063600992</v>
      </c>
      <c r="AF86" t="n">
        <v>2.514831960925269e-06</v>
      </c>
      <c r="AG86" t="n">
        <v>12.31770833333333</v>
      </c>
      <c r="AH86" t="n">
        <v>483093.5967004908</v>
      </c>
    </row>
    <row r="87">
      <c r="A87" t="n">
        <v>85</v>
      </c>
      <c r="B87" t="n">
        <v>145</v>
      </c>
      <c r="C87" t="inlineStr">
        <is>
          <t xml:space="preserve">CONCLUIDO	</t>
        </is>
      </c>
      <c r="D87" t="n">
        <v>7.0445</v>
      </c>
      <c r="E87" t="n">
        <v>14.2</v>
      </c>
      <c r="F87" t="n">
        <v>10.87</v>
      </c>
      <c r="G87" t="n">
        <v>93.16</v>
      </c>
      <c r="H87" t="n">
        <v>1.2</v>
      </c>
      <c r="I87" t="n">
        <v>7</v>
      </c>
      <c r="J87" t="n">
        <v>331.17</v>
      </c>
      <c r="K87" t="n">
        <v>61.2</v>
      </c>
      <c r="L87" t="n">
        <v>22.25</v>
      </c>
      <c r="M87" t="n">
        <v>5</v>
      </c>
      <c r="N87" t="n">
        <v>102.72</v>
      </c>
      <c r="O87" t="n">
        <v>41079.04</v>
      </c>
      <c r="P87" t="n">
        <v>167.48</v>
      </c>
      <c r="Q87" t="n">
        <v>623.97</v>
      </c>
      <c r="R87" t="n">
        <v>36.17</v>
      </c>
      <c r="S87" t="n">
        <v>29.8</v>
      </c>
      <c r="T87" t="n">
        <v>2107.35</v>
      </c>
      <c r="U87" t="n">
        <v>0.82</v>
      </c>
      <c r="V87" t="n">
        <v>0.86</v>
      </c>
      <c r="W87" t="n">
        <v>2.36</v>
      </c>
      <c r="X87" t="n">
        <v>0.12</v>
      </c>
      <c r="Y87" t="n">
        <v>1</v>
      </c>
      <c r="Z87" t="n">
        <v>10</v>
      </c>
      <c r="AA87" t="n">
        <v>390.0237316667986</v>
      </c>
      <c r="AB87" t="n">
        <v>533.6476762991728</v>
      </c>
      <c r="AC87" t="n">
        <v>482.7170910523967</v>
      </c>
      <c r="AD87" t="n">
        <v>390023.7316667986</v>
      </c>
      <c r="AE87" t="n">
        <v>533647.6762991728</v>
      </c>
      <c r="AF87" t="n">
        <v>2.513654438085368e-06</v>
      </c>
      <c r="AG87" t="n">
        <v>12.32638888888889</v>
      </c>
      <c r="AH87" t="n">
        <v>482717.0910523967</v>
      </c>
    </row>
    <row r="88">
      <c r="A88" t="n">
        <v>86</v>
      </c>
      <c r="B88" t="n">
        <v>145</v>
      </c>
      <c r="C88" t="inlineStr">
        <is>
          <t xml:space="preserve">CONCLUIDO	</t>
        </is>
      </c>
      <c r="D88" t="n">
        <v>7.0406</v>
      </c>
      <c r="E88" t="n">
        <v>14.2</v>
      </c>
      <c r="F88" t="n">
        <v>10.88</v>
      </c>
      <c r="G88" t="n">
        <v>93.23</v>
      </c>
      <c r="H88" t="n">
        <v>1.21</v>
      </c>
      <c r="I88" t="n">
        <v>7</v>
      </c>
      <c r="J88" t="n">
        <v>331.76</v>
      </c>
      <c r="K88" t="n">
        <v>61.2</v>
      </c>
      <c r="L88" t="n">
        <v>22.5</v>
      </c>
      <c r="M88" t="n">
        <v>5</v>
      </c>
      <c r="N88" t="n">
        <v>103.06</v>
      </c>
      <c r="O88" t="n">
        <v>41151.74</v>
      </c>
      <c r="P88" t="n">
        <v>167.01</v>
      </c>
      <c r="Q88" t="n">
        <v>624</v>
      </c>
      <c r="R88" t="n">
        <v>36.42</v>
      </c>
      <c r="S88" t="n">
        <v>29.8</v>
      </c>
      <c r="T88" t="n">
        <v>2233.62</v>
      </c>
      <c r="U88" t="n">
        <v>0.82</v>
      </c>
      <c r="V88" t="n">
        <v>0.86</v>
      </c>
      <c r="W88" t="n">
        <v>2.36</v>
      </c>
      <c r="X88" t="n">
        <v>0.13</v>
      </c>
      <c r="Y88" t="n">
        <v>1</v>
      </c>
      <c r="Z88" t="n">
        <v>10</v>
      </c>
      <c r="AA88" t="n">
        <v>389.8039556818877</v>
      </c>
      <c r="AB88" t="n">
        <v>533.3469691007855</v>
      </c>
      <c r="AC88" t="n">
        <v>482.4450829269782</v>
      </c>
      <c r="AD88" t="n">
        <v>389803.9556818877</v>
      </c>
      <c r="AE88" t="n">
        <v>533346.9691007854</v>
      </c>
      <c r="AF88" t="n">
        <v>2.512262820183668e-06</v>
      </c>
      <c r="AG88" t="n">
        <v>12.32638888888889</v>
      </c>
      <c r="AH88" t="n">
        <v>482445.0829269782</v>
      </c>
    </row>
    <row r="89">
      <c r="A89" t="n">
        <v>87</v>
      </c>
      <c r="B89" t="n">
        <v>145</v>
      </c>
      <c r="C89" t="inlineStr">
        <is>
          <t xml:space="preserve">CONCLUIDO	</t>
        </is>
      </c>
      <c r="D89" t="n">
        <v>7.0427</v>
      </c>
      <c r="E89" t="n">
        <v>14.2</v>
      </c>
      <c r="F89" t="n">
        <v>10.87</v>
      </c>
      <c r="G89" t="n">
        <v>93.2</v>
      </c>
      <c r="H89" t="n">
        <v>1.22</v>
      </c>
      <c r="I89" t="n">
        <v>7</v>
      </c>
      <c r="J89" t="n">
        <v>332.35</v>
      </c>
      <c r="K89" t="n">
        <v>61.2</v>
      </c>
      <c r="L89" t="n">
        <v>22.75</v>
      </c>
      <c r="M89" t="n">
        <v>5</v>
      </c>
      <c r="N89" t="n">
        <v>103.41</v>
      </c>
      <c r="O89" t="n">
        <v>41224.6</v>
      </c>
      <c r="P89" t="n">
        <v>166.34</v>
      </c>
      <c r="Q89" t="n">
        <v>623.98</v>
      </c>
      <c r="R89" t="n">
        <v>36.26</v>
      </c>
      <c r="S89" t="n">
        <v>29.8</v>
      </c>
      <c r="T89" t="n">
        <v>2151.17</v>
      </c>
      <c r="U89" t="n">
        <v>0.82</v>
      </c>
      <c r="V89" t="n">
        <v>0.86</v>
      </c>
      <c r="W89" t="n">
        <v>2.36</v>
      </c>
      <c r="X89" t="n">
        <v>0.13</v>
      </c>
      <c r="Y89" t="n">
        <v>1</v>
      </c>
      <c r="Z89" t="n">
        <v>10</v>
      </c>
      <c r="AA89" t="n">
        <v>389.1883636873774</v>
      </c>
      <c r="AB89" t="n">
        <v>532.5046889758944</v>
      </c>
      <c r="AC89" t="n">
        <v>481.6831888350592</v>
      </c>
      <c r="AD89" t="n">
        <v>389188.3636873774</v>
      </c>
      <c r="AE89" t="n">
        <v>532504.6889758944</v>
      </c>
      <c r="AF89" t="n">
        <v>2.513012152899968e-06</v>
      </c>
      <c r="AG89" t="n">
        <v>12.32638888888889</v>
      </c>
      <c r="AH89" t="n">
        <v>481683.1888350592</v>
      </c>
    </row>
    <row r="90">
      <c r="A90" t="n">
        <v>88</v>
      </c>
      <c r="B90" t="n">
        <v>145</v>
      </c>
      <c r="C90" t="inlineStr">
        <is>
          <t xml:space="preserve">CONCLUIDO	</t>
        </is>
      </c>
      <c r="D90" t="n">
        <v>7.0414</v>
      </c>
      <c r="E90" t="n">
        <v>14.2</v>
      </c>
      <c r="F90" t="n">
        <v>10.88</v>
      </c>
      <c r="G90" t="n">
        <v>93.22</v>
      </c>
      <c r="H90" t="n">
        <v>1.23</v>
      </c>
      <c r="I90" t="n">
        <v>7</v>
      </c>
      <c r="J90" t="n">
        <v>332.95</v>
      </c>
      <c r="K90" t="n">
        <v>61.2</v>
      </c>
      <c r="L90" t="n">
        <v>23</v>
      </c>
      <c r="M90" t="n">
        <v>5</v>
      </c>
      <c r="N90" t="n">
        <v>103.75</v>
      </c>
      <c r="O90" t="n">
        <v>41297.62</v>
      </c>
      <c r="P90" t="n">
        <v>165.75</v>
      </c>
      <c r="Q90" t="n">
        <v>623.99</v>
      </c>
      <c r="R90" t="n">
        <v>36.3</v>
      </c>
      <c r="S90" t="n">
        <v>29.8</v>
      </c>
      <c r="T90" t="n">
        <v>2172.37</v>
      </c>
      <c r="U90" t="n">
        <v>0.82</v>
      </c>
      <c r="V90" t="n">
        <v>0.86</v>
      </c>
      <c r="W90" t="n">
        <v>2.37</v>
      </c>
      <c r="X90" t="n">
        <v>0.13</v>
      </c>
      <c r="Y90" t="n">
        <v>1</v>
      </c>
      <c r="Z90" t="n">
        <v>10</v>
      </c>
      <c r="AA90" t="n">
        <v>388.8099523657406</v>
      </c>
      <c r="AB90" t="n">
        <v>531.9869299113017</v>
      </c>
      <c r="AC90" t="n">
        <v>481.2148439689117</v>
      </c>
      <c r="AD90" t="n">
        <v>388809.9523657406</v>
      </c>
      <c r="AE90" t="n">
        <v>531986.9299113017</v>
      </c>
      <c r="AF90" t="n">
        <v>2.512548280266068e-06</v>
      </c>
      <c r="AG90" t="n">
        <v>12.32638888888889</v>
      </c>
      <c r="AH90" t="n">
        <v>481214.8439689117</v>
      </c>
    </row>
    <row r="91">
      <c r="A91" t="n">
        <v>89</v>
      </c>
      <c r="B91" t="n">
        <v>145</v>
      </c>
      <c r="C91" t="inlineStr">
        <is>
          <t xml:space="preserve">CONCLUIDO	</t>
        </is>
      </c>
      <c r="D91" t="n">
        <v>7.044</v>
      </c>
      <c r="E91" t="n">
        <v>14.2</v>
      </c>
      <c r="F91" t="n">
        <v>10.87</v>
      </c>
      <c r="G91" t="n">
        <v>93.17</v>
      </c>
      <c r="H91" t="n">
        <v>1.24</v>
      </c>
      <c r="I91" t="n">
        <v>7</v>
      </c>
      <c r="J91" t="n">
        <v>333.54</v>
      </c>
      <c r="K91" t="n">
        <v>61.2</v>
      </c>
      <c r="L91" t="n">
        <v>23.25</v>
      </c>
      <c r="M91" t="n">
        <v>5</v>
      </c>
      <c r="N91" t="n">
        <v>104.09</v>
      </c>
      <c r="O91" t="n">
        <v>41370.82</v>
      </c>
      <c r="P91" t="n">
        <v>164.84</v>
      </c>
      <c r="Q91" t="n">
        <v>623.97</v>
      </c>
      <c r="R91" t="n">
        <v>36.2</v>
      </c>
      <c r="S91" t="n">
        <v>29.8</v>
      </c>
      <c r="T91" t="n">
        <v>2125.27</v>
      </c>
      <c r="U91" t="n">
        <v>0.82</v>
      </c>
      <c r="V91" t="n">
        <v>0.86</v>
      </c>
      <c r="W91" t="n">
        <v>2.36</v>
      </c>
      <c r="X91" t="n">
        <v>0.12</v>
      </c>
      <c r="Y91" t="n">
        <v>1</v>
      </c>
      <c r="Z91" t="n">
        <v>10</v>
      </c>
      <c r="AA91" t="n">
        <v>387.996798282882</v>
      </c>
      <c r="AB91" t="n">
        <v>530.8743366213082</v>
      </c>
      <c r="AC91" t="n">
        <v>480.2084350209809</v>
      </c>
      <c r="AD91" t="n">
        <v>387996.798282882</v>
      </c>
      <c r="AE91" t="n">
        <v>530874.3366213082</v>
      </c>
      <c r="AF91" t="n">
        <v>2.513476025533868e-06</v>
      </c>
      <c r="AG91" t="n">
        <v>12.32638888888889</v>
      </c>
      <c r="AH91" t="n">
        <v>480208.4350209808</v>
      </c>
    </row>
    <row r="92">
      <c r="A92" t="n">
        <v>90</v>
      </c>
      <c r="B92" t="n">
        <v>145</v>
      </c>
      <c r="C92" t="inlineStr">
        <is>
          <t xml:space="preserve">CONCLUIDO	</t>
        </is>
      </c>
      <c r="D92" t="n">
        <v>7.089</v>
      </c>
      <c r="E92" t="n">
        <v>14.11</v>
      </c>
      <c r="F92" t="n">
        <v>10.83</v>
      </c>
      <c r="G92" t="n">
        <v>108.34</v>
      </c>
      <c r="H92" t="n">
        <v>1.25</v>
      </c>
      <c r="I92" t="n">
        <v>6</v>
      </c>
      <c r="J92" t="n">
        <v>334.14</v>
      </c>
      <c r="K92" t="n">
        <v>61.2</v>
      </c>
      <c r="L92" t="n">
        <v>23.5</v>
      </c>
      <c r="M92" t="n">
        <v>4</v>
      </c>
      <c r="N92" t="n">
        <v>104.44</v>
      </c>
      <c r="O92" t="n">
        <v>41444.3</v>
      </c>
      <c r="P92" t="n">
        <v>163.4</v>
      </c>
      <c r="Q92" t="n">
        <v>623.97</v>
      </c>
      <c r="R92" t="n">
        <v>35.07</v>
      </c>
      <c r="S92" t="n">
        <v>29.8</v>
      </c>
      <c r="T92" t="n">
        <v>1564.41</v>
      </c>
      <c r="U92" t="n">
        <v>0.85</v>
      </c>
      <c r="V92" t="n">
        <v>0.86</v>
      </c>
      <c r="W92" t="n">
        <v>2.36</v>
      </c>
      <c r="X92" t="n">
        <v>0.09</v>
      </c>
      <c r="Y92" t="n">
        <v>1</v>
      </c>
      <c r="Z92" t="n">
        <v>10</v>
      </c>
      <c r="AA92" t="n">
        <v>385.5954834799859</v>
      </c>
      <c r="AB92" t="n">
        <v>527.5887517694536</v>
      </c>
      <c r="AC92" t="n">
        <v>477.2364217760399</v>
      </c>
      <c r="AD92" t="n">
        <v>385595.483479986</v>
      </c>
      <c r="AE92" t="n">
        <v>527588.7517694535</v>
      </c>
      <c r="AF92" t="n">
        <v>2.52953315516888e-06</v>
      </c>
      <c r="AG92" t="n">
        <v>12.24826388888889</v>
      </c>
      <c r="AH92" t="n">
        <v>477236.4217760399</v>
      </c>
    </row>
    <row r="93">
      <c r="A93" t="n">
        <v>91</v>
      </c>
      <c r="B93" t="n">
        <v>145</v>
      </c>
      <c r="C93" t="inlineStr">
        <is>
          <t xml:space="preserve">CONCLUIDO	</t>
        </is>
      </c>
      <c r="D93" t="n">
        <v>7.0852</v>
      </c>
      <c r="E93" t="n">
        <v>14.11</v>
      </c>
      <c r="F93" t="n">
        <v>10.84</v>
      </c>
      <c r="G93" t="n">
        <v>108.41</v>
      </c>
      <c r="H93" t="n">
        <v>1.26</v>
      </c>
      <c r="I93" t="n">
        <v>6</v>
      </c>
      <c r="J93" t="n">
        <v>334.73</v>
      </c>
      <c r="K93" t="n">
        <v>61.2</v>
      </c>
      <c r="L93" t="n">
        <v>23.75</v>
      </c>
      <c r="M93" t="n">
        <v>4</v>
      </c>
      <c r="N93" t="n">
        <v>104.78</v>
      </c>
      <c r="O93" t="n">
        <v>41517.84</v>
      </c>
      <c r="P93" t="n">
        <v>163.53</v>
      </c>
      <c r="Q93" t="n">
        <v>623.97</v>
      </c>
      <c r="R93" t="n">
        <v>35.25</v>
      </c>
      <c r="S93" t="n">
        <v>29.8</v>
      </c>
      <c r="T93" t="n">
        <v>1653.98</v>
      </c>
      <c r="U93" t="n">
        <v>0.85</v>
      </c>
      <c r="V93" t="n">
        <v>0.86</v>
      </c>
      <c r="W93" t="n">
        <v>2.36</v>
      </c>
      <c r="X93" t="n">
        <v>0.09</v>
      </c>
      <c r="Y93" t="n">
        <v>1</v>
      </c>
      <c r="Z93" t="n">
        <v>10</v>
      </c>
      <c r="AA93" t="n">
        <v>385.8330466575405</v>
      </c>
      <c r="AB93" t="n">
        <v>527.9137961895314</v>
      </c>
      <c r="AC93" t="n">
        <v>477.5304444128681</v>
      </c>
      <c r="AD93" t="n">
        <v>385833.0466575405</v>
      </c>
      <c r="AE93" t="n">
        <v>527913.7961895313</v>
      </c>
      <c r="AF93" t="n">
        <v>2.52817721977748e-06</v>
      </c>
      <c r="AG93" t="n">
        <v>12.24826388888889</v>
      </c>
      <c r="AH93" t="n">
        <v>477530.4444128681</v>
      </c>
    </row>
    <row r="94">
      <c r="A94" t="n">
        <v>92</v>
      </c>
      <c r="B94" t="n">
        <v>145</v>
      </c>
      <c r="C94" t="inlineStr">
        <is>
          <t xml:space="preserve">CONCLUIDO	</t>
        </is>
      </c>
      <c r="D94" t="n">
        <v>7.0856</v>
      </c>
      <c r="E94" t="n">
        <v>14.11</v>
      </c>
      <c r="F94" t="n">
        <v>10.84</v>
      </c>
      <c r="G94" t="n">
        <v>108.41</v>
      </c>
      <c r="H94" t="n">
        <v>1.28</v>
      </c>
      <c r="I94" t="n">
        <v>6</v>
      </c>
      <c r="J94" t="n">
        <v>335.33</v>
      </c>
      <c r="K94" t="n">
        <v>61.2</v>
      </c>
      <c r="L94" t="n">
        <v>24</v>
      </c>
      <c r="M94" t="n">
        <v>4</v>
      </c>
      <c r="N94" t="n">
        <v>105.13</v>
      </c>
      <c r="O94" t="n">
        <v>41591.55</v>
      </c>
      <c r="P94" t="n">
        <v>163.53</v>
      </c>
      <c r="Q94" t="n">
        <v>623.97</v>
      </c>
      <c r="R94" t="n">
        <v>35.21</v>
      </c>
      <c r="S94" t="n">
        <v>29.8</v>
      </c>
      <c r="T94" t="n">
        <v>1634.92</v>
      </c>
      <c r="U94" t="n">
        <v>0.85</v>
      </c>
      <c r="V94" t="n">
        <v>0.86</v>
      </c>
      <c r="W94" t="n">
        <v>2.36</v>
      </c>
      <c r="X94" t="n">
        <v>0.09</v>
      </c>
      <c r="Y94" t="n">
        <v>1</v>
      </c>
      <c r="Z94" t="n">
        <v>10</v>
      </c>
      <c r="AA94" t="n">
        <v>385.8232288278061</v>
      </c>
      <c r="AB94" t="n">
        <v>527.9003630017568</v>
      </c>
      <c r="AC94" t="n">
        <v>477.5182932696811</v>
      </c>
      <c r="AD94" t="n">
        <v>385823.2288278061</v>
      </c>
      <c r="AE94" t="n">
        <v>527900.3630017567</v>
      </c>
      <c r="AF94" t="n">
        <v>2.528319949818679e-06</v>
      </c>
      <c r="AG94" t="n">
        <v>12.24826388888889</v>
      </c>
      <c r="AH94" t="n">
        <v>477518.2932696811</v>
      </c>
    </row>
    <row r="95">
      <c r="A95" t="n">
        <v>93</v>
      </c>
      <c r="B95" t="n">
        <v>145</v>
      </c>
      <c r="C95" t="inlineStr">
        <is>
          <t xml:space="preserve">CONCLUIDO	</t>
        </is>
      </c>
      <c r="D95" t="n">
        <v>7.082</v>
      </c>
      <c r="E95" t="n">
        <v>14.12</v>
      </c>
      <c r="F95" t="n">
        <v>10.85</v>
      </c>
      <c r="G95" t="n">
        <v>108.48</v>
      </c>
      <c r="H95" t="n">
        <v>1.29</v>
      </c>
      <c r="I95" t="n">
        <v>6</v>
      </c>
      <c r="J95" t="n">
        <v>335.93</v>
      </c>
      <c r="K95" t="n">
        <v>61.2</v>
      </c>
      <c r="L95" t="n">
        <v>24.25</v>
      </c>
      <c r="M95" t="n">
        <v>4</v>
      </c>
      <c r="N95" t="n">
        <v>105.48</v>
      </c>
      <c r="O95" t="n">
        <v>41665.42</v>
      </c>
      <c r="P95" t="n">
        <v>163.54</v>
      </c>
      <c r="Q95" t="n">
        <v>623.97</v>
      </c>
      <c r="R95" t="n">
        <v>35.49</v>
      </c>
      <c r="S95" t="n">
        <v>29.8</v>
      </c>
      <c r="T95" t="n">
        <v>1774.3</v>
      </c>
      <c r="U95" t="n">
        <v>0.84</v>
      </c>
      <c r="V95" t="n">
        <v>0.86</v>
      </c>
      <c r="W95" t="n">
        <v>2.36</v>
      </c>
      <c r="X95" t="n">
        <v>0.1</v>
      </c>
      <c r="Y95" t="n">
        <v>1</v>
      </c>
      <c r="Z95" t="n">
        <v>10</v>
      </c>
      <c r="AA95" t="n">
        <v>385.9638998792434</v>
      </c>
      <c r="AB95" t="n">
        <v>528.0928353403019</v>
      </c>
      <c r="AC95" t="n">
        <v>477.6923963183723</v>
      </c>
      <c r="AD95" t="n">
        <v>385963.8998792434</v>
      </c>
      <c r="AE95" t="n">
        <v>528092.835340302</v>
      </c>
      <c r="AF95" t="n">
        <v>2.527035379447878e-06</v>
      </c>
      <c r="AG95" t="n">
        <v>12.25694444444444</v>
      </c>
      <c r="AH95" t="n">
        <v>477692.3963183723</v>
      </c>
    </row>
    <row r="96">
      <c r="A96" t="n">
        <v>94</v>
      </c>
      <c r="B96" t="n">
        <v>145</v>
      </c>
      <c r="C96" t="inlineStr">
        <is>
          <t xml:space="preserve">CONCLUIDO	</t>
        </is>
      </c>
      <c r="D96" t="n">
        <v>7.0826</v>
      </c>
      <c r="E96" t="n">
        <v>14.12</v>
      </c>
      <c r="F96" t="n">
        <v>10.85</v>
      </c>
      <c r="G96" t="n">
        <v>108.47</v>
      </c>
      <c r="H96" t="n">
        <v>1.3</v>
      </c>
      <c r="I96" t="n">
        <v>6</v>
      </c>
      <c r="J96" t="n">
        <v>336.53</v>
      </c>
      <c r="K96" t="n">
        <v>61.2</v>
      </c>
      <c r="L96" t="n">
        <v>24.5</v>
      </c>
      <c r="M96" t="n">
        <v>4</v>
      </c>
      <c r="N96" t="n">
        <v>105.83</v>
      </c>
      <c r="O96" t="n">
        <v>41739.48</v>
      </c>
      <c r="P96" t="n">
        <v>163.44</v>
      </c>
      <c r="Q96" t="n">
        <v>623.97</v>
      </c>
      <c r="R96" t="n">
        <v>35.43</v>
      </c>
      <c r="S96" t="n">
        <v>29.8</v>
      </c>
      <c r="T96" t="n">
        <v>1741.49</v>
      </c>
      <c r="U96" t="n">
        <v>0.84</v>
      </c>
      <c r="V96" t="n">
        <v>0.86</v>
      </c>
      <c r="W96" t="n">
        <v>2.36</v>
      </c>
      <c r="X96" t="n">
        <v>0.1</v>
      </c>
      <c r="Y96" t="n">
        <v>1</v>
      </c>
      <c r="Z96" t="n">
        <v>10</v>
      </c>
      <c r="AA96" t="n">
        <v>385.8723202064993</v>
      </c>
      <c r="AB96" t="n">
        <v>527.9675319918434</v>
      </c>
      <c r="AC96" t="n">
        <v>477.5790517456263</v>
      </c>
      <c r="AD96" t="n">
        <v>385872.3202064993</v>
      </c>
      <c r="AE96" t="n">
        <v>527967.5319918435</v>
      </c>
      <c r="AF96" t="n">
        <v>2.527249474509679e-06</v>
      </c>
      <c r="AG96" t="n">
        <v>12.25694444444444</v>
      </c>
      <c r="AH96" t="n">
        <v>477579.0517456263</v>
      </c>
    </row>
    <row r="97">
      <c r="A97" t="n">
        <v>95</v>
      </c>
      <c r="B97" t="n">
        <v>145</v>
      </c>
      <c r="C97" t="inlineStr">
        <is>
          <t xml:space="preserve">CONCLUIDO	</t>
        </is>
      </c>
      <c r="D97" t="n">
        <v>7.0805</v>
      </c>
      <c r="E97" t="n">
        <v>14.12</v>
      </c>
      <c r="F97" t="n">
        <v>10.85</v>
      </c>
      <c r="G97" t="n">
        <v>108.51</v>
      </c>
      <c r="H97" t="n">
        <v>1.31</v>
      </c>
      <c r="I97" t="n">
        <v>6</v>
      </c>
      <c r="J97" t="n">
        <v>337.13</v>
      </c>
      <c r="K97" t="n">
        <v>61.2</v>
      </c>
      <c r="L97" t="n">
        <v>24.75</v>
      </c>
      <c r="M97" t="n">
        <v>4</v>
      </c>
      <c r="N97" t="n">
        <v>106.18</v>
      </c>
      <c r="O97" t="n">
        <v>41813.7</v>
      </c>
      <c r="P97" t="n">
        <v>163.21</v>
      </c>
      <c r="Q97" t="n">
        <v>623.97</v>
      </c>
      <c r="R97" t="n">
        <v>35.6</v>
      </c>
      <c r="S97" t="n">
        <v>29.8</v>
      </c>
      <c r="T97" t="n">
        <v>1827.98</v>
      </c>
      <c r="U97" t="n">
        <v>0.84</v>
      </c>
      <c r="V97" t="n">
        <v>0.86</v>
      </c>
      <c r="W97" t="n">
        <v>2.36</v>
      </c>
      <c r="X97" t="n">
        <v>0.1</v>
      </c>
      <c r="Y97" t="n">
        <v>1</v>
      </c>
      <c r="Z97" t="n">
        <v>10</v>
      </c>
      <c r="AA97" t="n">
        <v>385.7471382814196</v>
      </c>
      <c r="AB97" t="n">
        <v>527.7962525593126</v>
      </c>
      <c r="AC97" t="n">
        <v>477.424118981744</v>
      </c>
      <c r="AD97" t="n">
        <v>385747.1382814195</v>
      </c>
      <c r="AE97" t="n">
        <v>527796.2525593126</v>
      </c>
      <c r="AF97" t="n">
        <v>2.526500141793377e-06</v>
      </c>
      <c r="AG97" t="n">
        <v>12.25694444444444</v>
      </c>
      <c r="AH97" t="n">
        <v>477424.118981744</v>
      </c>
    </row>
    <row r="98">
      <c r="A98" t="n">
        <v>96</v>
      </c>
      <c r="B98" t="n">
        <v>145</v>
      </c>
      <c r="C98" t="inlineStr">
        <is>
          <t xml:space="preserve">CONCLUIDO	</t>
        </is>
      </c>
      <c r="D98" t="n">
        <v>7.0855</v>
      </c>
      <c r="E98" t="n">
        <v>14.11</v>
      </c>
      <c r="F98" t="n">
        <v>10.84</v>
      </c>
      <c r="G98" t="n">
        <v>108.41</v>
      </c>
      <c r="H98" t="n">
        <v>1.32</v>
      </c>
      <c r="I98" t="n">
        <v>6</v>
      </c>
      <c r="J98" t="n">
        <v>337.73</v>
      </c>
      <c r="K98" t="n">
        <v>61.2</v>
      </c>
      <c r="L98" t="n">
        <v>25</v>
      </c>
      <c r="M98" t="n">
        <v>4</v>
      </c>
      <c r="N98" t="n">
        <v>106.53</v>
      </c>
      <c r="O98" t="n">
        <v>41888.1</v>
      </c>
      <c r="P98" t="n">
        <v>162.57</v>
      </c>
      <c r="Q98" t="n">
        <v>623.97</v>
      </c>
      <c r="R98" t="n">
        <v>35.28</v>
      </c>
      <c r="S98" t="n">
        <v>29.8</v>
      </c>
      <c r="T98" t="n">
        <v>1670.61</v>
      </c>
      <c r="U98" t="n">
        <v>0.84</v>
      </c>
      <c r="V98" t="n">
        <v>0.86</v>
      </c>
      <c r="W98" t="n">
        <v>2.36</v>
      </c>
      <c r="X98" t="n">
        <v>0.09</v>
      </c>
      <c r="Y98" t="n">
        <v>1</v>
      </c>
      <c r="Z98" t="n">
        <v>10</v>
      </c>
      <c r="AA98" t="n">
        <v>385.0883632710392</v>
      </c>
      <c r="AB98" t="n">
        <v>526.8948875270081</v>
      </c>
      <c r="AC98" t="n">
        <v>476.6087789630487</v>
      </c>
      <c r="AD98" t="n">
        <v>385088.3632710392</v>
      </c>
      <c r="AE98" t="n">
        <v>526894.8875270081</v>
      </c>
      <c r="AF98" t="n">
        <v>2.528284267308379e-06</v>
      </c>
      <c r="AG98" t="n">
        <v>12.24826388888889</v>
      </c>
      <c r="AH98" t="n">
        <v>476608.7789630487</v>
      </c>
    </row>
    <row r="99">
      <c r="A99" t="n">
        <v>97</v>
      </c>
      <c r="B99" t="n">
        <v>145</v>
      </c>
      <c r="C99" t="inlineStr">
        <is>
          <t xml:space="preserve">CONCLUIDO	</t>
        </is>
      </c>
      <c r="D99" t="n">
        <v>7.0823</v>
      </c>
      <c r="E99" t="n">
        <v>14.12</v>
      </c>
      <c r="F99" t="n">
        <v>10.85</v>
      </c>
      <c r="G99" t="n">
        <v>108.47</v>
      </c>
      <c r="H99" t="n">
        <v>1.33</v>
      </c>
      <c r="I99" t="n">
        <v>6</v>
      </c>
      <c r="J99" t="n">
        <v>338.34</v>
      </c>
      <c r="K99" t="n">
        <v>61.2</v>
      </c>
      <c r="L99" t="n">
        <v>25.25</v>
      </c>
      <c r="M99" t="n">
        <v>3</v>
      </c>
      <c r="N99" t="n">
        <v>106.89</v>
      </c>
      <c r="O99" t="n">
        <v>41962.68</v>
      </c>
      <c r="P99" t="n">
        <v>162.77</v>
      </c>
      <c r="Q99" t="n">
        <v>623.98</v>
      </c>
      <c r="R99" t="n">
        <v>35.4</v>
      </c>
      <c r="S99" t="n">
        <v>29.8</v>
      </c>
      <c r="T99" t="n">
        <v>1726.5</v>
      </c>
      <c r="U99" t="n">
        <v>0.84</v>
      </c>
      <c r="V99" t="n">
        <v>0.86</v>
      </c>
      <c r="W99" t="n">
        <v>2.36</v>
      </c>
      <c r="X99" t="n">
        <v>0.1</v>
      </c>
      <c r="Y99" t="n">
        <v>1</v>
      </c>
      <c r="Z99" t="n">
        <v>10</v>
      </c>
      <c r="AA99" t="n">
        <v>385.364868312761</v>
      </c>
      <c r="AB99" t="n">
        <v>527.2732139236332</v>
      </c>
      <c r="AC99" t="n">
        <v>476.9509984193645</v>
      </c>
      <c r="AD99" t="n">
        <v>385364.868312761</v>
      </c>
      <c r="AE99" t="n">
        <v>527273.2139236332</v>
      </c>
      <c r="AF99" t="n">
        <v>2.527142426978778e-06</v>
      </c>
      <c r="AG99" t="n">
        <v>12.25694444444444</v>
      </c>
      <c r="AH99" t="n">
        <v>476950.9984193644</v>
      </c>
    </row>
    <row r="100">
      <c r="A100" t="n">
        <v>98</v>
      </c>
      <c r="B100" t="n">
        <v>145</v>
      </c>
      <c r="C100" t="inlineStr">
        <is>
          <t xml:space="preserve">CONCLUIDO	</t>
        </is>
      </c>
      <c r="D100" t="n">
        <v>7.0812</v>
      </c>
      <c r="E100" t="n">
        <v>14.12</v>
      </c>
      <c r="F100" t="n">
        <v>10.85</v>
      </c>
      <c r="G100" t="n">
        <v>108.49</v>
      </c>
      <c r="H100" t="n">
        <v>1.34</v>
      </c>
      <c r="I100" t="n">
        <v>6</v>
      </c>
      <c r="J100" t="n">
        <v>338.94</v>
      </c>
      <c r="K100" t="n">
        <v>61.2</v>
      </c>
      <c r="L100" t="n">
        <v>25.5</v>
      </c>
      <c r="M100" t="n">
        <v>3</v>
      </c>
      <c r="N100" t="n">
        <v>107.25</v>
      </c>
      <c r="O100" t="n">
        <v>42037.44</v>
      </c>
      <c r="P100" t="n">
        <v>162.73</v>
      </c>
      <c r="Q100" t="n">
        <v>623.97</v>
      </c>
      <c r="R100" t="n">
        <v>35.42</v>
      </c>
      <c r="S100" t="n">
        <v>29.8</v>
      </c>
      <c r="T100" t="n">
        <v>1736.73</v>
      </c>
      <c r="U100" t="n">
        <v>0.84</v>
      </c>
      <c r="V100" t="n">
        <v>0.86</v>
      </c>
      <c r="W100" t="n">
        <v>2.37</v>
      </c>
      <c r="X100" t="n">
        <v>0.1</v>
      </c>
      <c r="Y100" t="n">
        <v>1</v>
      </c>
      <c r="Z100" t="n">
        <v>10</v>
      </c>
      <c r="AA100" t="n">
        <v>385.3610710750962</v>
      </c>
      <c r="AB100" t="n">
        <v>527.268018375538</v>
      </c>
      <c r="AC100" t="n">
        <v>476.9462987270874</v>
      </c>
      <c r="AD100" t="n">
        <v>385361.0710750962</v>
      </c>
      <c r="AE100" t="n">
        <v>527268.0183755379</v>
      </c>
      <c r="AF100" t="n">
        <v>2.526749919365478e-06</v>
      </c>
      <c r="AG100" t="n">
        <v>12.25694444444444</v>
      </c>
      <c r="AH100" t="n">
        <v>476946.2987270874</v>
      </c>
    </row>
    <row r="101">
      <c r="A101" t="n">
        <v>99</v>
      </c>
      <c r="B101" t="n">
        <v>145</v>
      </c>
      <c r="C101" t="inlineStr">
        <is>
          <t xml:space="preserve">CONCLUIDO	</t>
        </is>
      </c>
      <c r="D101" t="n">
        <v>7.0816</v>
      </c>
      <c r="E101" t="n">
        <v>14.12</v>
      </c>
      <c r="F101" t="n">
        <v>10.85</v>
      </c>
      <c r="G101" t="n">
        <v>108.49</v>
      </c>
      <c r="H101" t="n">
        <v>1.35</v>
      </c>
      <c r="I101" t="n">
        <v>6</v>
      </c>
      <c r="J101" t="n">
        <v>339.55</v>
      </c>
      <c r="K101" t="n">
        <v>61.2</v>
      </c>
      <c r="L101" t="n">
        <v>25.75</v>
      </c>
      <c r="M101" t="n">
        <v>2</v>
      </c>
      <c r="N101" t="n">
        <v>107.6</v>
      </c>
      <c r="O101" t="n">
        <v>42112.37</v>
      </c>
      <c r="P101" t="n">
        <v>162.83</v>
      </c>
      <c r="Q101" t="n">
        <v>623.97</v>
      </c>
      <c r="R101" t="n">
        <v>35.43</v>
      </c>
      <c r="S101" t="n">
        <v>29.8</v>
      </c>
      <c r="T101" t="n">
        <v>1743.01</v>
      </c>
      <c r="U101" t="n">
        <v>0.84</v>
      </c>
      <c r="V101" t="n">
        <v>0.86</v>
      </c>
      <c r="W101" t="n">
        <v>2.36</v>
      </c>
      <c r="X101" t="n">
        <v>0.1</v>
      </c>
      <c r="Y101" t="n">
        <v>1</v>
      </c>
      <c r="Z101" t="n">
        <v>10</v>
      </c>
      <c r="AA101" t="n">
        <v>385.4281208142177</v>
      </c>
      <c r="AB101" t="n">
        <v>527.3597587866296</v>
      </c>
      <c r="AC101" t="n">
        <v>477.029283562103</v>
      </c>
      <c r="AD101" t="n">
        <v>385428.1208142177</v>
      </c>
      <c r="AE101" t="n">
        <v>527359.7587866297</v>
      </c>
      <c r="AF101" t="n">
        <v>2.526892649406679e-06</v>
      </c>
      <c r="AG101" t="n">
        <v>12.25694444444444</v>
      </c>
      <c r="AH101" t="n">
        <v>477029.283562103</v>
      </c>
    </row>
    <row r="102">
      <c r="A102" t="n">
        <v>100</v>
      </c>
      <c r="B102" t="n">
        <v>145</v>
      </c>
      <c r="C102" t="inlineStr">
        <is>
          <t xml:space="preserve">CONCLUIDO	</t>
        </is>
      </c>
      <c r="D102" t="n">
        <v>7.0805</v>
      </c>
      <c r="E102" t="n">
        <v>14.12</v>
      </c>
      <c r="F102" t="n">
        <v>10.85</v>
      </c>
      <c r="G102" t="n">
        <v>108.51</v>
      </c>
      <c r="H102" t="n">
        <v>1.36</v>
      </c>
      <c r="I102" t="n">
        <v>6</v>
      </c>
      <c r="J102" t="n">
        <v>340.16</v>
      </c>
      <c r="K102" t="n">
        <v>61.2</v>
      </c>
      <c r="L102" t="n">
        <v>26</v>
      </c>
      <c r="M102" t="n">
        <v>2</v>
      </c>
      <c r="N102" t="n">
        <v>107.96</v>
      </c>
      <c r="O102" t="n">
        <v>42187.49</v>
      </c>
      <c r="P102" t="n">
        <v>162.88</v>
      </c>
      <c r="Q102" t="n">
        <v>623.97</v>
      </c>
      <c r="R102" t="n">
        <v>35.39</v>
      </c>
      <c r="S102" t="n">
        <v>29.8</v>
      </c>
      <c r="T102" t="n">
        <v>1721.35</v>
      </c>
      <c r="U102" t="n">
        <v>0.84</v>
      </c>
      <c r="V102" t="n">
        <v>0.86</v>
      </c>
      <c r="W102" t="n">
        <v>2.37</v>
      </c>
      <c r="X102" t="n">
        <v>0.1</v>
      </c>
      <c r="Y102" t="n">
        <v>1</v>
      </c>
      <c r="Z102" t="n">
        <v>10</v>
      </c>
      <c r="AA102" t="n">
        <v>385.4935055821616</v>
      </c>
      <c r="AB102" t="n">
        <v>527.449221110703</v>
      </c>
      <c r="AC102" t="n">
        <v>477.1102077275278</v>
      </c>
      <c r="AD102" t="n">
        <v>385493.5055821616</v>
      </c>
      <c r="AE102" t="n">
        <v>527449.221110703</v>
      </c>
      <c r="AF102" t="n">
        <v>2.526500141793377e-06</v>
      </c>
      <c r="AG102" t="n">
        <v>12.25694444444444</v>
      </c>
      <c r="AH102" t="n">
        <v>477110.2077275278</v>
      </c>
    </row>
    <row r="103">
      <c r="A103" t="n">
        <v>101</v>
      </c>
      <c r="B103" t="n">
        <v>145</v>
      </c>
      <c r="C103" t="inlineStr">
        <is>
          <t xml:space="preserve">CONCLUIDO	</t>
        </is>
      </c>
      <c r="D103" t="n">
        <v>7.0824</v>
      </c>
      <c r="E103" t="n">
        <v>14.12</v>
      </c>
      <c r="F103" t="n">
        <v>10.85</v>
      </c>
      <c r="G103" t="n">
        <v>108.47</v>
      </c>
      <c r="H103" t="n">
        <v>1.37</v>
      </c>
      <c r="I103" t="n">
        <v>6</v>
      </c>
      <c r="J103" t="n">
        <v>340.77</v>
      </c>
      <c r="K103" t="n">
        <v>61.2</v>
      </c>
      <c r="L103" t="n">
        <v>26.25</v>
      </c>
      <c r="M103" t="n">
        <v>2</v>
      </c>
      <c r="N103" t="n">
        <v>108.32</v>
      </c>
      <c r="O103" t="n">
        <v>42262.79</v>
      </c>
      <c r="P103" t="n">
        <v>162.99</v>
      </c>
      <c r="Q103" t="n">
        <v>623.97</v>
      </c>
      <c r="R103" t="n">
        <v>35.34</v>
      </c>
      <c r="S103" t="n">
        <v>29.8</v>
      </c>
      <c r="T103" t="n">
        <v>1696.6</v>
      </c>
      <c r="U103" t="n">
        <v>0.84</v>
      </c>
      <c r="V103" t="n">
        <v>0.86</v>
      </c>
      <c r="W103" t="n">
        <v>2.37</v>
      </c>
      <c r="X103" t="n">
        <v>0.1</v>
      </c>
      <c r="Y103" t="n">
        <v>1</v>
      </c>
      <c r="Z103" t="n">
        <v>10</v>
      </c>
      <c r="AA103" t="n">
        <v>385.5314624614921</v>
      </c>
      <c r="AB103" t="n">
        <v>527.5011553875423</v>
      </c>
      <c r="AC103" t="n">
        <v>477.1571854698759</v>
      </c>
      <c r="AD103" t="n">
        <v>385531.4624614922</v>
      </c>
      <c r="AE103" t="n">
        <v>527501.1553875423</v>
      </c>
      <c r="AF103" t="n">
        <v>2.527178109489078e-06</v>
      </c>
      <c r="AG103" t="n">
        <v>12.25694444444444</v>
      </c>
      <c r="AH103" t="n">
        <v>477157.1854698759</v>
      </c>
    </row>
    <row r="104">
      <c r="A104" t="n">
        <v>102</v>
      </c>
      <c r="B104" t="n">
        <v>145</v>
      </c>
      <c r="C104" t="inlineStr">
        <is>
          <t xml:space="preserve">CONCLUIDO	</t>
        </is>
      </c>
      <c r="D104" t="n">
        <v>7.0827</v>
      </c>
      <c r="E104" t="n">
        <v>14.12</v>
      </c>
      <c r="F104" t="n">
        <v>10.85</v>
      </c>
      <c r="G104" t="n">
        <v>108.46</v>
      </c>
      <c r="H104" t="n">
        <v>1.38</v>
      </c>
      <c r="I104" t="n">
        <v>6</v>
      </c>
      <c r="J104" t="n">
        <v>341.38</v>
      </c>
      <c r="K104" t="n">
        <v>61.2</v>
      </c>
      <c r="L104" t="n">
        <v>26.5</v>
      </c>
      <c r="M104" t="n">
        <v>2</v>
      </c>
      <c r="N104" t="n">
        <v>108.68</v>
      </c>
      <c r="O104" t="n">
        <v>42338.27</v>
      </c>
      <c r="P104" t="n">
        <v>162.78</v>
      </c>
      <c r="Q104" t="n">
        <v>623.97</v>
      </c>
      <c r="R104" t="n">
        <v>35.32</v>
      </c>
      <c r="S104" t="n">
        <v>29.8</v>
      </c>
      <c r="T104" t="n">
        <v>1689.55</v>
      </c>
      <c r="U104" t="n">
        <v>0.84</v>
      </c>
      <c r="V104" t="n">
        <v>0.86</v>
      </c>
      <c r="W104" t="n">
        <v>2.36</v>
      </c>
      <c r="X104" t="n">
        <v>0.1</v>
      </c>
      <c r="Y104" t="n">
        <v>1</v>
      </c>
      <c r="Z104" t="n">
        <v>10</v>
      </c>
      <c r="AA104" t="n">
        <v>385.3627563558295</v>
      </c>
      <c r="AB104" t="n">
        <v>527.2703242509866</v>
      </c>
      <c r="AC104" t="n">
        <v>476.9483845330196</v>
      </c>
      <c r="AD104" t="n">
        <v>385362.7563558295</v>
      </c>
      <c r="AE104" t="n">
        <v>527270.3242509866</v>
      </c>
      <c r="AF104" t="n">
        <v>2.527285157019978e-06</v>
      </c>
      <c r="AG104" t="n">
        <v>12.25694444444444</v>
      </c>
      <c r="AH104" t="n">
        <v>476948.3845330196</v>
      </c>
    </row>
    <row r="105">
      <c r="A105" t="n">
        <v>103</v>
      </c>
      <c r="B105" t="n">
        <v>145</v>
      </c>
      <c r="C105" t="inlineStr">
        <is>
          <t xml:space="preserve">CONCLUIDO	</t>
        </is>
      </c>
      <c r="D105" t="n">
        <v>7.0831</v>
      </c>
      <c r="E105" t="n">
        <v>14.12</v>
      </c>
      <c r="F105" t="n">
        <v>10.85</v>
      </c>
      <c r="G105" t="n">
        <v>108.46</v>
      </c>
      <c r="H105" t="n">
        <v>1.39</v>
      </c>
      <c r="I105" t="n">
        <v>6</v>
      </c>
      <c r="J105" t="n">
        <v>342</v>
      </c>
      <c r="K105" t="n">
        <v>61.2</v>
      </c>
      <c r="L105" t="n">
        <v>26.75</v>
      </c>
      <c r="M105" t="n">
        <v>2</v>
      </c>
      <c r="N105" t="n">
        <v>109.05</v>
      </c>
      <c r="O105" t="n">
        <v>42413.94</v>
      </c>
      <c r="P105" t="n">
        <v>162.52</v>
      </c>
      <c r="Q105" t="n">
        <v>623.97</v>
      </c>
      <c r="R105" t="n">
        <v>35.27</v>
      </c>
      <c r="S105" t="n">
        <v>29.8</v>
      </c>
      <c r="T105" t="n">
        <v>1661.66</v>
      </c>
      <c r="U105" t="n">
        <v>0.84</v>
      </c>
      <c r="V105" t="n">
        <v>0.86</v>
      </c>
      <c r="W105" t="n">
        <v>2.37</v>
      </c>
      <c r="X105" t="n">
        <v>0.1</v>
      </c>
      <c r="Y105" t="n">
        <v>1</v>
      </c>
      <c r="Z105" t="n">
        <v>10</v>
      </c>
      <c r="AA105" t="n">
        <v>385.153203148102</v>
      </c>
      <c r="AB105" t="n">
        <v>526.9836043073389</v>
      </c>
      <c r="AC105" t="n">
        <v>476.6890287383795</v>
      </c>
      <c r="AD105" t="n">
        <v>385153.203148102</v>
      </c>
      <c r="AE105" t="n">
        <v>526983.6043073388</v>
      </c>
      <c r="AF105" t="n">
        <v>2.527427887061179e-06</v>
      </c>
      <c r="AG105" t="n">
        <v>12.25694444444444</v>
      </c>
      <c r="AH105" t="n">
        <v>476689.0287383795</v>
      </c>
    </row>
    <row r="106">
      <c r="A106" t="n">
        <v>104</v>
      </c>
      <c r="B106" t="n">
        <v>145</v>
      </c>
      <c r="C106" t="inlineStr">
        <is>
          <t xml:space="preserve">CONCLUIDO	</t>
        </is>
      </c>
      <c r="D106" t="n">
        <v>7.0834</v>
      </c>
      <c r="E106" t="n">
        <v>14.12</v>
      </c>
      <c r="F106" t="n">
        <v>10.85</v>
      </c>
      <c r="G106" t="n">
        <v>108.45</v>
      </c>
      <c r="H106" t="n">
        <v>1.4</v>
      </c>
      <c r="I106" t="n">
        <v>6</v>
      </c>
      <c r="J106" t="n">
        <v>342.61</v>
      </c>
      <c r="K106" t="n">
        <v>61.2</v>
      </c>
      <c r="L106" t="n">
        <v>27</v>
      </c>
      <c r="M106" t="n">
        <v>1</v>
      </c>
      <c r="N106" t="n">
        <v>109.41</v>
      </c>
      <c r="O106" t="n">
        <v>42489.79</v>
      </c>
      <c r="P106" t="n">
        <v>162.69</v>
      </c>
      <c r="Q106" t="n">
        <v>624.03</v>
      </c>
      <c r="R106" t="n">
        <v>35.32</v>
      </c>
      <c r="S106" t="n">
        <v>29.8</v>
      </c>
      <c r="T106" t="n">
        <v>1688.82</v>
      </c>
      <c r="U106" t="n">
        <v>0.84</v>
      </c>
      <c r="V106" t="n">
        <v>0.86</v>
      </c>
      <c r="W106" t="n">
        <v>2.36</v>
      </c>
      <c r="X106" t="n">
        <v>0.1</v>
      </c>
      <c r="Y106" t="n">
        <v>1</v>
      </c>
      <c r="Z106" t="n">
        <v>10</v>
      </c>
      <c r="AA106" t="n">
        <v>385.2764720583233</v>
      </c>
      <c r="AB106" t="n">
        <v>527.1522662685442</v>
      </c>
      <c r="AC106" t="n">
        <v>476.8415938387259</v>
      </c>
      <c r="AD106" t="n">
        <v>385276.4720583233</v>
      </c>
      <c r="AE106" t="n">
        <v>527152.2662685441</v>
      </c>
      <c r="AF106" t="n">
        <v>2.527534934592079e-06</v>
      </c>
      <c r="AG106" t="n">
        <v>12.25694444444444</v>
      </c>
      <c r="AH106" t="n">
        <v>476841.5938387259</v>
      </c>
    </row>
    <row r="107">
      <c r="A107" t="n">
        <v>105</v>
      </c>
      <c r="B107" t="n">
        <v>145</v>
      </c>
      <c r="C107" t="inlineStr">
        <is>
          <t xml:space="preserve">CONCLUIDO	</t>
        </is>
      </c>
      <c r="D107" t="n">
        <v>7.0826</v>
      </c>
      <c r="E107" t="n">
        <v>14.12</v>
      </c>
      <c r="F107" t="n">
        <v>10.85</v>
      </c>
      <c r="G107" t="n">
        <v>108.47</v>
      </c>
      <c r="H107" t="n">
        <v>1.42</v>
      </c>
      <c r="I107" t="n">
        <v>6</v>
      </c>
      <c r="J107" t="n">
        <v>343.23</v>
      </c>
      <c r="K107" t="n">
        <v>61.2</v>
      </c>
      <c r="L107" t="n">
        <v>27.25</v>
      </c>
      <c r="M107" t="n">
        <v>1</v>
      </c>
      <c r="N107" t="n">
        <v>109.78</v>
      </c>
      <c r="O107" t="n">
        <v>42565.83</v>
      </c>
      <c r="P107" t="n">
        <v>162.73</v>
      </c>
      <c r="Q107" t="n">
        <v>624</v>
      </c>
      <c r="R107" t="n">
        <v>35.26</v>
      </c>
      <c r="S107" t="n">
        <v>29.8</v>
      </c>
      <c r="T107" t="n">
        <v>1657.56</v>
      </c>
      <c r="U107" t="n">
        <v>0.85</v>
      </c>
      <c r="V107" t="n">
        <v>0.86</v>
      </c>
      <c r="W107" t="n">
        <v>2.37</v>
      </c>
      <c r="X107" t="n">
        <v>0.1</v>
      </c>
      <c r="Y107" t="n">
        <v>1</v>
      </c>
      <c r="Z107" t="n">
        <v>10</v>
      </c>
      <c r="AA107" t="n">
        <v>385.3267874102746</v>
      </c>
      <c r="AB107" t="n">
        <v>527.2211099528405</v>
      </c>
      <c r="AC107" t="n">
        <v>476.9038671784159</v>
      </c>
      <c r="AD107" t="n">
        <v>385326.7874102746</v>
      </c>
      <c r="AE107" t="n">
        <v>527221.1099528405</v>
      </c>
      <c r="AF107" t="n">
        <v>2.527249474509679e-06</v>
      </c>
      <c r="AG107" t="n">
        <v>12.25694444444444</v>
      </c>
      <c r="AH107" t="n">
        <v>476903.8671784159</v>
      </c>
    </row>
    <row r="108">
      <c r="A108" t="n">
        <v>106</v>
      </c>
      <c r="B108" t="n">
        <v>145</v>
      </c>
      <c r="C108" t="inlineStr">
        <is>
          <t xml:space="preserve">CONCLUIDO	</t>
        </is>
      </c>
      <c r="D108" t="n">
        <v>7.0837</v>
      </c>
      <c r="E108" t="n">
        <v>14.12</v>
      </c>
      <c r="F108" t="n">
        <v>10.84</v>
      </c>
      <c r="G108" t="n">
        <v>108.44</v>
      </c>
      <c r="H108" t="n">
        <v>1.43</v>
      </c>
      <c r="I108" t="n">
        <v>6</v>
      </c>
      <c r="J108" t="n">
        <v>343.85</v>
      </c>
      <c r="K108" t="n">
        <v>61.2</v>
      </c>
      <c r="L108" t="n">
        <v>27.5</v>
      </c>
      <c r="M108" t="n">
        <v>1</v>
      </c>
      <c r="N108" t="n">
        <v>110.15</v>
      </c>
      <c r="O108" t="n">
        <v>42642.18</v>
      </c>
      <c r="P108" t="n">
        <v>162.79</v>
      </c>
      <c r="Q108" t="n">
        <v>623.97</v>
      </c>
      <c r="R108" t="n">
        <v>35.27</v>
      </c>
      <c r="S108" t="n">
        <v>29.8</v>
      </c>
      <c r="T108" t="n">
        <v>1665.55</v>
      </c>
      <c r="U108" t="n">
        <v>0.84</v>
      </c>
      <c r="V108" t="n">
        <v>0.86</v>
      </c>
      <c r="W108" t="n">
        <v>2.36</v>
      </c>
      <c r="X108" t="n">
        <v>0.1</v>
      </c>
      <c r="Y108" t="n">
        <v>1</v>
      </c>
      <c r="Z108" t="n">
        <v>10</v>
      </c>
      <c r="AA108" t="n">
        <v>385.3013782094586</v>
      </c>
      <c r="AB108" t="n">
        <v>527.1863439633092</v>
      </c>
      <c r="AC108" t="n">
        <v>476.872419206131</v>
      </c>
      <c r="AD108" t="n">
        <v>385301.3782094585</v>
      </c>
      <c r="AE108" t="n">
        <v>527186.3439633092</v>
      </c>
      <c r="AF108" t="n">
        <v>2.527641982122979e-06</v>
      </c>
      <c r="AG108" t="n">
        <v>12.25694444444444</v>
      </c>
      <c r="AH108" t="n">
        <v>476872.419206131</v>
      </c>
    </row>
    <row r="109">
      <c r="A109" t="n">
        <v>107</v>
      </c>
      <c r="B109" t="n">
        <v>145</v>
      </c>
      <c r="C109" t="inlineStr">
        <is>
          <t xml:space="preserve">CONCLUIDO	</t>
        </is>
      </c>
      <c r="D109" t="n">
        <v>7.0826</v>
      </c>
      <c r="E109" t="n">
        <v>14.12</v>
      </c>
      <c r="F109" t="n">
        <v>10.85</v>
      </c>
      <c r="G109" t="n">
        <v>108.47</v>
      </c>
      <c r="H109" t="n">
        <v>1.44</v>
      </c>
      <c r="I109" t="n">
        <v>6</v>
      </c>
      <c r="J109" t="n">
        <v>344.47</v>
      </c>
      <c r="K109" t="n">
        <v>61.2</v>
      </c>
      <c r="L109" t="n">
        <v>27.75</v>
      </c>
      <c r="M109" t="n">
        <v>0</v>
      </c>
      <c r="N109" t="n">
        <v>110.52</v>
      </c>
      <c r="O109" t="n">
        <v>42718.61</v>
      </c>
      <c r="P109" t="n">
        <v>163.08</v>
      </c>
      <c r="Q109" t="n">
        <v>623.98</v>
      </c>
      <c r="R109" t="n">
        <v>35.28</v>
      </c>
      <c r="S109" t="n">
        <v>29.8</v>
      </c>
      <c r="T109" t="n">
        <v>1665.81</v>
      </c>
      <c r="U109" t="n">
        <v>0.84</v>
      </c>
      <c r="V109" t="n">
        <v>0.86</v>
      </c>
      <c r="W109" t="n">
        <v>2.37</v>
      </c>
      <c r="X109" t="n">
        <v>0.1</v>
      </c>
      <c r="Y109" t="n">
        <v>1</v>
      </c>
      <c r="Z109" t="n">
        <v>10</v>
      </c>
      <c r="AA109" t="n">
        <v>385.5957120281318</v>
      </c>
      <c r="AB109" t="n">
        <v>527.5890644791097</v>
      </c>
      <c r="AC109" t="n">
        <v>477.2367046411252</v>
      </c>
      <c r="AD109" t="n">
        <v>385595.7120281318</v>
      </c>
      <c r="AE109" t="n">
        <v>527589.0644791096</v>
      </c>
      <c r="AF109" t="n">
        <v>2.527249474509679e-06</v>
      </c>
      <c r="AG109" t="n">
        <v>12.25694444444444</v>
      </c>
      <c r="AH109" t="n">
        <v>477236.7046411252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5.6523</v>
      </c>
      <c r="E2" t="n">
        <v>17.69</v>
      </c>
      <c r="F2" t="n">
        <v>12.79</v>
      </c>
      <c r="G2" t="n">
        <v>7.67</v>
      </c>
      <c r="H2" t="n">
        <v>0.13</v>
      </c>
      <c r="I2" t="n">
        <v>100</v>
      </c>
      <c r="J2" t="n">
        <v>133.21</v>
      </c>
      <c r="K2" t="n">
        <v>46.47</v>
      </c>
      <c r="L2" t="n">
        <v>1</v>
      </c>
      <c r="M2" t="n">
        <v>98</v>
      </c>
      <c r="N2" t="n">
        <v>20.75</v>
      </c>
      <c r="O2" t="n">
        <v>16663.42</v>
      </c>
      <c r="P2" t="n">
        <v>138.14</v>
      </c>
      <c r="Q2" t="n">
        <v>624.05</v>
      </c>
      <c r="R2" t="n">
        <v>95.55</v>
      </c>
      <c r="S2" t="n">
        <v>29.8</v>
      </c>
      <c r="T2" t="n">
        <v>31334.51</v>
      </c>
      <c r="U2" t="n">
        <v>0.31</v>
      </c>
      <c r="V2" t="n">
        <v>0.73</v>
      </c>
      <c r="W2" t="n">
        <v>2.53</v>
      </c>
      <c r="X2" t="n">
        <v>2.04</v>
      </c>
      <c r="Y2" t="n">
        <v>1</v>
      </c>
      <c r="Z2" t="n">
        <v>10</v>
      </c>
      <c r="AA2" t="n">
        <v>422.8906109209135</v>
      </c>
      <c r="AB2" t="n">
        <v>578.6175904790307</v>
      </c>
      <c r="AC2" t="n">
        <v>523.3951397386001</v>
      </c>
      <c r="AD2" t="n">
        <v>422890.6109209135</v>
      </c>
      <c r="AE2" t="n">
        <v>578617.5904790307</v>
      </c>
      <c r="AF2" t="n">
        <v>2.490481888508654e-06</v>
      </c>
      <c r="AG2" t="n">
        <v>15.35590277777778</v>
      </c>
      <c r="AH2" t="n">
        <v>523395.1397386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6.0381</v>
      </c>
      <c r="E3" t="n">
        <v>16.56</v>
      </c>
      <c r="F3" t="n">
        <v>12.29</v>
      </c>
      <c r="G3" t="n">
        <v>9.57</v>
      </c>
      <c r="H3" t="n">
        <v>0.17</v>
      </c>
      <c r="I3" t="n">
        <v>77</v>
      </c>
      <c r="J3" t="n">
        <v>133.55</v>
      </c>
      <c r="K3" t="n">
        <v>46.47</v>
      </c>
      <c r="L3" t="n">
        <v>1.25</v>
      </c>
      <c r="M3" t="n">
        <v>75</v>
      </c>
      <c r="N3" t="n">
        <v>20.83</v>
      </c>
      <c r="O3" t="n">
        <v>16704.7</v>
      </c>
      <c r="P3" t="n">
        <v>131.72</v>
      </c>
      <c r="Q3" t="n">
        <v>624.11</v>
      </c>
      <c r="R3" t="n">
        <v>80.31999999999999</v>
      </c>
      <c r="S3" t="n">
        <v>29.8</v>
      </c>
      <c r="T3" t="n">
        <v>23832.31</v>
      </c>
      <c r="U3" t="n">
        <v>0.37</v>
      </c>
      <c r="V3" t="n">
        <v>0.76</v>
      </c>
      <c r="W3" t="n">
        <v>2.47</v>
      </c>
      <c r="X3" t="n">
        <v>1.54</v>
      </c>
      <c r="Y3" t="n">
        <v>1</v>
      </c>
      <c r="Z3" t="n">
        <v>10</v>
      </c>
      <c r="AA3" t="n">
        <v>383.7834312859417</v>
      </c>
      <c r="AB3" t="n">
        <v>525.1094220154615</v>
      </c>
      <c r="AC3" t="n">
        <v>474.9937157740077</v>
      </c>
      <c r="AD3" t="n">
        <v>383783.4312859417</v>
      </c>
      <c r="AE3" t="n">
        <v>525109.4220154615</v>
      </c>
      <c r="AF3" t="n">
        <v>2.660470727138351e-06</v>
      </c>
      <c r="AG3" t="n">
        <v>14.375</v>
      </c>
      <c r="AH3" t="n">
        <v>474993.7157740077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6.3064</v>
      </c>
      <c r="E4" t="n">
        <v>15.86</v>
      </c>
      <c r="F4" t="n">
        <v>11.99</v>
      </c>
      <c r="G4" t="n">
        <v>11.6</v>
      </c>
      <c r="H4" t="n">
        <v>0.2</v>
      </c>
      <c r="I4" t="n">
        <v>62</v>
      </c>
      <c r="J4" t="n">
        <v>133.88</v>
      </c>
      <c r="K4" t="n">
        <v>46.47</v>
      </c>
      <c r="L4" t="n">
        <v>1.5</v>
      </c>
      <c r="M4" t="n">
        <v>60</v>
      </c>
      <c r="N4" t="n">
        <v>20.91</v>
      </c>
      <c r="O4" t="n">
        <v>16746.01</v>
      </c>
      <c r="P4" t="n">
        <v>127.55</v>
      </c>
      <c r="Q4" t="n">
        <v>624.15</v>
      </c>
      <c r="R4" t="n">
        <v>70.69</v>
      </c>
      <c r="S4" t="n">
        <v>29.8</v>
      </c>
      <c r="T4" t="n">
        <v>19090.85</v>
      </c>
      <c r="U4" t="n">
        <v>0.42</v>
      </c>
      <c r="V4" t="n">
        <v>0.78</v>
      </c>
      <c r="W4" t="n">
        <v>2.46</v>
      </c>
      <c r="X4" t="n">
        <v>1.24</v>
      </c>
      <c r="Y4" t="n">
        <v>1</v>
      </c>
      <c r="Z4" t="n">
        <v>10</v>
      </c>
      <c r="AA4" t="n">
        <v>362.2551409773159</v>
      </c>
      <c r="AB4" t="n">
        <v>495.6534654540621</v>
      </c>
      <c r="AC4" t="n">
        <v>448.3489943651335</v>
      </c>
      <c r="AD4" t="n">
        <v>362255.140977316</v>
      </c>
      <c r="AE4" t="n">
        <v>495653.4654540621</v>
      </c>
      <c r="AF4" t="n">
        <v>2.778687433733342e-06</v>
      </c>
      <c r="AG4" t="n">
        <v>13.76736111111111</v>
      </c>
      <c r="AH4" t="n">
        <v>448348.9943651335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6.5058</v>
      </c>
      <c r="E5" t="n">
        <v>15.37</v>
      </c>
      <c r="F5" t="n">
        <v>11.78</v>
      </c>
      <c r="G5" t="n">
        <v>13.59</v>
      </c>
      <c r="H5" t="n">
        <v>0.23</v>
      </c>
      <c r="I5" t="n">
        <v>52</v>
      </c>
      <c r="J5" t="n">
        <v>134.22</v>
      </c>
      <c r="K5" t="n">
        <v>46.47</v>
      </c>
      <c r="L5" t="n">
        <v>1.75</v>
      </c>
      <c r="M5" t="n">
        <v>50</v>
      </c>
      <c r="N5" t="n">
        <v>21</v>
      </c>
      <c r="O5" t="n">
        <v>16787.35</v>
      </c>
      <c r="P5" t="n">
        <v>124.46</v>
      </c>
      <c r="Q5" t="n">
        <v>624.14</v>
      </c>
      <c r="R5" t="n">
        <v>64.06</v>
      </c>
      <c r="S5" t="n">
        <v>29.8</v>
      </c>
      <c r="T5" t="n">
        <v>15830.54</v>
      </c>
      <c r="U5" t="n">
        <v>0.47</v>
      </c>
      <c r="V5" t="n">
        <v>0.79</v>
      </c>
      <c r="W5" t="n">
        <v>2.44</v>
      </c>
      <c r="X5" t="n">
        <v>1.03</v>
      </c>
      <c r="Y5" t="n">
        <v>1</v>
      </c>
      <c r="Z5" t="n">
        <v>10</v>
      </c>
      <c r="AA5" t="n">
        <v>354.0576482430168</v>
      </c>
      <c r="AB5" t="n">
        <v>484.4372942471383</v>
      </c>
      <c r="AC5" t="n">
        <v>438.2032787962034</v>
      </c>
      <c r="AD5" t="n">
        <v>354057.6482430168</v>
      </c>
      <c r="AE5" t="n">
        <v>484437.2942471383</v>
      </c>
      <c r="AF5" t="n">
        <v>2.866545843330962e-06</v>
      </c>
      <c r="AG5" t="n">
        <v>13.34201388888889</v>
      </c>
      <c r="AH5" t="n">
        <v>438203.2787962034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6.6455</v>
      </c>
      <c r="E6" t="n">
        <v>15.05</v>
      </c>
      <c r="F6" t="n">
        <v>11.64</v>
      </c>
      <c r="G6" t="n">
        <v>15.52</v>
      </c>
      <c r="H6" t="n">
        <v>0.26</v>
      </c>
      <c r="I6" t="n">
        <v>45</v>
      </c>
      <c r="J6" t="n">
        <v>134.55</v>
      </c>
      <c r="K6" t="n">
        <v>46.47</v>
      </c>
      <c r="L6" t="n">
        <v>2</v>
      </c>
      <c r="M6" t="n">
        <v>43</v>
      </c>
      <c r="N6" t="n">
        <v>21.09</v>
      </c>
      <c r="O6" t="n">
        <v>16828.84</v>
      </c>
      <c r="P6" t="n">
        <v>122.15</v>
      </c>
      <c r="Q6" t="n">
        <v>624.0700000000001</v>
      </c>
      <c r="R6" t="n">
        <v>59.89</v>
      </c>
      <c r="S6" t="n">
        <v>29.8</v>
      </c>
      <c r="T6" t="n">
        <v>13780.5</v>
      </c>
      <c r="U6" t="n">
        <v>0.5</v>
      </c>
      <c r="V6" t="n">
        <v>0.8</v>
      </c>
      <c r="W6" t="n">
        <v>2.43</v>
      </c>
      <c r="X6" t="n">
        <v>0.89</v>
      </c>
      <c r="Y6" t="n">
        <v>1</v>
      </c>
      <c r="Z6" t="n">
        <v>10</v>
      </c>
      <c r="AA6" t="n">
        <v>338.983020012974</v>
      </c>
      <c r="AB6" t="n">
        <v>463.8115228571327</v>
      </c>
      <c r="AC6" t="n">
        <v>419.546002079208</v>
      </c>
      <c r="AD6" t="n">
        <v>338983.0200129739</v>
      </c>
      <c r="AE6" t="n">
        <v>463811.5228571327</v>
      </c>
      <c r="AF6" t="n">
        <v>2.928099603716055e-06</v>
      </c>
      <c r="AG6" t="n">
        <v>13.06423611111111</v>
      </c>
      <c r="AH6" t="n">
        <v>419546.002079208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6.7536</v>
      </c>
      <c r="E7" t="n">
        <v>14.81</v>
      </c>
      <c r="F7" t="n">
        <v>11.54</v>
      </c>
      <c r="G7" t="n">
        <v>17.31</v>
      </c>
      <c r="H7" t="n">
        <v>0.29</v>
      </c>
      <c r="I7" t="n">
        <v>40</v>
      </c>
      <c r="J7" t="n">
        <v>134.89</v>
      </c>
      <c r="K7" t="n">
        <v>46.47</v>
      </c>
      <c r="L7" t="n">
        <v>2.25</v>
      </c>
      <c r="M7" t="n">
        <v>38</v>
      </c>
      <c r="N7" t="n">
        <v>21.17</v>
      </c>
      <c r="O7" t="n">
        <v>16870.25</v>
      </c>
      <c r="P7" t="n">
        <v>120.06</v>
      </c>
      <c r="Q7" t="n">
        <v>624</v>
      </c>
      <c r="R7" t="n">
        <v>56.92</v>
      </c>
      <c r="S7" t="n">
        <v>29.8</v>
      </c>
      <c r="T7" t="n">
        <v>12316.04</v>
      </c>
      <c r="U7" t="n">
        <v>0.52</v>
      </c>
      <c r="V7" t="n">
        <v>0.8100000000000001</v>
      </c>
      <c r="W7" t="n">
        <v>2.42</v>
      </c>
      <c r="X7" t="n">
        <v>0.79</v>
      </c>
      <c r="Y7" t="n">
        <v>1</v>
      </c>
      <c r="Z7" t="n">
        <v>10</v>
      </c>
      <c r="AA7" t="n">
        <v>334.5484870796249</v>
      </c>
      <c r="AB7" t="n">
        <v>457.7439992599391</v>
      </c>
      <c r="AC7" t="n">
        <v>414.0575544183076</v>
      </c>
      <c r="AD7" t="n">
        <v>334548.4870796249</v>
      </c>
      <c r="AE7" t="n">
        <v>457743.9992599391</v>
      </c>
      <c r="AF7" t="n">
        <v>2.975729965187984e-06</v>
      </c>
      <c r="AG7" t="n">
        <v>12.85590277777778</v>
      </c>
      <c r="AH7" t="n">
        <v>414057.5544183076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6.8607</v>
      </c>
      <c r="E8" t="n">
        <v>14.58</v>
      </c>
      <c r="F8" t="n">
        <v>11.44</v>
      </c>
      <c r="G8" t="n">
        <v>19.62</v>
      </c>
      <c r="H8" t="n">
        <v>0.33</v>
      </c>
      <c r="I8" t="n">
        <v>35</v>
      </c>
      <c r="J8" t="n">
        <v>135.22</v>
      </c>
      <c r="K8" t="n">
        <v>46.47</v>
      </c>
      <c r="L8" t="n">
        <v>2.5</v>
      </c>
      <c r="M8" t="n">
        <v>33</v>
      </c>
      <c r="N8" t="n">
        <v>21.26</v>
      </c>
      <c r="O8" t="n">
        <v>16911.68</v>
      </c>
      <c r="P8" t="n">
        <v>118.02</v>
      </c>
      <c r="Q8" t="n">
        <v>624.12</v>
      </c>
      <c r="R8" t="n">
        <v>53.83</v>
      </c>
      <c r="S8" t="n">
        <v>29.8</v>
      </c>
      <c r="T8" t="n">
        <v>10796.52</v>
      </c>
      <c r="U8" t="n">
        <v>0.55</v>
      </c>
      <c r="V8" t="n">
        <v>0.82</v>
      </c>
      <c r="W8" t="n">
        <v>2.41</v>
      </c>
      <c r="X8" t="n">
        <v>0.6899999999999999</v>
      </c>
      <c r="Y8" t="n">
        <v>1</v>
      </c>
      <c r="Z8" t="n">
        <v>10</v>
      </c>
      <c r="AA8" t="n">
        <v>330.4777449190746</v>
      </c>
      <c r="AB8" t="n">
        <v>452.1742302474045</v>
      </c>
      <c r="AC8" t="n">
        <v>409.0193563431095</v>
      </c>
      <c r="AD8" t="n">
        <v>330477.7449190745</v>
      </c>
      <c r="AE8" t="n">
        <v>452174.2302474045</v>
      </c>
      <c r="AF8" t="n">
        <v>3.022919712770256e-06</v>
      </c>
      <c r="AG8" t="n">
        <v>12.65625</v>
      </c>
      <c r="AH8" t="n">
        <v>409019.3563431095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6.926</v>
      </c>
      <c r="E9" t="n">
        <v>14.44</v>
      </c>
      <c r="F9" t="n">
        <v>11.39</v>
      </c>
      <c r="G9" t="n">
        <v>21.35</v>
      </c>
      <c r="H9" t="n">
        <v>0.36</v>
      </c>
      <c r="I9" t="n">
        <v>32</v>
      </c>
      <c r="J9" t="n">
        <v>135.56</v>
      </c>
      <c r="K9" t="n">
        <v>46.47</v>
      </c>
      <c r="L9" t="n">
        <v>2.75</v>
      </c>
      <c r="M9" t="n">
        <v>30</v>
      </c>
      <c r="N9" t="n">
        <v>21.34</v>
      </c>
      <c r="O9" t="n">
        <v>16953.14</v>
      </c>
      <c r="P9" t="n">
        <v>116.72</v>
      </c>
      <c r="Q9" t="n">
        <v>624.05</v>
      </c>
      <c r="R9" t="n">
        <v>52.21</v>
      </c>
      <c r="S9" t="n">
        <v>29.8</v>
      </c>
      <c r="T9" t="n">
        <v>10004.81</v>
      </c>
      <c r="U9" t="n">
        <v>0.57</v>
      </c>
      <c r="V9" t="n">
        <v>0.82</v>
      </c>
      <c r="W9" t="n">
        <v>2.41</v>
      </c>
      <c r="X9" t="n">
        <v>0.64</v>
      </c>
      <c r="Y9" t="n">
        <v>1</v>
      </c>
      <c r="Z9" t="n">
        <v>10</v>
      </c>
      <c r="AA9" t="n">
        <v>318.4060189378854</v>
      </c>
      <c r="AB9" t="n">
        <v>435.657162192978</v>
      </c>
      <c r="AC9" t="n">
        <v>394.0786540819468</v>
      </c>
      <c r="AD9" t="n">
        <v>318406.0189378854</v>
      </c>
      <c r="AE9" t="n">
        <v>435657.162192978</v>
      </c>
      <c r="AF9" t="n">
        <v>3.051691799764863e-06</v>
      </c>
      <c r="AG9" t="n">
        <v>12.53472222222222</v>
      </c>
      <c r="AH9" t="n">
        <v>394078.6540819468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6.9961</v>
      </c>
      <c r="E10" t="n">
        <v>14.29</v>
      </c>
      <c r="F10" t="n">
        <v>11.32</v>
      </c>
      <c r="G10" t="n">
        <v>23.43</v>
      </c>
      <c r="H10" t="n">
        <v>0.39</v>
      </c>
      <c r="I10" t="n">
        <v>29</v>
      </c>
      <c r="J10" t="n">
        <v>135.9</v>
      </c>
      <c r="K10" t="n">
        <v>46.47</v>
      </c>
      <c r="L10" t="n">
        <v>3</v>
      </c>
      <c r="M10" t="n">
        <v>27</v>
      </c>
      <c r="N10" t="n">
        <v>21.43</v>
      </c>
      <c r="O10" t="n">
        <v>16994.64</v>
      </c>
      <c r="P10" t="n">
        <v>115.02</v>
      </c>
      <c r="Q10" t="n">
        <v>624.04</v>
      </c>
      <c r="R10" t="n">
        <v>50.24</v>
      </c>
      <c r="S10" t="n">
        <v>29.8</v>
      </c>
      <c r="T10" t="n">
        <v>9033.370000000001</v>
      </c>
      <c r="U10" t="n">
        <v>0.59</v>
      </c>
      <c r="V10" t="n">
        <v>0.82</v>
      </c>
      <c r="W10" t="n">
        <v>2.4</v>
      </c>
      <c r="X10" t="n">
        <v>0.58</v>
      </c>
      <c r="Y10" t="n">
        <v>1</v>
      </c>
      <c r="Z10" t="n">
        <v>10</v>
      </c>
      <c r="AA10" t="n">
        <v>315.3891134382823</v>
      </c>
      <c r="AB10" t="n">
        <v>431.5292989919438</v>
      </c>
      <c r="AC10" t="n">
        <v>390.3447483513269</v>
      </c>
      <c r="AD10" t="n">
        <v>315389.1134382823</v>
      </c>
      <c r="AE10" t="n">
        <v>431529.2989919438</v>
      </c>
      <c r="AF10" t="n">
        <v>3.082578833429824e-06</v>
      </c>
      <c r="AG10" t="n">
        <v>12.40451388888889</v>
      </c>
      <c r="AH10" t="n">
        <v>390344.7483513269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7.0737</v>
      </c>
      <c r="E11" t="n">
        <v>14.14</v>
      </c>
      <c r="F11" t="n">
        <v>11.25</v>
      </c>
      <c r="G11" t="n">
        <v>25.96</v>
      </c>
      <c r="H11" t="n">
        <v>0.42</v>
      </c>
      <c r="I11" t="n">
        <v>26</v>
      </c>
      <c r="J11" t="n">
        <v>136.23</v>
      </c>
      <c r="K11" t="n">
        <v>46.47</v>
      </c>
      <c r="L11" t="n">
        <v>3.25</v>
      </c>
      <c r="M11" t="n">
        <v>24</v>
      </c>
      <c r="N11" t="n">
        <v>21.52</v>
      </c>
      <c r="O11" t="n">
        <v>17036.16</v>
      </c>
      <c r="P11" t="n">
        <v>113.08</v>
      </c>
      <c r="Q11" t="n">
        <v>624.08</v>
      </c>
      <c r="R11" t="n">
        <v>47.98</v>
      </c>
      <c r="S11" t="n">
        <v>29.8</v>
      </c>
      <c r="T11" t="n">
        <v>7919.24</v>
      </c>
      <c r="U11" t="n">
        <v>0.62</v>
      </c>
      <c r="V11" t="n">
        <v>0.83</v>
      </c>
      <c r="W11" t="n">
        <v>2.39</v>
      </c>
      <c r="X11" t="n">
        <v>0.5</v>
      </c>
      <c r="Y11" t="n">
        <v>1</v>
      </c>
      <c r="Z11" t="n">
        <v>10</v>
      </c>
      <c r="AA11" t="n">
        <v>312.2835402719454</v>
      </c>
      <c r="AB11" t="n">
        <v>427.2801167775432</v>
      </c>
      <c r="AC11" t="n">
        <v>386.501102123704</v>
      </c>
      <c r="AD11" t="n">
        <v>312283.5402719454</v>
      </c>
      <c r="AE11" t="n">
        <v>427280.1167775432</v>
      </c>
      <c r="AF11" t="n">
        <v>3.116770471267211e-06</v>
      </c>
      <c r="AG11" t="n">
        <v>12.27430555555556</v>
      </c>
      <c r="AH11" t="n">
        <v>386501.102123704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7.1219</v>
      </c>
      <c r="E12" t="n">
        <v>14.04</v>
      </c>
      <c r="F12" t="n">
        <v>11.21</v>
      </c>
      <c r="G12" t="n">
        <v>28.02</v>
      </c>
      <c r="H12" t="n">
        <v>0.45</v>
      </c>
      <c r="I12" t="n">
        <v>24</v>
      </c>
      <c r="J12" t="n">
        <v>136.57</v>
      </c>
      <c r="K12" t="n">
        <v>46.47</v>
      </c>
      <c r="L12" t="n">
        <v>3.5</v>
      </c>
      <c r="M12" t="n">
        <v>22</v>
      </c>
      <c r="N12" t="n">
        <v>21.6</v>
      </c>
      <c r="O12" t="n">
        <v>17077.72</v>
      </c>
      <c r="P12" t="n">
        <v>111.95</v>
      </c>
      <c r="Q12" t="n">
        <v>623.97</v>
      </c>
      <c r="R12" t="n">
        <v>46.6</v>
      </c>
      <c r="S12" t="n">
        <v>29.8</v>
      </c>
      <c r="T12" t="n">
        <v>7239.61</v>
      </c>
      <c r="U12" t="n">
        <v>0.64</v>
      </c>
      <c r="V12" t="n">
        <v>0.83</v>
      </c>
      <c r="W12" t="n">
        <v>2.39</v>
      </c>
      <c r="X12" t="n">
        <v>0.46</v>
      </c>
      <c r="Y12" t="n">
        <v>1</v>
      </c>
      <c r="Z12" t="n">
        <v>10</v>
      </c>
      <c r="AA12" t="n">
        <v>310.4571061138114</v>
      </c>
      <c r="AB12" t="n">
        <v>424.7811089857961</v>
      </c>
      <c r="AC12" t="n">
        <v>384.2405961282219</v>
      </c>
      <c r="AD12" t="n">
        <v>310457.1061138114</v>
      </c>
      <c r="AE12" t="n">
        <v>424781.1089857961</v>
      </c>
      <c r="AF12" t="n">
        <v>3.138008060748683e-06</v>
      </c>
      <c r="AG12" t="n">
        <v>12.1875</v>
      </c>
      <c r="AH12" t="n">
        <v>384240.5961282218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7.1392</v>
      </c>
      <c r="E13" t="n">
        <v>14.01</v>
      </c>
      <c r="F13" t="n">
        <v>11.2</v>
      </c>
      <c r="G13" t="n">
        <v>29.22</v>
      </c>
      <c r="H13" t="n">
        <v>0.48</v>
      </c>
      <c r="I13" t="n">
        <v>23</v>
      </c>
      <c r="J13" t="n">
        <v>136.91</v>
      </c>
      <c r="K13" t="n">
        <v>46.47</v>
      </c>
      <c r="L13" t="n">
        <v>3.75</v>
      </c>
      <c r="M13" t="n">
        <v>21</v>
      </c>
      <c r="N13" t="n">
        <v>21.69</v>
      </c>
      <c r="O13" t="n">
        <v>17119.3</v>
      </c>
      <c r="P13" t="n">
        <v>110.87</v>
      </c>
      <c r="Q13" t="n">
        <v>624.0599999999999</v>
      </c>
      <c r="R13" t="n">
        <v>46.41</v>
      </c>
      <c r="S13" t="n">
        <v>29.8</v>
      </c>
      <c r="T13" t="n">
        <v>7148.36</v>
      </c>
      <c r="U13" t="n">
        <v>0.64</v>
      </c>
      <c r="V13" t="n">
        <v>0.83</v>
      </c>
      <c r="W13" t="n">
        <v>2.39</v>
      </c>
      <c r="X13" t="n">
        <v>0.45</v>
      </c>
      <c r="Y13" t="n">
        <v>1</v>
      </c>
      <c r="Z13" t="n">
        <v>10</v>
      </c>
      <c r="AA13" t="n">
        <v>309.3074309955934</v>
      </c>
      <c r="AB13" t="n">
        <v>423.2080727689636</v>
      </c>
      <c r="AC13" t="n">
        <v>382.8176882801537</v>
      </c>
      <c r="AD13" t="n">
        <v>309307.4309955934</v>
      </c>
      <c r="AE13" t="n">
        <v>423208.0727689636</v>
      </c>
      <c r="AF13" t="n">
        <v>3.145630681039749e-06</v>
      </c>
      <c r="AG13" t="n">
        <v>12.16145833333333</v>
      </c>
      <c r="AH13" t="n">
        <v>382817.6882801537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7.1928</v>
      </c>
      <c r="E14" t="n">
        <v>13.9</v>
      </c>
      <c r="F14" t="n">
        <v>11.15</v>
      </c>
      <c r="G14" t="n">
        <v>31.86</v>
      </c>
      <c r="H14" t="n">
        <v>0.52</v>
      </c>
      <c r="I14" t="n">
        <v>21</v>
      </c>
      <c r="J14" t="n">
        <v>137.25</v>
      </c>
      <c r="K14" t="n">
        <v>46.47</v>
      </c>
      <c r="L14" t="n">
        <v>4</v>
      </c>
      <c r="M14" t="n">
        <v>19</v>
      </c>
      <c r="N14" t="n">
        <v>21.78</v>
      </c>
      <c r="O14" t="n">
        <v>17160.92</v>
      </c>
      <c r="P14" t="n">
        <v>109.2</v>
      </c>
      <c r="Q14" t="n">
        <v>624.02</v>
      </c>
      <c r="R14" t="n">
        <v>44.79</v>
      </c>
      <c r="S14" t="n">
        <v>29.8</v>
      </c>
      <c r="T14" t="n">
        <v>6350.03</v>
      </c>
      <c r="U14" t="n">
        <v>0.67</v>
      </c>
      <c r="V14" t="n">
        <v>0.84</v>
      </c>
      <c r="W14" t="n">
        <v>2.39</v>
      </c>
      <c r="X14" t="n">
        <v>0.4</v>
      </c>
      <c r="Y14" t="n">
        <v>1</v>
      </c>
      <c r="Z14" t="n">
        <v>10</v>
      </c>
      <c r="AA14" t="n">
        <v>306.9882714329453</v>
      </c>
      <c r="AB14" t="n">
        <v>420.0348963412496</v>
      </c>
      <c r="AC14" t="n">
        <v>379.9473553571195</v>
      </c>
      <c r="AD14" t="n">
        <v>306988.2714329453</v>
      </c>
      <c r="AE14" t="n">
        <v>420034.8963412496</v>
      </c>
      <c r="AF14" t="n">
        <v>3.169247585525369e-06</v>
      </c>
      <c r="AG14" t="n">
        <v>12.06597222222222</v>
      </c>
      <c r="AH14" t="n">
        <v>379947.3553571195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7.2212</v>
      </c>
      <c r="E15" t="n">
        <v>13.85</v>
      </c>
      <c r="F15" t="n">
        <v>11.12</v>
      </c>
      <c r="G15" t="n">
        <v>33.37</v>
      </c>
      <c r="H15" t="n">
        <v>0.55</v>
      </c>
      <c r="I15" t="n">
        <v>20</v>
      </c>
      <c r="J15" t="n">
        <v>137.58</v>
      </c>
      <c r="K15" t="n">
        <v>46.47</v>
      </c>
      <c r="L15" t="n">
        <v>4.25</v>
      </c>
      <c r="M15" t="n">
        <v>18</v>
      </c>
      <c r="N15" t="n">
        <v>21.87</v>
      </c>
      <c r="O15" t="n">
        <v>17202.57</v>
      </c>
      <c r="P15" t="n">
        <v>107.85</v>
      </c>
      <c r="Q15" t="n">
        <v>624.02</v>
      </c>
      <c r="R15" t="n">
        <v>44.03</v>
      </c>
      <c r="S15" t="n">
        <v>29.8</v>
      </c>
      <c r="T15" t="n">
        <v>5975.25</v>
      </c>
      <c r="U15" t="n">
        <v>0.68</v>
      </c>
      <c r="V15" t="n">
        <v>0.84</v>
      </c>
      <c r="W15" t="n">
        <v>2.38</v>
      </c>
      <c r="X15" t="n">
        <v>0.38</v>
      </c>
      <c r="Y15" t="n">
        <v>1</v>
      </c>
      <c r="Z15" t="n">
        <v>10</v>
      </c>
      <c r="AA15" t="n">
        <v>305.4117796720748</v>
      </c>
      <c r="AB15" t="n">
        <v>417.8778707641187</v>
      </c>
      <c r="AC15" t="n">
        <v>377.9961932736656</v>
      </c>
      <c r="AD15" t="n">
        <v>305411.7796720748</v>
      </c>
      <c r="AE15" t="n">
        <v>417877.8707641187</v>
      </c>
      <c r="AF15" t="n">
        <v>3.181761019991629e-06</v>
      </c>
      <c r="AG15" t="n">
        <v>12.02256944444444</v>
      </c>
      <c r="AH15" t="n">
        <v>377996.1932736656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7.2639</v>
      </c>
      <c r="E16" t="n">
        <v>13.77</v>
      </c>
      <c r="F16" t="n">
        <v>11.1</v>
      </c>
      <c r="G16" t="n">
        <v>36.99</v>
      </c>
      <c r="H16" t="n">
        <v>0.58</v>
      </c>
      <c r="I16" t="n">
        <v>18</v>
      </c>
      <c r="J16" t="n">
        <v>137.92</v>
      </c>
      <c r="K16" t="n">
        <v>46.47</v>
      </c>
      <c r="L16" t="n">
        <v>4.5</v>
      </c>
      <c r="M16" t="n">
        <v>16</v>
      </c>
      <c r="N16" t="n">
        <v>21.95</v>
      </c>
      <c r="O16" t="n">
        <v>17244.24</v>
      </c>
      <c r="P16" t="n">
        <v>106.47</v>
      </c>
      <c r="Q16" t="n">
        <v>623.99</v>
      </c>
      <c r="R16" t="n">
        <v>43.13</v>
      </c>
      <c r="S16" t="n">
        <v>29.8</v>
      </c>
      <c r="T16" t="n">
        <v>5533.17</v>
      </c>
      <c r="U16" t="n">
        <v>0.6899999999999999</v>
      </c>
      <c r="V16" t="n">
        <v>0.84</v>
      </c>
      <c r="W16" t="n">
        <v>2.38</v>
      </c>
      <c r="X16" t="n">
        <v>0.35</v>
      </c>
      <c r="Y16" t="n">
        <v>1</v>
      </c>
      <c r="Z16" t="n">
        <v>10</v>
      </c>
      <c r="AA16" t="n">
        <v>303.459840491984</v>
      </c>
      <c r="AB16" t="n">
        <v>415.2071414644395</v>
      </c>
      <c r="AC16" t="n">
        <v>375.5803546299556</v>
      </c>
      <c r="AD16" t="n">
        <v>303459.840491984</v>
      </c>
      <c r="AE16" t="n">
        <v>415207.1414644395</v>
      </c>
      <c r="AF16" t="n">
        <v>3.200575233079986e-06</v>
      </c>
      <c r="AG16" t="n">
        <v>11.953125</v>
      </c>
      <c r="AH16" t="n">
        <v>375580.3546299556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7.2907</v>
      </c>
      <c r="E17" t="n">
        <v>13.72</v>
      </c>
      <c r="F17" t="n">
        <v>11.07</v>
      </c>
      <c r="G17" t="n">
        <v>39.08</v>
      </c>
      <c r="H17" t="n">
        <v>0.61</v>
      </c>
      <c r="I17" t="n">
        <v>17</v>
      </c>
      <c r="J17" t="n">
        <v>138.26</v>
      </c>
      <c r="K17" t="n">
        <v>46.47</v>
      </c>
      <c r="L17" t="n">
        <v>4.75</v>
      </c>
      <c r="M17" t="n">
        <v>15</v>
      </c>
      <c r="N17" t="n">
        <v>22.04</v>
      </c>
      <c r="O17" t="n">
        <v>17285.95</v>
      </c>
      <c r="P17" t="n">
        <v>104.94</v>
      </c>
      <c r="Q17" t="n">
        <v>624.0599999999999</v>
      </c>
      <c r="R17" t="n">
        <v>42.36</v>
      </c>
      <c r="S17" t="n">
        <v>29.8</v>
      </c>
      <c r="T17" t="n">
        <v>5154.99</v>
      </c>
      <c r="U17" t="n">
        <v>0.7</v>
      </c>
      <c r="V17" t="n">
        <v>0.84</v>
      </c>
      <c r="W17" t="n">
        <v>2.38</v>
      </c>
      <c r="X17" t="n">
        <v>0.33</v>
      </c>
      <c r="Y17" t="n">
        <v>1</v>
      </c>
      <c r="Z17" t="n">
        <v>10</v>
      </c>
      <c r="AA17" t="n">
        <v>301.8022669667548</v>
      </c>
      <c r="AB17" t="n">
        <v>412.9391762402379</v>
      </c>
      <c r="AC17" t="n">
        <v>373.5288408236427</v>
      </c>
      <c r="AD17" t="n">
        <v>301802.2669667548</v>
      </c>
      <c r="AE17" t="n">
        <v>412939.1762402379</v>
      </c>
      <c r="AF17" t="n">
        <v>3.212383685322796e-06</v>
      </c>
      <c r="AG17" t="n">
        <v>11.90972222222222</v>
      </c>
      <c r="AH17" t="n">
        <v>373528.8408236427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7.3251</v>
      </c>
      <c r="E18" t="n">
        <v>13.65</v>
      </c>
      <c r="F18" t="n">
        <v>11.04</v>
      </c>
      <c r="G18" t="n">
        <v>41.38</v>
      </c>
      <c r="H18" t="n">
        <v>0.64</v>
      </c>
      <c r="I18" t="n">
        <v>16</v>
      </c>
      <c r="J18" t="n">
        <v>138.6</v>
      </c>
      <c r="K18" t="n">
        <v>46.47</v>
      </c>
      <c r="L18" t="n">
        <v>5</v>
      </c>
      <c r="M18" t="n">
        <v>14</v>
      </c>
      <c r="N18" t="n">
        <v>22.13</v>
      </c>
      <c r="O18" t="n">
        <v>17327.69</v>
      </c>
      <c r="P18" t="n">
        <v>104.14</v>
      </c>
      <c r="Q18" t="n">
        <v>623.97</v>
      </c>
      <c r="R18" t="n">
        <v>41.26</v>
      </c>
      <c r="S18" t="n">
        <v>29.8</v>
      </c>
      <c r="T18" t="n">
        <v>4609.52</v>
      </c>
      <c r="U18" t="n">
        <v>0.72</v>
      </c>
      <c r="V18" t="n">
        <v>0.85</v>
      </c>
      <c r="W18" t="n">
        <v>2.38</v>
      </c>
      <c r="X18" t="n">
        <v>0.29</v>
      </c>
      <c r="Y18" t="n">
        <v>1</v>
      </c>
      <c r="Z18" t="n">
        <v>10</v>
      </c>
      <c r="AA18" t="n">
        <v>290.9400438877803</v>
      </c>
      <c r="AB18" t="n">
        <v>398.0770034161234</v>
      </c>
      <c r="AC18" t="n">
        <v>360.0850929146712</v>
      </c>
      <c r="AD18" t="n">
        <v>290940.0438877803</v>
      </c>
      <c r="AE18" t="n">
        <v>398077.0034161235</v>
      </c>
      <c r="AF18" t="n">
        <v>3.227540803126999e-06</v>
      </c>
      <c r="AG18" t="n">
        <v>11.84895833333333</v>
      </c>
      <c r="AH18" t="n">
        <v>360085.0929146712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7.3366</v>
      </c>
      <c r="E19" t="n">
        <v>13.63</v>
      </c>
      <c r="F19" t="n">
        <v>11.04</v>
      </c>
      <c r="G19" t="n">
        <v>44.17</v>
      </c>
      <c r="H19" t="n">
        <v>0.67</v>
      </c>
      <c r="I19" t="n">
        <v>15</v>
      </c>
      <c r="J19" t="n">
        <v>138.94</v>
      </c>
      <c r="K19" t="n">
        <v>46.47</v>
      </c>
      <c r="L19" t="n">
        <v>5.25</v>
      </c>
      <c r="M19" t="n">
        <v>13</v>
      </c>
      <c r="N19" t="n">
        <v>22.22</v>
      </c>
      <c r="O19" t="n">
        <v>17369.47</v>
      </c>
      <c r="P19" t="n">
        <v>102.4</v>
      </c>
      <c r="Q19" t="n">
        <v>623.98</v>
      </c>
      <c r="R19" t="n">
        <v>41.69</v>
      </c>
      <c r="S19" t="n">
        <v>29.8</v>
      </c>
      <c r="T19" t="n">
        <v>4827.51</v>
      </c>
      <c r="U19" t="n">
        <v>0.71</v>
      </c>
      <c r="V19" t="n">
        <v>0.85</v>
      </c>
      <c r="W19" t="n">
        <v>2.37</v>
      </c>
      <c r="X19" t="n">
        <v>0.29</v>
      </c>
      <c r="Y19" t="n">
        <v>1</v>
      </c>
      <c r="Z19" t="n">
        <v>10</v>
      </c>
      <c r="AA19" t="n">
        <v>289.4741468169766</v>
      </c>
      <c r="AB19" t="n">
        <v>396.0712983730354</v>
      </c>
      <c r="AC19" t="n">
        <v>358.2708095458707</v>
      </c>
      <c r="AD19" t="n">
        <v>289474.1468169766</v>
      </c>
      <c r="AE19" t="n">
        <v>396071.2983730354</v>
      </c>
      <c r="AF19" t="n">
        <v>3.232607862858056e-06</v>
      </c>
      <c r="AG19" t="n">
        <v>11.83159722222222</v>
      </c>
      <c r="AH19" t="n">
        <v>358270.8095458707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7.3457</v>
      </c>
      <c r="E20" t="n">
        <v>13.61</v>
      </c>
      <c r="F20" t="n">
        <v>11.02</v>
      </c>
      <c r="G20" t="n">
        <v>44.1</v>
      </c>
      <c r="H20" t="n">
        <v>0.7</v>
      </c>
      <c r="I20" t="n">
        <v>15</v>
      </c>
      <c r="J20" t="n">
        <v>139.28</v>
      </c>
      <c r="K20" t="n">
        <v>46.47</v>
      </c>
      <c r="L20" t="n">
        <v>5.5</v>
      </c>
      <c r="M20" t="n">
        <v>13</v>
      </c>
      <c r="N20" t="n">
        <v>22.31</v>
      </c>
      <c r="O20" t="n">
        <v>17411.27</v>
      </c>
      <c r="P20" t="n">
        <v>101.2</v>
      </c>
      <c r="Q20" t="n">
        <v>624.01</v>
      </c>
      <c r="R20" t="n">
        <v>41.03</v>
      </c>
      <c r="S20" t="n">
        <v>29.8</v>
      </c>
      <c r="T20" t="n">
        <v>4498.29</v>
      </c>
      <c r="U20" t="n">
        <v>0.73</v>
      </c>
      <c r="V20" t="n">
        <v>0.85</v>
      </c>
      <c r="W20" t="n">
        <v>2.37</v>
      </c>
      <c r="X20" t="n">
        <v>0.28</v>
      </c>
      <c r="Y20" t="n">
        <v>1</v>
      </c>
      <c r="Z20" t="n">
        <v>10</v>
      </c>
      <c r="AA20" t="n">
        <v>288.3862590029588</v>
      </c>
      <c r="AB20" t="n">
        <v>394.5828022716731</v>
      </c>
      <c r="AC20" t="n">
        <v>356.924373423305</v>
      </c>
      <c r="AD20" t="n">
        <v>288386.2590029588</v>
      </c>
      <c r="AE20" t="n">
        <v>394582.802271673</v>
      </c>
      <c r="AF20" t="n">
        <v>3.236617449253934e-06</v>
      </c>
      <c r="AG20" t="n">
        <v>11.81423611111111</v>
      </c>
      <c r="AH20" t="n">
        <v>356924.373423305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7.3781</v>
      </c>
      <c r="E21" t="n">
        <v>13.55</v>
      </c>
      <c r="F21" t="n">
        <v>10.99</v>
      </c>
      <c r="G21" t="n">
        <v>47.11</v>
      </c>
      <c r="H21" t="n">
        <v>0.73</v>
      </c>
      <c r="I21" t="n">
        <v>14</v>
      </c>
      <c r="J21" t="n">
        <v>139.61</v>
      </c>
      <c r="K21" t="n">
        <v>46.47</v>
      </c>
      <c r="L21" t="n">
        <v>5.75</v>
      </c>
      <c r="M21" t="n">
        <v>12</v>
      </c>
      <c r="N21" t="n">
        <v>22.4</v>
      </c>
      <c r="O21" t="n">
        <v>17453.1</v>
      </c>
      <c r="P21" t="n">
        <v>100.02</v>
      </c>
      <c r="Q21" t="n">
        <v>623.97</v>
      </c>
      <c r="R21" t="n">
        <v>39.94</v>
      </c>
      <c r="S21" t="n">
        <v>29.8</v>
      </c>
      <c r="T21" t="n">
        <v>3956.78</v>
      </c>
      <c r="U21" t="n">
        <v>0.75</v>
      </c>
      <c r="V21" t="n">
        <v>0.85</v>
      </c>
      <c r="W21" t="n">
        <v>2.37</v>
      </c>
      <c r="X21" t="n">
        <v>0.25</v>
      </c>
      <c r="Y21" t="n">
        <v>1</v>
      </c>
      <c r="Z21" t="n">
        <v>10</v>
      </c>
      <c r="AA21" t="n">
        <v>286.9432809098896</v>
      </c>
      <c r="AB21" t="n">
        <v>392.6084559850353</v>
      </c>
      <c r="AC21" t="n">
        <v>355.1384559752515</v>
      </c>
      <c r="AD21" t="n">
        <v>286943.2809098896</v>
      </c>
      <c r="AE21" t="n">
        <v>392608.4559850353</v>
      </c>
      <c r="AF21" t="n">
        <v>3.250893339278824e-06</v>
      </c>
      <c r="AG21" t="n">
        <v>11.76215277777778</v>
      </c>
      <c r="AH21" t="n">
        <v>355138.4559752515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7.3933</v>
      </c>
      <c r="E22" t="n">
        <v>13.53</v>
      </c>
      <c r="F22" t="n">
        <v>10.99</v>
      </c>
      <c r="G22" t="n">
        <v>50.73</v>
      </c>
      <c r="H22" t="n">
        <v>0.76</v>
      </c>
      <c r="I22" t="n">
        <v>13</v>
      </c>
      <c r="J22" t="n">
        <v>139.95</v>
      </c>
      <c r="K22" t="n">
        <v>46.47</v>
      </c>
      <c r="L22" t="n">
        <v>6</v>
      </c>
      <c r="M22" t="n">
        <v>11</v>
      </c>
      <c r="N22" t="n">
        <v>22.49</v>
      </c>
      <c r="O22" t="n">
        <v>17494.97</v>
      </c>
      <c r="P22" t="n">
        <v>98.98</v>
      </c>
      <c r="Q22" t="n">
        <v>623.97</v>
      </c>
      <c r="R22" t="n">
        <v>39.93</v>
      </c>
      <c r="S22" t="n">
        <v>29.8</v>
      </c>
      <c r="T22" t="n">
        <v>3958.01</v>
      </c>
      <c r="U22" t="n">
        <v>0.75</v>
      </c>
      <c r="V22" t="n">
        <v>0.85</v>
      </c>
      <c r="W22" t="n">
        <v>2.37</v>
      </c>
      <c r="X22" t="n">
        <v>0.24</v>
      </c>
      <c r="Y22" t="n">
        <v>1</v>
      </c>
      <c r="Z22" t="n">
        <v>10</v>
      </c>
      <c r="AA22" t="n">
        <v>285.95613900352</v>
      </c>
      <c r="AB22" t="n">
        <v>391.2578048791131</v>
      </c>
      <c r="AC22" t="n">
        <v>353.9167091152278</v>
      </c>
      <c r="AD22" t="n">
        <v>285956.13900352</v>
      </c>
      <c r="AE22" t="n">
        <v>391257.8048791131</v>
      </c>
      <c r="AF22" t="n">
        <v>3.257590670401611e-06</v>
      </c>
      <c r="AG22" t="n">
        <v>11.74479166666667</v>
      </c>
      <c r="AH22" t="n">
        <v>353916.7091152278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7.3925</v>
      </c>
      <c r="E23" t="n">
        <v>13.53</v>
      </c>
      <c r="F23" t="n">
        <v>10.99</v>
      </c>
      <c r="G23" t="n">
        <v>50.74</v>
      </c>
      <c r="H23" t="n">
        <v>0.79</v>
      </c>
      <c r="I23" t="n">
        <v>13</v>
      </c>
      <c r="J23" t="n">
        <v>140.29</v>
      </c>
      <c r="K23" t="n">
        <v>46.47</v>
      </c>
      <c r="L23" t="n">
        <v>6.25</v>
      </c>
      <c r="M23" t="n">
        <v>11</v>
      </c>
      <c r="N23" t="n">
        <v>22.58</v>
      </c>
      <c r="O23" t="n">
        <v>17536.87</v>
      </c>
      <c r="P23" t="n">
        <v>97.13</v>
      </c>
      <c r="Q23" t="n">
        <v>623.98</v>
      </c>
      <c r="R23" t="n">
        <v>39.93</v>
      </c>
      <c r="S23" t="n">
        <v>29.8</v>
      </c>
      <c r="T23" t="n">
        <v>3958.16</v>
      </c>
      <c r="U23" t="n">
        <v>0.75</v>
      </c>
      <c r="V23" t="n">
        <v>0.85</v>
      </c>
      <c r="W23" t="n">
        <v>2.38</v>
      </c>
      <c r="X23" t="n">
        <v>0.25</v>
      </c>
      <c r="Y23" t="n">
        <v>1</v>
      </c>
      <c r="Z23" t="n">
        <v>10</v>
      </c>
      <c r="AA23" t="n">
        <v>284.605828419615</v>
      </c>
      <c r="AB23" t="n">
        <v>389.4102503667156</v>
      </c>
      <c r="AC23" t="n">
        <v>352.2454826124345</v>
      </c>
      <c r="AD23" t="n">
        <v>284605.828419615</v>
      </c>
      <c r="AE23" t="n">
        <v>389410.2503667156</v>
      </c>
      <c r="AF23" t="n">
        <v>3.257238179289886e-06</v>
      </c>
      <c r="AG23" t="n">
        <v>11.74479166666667</v>
      </c>
      <c r="AH23" t="n">
        <v>352245.4826124345</v>
      </c>
    </row>
    <row r="24">
      <c r="A24" t="n">
        <v>22</v>
      </c>
      <c r="B24" t="n">
        <v>65</v>
      </c>
      <c r="C24" t="inlineStr">
        <is>
          <t xml:space="preserve">CONCLUIDO	</t>
        </is>
      </c>
      <c r="D24" t="n">
        <v>7.4131</v>
      </c>
      <c r="E24" t="n">
        <v>13.49</v>
      </c>
      <c r="F24" t="n">
        <v>10.98</v>
      </c>
      <c r="G24" t="n">
        <v>54.91</v>
      </c>
      <c r="H24" t="n">
        <v>0.82</v>
      </c>
      <c r="I24" t="n">
        <v>12</v>
      </c>
      <c r="J24" t="n">
        <v>140.63</v>
      </c>
      <c r="K24" t="n">
        <v>46.47</v>
      </c>
      <c r="L24" t="n">
        <v>6.5</v>
      </c>
      <c r="M24" t="n">
        <v>8</v>
      </c>
      <c r="N24" t="n">
        <v>22.67</v>
      </c>
      <c r="O24" t="n">
        <v>17578.8</v>
      </c>
      <c r="P24" t="n">
        <v>96.33</v>
      </c>
      <c r="Q24" t="n">
        <v>623.97</v>
      </c>
      <c r="R24" t="n">
        <v>39.48</v>
      </c>
      <c r="S24" t="n">
        <v>29.8</v>
      </c>
      <c r="T24" t="n">
        <v>3739.25</v>
      </c>
      <c r="U24" t="n">
        <v>0.75</v>
      </c>
      <c r="V24" t="n">
        <v>0.85</v>
      </c>
      <c r="W24" t="n">
        <v>2.38</v>
      </c>
      <c r="X24" t="n">
        <v>0.24</v>
      </c>
      <c r="Y24" t="n">
        <v>1</v>
      </c>
      <c r="Z24" t="n">
        <v>10</v>
      </c>
      <c r="AA24" t="n">
        <v>283.6946569721819</v>
      </c>
      <c r="AB24" t="n">
        <v>388.1635453942903</v>
      </c>
      <c r="AC24" t="n">
        <v>351.1177614128161</v>
      </c>
      <c r="AD24" t="n">
        <v>283694.6569721819</v>
      </c>
      <c r="AE24" t="n">
        <v>388163.5453942904</v>
      </c>
      <c r="AF24" t="n">
        <v>3.266314825416821e-06</v>
      </c>
      <c r="AG24" t="n">
        <v>11.71006944444444</v>
      </c>
      <c r="AH24" t="n">
        <v>351117.7614128161</v>
      </c>
    </row>
    <row r="25">
      <c r="A25" t="n">
        <v>23</v>
      </c>
      <c r="B25" t="n">
        <v>65</v>
      </c>
      <c r="C25" t="inlineStr">
        <is>
          <t xml:space="preserve">CONCLUIDO	</t>
        </is>
      </c>
      <c r="D25" t="n">
        <v>7.415</v>
      </c>
      <c r="E25" t="n">
        <v>13.49</v>
      </c>
      <c r="F25" t="n">
        <v>10.98</v>
      </c>
      <c r="G25" t="n">
        <v>54.9</v>
      </c>
      <c r="H25" t="n">
        <v>0.85</v>
      </c>
      <c r="I25" t="n">
        <v>12</v>
      </c>
      <c r="J25" t="n">
        <v>140.97</v>
      </c>
      <c r="K25" t="n">
        <v>46.47</v>
      </c>
      <c r="L25" t="n">
        <v>6.75</v>
      </c>
      <c r="M25" t="n">
        <v>7</v>
      </c>
      <c r="N25" t="n">
        <v>22.76</v>
      </c>
      <c r="O25" t="n">
        <v>17620.76</v>
      </c>
      <c r="P25" t="n">
        <v>95.48999999999999</v>
      </c>
      <c r="Q25" t="n">
        <v>623.99</v>
      </c>
      <c r="R25" t="n">
        <v>39.45</v>
      </c>
      <c r="S25" t="n">
        <v>29.8</v>
      </c>
      <c r="T25" t="n">
        <v>3722.61</v>
      </c>
      <c r="U25" t="n">
        <v>0.76</v>
      </c>
      <c r="V25" t="n">
        <v>0.85</v>
      </c>
      <c r="W25" t="n">
        <v>2.38</v>
      </c>
      <c r="X25" t="n">
        <v>0.23</v>
      </c>
      <c r="Y25" t="n">
        <v>1</v>
      </c>
      <c r="Z25" t="n">
        <v>10</v>
      </c>
      <c r="AA25" t="n">
        <v>283.0513801375083</v>
      </c>
      <c r="AB25" t="n">
        <v>387.283385649719</v>
      </c>
      <c r="AC25" t="n">
        <v>350.3216028789546</v>
      </c>
      <c r="AD25" t="n">
        <v>283051.3801375083</v>
      </c>
      <c r="AE25" t="n">
        <v>387283.385649719</v>
      </c>
      <c r="AF25" t="n">
        <v>3.26715199180717e-06</v>
      </c>
      <c r="AG25" t="n">
        <v>11.71006944444444</v>
      </c>
      <c r="AH25" t="n">
        <v>350321.6028789547</v>
      </c>
    </row>
    <row r="26">
      <c r="A26" t="n">
        <v>24</v>
      </c>
      <c r="B26" t="n">
        <v>65</v>
      </c>
      <c r="C26" t="inlineStr">
        <is>
          <t xml:space="preserve">CONCLUIDO	</t>
        </is>
      </c>
      <c r="D26" t="n">
        <v>7.4505</v>
      </c>
      <c r="E26" t="n">
        <v>13.42</v>
      </c>
      <c r="F26" t="n">
        <v>10.94</v>
      </c>
      <c r="G26" t="n">
        <v>59.68</v>
      </c>
      <c r="H26" t="n">
        <v>0.88</v>
      </c>
      <c r="I26" t="n">
        <v>11</v>
      </c>
      <c r="J26" t="n">
        <v>141.31</v>
      </c>
      <c r="K26" t="n">
        <v>46.47</v>
      </c>
      <c r="L26" t="n">
        <v>7</v>
      </c>
      <c r="M26" t="n">
        <v>4</v>
      </c>
      <c r="N26" t="n">
        <v>22.85</v>
      </c>
      <c r="O26" t="n">
        <v>17662.75</v>
      </c>
      <c r="P26" t="n">
        <v>94.31999999999999</v>
      </c>
      <c r="Q26" t="n">
        <v>624.02</v>
      </c>
      <c r="R26" t="n">
        <v>38.23</v>
      </c>
      <c r="S26" t="n">
        <v>29.8</v>
      </c>
      <c r="T26" t="n">
        <v>3117.35</v>
      </c>
      <c r="U26" t="n">
        <v>0.78</v>
      </c>
      <c r="V26" t="n">
        <v>0.85</v>
      </c>
      <c r="W26" t="n">
        <v>2.37</v>
      </c>
      <c r="X26" t="n">
        <v>0.2</v>
      </c>
      <c r="Y26" t="n">
        <v>1</v>
      </c>
      <c r="Z26" t="n">
        <v>10</v>
      </c>
      <c r="AA26" t="n">
        <v>281.5790297530561</v>
      </c>
      <c r="AB26" t="n">
        <v>385.2688508981968</v>
      </c>
      <c r="AC26" t="n">
        <v>348.4993324967005</v>
      </c>
      <c r="AD26" t="n">
        <v>281579.0297530561</v>
      </c>
      <c r="AE26" t="n">
        <v>385268.8508981968</v>
      </c>
      <c r="AF26" t="n">
        <v>3.282793784889996e-06</v>
      </c>
      <c r="AG26" t="n">
        <v>11.64930555555556</v>
      </c>
      <c r="AH26" t="n">
        <v>348499.3324967005</v>
      </c>
    </row>
    <row r="27">
      <c r="A27" t="n">
        <v>25</v>
      </c>
      <c r="B27" t="n">
        <v>65</v>
      </c>
      <c r="C27" t="inlineStr">
        <is>
          <t xml:space="preserve">CONCLUIDO	</t>
        </is>
      </c>
      <c r="D27" t="n">
        <v>7.448</v>
      </c>
      <c r="E27" t="n">
        <v>13.43</v>
      </c>
      <c r="F27" t="n">
        <v>10.95</v>
      </c>
      <c r="G27" t="n">
        <v>59.71</v>
      </c>
      <c r="H27" t="n">
        <v>0.91</v>
      </c>
      <c r="I27" t="n">
        <v>11</v>
      </c>
      <c r="J27" t="n">
        <v>141.66</v>
      </c>
      <c r="K27" t="n">
        <v>46.47</v>
      </c>
      <c r="L27" t="n">
        <v>7.25</v>
      </c>
      <c r="M27" t="n">
        <v>2</v>
      </c>
      <c r="N27" t="n">
        <v>22.94</v>
      </c>
      <c r="O27" t="n">
        <v>17704.77</v>
      </c>
      <c r="P27" t="n">
        <v>94.69</v>
      </c>
      <c r="Q27" t="n">
        <v>623.97</v>
      </c>
      <c r="R27" t="n">
        <v>38.35</v>
      </c>
      <c r="S27" t="n">
        <v>29.8</v>
      </c>
      <c r="T27" t="n">
        <v>3177.16</v>
      </c>
      <c r="U27" t="n">
        <v>0.78</v>
      </c>
      <c r="V27" t="n">
        <v>0.85</v>
      </c>
      <c r="W27" t="n">
        <v>2.38</v>
      </c>
      <c r="X27" t="n">
        <v>0.2</v>
      </c>
      <c r="Y27" t="n">
        <v>1</v>
      </c>
      <c r="Z27" t="n">
        <v>10</v>
      </c>
      <c r="AA27" t="n">
        <v>281.9144321312671</v>
      </c>
      <c r="AB27" t="n">
        <v>385.7277632289737</v>
      </c>
      <c r="AC27" t="n">
        <v>348.9144468787155</v>
      </c>
      <c r="AD27" t="n">
        <v>281914.432131267</v>
      </c>
      <c r="AE27" t="n">
        <v>385727.7632289737</v>
      </c>
      <c r="AF27" t="n">
        <v>3.281692250165853e-06</v>
      </c>
      <c r="AG27" t="n">
        <v>11.65798611111111</v>
      </c>
      <c r="AH27" t="n">
        <v>348914.4468787155</v>
      </c>
    </row>
    <row r="28">
      <c r="A28" t="n">
        <v>26</v>
      </c>
      <c r="B28" t="n">
        <v>65</v>
      </c>
      <c r="C28" t="inlineStr">
        <is>
          <t xml:space="preserve">CONCLUIDO	</t>
        </is>
      </c>
      <c r="D28" t="n">
        <v>7.4468</v>
      </c>
      <c r="E28" t="n">
        <v>13.43</v>
      </c>
      <c r="F28" t="n">
        <v>10.95</v>
      </c>
      <c r="G28" t="n">
        <v>59.72</v>
      </c>
      <c r="H28" t="n">
        <v>0.93</v>
      </c>
      <c r="I28" t="n">
        <v>11</v>
      </c>
      <c r="J28" t="n">
        <v>142</v>
      </c>
      <c r="K28" t="n">
        <v>46.47</v>
      </c>
      <c r="L28" t="n">
        <v>7.5</v>
      </c>
      <c r="M28" t="n">
        <v>1</v>
      </c>
      <c r="N28" t="n">
        <v>23.03</v>
      </c>
      <c r="O28" t="n">
        <v>17746.83</v>
      </c>
      <c r="P28" t="n">
        <v>94.56999999999999</v>
      </c>
      <c r="Q28" t="n">
        <v>623.97</v>
      </c>
      <c r="R28" t="n">
        <v>38.34</v>
      </c>
      <c r="S28" t="n">
        <v>29.8</v>
      </c>
      <c r="T28" t="n">
        <v>3174.89</v>
      </c>
      <c r="U28" t="n">
        <v>0.78</v>
      </c>
      <c r="V28" t="n">
        <v>0.85</v>
      </c>
      <c r="W28" t="n">
        <v>2.38</v>
      </c>
      <c r="X28" t="n">
        <v>0.2</v>
      </c>
      <c r="Y28" t="n">
        <v>1</v>
      </c>
      <c r="Z28" t="n">
        <v>10</v>
      </c>
      <c r="AA28" t="n">
        <v>281.8433000288541</v>
      </c>
      <c r="AB28" t="n">
        <v>385.6304371483253</v>
      </c>
      <c r="AC28" t="n">
        <v>348.8264094626062</v>
      </c>
      <c r="AD28" t="n">
        <v>281843.300028854</v>
      </c>
      <c r="AE28" t="n">
        <v>385630.4371483253</v>
      </c>
      <c r="AF28" t="n">
        <v>3.281163513498264e-06</v>
      </c>
      <c r="AG28" t="n">
        <v>11.65798611111111</v>
      </c>
      <c r="AH28" t="n">
        <v>348826.4094626062</v>
      </c>
    </row>
    <row r="29">
      <c r="A29" t="n">
        <v>27</v>
      </c>
      <c r="B29" t="n">
        <v>65</v>
      </c>
      <c r="C29" t="inlineStr">
        <is>
          <t xml:space="preserve">CONCLUIDO	</t>
        </is>
      </c>
      <c r="D29" t="n">
        <v>7.4457</v>
      </c>
      <c r="E29" t="n">
        <v>13.43</v>
      </c>
      <c r="F29" t="n">
        <v>10.95</v>
      </c>
      <c r="G29" t="n">
        <v>59.73</v>
      </c>
      <c r="H29" t="n">
        <v>0.96</v>
      </c>
      <c r="I29" t="n">
        <v>11</v>
      </c>
      <c r="J29" t="n">
        <v>142.34</v>
      </c>
      <c r="K29" t="n">
        <v>46.47</v>
      </c>
      <c r="L29" t="n">
        <v>7.75</v>
      </c>
      <c r="M29" t="n">
        <v>0</v>
      </c>
      <c r="N29" t="n">
        <v>23.12</v>
      </c>
      <c r="O29" t="n">
        <v>17788.92</v>
      </c>
      <c r="P29" t="n">
        <v>94.84999999999999</v>
      </c>
      <c r="Q29" t="n">
        <v>623.97</v>
      </c>
      <c r="R29" t="n">
        <v>38.36</v>
      </c>
      <c r="S29" t="n">
        <v>29.8</v>
      </c>
      <c r="T29" t="n">
        <v>3182.76</v>
      </c>
      <c r="U29" t="n">
        <v>0.78</v>
      </c>
      <c r="V29" t="n">
        <v>0.85</v>
      </c>
      <c r="W29" t="n">
        <v>2.38</v>
      </c>
      <c r="X29" t="n">
        <v>0.2</v>
      </c>
      <c r="Y29" t="n">
        <v>1</v>
      </c>
      <c r="Z29" t="n">
        <v>10</v>
      </c>
      <c r="AA29" t="n">
        <v>282.0631210352389</v>
      </c>
      <c r="AB29" t="n">
        <v>385.9312059470795</v>
      </c>
      <c r="AC29" t="n">
        <v>349.0984733093389</v>
      </c>
      <c r="AD29" t="n">
        <v>282063.1210352389</v>
      </c>
      <c r="AE29" t="n">
        <v>385931.2059470795</v>
      </c>
      <c r="AF29" t="n">
        <v>3.280678838219642e-06</v>
      </c>
      <c r="AG29" t="n">
        <v>11.65798611111111</v>
      </c>
      <c r="AH29" t="n">
        <v>349098.4733093389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8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3.9376</v>
      </c>
      <c r="E2" t="n">
        <v>25.4</v>
      </c>
      <c r="F2" t="n">
        <v>14.28</v>
      </c>
      <c r="G2" t="n">
        <v>5.04</v>
      </c>
      <c r="H2" t="n">
        <v>0.07000000000000001</v>
      </c>
      <c r="I2" t="n">
        <v>170</v>
      </c>
      <c r="J2" t="n">
        <v>252.85</v>
      </c>
      <c r="K2" t="n">
        <v>59.19</v>
      </c>
      <c r="L2" t="n">
        <v>1</v>
      </c>
      <c r="M2" t="n">
        <v>168</v>
      </c>
      <c r="N2" t="n">
        <v>62.65</v>
      </c>
      <c r="O2" t="n">
        <v>31418.63</v>
      </c>
      <c r="P2" t="n">
        <v>235.27</v>
      </c>
      <c r="Q2" t="n">
        <v>624.4</v>
      </c>
      <c r="R2" t="n">
        <v>141.64</v>
      </c>
      <c r="S2" t="n">
        <v>29.8</v>
      </c>
      <c r="T2" t="n">
        <v>54030.29</v>
      </c>
      <c r="U2" t="n">
        <v>0.21</v>
      </c>
      <c r="V2" t="n">
        <v>0.65</v>
      </c>
      <c r="W2" t="n">
        <v>2.66</v>
      </c>
      <c r="X2" t="n">
        <v>3.53</v>
      </c>
      <c r="Y2" t="n">
        <v>1</v>
      </c>
      <c r="Z2" t="n">
        <v>10</v>
      </c>
      <c r="AA2" t="n">
        <v>806.4444010282326</v>
      </c>
      <c r="AB2" t="n">
        <v>1103.412807302846</v>
      </c>
      <c r="AC2" t="n">
        <v>998.1046376234628</v>
      </c>
      <c r="AD2" t="n">
        <v>806444.4010282326</v>
      </c>
      <c r="AE2" t="n">
        <v>1103412.807302846</v>
      </c>
      <c r="AF2" t="n">
        <v>1.447947916472717e-06</v>
      </c>
      <c r="AG2" t="n">
        <v>22.04861111111111</v>
      </c>
      <c r="AH2" t="n">
        <v>998104.6376234628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4.4715</v>
      </c>
      <c r="E3" t="n">
        <v>22.36</v>
      </c>
      <c r="F3" t="n">
        <v>13.35</v>
      </c>
      <c r="G3" t="n">
        <v>6.31</v>
      </c>
      <c r="H3" t="n">
        <v>0.09</v>
      </c>
      <c r="I3" t="n">
        <v>127</v>
      </c>
      <c r="J3" t="n">
        <v>253.3</v>
      </c>
      <c r="K3" t="n">
        <v>59.19</v>
      </c>
      <c r="L3" t="n">
        <v>1.25</v>
      </c>
      <c r="M3" t="n">
        <v>125</v>
      </c>
      <c r="N3" t="n">
        <v>62.86</v>
      </c>
      <c r="O3" t="n">
        <v>31474.5</v>
      </c>
      <c r="P3" t="n">
        <v>219.51</v>
      </c>
      <c r="Q3" t="n">
        <v>624.29</v>
      </c>
      <c r="R3" t="n">
        <v>112.84</v>
      </c>
      <c r="S3" t="n">
        <v>29.8</v>
      </c>
      <c r="T3" t="n">
        <v>39841.23</v>
      </c>
      <c r="U3" t="n">
        <v>0.26</v>
      </c>
      <c r="V3" t="n">
        <v>0.7</v>
      </c>
      <c r="W3" t="n">
        <v>2.57</v>
      </c>
      <c r="X3" t="n">
        <v>2.6</v>
      </c>
      <c r="Y3" t="n">
        <v>1</v>
      </c>
      <c r="Z3" t="n">
        <v>10</v>
      </c>
      <c r="AA3" t="n">
        <v>685.3930995660343</v>
      </c>
      <c r="AB3" t="n">
        <v>937.7850762357523</v>
      </c>
      <c r="AC3" t="n">
        <v>848.2841847494324</v>
      </c>
      <c r="AD3" t="n">
        <v>685393.0995660343</v>
      </c>
      <c r="AE3" t="n">
        <v>937785.0762357523</v>
      </c>
      <c r="AF3" t="n">
        <v>1.6442754745296e-06</v>
      </c>
      <c r="AG3" t="n">
        <v>19.40972222222222</v>
      </c>
      <c r="AH3" t="n">
        <v>848284.1847494324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4.851</v>
      </c>
      <c r="E4" t="n">
        <v>20.61</v>
      </c>
      <c r="F4" t="n">
        <v>12.82</v>
      </c>
      <c r="G4" t="n">
        <v>7.54</v>
      </c>
      <c r="H4" t="n">
        <v>0.11</v>
      </c>
      <c r="I4" t="n">
        <v>102</v>
      </c>
      <c r="J4" t="n">
        <v>253.75</v>
      </c>
      <c r="K4" t="n">
        <v>59.19</v>
      </c>
      <c r="L4" t="n">
        <v>1.5</v>
      </c>
      <c r="M4" t="n">
        <v>100</v>
      </c>
      <c r="N4" t="n">
        <v>63.06</v>
      </c>
      <c r="O4" t="n">
        <v>31530.44</v>
      </c>
      <c r="P4" t="n">
        <v>210.46</v>
      </c>
      <c r="Q4" t="n">
        <v>624.38</v>
      </c>
      <c r="R4" t="n">
        <v>96.70999999999999</v>
      </c>
      <c r="S4" t="n">
        <v>29.8</v>
      </c>
      <c r="T4" t="n">
        <v>31902.58</v>
      </c>
      <c r="U4" t="n">
        <v>0.31</v>
      </c>
      <c r="V4" t="n">
        <v>0.73</v>
      </c>
      <c r="W4" t="n">
        <v>2.52</v>
      </c>
      <c r="X4" t="n">
        <v>2.07</v>
      </c>
      <c r="Y4" t="n">
        <v>1</v>
      </c>
      <c r="Z4" t="n">
        <v>10</v>
      </c>
      <c r="AA4" t="n">
        <v>622.143017750933</v>
      </c>
      <c r="AB4" t="n">
        <v>851.2435238996577</v>
      </c>
      <c r="AC4" t="n">
        <v>770.0020367064629</v>
      </c>
      <c r="AD4" t="n">
        <v>622143.0177509331</v>
      </c>
      <c r="AE4" t="n">
        <v>851243.5238996577</v>
      </c>
      <c r="AF4" t="n">
        <v>1.783826529563478e-06</v>
      </c>
      <c r="AG4" t="n">
        <v>17.890625</v>
      </c>
      <c r="AH4" t="n">
        <v>770002.036706463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5.1573</v>
      </c>
      <c r="E5" t="n">
        <v>19.39</v>
      </c>
      <c r="F5" t="n">
        <v>12.43</v>
      </c>
      <c r="G5" t="n">
        <v>8.77</v>
      </c>
      <c r="H5" t="n">
        <v>0.12</v>
      </c>
      <c r="I5" t="n">
        <v>85</v>
      </c>
      <c r="J5" t="n">
        <v>254.21</v>
      </c>
      <c r="K5" t="n">
        <v>59.19</v>
      </c>
      <c r="L5" t="n">
        <v>1.75</v>
      </c>
      <c r="M5" t="n">
        <v>83</v>
      </c>
      <c r="N5" t="n">
        <v>63.26</v>
      </c>
      <c r="O5" t="n">
        <v>31586.46</v>
      </c>
      <c r="P5" t="n">
        <v>203.56</v>
      </c>
      <c r="Q5" t="n">
        <v>624.11</v>
      </c>
      <c r="R5" t="n">
        <v>84.94</v>
      </c>
      <c r="S5" t="n">
        <v>29.8</v>
      </c>
      <c r="T5" t="n">
        <v>26102.07</v>
      </c>
      <c r="U5" t="n">
        <v>0.35</v>
      </c>
      <c r="V5" t="n">
        <v>0.75</v>
      </c>
      <c r="W5" t="n">
        <v>2.48</v>
      </c>
      <c r="X5" t="n">
        <v>1.68</v>
      </c>
      <c r="Y5" t="n">
        <v>1</v>
      </c>
      <c r="Z5" t="n">
        <v>10</v>
      </c>
      <c r="AA5" t="n">
        <v>572.1434944020434</v>
      </c>
      <c r="AB5" t="n">
        <v>782.8319702304159</v>
      </c>
      <c r="AC5" t="n">
        <v>708.1195857031951</v>
      </c>
      <c r="AD5" t="n">
        <v>572143.4944020434</v>
      </c>
      <c r="AE5" t="n">
        <v>782831.9702304159</v>
      </c>
      <c r="AF5" t="n">
        <v>1.896460226946552e-06</v>
      </c>
      <c r="AG5" t="n">
        <v>16.83159722222222</v>
      </c>
      <c r="AH5" t="n">
        <v>708119.5857031951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5.3792</v>
      </c>
      <c r="E6" t="n">
        <v>18.59</v>
      </c>
      <c r="F6" t="n">
        <v>12.22</v>
      </c>
      <c r="G6" t="n">
        <v>10.04</v>
      </c>
      <c r="H6" t="n">
        <v>0.14</v>
      </c>
      <c r="I6" t="n">
        <v>73</v>
      </c>
      <c r="J6" t="n">
        <v>254.66</v>
      </c>
      <c r="K6" t="n">
        <v>59.19</v>
      </c>
      <c r="L6" t="n">
        <v>2</v>
      </c>
      <c r="M6" t="n">
        <v>71</v>
      </c>
      <c r="N6" t="n">
        <v>63.47</v>
      </c>
      <c r="O6" t="n">
        <v>31642.55</v>
      </c>
      <c r="P6" t="n">
        <v>199.68</v>
      </c>
      <c r="Q6" t="n">
        <v>624.08</v>
      </c>
      <c r="R6" t="n">
        <v>78.26000000000001</v>
      </c>
      <c r="S6" t="n">
        <v>29.8</v>
      </c>
      <c r="T6" t="n">
        <v>22823.58</v>
      </c>
      <c r="U6" t="n">
        <v>0.38</v>
      </c>
      <c r="V6" t="n">
        <v>0.76</v>
      </c>
      <c r="W6" t="n">
        <v>2.47</v>
      </c>
      <c r="X6" t="n">
        <v>1.47</v>
      </c>
      <c r="Y6" t="n">
        <v>1</v>
      </c>
      <c r="Z6" t="n">
        <v>10</v>
      </c>
      <c r="AA6" t="n">
        <v>544.3394022943116</v>
      </c>
      <c r="AB6" t="n">
        <v>744.7891847786447</v>
      </c>
      <c r="AC6" t="n">
        <v>673.707550301556</v>
      </c>
      <c r="AD6" t="n">
        <v>544339.4022943117</v>
      </c>
      <c r="AE6" t="n">
        <v>744789.1847786447</v>
      </c>
      <c r="AF6" t="n">
        <v>1.978058063868864e-06</v>
      </c>
      <c r="AG6" t="n">
        <v>16.13715277777778</v>
      </c>
      <c r="AH6" t="n">
        <v>673707.550301556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5.5726</v>
      </c>
      <c r="E7" t="n">
        <v>17.94</v>
      </c>
      <c r="F7" t="n">
        <v>12.01</v>
      </c>
      <c r="G7" t="n">
        <v>11.26</v>
      </c>
      <c r="H7" t="n">
        <v>0.16</v>
      </c>
      <c r="I7" t="n">
        <v>64</v>
      </c>
      <c r="J7" t="n">
        <v>255.12</v>
      </c>
      <c r="K7" t="n">
        <v>59.19</v>
      </c>
      <c r="L7" t="n">
        <v>2.25</v>
      </c>
      <c r="M7" t="n">
        <v>62</v>
      </c>
      <c r="N7" t="n">
        <v>63.67</v>
      </c>
      <c r="O7" t="n">
        <v>31698.72</v>
      </c>
      <c r="P7" t="n">
        <v>195.89</v>
      </c>
      <c r="Q7" t="n">
        <v>624.14</v>
      </c>
      <c r="R7" t="n">
        <v>71.65000000000001</v>
      </c>
      <c r="S7" t="n">
        <v>29.8</v>
      </c>
      <c r="T7" t="n">
        <v>19562.38</v>
      </c>
      <c r="U7" t="n">
        <v>0.42</v>
      </c>
      <c r="V7" t="n">
        <v>0.78</v>
      </c>
      <c r="W7" t="n">
        <v>2.45</v>
      </c>
      <c r="X7" t="n">
        <v>1.26</v>
      </c>
      <c r="Y7" t="n">
        <v>1</v>
      </c>
      <c r="Z7" t="n">
        <v>10</v>
      </c>
      <c r="AA7" t="n">
        <v>519.2720572284713</v>
      </c>
      <c r="AB7" t="n">
        <v>710.4909373663478</v>
      </c>
      <c r="AC7" t="n">
        <v>642.6826794843962</v>
      </c>
      <c r="AD7" t="n">
        <v>519272.0572284713</v>
      </c>
      <c r="AE7" t="n">
        <v>710490.9373663478</v>
      </c>
      <c r="AF7" t="n">
        <v>2.049175782033692e-06</v>
      </c>
      <c r="AG7" t="n">
        <v>15.57291666666667</v>
      </c>
      <c r="AH7" t="n">
        <v>642682.6794843962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5.7198</v>
      </c>
      <c r="E8" t="n">
        <v>17.48</v>
      </c>
      <c r="F8" t="n">
        <v>11.89</v>
      </c>
      <c r="G8" t="n">
        <v>12.52</v>
      </c>
      <c r="H8" t="n">
        <v>0.17</v>
      </c>
      <c r="I8" t="n">
        <v>57</v>
      </c>
      <c r="J8" t="n">
        <v>255.57</v>
      </c>
      <c r="K8" t="n">
        <v>59.19</v>
      </c>
      <c r="L8" t="n">
        <v>2.5</v>
      </c>
      <c r="M8" t="n">
        <v>55</v>
      </c>
      <c r="N8" t="n">
        <v>63.88</v>
      </c>
      <c r="O8" t="n">
        <v>31754.97</v>
      </c>
      <c r="P8" t="n">
        <v>193.56</v>
      </c>
      <c r="Q8" t="n">
        <v>624.0599999999999</v>
      </c>
      <c r="R8" t="n">
        <v>67.83</v>
      </c>
      <c r="S8" t="n">
        <v>29.8</v>
      </c>
      <c r="T8" t="n">
        <v>17687.49</v>
      </c>
      <c r="U8" t="n">
        <v>0.44</v>
      </c>
      <c r="V8" t="n">
        <v>0.79</v>
      </c>
      <c r="W8" t="n">
        <v>2.45</v>
      </c>
      <c r="X8" t="n">
        <v>1.14</v>
      </c>
      <c r="Y8" t="n">
        <v>1</v>
      </c>
      <c r="Z8" t="n">
        <v>10</v>
      </c>
      <c r="AA8" t="n">
        <v>498.987896950684</v>
      </c>
      <c r="AB8" t="n">
        <v>682.7372544002848</v>
      </c>
      <c r="AC8" t="n">
        <v>617.5777690680756</v>
      </c>
      <c r="AD8" t="n">
        <v>498987.896950684</v>
      </c>
      <c r="AE8" t="n">
        <v>682737.2544002847</v>
      </c>
      <c r="AF8" t="n">
        <v>2.103304676107438e-06</v>
      </c>
      <c r="AG8" t="n">
        <v>15.17361111111111</v>
      </c>
      <c r="AH8" t="n">
        <v>617577.7690680756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5.8647</v>
      </c>
      <c r="E9" t="n">
        <v>17.05</v>
      </c>
      <c r="F9" t="n">
        <v>11.75</v>
      </c>
      <c r="G9" t="n">
        <v>13.83</v>
      </c>
      <c r="H9" t="n">
        <v>0.19</v>
      </c>
      <c r="I9" t="n">
        <v>51</v>
      </c>
      <c r="J9" t="n">
        <v>256.03</v>
      </c>
      <c r="K9" t="n">
        <v>59.19</v>
      </c>
      <c r="L9" t="n">
        <v>2.75</v>
      </c>
      <c r="M9" t="n">
        <v>49</v>
      </c>
      <c r="N9" t="n">
        <v>64.09</v>
      </c>
      <c r="O9" t="n">
        <v>31811.29</v>
      </c>
      <c r="P9" t="n">
        <v>190.9</v>
      </c>
      <c r="Q9" t="n">
        <v>624.05</v>
      </c>
      <c r="R9" t="n">
        <v>63.71</v>
      </c>
      <c r="S9" t="n">
        <v>29.8</v>
      </c>
      <c r="T9" t="n">
        <v>15660.61</v>
      </c>
      <c r="U9" t="n">
        <v>0.47</v>
      </c>
      <c r="V9" t="n">
        <v>0.79</v>
      </c>
      <c r="W9" t="n">
        <v>2.43</v>
      </c>
      <c r="X9" t="n">
        <v>1</v>
      </c>
      <c r="Y9" t="n">
        <v>1</v>
      </c>
      <c r="Z9" t="n">
        <v>10</v>
      </c>
      <c r="AA9" t="n">
        <v>489.5258779468481</v>
      </c>
      <c r="AB9" t="n">
        <v>669.7909025644191</v>
      </c>
      <c r="AC9" t="n">
        <v>605.8669988811062</v>
      </c>
      <c r="AD9" t="n">
        <v>489525.8779468481</v>
      </c>
      <c r="AE9" t="n">
        <v>669790.9025644191</v>
      </c>
      <c r="AF9" t="n">
        <v>2.156587806211282e-06</v>
      </c>
      <c r="AG9" t="n">
        <v>14.80034722222222</v>
      </c>
      <c r="AH9" t="n">
        <v>605866.9988811061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5.9562</v>
      </c>
      <c r="E10" t="n">
        <v>16.79</v>
      </c>
      <c r="F10" t="n">
        <v>11.69</v>
      </c>
      <c r="G10" t="n">
        <v>14.92</v>
      </c>
      <c r="H10" t="n">
        <v>0.21</v>
      </c>
      <c r="I10" t="n">
        <v>47</v>
      </c>
      <c r="J10" t="n">
        <v>256.49</v>
      </c>
      <c r="K10" t="n">
        <v>59.19</v>
      </c>
      <c r="L10" t="n">
        <v>3</v>
      </c>
      <c r="M10" t="n">
        <v>45</v>
      </c>
      <c r="N10" t="n">
        <v>64.29000000000001</v>
      </c>
      <c r="O10" t="n">
        <v>31867.69</v>
      </c>
      <c r="P10" t="n">
        <v>189.42</v>
      </c>
      <c r="Q10" t="n">
        <v>624.03</v>
      </c>
      <c r="R10" t="n">
        <v>61.23</v>
      </c>
      <c r="S10" t="n">
        <v>29.8</v>
      </c>
      <c r="T10" t="n">
        <v>14436.73</v>
      </c>
      <c r="U10" t="n">
        <v>0.49</v>
      </c>
      <c r="V10" t="n">
        <v>0.8</v>
      </c>
      <c r="W10" t="n">
        <v>2.44</v>
      </c>
      <c r="X10" t="n">
        <v>0.9399999999999999</v>
      </c>
      <c r="Y10" t="n">
        <v>1</v>
      </c>
      <c r="Z10" t="n">
        <v>10</v>
      </c>
      <c r="AA10" t="n">
        <v>484.2180594429785</v>
      </c>
      <c r="AB10" t="n">
        <v>662.5285111229988</v>
      </c>
      <c r="AC10" t="n">
        <v>599.2977198860247</v>
      </c>
      <c r="AD10" t="n">
        <v>484218.0594429785</v>
      </c>
      <c r="AE10" t="n">
        <v>662528.5111229988</v>
      </c>
      <c r="AF10" t="n">
        <v>2.190234503274787e-06</v>
      </c>
      <c r="AG10" t="n">
        <v>14.57465277777778</v>
      </c>
      <c r="AH10" t="n">
        <v>599297.7198860246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6.0582</v>
      </c>
      <c r="E11" t="n">
        <v>16.51</v>
      </c>
      <c r="F11" t="n">
        <v>11.6</v>
      </c>
      <c r="G11" t="n">
        <v>16.19</v>
      </c>
      <c r="H11" t="n">
        <v>0.23</v>
      </c>
      <c r="I11" t="n">
        <v>43</v>
      </c>
      <c r="J11" t="n">
        <v>256.95</v>
      </c>
      <c r="K11" t="n">
        <v>59.19</v>
      </c>
      <c r="L11" t="n">
        <v>3.25</v>
      </c>
      <c r="M11" t="n">
        <v>41</v>
      </c>
      <c r="N11" t="n">
        <v>64.5</v>
      </c>
      <c r="O11" t="n">
        <v>31924.29</v>
      </c>
      <c r="P11" t="n">
        <v>187.61</v>
      </c>
      <c r="Q11" t="n">
        <v>624.15</v>
      </c>
      <c r="R11" t="n">
        <v>59.03</v>
      </c>
      <c r="S11" t="n">
        <v>29.8</v>
      </c>
      <c r="T11" t="n">
        <v>13359.93</v>
      </c>
      <c r="U11" t="n">
        <v>0.5</v>
      </c>
      <c r="V11" t="n">
        <v>0.8100000000000001</v>
      </c>
      <c r="W11" t="n">
        <v>2.42</v>
      </c>
      <c r="X11" t="n">
        <v>0.85</v>
      </c>
      <c r="Y11" t="n">
        <v>1</v>
      </c>
      <c r="Z11" t="n">
        <v>10</v>
      </c>
      <c r="AA11" t="n">
        <v>467.3964990662842</v>
      </c>
      <c r="AB11" t="n">
        <v>639.5125101007377</v>
      </c>
      <c r="AC11" t="n">
        <v>578.4783336981677</v>
      </c>
      <c r="AD11" t="n">
        <v>467396.4990662842</v>
      </c>
      <c r="AE11" t="n">
        <v>639512.5101007377</v>
      </c>
      <c r="AF11" t="n">
        <v>2.227742296722627e-06</v>
      </c>
      <c r="AG11" t="n">
        <v>14.33159722222222</v>
      </c>
      <c r="AH11" t="n">
        <v>578478.3336981677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6.1654</v>
      </c>
      <c r="E12" t="n">
        <v>16.22</v>
      </c>
      <c r="F12" t="n">
        <v>11.51</v>
      </c>
      <c r="G12" t="n">
        <v>17.7</v>
      </c>
      <c r="H12" t="n">
        <v>0.24</v>
      </c>
      <c r="I12" t="n">
        <v>39</v>
      </c>
      <c r="J12" t="n">
        <v>257.41</v>
      </c>
      <c r="K12" t="n">
        <v>59.19</v>
      </c>
      <c r="L12" t="n">
        <v>3.5</v>
      </c>
      <c r="M12" t="n">
        <v>37</v>
      </c>
      <c r="N12" t="n">
        <v>64.70999999999999</v>
      </c>
      <c r="O12" t="n">
        <v>31980.84</v>
      </c>
      <c r="P12" t="n">
        <v>185.71</v>
      </c>
      <c r="Q12" t="n">
        <v>624.01</v>
      </c>
      <c r="R12" t="n">
        <v>56.19</v>
      </c>
      <c r="S12" t="n">
        <v>29.8</v>
      </c>
      <c r="T12" t="n">
        <v>11956.05</v>
      </c>
      <c r="U12" t="n">
        <v>0.53</v>
      </c>
      <c r="V12" t="n">
        <v>0.8100000000000001</v>
      </c>
      <c r="W12" t="n">
        <v>2.41</v>
      </c>
      <c r="X12" t="n">
        <v>0.76</v>
      </c>
      <c r="Y12" t="n">
        <v>1</v>
      </c>
      <c r="Z12" t="n">
        <v>10</v>
      </c>
      <c r="AA12" t="n">
        <v>461.342192285486</v>
      </c>
      <c r="AB12" t="n">
        <v>631.2287404660852</v>
      </c>
      <c r="AC12" t="n">
        <v>570.9851554111027</v>
      </c>
      <c r="AD12" t="n">
        <v>461342.192285486</v>
      </c>
      <c r="AE12" t="n">
        <v>631228.7404660853</v>
      </c>
      <c r="AF12" t="n">
        <v>2.267162252189377e-06</v>
      </c>
      <c r="AG12" t="n">
        <v>14.07986111111111</v>
      </c>
      <c r="AH12" t="n">
        <v>570985.1554111027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6.2133</v>
      </c>
      <c r="E13" t="n">
        <v>16.09</v>
      </c>
      <c r="F13" t="n">
        <v>11.48</v>
      </c>
      <c r="G13" t="n">
        <v>18.62</v>
      </c>
      <c r="H13" t="n">
        <v>0.26</v>
      </c>
      <c r="I13" t="n">
        <v>37</v>
      </c>
      <c r="J13" t="n">
        <v>257.86</v>
      </c>
      <c r="K13" t="n">
        <v>59.19</v>
      </c>
      <c r="L13" t="n">
        <v>3.75</v>
      </c>
      <c r="M13" t="n">
        <v>35</v>
      </c>
      <c r="N13" t="n">
        <v>64.92</v>
      </c>
      <c r="O13" t="n">
        <v>32037.48</v>
      </c>
      <c r="P13" t="n">
        <v>184.88</v>
      </c>
      <c r="Q13" t="n">
        <v>624.04</v>
      </c>
      <c r="R13" t="n">
        <v>54.96</v>
      </c>
      <c r="S13" t="n">
        <v>29.8</v>
      </c>
      <c r="T13" t="n">
        <v>11352.82</v>
      </c>
      <c r="U13" t="n">
        <v>0.54</v>
      </c>
      <c r="V13" t="n">
        <v>0.8100000000000001</v>
      </c>
      <c r="W13" t="n">
        <v>2.42</v>
      </c>
      <c r="X13" t="n">
        <v>0.73</v>
      </c>
      <c r="Y13" t="n">
        <v>1</v>
      </c>
      <c r="Z13" t="n">
        <v>10</v>
      </c>
      <c r="AA13" t="n">
        <v>458.600185856011</v>
      </c>
      <c r="AB13" t="n">
        <v>627.4770063004913</v>
      </c>
      <c r="AC13" t="n">
        <v>567.5914814886812</v>
      </c>
      <c r="AD13" t="n">
        <v>458600.185856011</v>
      </c>
      <c r="AE13" t="n">
        <v>627477.0063004913</v>
      </c>
      <c r="AF13" t="n">
        <v>2.284776206171255e-06</v>
      </c>
      <c r="AG13" t="n">
        <v>13.96701388888889</v>
      </c>
      <c r="AH13" t="n">
        <v>567591.4814886812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6.3026</v>
      </c>
      <c r="E14" t="n">
        <v>15.87</v>
      </c>
      <c r="F14" t="n">
        <v>11.4</v>
      </c>
      <c r="G14" t="n">
        <v>20.12</v>
      </c>
      <c r="H14" t="n">
        <v>0.28</v>
      </c>
      <c r="I14" t="n">
        <v>34</v>
      </c>
      <c r="J14" t="n">
        <v>258.32</v>
      </c>
      <c r="K14" t="n">
        <v>59.19</v>
      </c>
      <c r="L14" t="n">
        <v>4</v>
      </c>
      <c r="M14" t="n">
        <v>32</v>
      </c>
      <c r="N14" t="n">
        <v>65.13</v>
      </c>
      <c r="O14" t="n">
        <v>32094.19</v>
      </c>
      <c r="P14" t="n">
        <v>183.18</v>
      </c>
      <c r="Q14" t="n">
        <v>624.04</v>
      </c>
      <c r="R14" t="n">
        <v>52.52</v>
      </c>
      <c r="S14" t="n">
        <v>29.8</v>
      </c>
      <c r="T14" t="n">
        <v>10149.78</v>
      </c>
      <c r="U14" t="n">
        <v>0.57</v>
      </c>
      <c r="V14" t="n">
        <v>0.82</v>
      </c>
      <c r="W14" t="n">
        <v>2.41</v>
      </c>
      <c r="X14" t="n">
        <v>0.65</v>
      </c>
      <c r="Y14" t="n">
        <v>1</v>
      </c>
      <c r="Z14" t="n">
        <v>10</v>
      </c>
      <c r="AA14" t="n">
        <v>442.999580871281</v>
      </c>
      <c r="AB14" t="n">
        <v>606.1315703102661</v>
      </c>
      <c r="AC14" t="n">
        <v>548.2832239508555</v>
      </c>
      <c r="AD14" t="n">
        <v>442999.580871281</v>
      </c>
      <c r="AE14" t="n">
        <v>606131.5703102661</v>
      </c>
      <c r="AF14" t="n">
        <v>2.317613911611374e-06</v>
      </c>
      <c r="AG14" t="n">
        <v>13.77604166666667</v>
      </c>
      <c r="AH14" t="n">
        <v>548283.2239508554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6.3526</v>
      </c>
      <c r="E15" t="n">
        <v>15.74</v>
      </c>
      <c r="F15" t="n">
        <v>11.37</v>
      </c>
      <c r="G15" t="n">
        <v>21.32</v>
      </c>
      <c r="H15" t="n">
        <v>0.29</v>
      </c>
      <c r="I15" t="n">
        <v>32</v>
      </c>
      <c r="J15" t="n">
        <v>258.78</v>
      </c>
      <c r="K15" t="n">
        <v>59.19</v>
      </c>
      <c r="L15" t="n">
        <v>4.25</v>
      </c>
      <c r="M15" t="n">
        <v>30</v>
      </c>
      <c r="N15" t="n">
        <v>65.34</v>
      </c>
      <c r="O15" t="n">
        <v>32150.98</v>
      </c>
      <c r="P15" t="n">
        <v>182.54</v>
      </c>
      <c r="Q15" t="n">
        <v>624.0700000000001</v>
      </c>
      <c r="R15" t="n">
        <v>51.83</v>
      </c>
      <c r="S15" t="n">
        <v>29.8</v>
      </c>
      <c r="T15" t="n">
        <v>9812.26</v>
      </c>
      <c r="U15" t="n">
        <v>0.57</v>
      </c>
      <c r="V15" t="n">
        <v>0.82</v>
      </c>
      <c r="W15" t="n">
        <v>2.4</v>
      </c>
      <c r="X15" t="n">
        <v>0.62</v>
      </c>
      <c r="Y15" t="n">
        <v>1</v>
      </c>
      <c r="Z15" t="n">
        <v>10</v>
      </c>
      <c r="AA15" t="n">
        <v>440.6335769384513</v>
      </c>
      <c r="AB15" t="n">
        <v>602.8942993486417</v>
      </c>
      <c r="AC15" t="n">
        <v>545.3549135862703</v>
      </c>
      <c r="AD15" t="n">
        <v>440633.5769384513</v>
      </c>
      <c r="AE15" t="n">
        <v>602894.2993486417</v>
      </c>
      <c r="AF15" t="n">
        <v>2.33600008487012e-06</v>
      </c>
      <c r="AG15" t="n">
        <v>13.66319444444444</v>
      </c>
      <c r="AH15" t="n">
        <v>545354.9135862703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6.4153</v>
      </c>
      <c r="E16" t="n">
        <v>15.59</v>
      </c>
      <c r="F16" t="n">
        <v>11.32</v>
      </c>
      <c r="G16" t="n">
        <v>22.63</v>
      </c>
      <c r="H16" t="n">
        <v>0.31</v>
      </c>
      <c r="I16" t="n">
        <v>30</v>
      </c>
      <c r="J16" t="n">
        <v>259.25</v>
      </c>
      <c r="K16" t="n">
        <v>59.19</v>
      </c>
      <c r="L16" t="n">
        <v>4.5</v>
      </c>
      <c r="M16" t="n">
        <v>28</v>
      </c>
      <c r="N16" t="n">
        <v>65.55</v>
      </c>
      <c r="O16" t="n">
        <v>32207.85</v>
      </c>
      <c r="P16" t="n">
        <v>181.03</v>
      </c>
      <c r="Q16" t="n">
        <v>624.02</v>
      </c>
      <c r="R16" t="n">
        <v>49.98</v>
      </c>
      <c r="S16" t="n">
        <v>29.8</v>
      </c>
      <c r="T16" t="n">
        <v>8896.559999999999</v>
      </c>
      <c r="U16" t="n">
        <v>0.6</v>
      </c>
      <c r="V16" t="n">
        <v>0.83</v>
      </c>
      <c r="W16" t="n">
        <v>2.4</v>
      </c>
      <c r="X16" t="n">
        <v>0.57</v>
      </c>
      <c r="Y16" t="n">
        <v>1</v>
      </c>
      <c r="Z16" t="n">
        <v>10</v>
      </c>
      <c r="AA16" t="n">
        <v>437.0603153696118</v>
      </c>
      <c r="AB16" t="n">
        <v>598.0052052289809</v>
      </c>
      <c r="AC16" t="n">
        <v>540.9324277475032</v>
      </c>
      <c r="AD16" t="n">
        <v>437060.3153696118</v>
      </c>
      <c r="AE16" t="n">
        <v>598005.2052289809</v>
      </c>
      <c r="AF16" t="n">
        <v>2.359056346136586e-06</v>
      </c>
      <c r="AG16" t="n">
        <v>13.53298611111111</v>
      </c>
      <c r="AH16" t="n">
        <v>540932.4277475032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6.436</v>
      </c>
      <c r="E17" t="n">
        <v>15.54</v>
      </c>
      <c r="F17" t="n">
        <v>11.31</v>
      </c>
      <c r="G17" t="n">
        <v>23.41</v>
      </c>
      <c r="H17" t="n">
        <v>0.33</v>
      </c>
      <c r="I17" t="n">
        <v>29</v>
      </c>
      <c r="J17" t="n">
        <v>259.71</v>
      </c>
      <c r="K17" t="n">
        <v>59.19</v>
      </c>
      <c r="L17" t="n">
        <v>4.75</v>
      </c>
      <c r="M17" t="n">
        <v>27</v>
      </c>
      <c r="N17" t="n">
        <v>65.76000000000001</v>
      </c>
      <c r="O17" t="n">
        <v>32264.79</v>
      </c>
      <c r="P17" t="n">
        <v>180.69</v>
      </c>
      <c r="Q17" t="n">
        <v>624.04</v>
      </c>
      <c r="R17" t="n">
        <v>50.06</v>
      </c>
      <c r="S17" t="n">
        <v>29.8</v>
      </c>
      <c r="T17" t="n">
        <v>8945.08</v>
      </c>
      <c r="U17" t="n">
        <v>0.6</v>
      </c>
      <c r="V17" t="n">
        <v>0.83</v>
      </c>
      <c r="W17" t="n">
        <v>2.4</v>
      </c>
      <c r="X17" t="n">
        <v>0.57</v>
      </c>
      <c r="Y17" t="n">
        <v>1</v>
      </c>
      <c r="Z17" t="n">
        <v>10</v>
      </c>
      <c r="AA17" t="n">
        <v>435.8899042023597</v>
      </c>
      <c r="AB17" t="n">
        <v>596.4037970350502</v>
      </c>
      <c r="AC17" t="n">
        <v>539.4838557040106</v>
      </c>
      <c r="AD17" t="n">
        <v>435889.9042023597</v>
      </c>
      <c r="AE17" t="n">
        <v>596403.7970350501</v>
      </c>
      <c r="AF17" t="n">
        <v>2.366668221865707e-06</v>
      </c>
      <c r="AG17" t="n">
        <v>13.48958333333333</v>
      </c>
      <c r="AH17" t="n">
        <v>539483.8557040106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6.4928</v>
      </c>
      <c r="E18" t="n">
        <v>15.4</v>
      </c>
      <c r="F18" t="n">
        <v>11.28</v>
      </c>
      <c r="G18" t="n">
        <v>25.06</v>
      </c>
      <c r="H18" t="n">
        <v>0.34</v>
      </c>
      <c r="I18" t="n">
        <v>27</v>
      </c>
      <c r="J18" t="n">
        <v>260.17</v>
      </c>
      <c r="K18" t="n">
        <v>59.19</v>
      </c>
      <c r="L18" t="n">
        <v>5</v>
      </c>
      <c r="M18" t="n">
        <v>25</v>
      </c>
      <c r="N18" t="n">
        <v>65.98</v>
      </c>
      <c r="O18" t="n">
        <v>32321.82</v>
      </c>
      <c r="P18" t="n">
        <v>179.72</v>
      </c>
      <c r="Q18" t="n">
        <v>623.99</v>
      </c>
      <c r="R18" t="n">
        <v>48.94</v>
      </c>
      <c r="S18" t="n">
        <v>29.8</v>
      </c>
      <c r="T18" t="n">
        <v>8391.98</v>
      </c>
      <c r="U18" t="n">
        <v>0.61</v>
      </c>
      <c r="V18" t="n">
        <v>0.83</v>
      </c>
      <c r="W18" t="n">
        <v>2.39</v>
      </c>
      <c r="X18" t="n">
        <v>0.53</v>
      </c>
      <c r="Y18" t="n">
        <v>1</v>
      </c>
      <c r="Z18" t="n">
        <v>10</v>
      </c>
      <c r="AA18" t="n">
        <v>433.1362149802575</v>
      </c>
      <c r="AB18" t="n">
        <v>592.6360779571753</v>
      </c>
      <c r="AC18" t="n">
        <v>536.0757224469012</v>
      </c>
      <c r="AD18" t="n">
        <v>433136.2149802575</v>
      </c>
      <c r="AE18" t="n">
        <v>592636.0779571753</v>
      </c>
      <c r="AF18" t="n">
        <v>2.387554914687642e-06</v>
      </c>
      <c r="AG18" t="n">
        <v>13.36805555555556</v>
      </c>
      <c r="AH18" t="n">
        <v>536075.7224469011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6.5306</v>
      </c>
      <c r="E19" t="n">
        <v>15.31</v>
      </c>
      <c r="F19" t="n">
        <v>11.24</v>
      </c>
      <c r="G19" t="n">
        <v>25.93</v>
      </c>
      <c r="H19" t="n">
        <v>0.36</v>
      </c>
      <c r="I19" t="n">
        <v>26</v>
      </c>
      <c r="J19" t="n">
        <v>260.63</v>
      </c>
      <c r="K19" t="n">
        <v>59.19</v>
      </c>
      <c r="L19" t="n">
        <v>5.25</v>
      </c>
      <c r="M19" t="n">
        <v>24</v>
      </c>
      <c r="N19" t="n">
        <v>66.19</v>
      </c>
      <c r="O19" t="n">
        <v>32378.93</v>
      </c>
      <c r="P19" t="n">
        <v>178.69</v>
      </c>
      <c r="Q19" t="n">
        <v>623.97</v>
      </c>
      <c r="R19" t="n">
        <v>47.61</v>
      </c>
      <c r="S19" t="n">
        <v>29.8</v>
      </c>
      <c r="T19" t="n">
        <v>7733.4</v>
      </c>
      <c r="U19" t="n">
        <v>0.63</v>
      </c>
      <c r="V19" t="n">
        <v>0.83</v>
      </c>
      <c r="W19" t="n">
        <v>2.39</v>
      </c>
      <c r="X19" t="n">
        <v>0.49</v>
      </c>
      <c r="Y19" t="n">
        <v>1</v>
      </c>
      <c r="Z19" t="n">
        <v>10</v>
      </c>
      <c r="AA19" t="n">
        <v>430.9171211610621</v>
      </c>
      <c r="AB19" t="n">
        <v>589.5998158942424</v>
      </c>
      <c r="AC19" t="n">
        <v>533.329236973834</v>
      </c>
      <c r="AD19" t="n">
        <v>430917.1211610622</v>
      </c>
      <c r="AE19" t="n">
        <v>589599.8158942424</v>
      </c>
      <c r="AF19" t="n">
        <v>2.401454861671254e-06</v>
      </c>
      <c r="AG19" t="n">
        <v>13.28993055555556</v>
      </c>
      <c r="AH19" t="n">
        <v>533329.236973834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6.5509</v>
      </c>
      <c r="E20" t="n">
        <v>15.26</v>
      </c>
      <c r="F20" t="n">
        <v>11.24</v>
      </c>
      <c r="G20" t="n">
        <v>26.97</v>
      </c>
      <c r="H20" t="n">
        <v>0.37</v>
      </c>
      <c r="I20" t="n">
        <v>25</v>
      </c>
      <c r="J20" t="n">
        <v>261.1</v>
      </c>
      <c r="K20" t="n">
        <v>59.19</v>
      </c>
      <c r="L20" t="n">
        <v>5.5</v>
      </c>
      <c r="M20" t="n">
        <v>23</v>
      </c>
      <c r="N20" t="n">
        <v>66.40000000000001</v>
      </c>
      <c r="O20" t="n">
        <v>32436.11</v>
      </c>
      <c r="P20" t="n">
        <v>178.29</v>
      </c>
      <c r="Q20" t="n">
        <v>624.0700000000001</v>
      </c>
      <c r="R20" t="n">
        <v>47.5</v>
      </c>
      <c r="S20" t="n">
        <v>29.8</v>
      </c>
      <c r="T20" t="n">
        <v>7683.72</v>
      </c>
      <c r="U20" t="n">
        <v>0.63</v>
      </c>
      <c r="V20" t="n">
        <v>0.83</v>
      </c>
      <c r="W20" t="n">
        <v>2.4</v>
      </c>
      <c r="X20" t="n">
        <v>0.49</v>
      </c>
      <c r="Y20" t="n">
        <v>1</v>
      </c>
      <c r="Z20" t="n">
        <v>10</v>
      </c>
      <c r="AA20" t="n">
        <v>429.962259691262</v>
      </c>
      <c r="AB20" t="n">
        <v>588.2933323057468</v>
      </c>
      <c r="AC20" t="n">
        <v>532.1474423453632</v>
      </c>
      <c r="AD20" t="n">
        <v>429962.259691262</v>
      </c>
      <c r="AE20" t="n">
        <v>588293.3323057469</v>
      </c>
      <c r="AF20" t="n">
        <v>2.408919648014304e-06</v>
      </c>
      <c r="AG20" t="n">
        <v>13.24652777777778</v>
      </c>
      <c r="AH20" t="n">
        <v>532147.4423453632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6.5792</v>
      </c>
      <c r="E21" t="n">
        <v>15.2</v>
      </c>
      <c r="F21" t="n">
        <v>11.22</v>
      </c>
      <c r="G21" t="n">
        <v>28.05</v>
      </c>
      <c r="H21" t="n">
        <v>0.39</v>
      </c>
      <c r="I21" t="n">
        <v>24</v>
      </c>
      <c r="J21" t="n">
        <v>261.56</v>
      </c>
      <c r="K21" t="n">
        <v>59.19</v>
      </c>
      <c r="L21" t="n">
        <v>5.75</v>
      </c>
      <c r="M21" t="n">
        <v>22</v>
      </c>
      <c r="N21" t="n">
        <v>66.62</v>
      </c>
      <c r="O21" t="n">
        <v>32493.38</v>
      </c>
      <c r="P21" t="n">
        <v>177.46</v>
      </c>
      <c r="Q21" t="n">
        <v>624.09</v>
      </c>
      <c r="R21" t="n">
        <v>46.94</v>
      </c>
      <c r="S21" t="n">
        <v>29.8</v>
      </c>
      <c r="T21" t="n">
        <v>7407.7</v>
      </c>
      <c r="U21" t="n">
        <v>0.63</v>
      </c>
      <c r="V21" t="n">
        <v>0.83</v>
      </c>
      <c r="W21" t="n">
        <v>2.4</v>
      </c>
      <c r="X21" t="n">
        <v>0.47</v>
      </c>
      <c r="Y21" t="n">
        <v>1</v>
      </c>
      <c r="Z21" t="n">
        <v>10</v>
      </c>
      <c r="AA21" t="n">
        <v>417.659909205375</v>
      </c>
      <c r="AB21" t="n">
        <v>571.4607136295575</v>
      </c>
      <c r="AC21" t="n">
        <v>516.9213051709007</v>
      </c>
      <c r="AD21" t="n">
        <v>417659.909205375</v>
      </c>
      <c r="AE21" t="n">
        <v>571460.7136295575</v>
      </c>
      <c r="AF21" t="n">
        <v>2.419326222078754e-06</v>
      </c>
      <c r="AG21" t="n">
        <v>13.19444444444444</v>
      </c>
      <c r="AH21" t="n">
        <v>516921.3051709008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6.6081</v>
      </c>
      <c r="E22" t="n">
        <v>15.13</v>
      </c>
      <c r="F22" t="n">
        <v>11.2</v>
      </c>
      <c r="G22" t="n">
        <v>29.23</v>
      </c>
      <c r="H22" t="n">
        <v>0.41</v>
      </c>
      <c r="I22" t="n">
        <v>23</v>
      </c>
      <c r="J22" t="n">
        <v>262.03</v>
      </c>
      <c r="K22" t="n">
        <v>59.19</v>
      </c>
      <c r="L22" t="n">
        <v>6</v>
      </c>
      <c r="M22" t="n">
        <v>21</v>
      </c>
      <c r="N22" t="n">
        <v>66.83</v>
      </c>
      <c r="O22" t="n">
        <v>32550.72</v>
      </c>
      <c r="P22" t="n">
        <v>177.04</v>
      </c>
      <c r="Q22" t="n">
        <v>623.97</v>
      </c>
      <c r="R22" t="n">
        <v>46.39</v>
      </c>
      <c r="S22" t="n">
        <v>29.8</v>
      </c>
      <c r="T22" t="n">
        <v>7139.5</v>
      </c>
      <c r="U22" t="n">
        <v>0.64</v>
      </c>
      <c r="V22" t="n">
        <v>0.83</v>
      </c>
      <c r="W22" t="n">
        <v>2.39</v>
      </c>
      <c r="X22" t="n">
        <v>0.46</v>
      </c>
      <c r="Y22" t="n">
        <v>1</v>
      </c>
      <c r="Z22" t="n">
        <v>10</v>
      </c>
      <c r="AA22" t="n">
        <v>416.355266998993</v>
      </c>
      <c r="AB22" t="n">
        <v>569.6756446060335</v>
      </c>
      <c r="AC22" t="n">
        <v>515.3066006296219</v>
      </c>
      <c r="AD22" t="n">
        <v>416355.266998993</v>
      </c>
      <c r="AE22" t="n">
        <v>569675.6446060336</v>
      </c>
      <c r="AF22" t="n">
        <v>2.429953430222309e-06</v>
      </c>
      <c r="AG22" t="n">
        <v>13.13368055555556</v>
      </c>
      <c r="AH22" t="n">
        <v>515306.6006296219</v>
      </c>
    </row>
    <row r="23">
      <c r="A23" t="n">
        <v>21</v>
      </c>
      <c r="B23" t="n">
        <v>130</v>
      </c>
      <c r="C23" t="inlineStr">
        <is>
          <t xml:space="preserve">CONCLUIDO	</t>
        </is>
      </c>
      <c r="D23" t="n">
        <v>6.6412</v>
      </c>
      <c r="E23" t="n">
        <v>15.06</v>
      </c>
      <c r="F23" t="n">
        <v>11.18</v>
      </c>
      <c r="G23" t="n">
        <v>30.48</v>
      </c>
      <c r="H23" t="n">
        <v>0.42</v>
      </c>
      <c r="I23" t="n">
        <v>22</v>
      </c>
      <c r="J23" t="n">
        <v>262.49</v>
      </c>
      <c r="K23" t="n">
        <v>59.19</v>
      </c>
      <c r="L23" t="n">
        <v>6.25</v>
      </c>
      <c r="M23" t="n">
        <v>20</v>
      </c>
      <c r="N23" t="n">
        <v>67.05</v>
      </c>
      <c r="O23" t="n">
        <v>32608.15</v>
      </c>
      <c r="P23" t="n">
        <v>176.04</v>
      </c>
      <c r="Q23" t="n">
        <v>623.97</v>
      </c>
      <c r="R23" t="n">
        <v>45.83</v>
      </c>
      <c r="S23" t="n">
        <v>29.8</v>
      </c>
      <c r="T23" t="n">
        <v>6865.4</v>
      </c>
      <c r="U23" t="n">
        <v>0.65</v>
      </c>
      <c r="V23" t="n">
        <v>0.84</v>
      </c>
      <c r="W23" t="n">
        <v>2.39</v>
      </c>
      <c r="X23" t="n">
        <v>0.43</v>
      </c>
      <c r="Y23" t="n">
        <v>1</v>
      </c>
      <c r="Z23" t="n">
        <v>10</v>
      </c>
      <c r="AA23" t="n">
        <v>414.4629467490133</v>
      </c>
      <c r="AB23" t="n">
        <v>567.0864885567339</v>
      </c>
      <c r="AC23" t="n">
        <v>512.964549999764</v>
      </c>
      <c r="AD23" t="n">
        <v>414462.9467490133</v>
      </c>
      <c r="AE23" t="n">
        <v>567086.4885567339</v>
      </c>
      <c r="AF23" t="n">
        <v>2.442125076919598e-06</v>
      </c>
      <c r="AG23" t="n">
        <v>13.07291666666667</v>
      </c>
      <c r="AH23" t="n">
        <v>512964.549999764</v>
      </c>
    </row>
    <row r="24">
      <c r="A24" t="n">
        <v>22</v>
      </c>
      <c r="B24" t="n">
        <v>130</v>
      </c>
      <c r="C24" t="inlineStr">
        <is>
          <t xml:space="preserve">CONCLUIDO	</t>
        </is>
      </c>
      <c r="D24" t="n">
        <v>6.6707</v>
      </c>
      <c r="E24" t="n">
        <v>14.99</v>
      </c>
      <c r="F24" t="n">
        <v>11.16</v>
      </c>
      <c r="G24" t="n">
        <v>31.88</v>
      </c>
      <c r="H24" t="n">
        <v>0.44</v>
      </c>
      <c r="I24" t="n">
        <v>21</v>
      </c>
      <c r="J24" t="n">
        <v>262.96</v>
      </c>
      <c r="K24" t="n">
        <v>59.19</v>
      </c>
      <c r="L24" t="n">
        <v>6.5</v>
      </c>
      <c r="M24" t="n">
        <v>19</v>
      </c>
      <c r="N24" t="n">
        <v>67.26000000000001</v>
      </c>
      <c r="O24" t="n">
        <v>32665.66</v>
      </c>
      <c r="P24" t="n">
        <v>175.4</v>
      </c>
      <c r="Q24" t="n">
        <v>623.97</v>
      </c>
      <c r="R24" t="n">
        <v>45.09</v>
      </c>
      <c r="S24" t="n">
        <v>29.8</v>
      </c>
      <c r="T24" t="n">
        <v>6496.84</v>
      </c>
      <c r="U24" t="n">
        <v>0.66</v>
      </c>
      <c r="V24" t="n">
        <v>0.84</v>
      </c>
      <c r="W24" t="n">
        <v>2.39</v>
      </c>
      <c r="X24" t="n">
        <v>0.41</v>
      </c>
      <c r="Y24" t="n">
        <v>1</v>
      </c>
      <c r="Z24" t="n">
        <v>10</v>
      </c>
      <c r="AA24" t="n">
        <v>412.9873722138457</v>
      </c>
      <c r="AB24" t="n">
        <v>565.0675423799637</v>
      </c>
      <c r="AC24" t="n">
        <v>511.138289212496</v>
      </c>
      <c r="AD24" t="n">
        <v>412987.3722138457</v>
      </c>
      <c r="AE24" t="n">
        <v>565067.5423799637</v>
      </c>
      <c r="AF24" t="n">
        <v>2.452972919142258e-06</v>
      </c>
      <c r="AG24" t="n">
        <v>13.01215277777778</v>
      </c>
      <c r="AH24" t="n">
        <v>511138.289212496</v>
      </c>
    </row>
    <row r="25">
      <c r="A25" t="n">
        <v>23</v>
      </c>
      <c r="B25" t="n">
        <v>130</v>
      </c>
      <c r="C25" t="inlineStr">
        <is>
          <t xml:space="preserve">CONCLUIDO	</t>
        </is>
      </c>
      <c r="D25" t="n">
        <v>6.7137</v>
      </c>
      <c r="E25" t="n">
        <v>14.9</v>
      </c>
      <c r="F25" t="n">
        <v>11.11</v>
      </c>
      <c r="G25" t="n">
        <v>33.34</v>
      </c>
      <c r="H25" t="n">
        <v>0.46</v>
      </c>
      <c r="I25" t="n">
        <v>20</v>
      </c>
      <c r="J25" t="n">
        <v>263.42</v>
      </c>
      <c r="K25" t="n">
        <v>59.19</v>
      </c>
      <c r="L25" t="n">
        <v>6.75</v>
      </c>
      <c r="M25" t="n">
        <v>18</v>
      </c>
      <c r="N25" t="n">
        <v>67.48</v>
      </c>
      <c r="O25" t="n">
        <v>32723.25</v>
      </c>
      <c r="P25" t="n">
        <v>174.42</v>
      </c>
      <c r="Q25" t="n">
        <v>624.02</v>
      </c>
      <c r="R25" t="n">
        <v>43.58</v>
      </c>
      <c r="S25" t="n">
        <v>29.8</v>
      </c>
      <c r="T25" t="n">
        <v>5747.18</v>
      </c>
      <c r="U25" t="n">
        <v>0.68</v>
      </c>
      <c r="V25" t="n">
        <v>0.84</v>
      </c>
      <c r="W25" t="n">
        <v>2.38</v>
      </c>
      <c r="X25" t="n">
        <v>0.36</v>
      </c>
      <c r="Y25" t="n">
        <v>1</v>
      </c>
      <c r="Z25" t="n">
        <v>10</v>
      </c>
      <c r="AA25" t="n">
        <v>410.557150458768</v>
      </c>
      <c r="AB25" t="n">
        <v>561.7424057608492</v>
      </c>
      <c r="AC25" t="n">
        <v>508.1304989654512</v>
      </c>
      <c r="AD25" t="n">
        <v>410557.150458768</v>
      </c>
      <c r="AE25" t="n">
        <v>561742.4057608492</v>
      </c>
      <c r="AF25" t="n">
        <v>2.468785028144779e-06</v>
      </c>
      <c r="AG25" t="n">
        <v>12.93402777777778</v>
      </c>
      <c r="AH25" t="n">
        <v>508130.4989654512</v>
      </c>
    </row>
    <row r="26">
      <c r="A26" t="n">
        <v>24</v>
      </c>
      <c r="B26" t="n">
        <v>130</v>
      </c>
      <c r="C26" t="inlineStr">
        <is>
          <t xml:space="preserve">CONCLUIDO	</t>
        </is>
      </c>
      <c r="D26" t="n">
        <v>6.7377</v>
      </c>
      <c r="E26" t="n">
        <v>14.84</v>
      </c>
      <c r="F26" t="n">
        <v>11.11</v>
      </c>
      <c r="G26" t="n">
        <v>35.08</v>
      </c>
      <c r="H26" t="n">
        <v>0.47</v>
      </c>
      <c r="I26" t="n">
        <v>19</v>
      </c>
      <c r="J26" t="n">
        <v>263.89</v>
      </c>
      <c r="K26" t="n">
        <v>59.19</v>
      </c>
      <c r="L26" t="n">
        <v>7</v>
      </c>
      <c r="M26" t="n">
        <v>17</v>
      </c>
      <c r="N26" t="n">
        <v>67.7</v>
      </c>
      <c r="O26" t="n">
        <v>32780.92</v>
      </c>
      <c r="P26" t="n">
        <v>173.95</v>
      </c>
      <c r="Q26" t="n">
        <v>623.97</v>
      </c>
      <c r="R26" t="n">
        <v>43.61</v>
      </c>
      <c r="S26" t="n">
        <v>29.8</v>
      </c>
      <c r="T26" t="n">
        <v>5768.7</v>
      </c>
      <c r="U26" t="n">
        <v>0.68</v>
      </c>
      <c r="V26" t="n">
        <v>0.84</v>
      </c>
      <c r="W26" t="n">
        <v>2.38</v>
      </c>
      <c r="X26" t="n">
        <v>0.36</v>
      </c>
      <c r="Y26" t="n">
        <v>1</v>
      </c>
      <c r="Z26" t="n">
        <v>10</v>
      </c>
      <c r="AA26" t="n">
        <v>409.4958262162795</v>
      </c>
      <c r="AB26" t="n">
        <v>560.2902551099555</v>
      </c>
      <c r="AC26" t="n">
        <v>506.8169395345726</v>
      </c>
      <c r="AD26" t="n">
        <v>409495.8262162795</v>
      </c>
      <c r="AE26" t="n">
        <v>560290.2551099556</v>
      </c>
      <c r="AF26" t="n">
        <v>2.477610391308977e-06</v>
      </c>
      <c r="AG26" t="n">
        <v>12.88194444444444</v>
      </c>
      <c r="AH26" t="n">
        <v>506816.9395345725</v>
      </c>
    </row>
    <row r="27">
      <c r="A27" t="n">
        <v>25</v>
      </c>
      <c r="B27" t="n">
        <v>130</v>
      </c>
      <c r="C27" t="inlineStr">
        <is>
          <t xml:space="preserve">CONCLUIDO	</t>
        </is>
      </c>
      <c r="D27" t="n">
        <v>6.7343</v>
      </c>
      <c r="E27" t="n">
        <v>14.85</v>
      </c>
      <c r="F27" t="n">
        <v>11.12</v>
      </c>
      <c r="G27" t="n">
        <v>35.1</v>
      </c>
      <c r="H27" t="n">
        <v>0.49</v>
      </c>
      <c r="I27" t="n">
        <v>19</v>
      </c>
      <c r="J27" t="n">
        <v>264.36</v>
      </c>
      <c r="K27" t="n">
        <v>59.19</v>
      </c>
      <c r="L27" t="n">
        <v>7.25</v>
      </c>
      <c r="M27" t="n">
        <v>17</v>
      </c>
      <c r="N27" t="n">
        <v>67.92</v>
      </c>
      <c r="O27" t="n">
        <v>32838.68</v>
      </c>
      <c r="P27" t="n">
        <v>173.47</v>
      </c>
      <c r="Q27" t="n">
        <v>624.01</v>
      </c>
      <c r="R27" t="n">
        <v>43.84</v>
      </c>
      <c r="S27" t="n">
        <v>29.8</v>
      </c>
      <c r="T27" t="n">
        <v>5883.57</v>
      </c>
      <c r="U27" t="n">
        <v>0.68</v>
      </c>
      <c r="V27" t="n">
        <v>0.84</v>
      </c>
      <c r="W27" t="n">
        <v>2.38</v>
      </c>
      <c r="X27" t="n">
        <v>0.37</v>
      </c>
      <c r="Y27" t="n">
        <v>1</v>
      </c>
      <c r="Z27" t="n">
        <v>10</v>
      </c>
      <c r="AA27" t="n">
        <v>409.2488969415717</v>
      </c>
      <c r="AB27" t="n">
        <v>559.9523955825495</v>
      </c>
      <c r="AC27" t="n">
        <v>506.5113248462733</v>
      </c>
      <c r="AD27" t="n">
        <v>409248.8969415717</v>
      </c>
      <c r="AE27" t="n">
        <v>559952.3955825495</v>
      </c>
      <c r="AF27" t="n">
        <v>2.476360131527382e-06</v>
      </c>
      <c r="AG27" t="n">
        <v>12.890625</v>
      </c>
      <c r="AH27" t="n">
        <v>506511.3248462733</v>
      </c>
    </row>
    <row r="28">
      <c r="A28" t="n">
        <v>26</v>
      </c>
      <c r="B28" t="n">
        <v>130</v>
      </c>
      <c r="C28" t="inlineStr">
        <is>
          <t xml:space="preserve">CONCLUIDO	</t>
        </is>
      </c>
      <c r="D28" t="n">
        <v>6.7735</v>
      </c>
      <c r="E28" t="n">
        <v>14.76</v>
      </c>
      <c r="F28" t="n">
        <v>11.08</v>
      </c>
      <c r="G28" t="n">
        <v>36.93</v>
      </c>
      <c r="H28" t="n">
        <v>0.5</v>
      </c>
      <c r="I28" t="n">
        <v>18</v>
      </c>
      <c r="J28" t="n">
        <v>264.83</v>
      </c>
      <c r="K28" t="n">
        <v>59.19</v>
      </c>
      <c r="L28" t="n">
        <v>7.5</v>
      </c>
      <c r="M28" t="n">
        <v>16</v>
      </c>
      <c r="N28" t="n">
        <v>68.14</v>
      </c>
      <c r="O28" t="n">
        <v>32896.51</v>
      </c>
      <c r="P28" t="n">
        <v>172.56</v>
      </c>
      <c r="Q28" t="n">
        <v>623.98</v>
      </c>
      <c r="R28" t="n">
        <v>42.62</v>
      </c>
      <c r="S28" t="n">
        <v>29.8</v>
      </c>
      <c r="T28" t="n">
        <v>5277.35</v>
      </c>
      <c r="U28" t="n">
        <v>0.7</v>
      </c>
      <c r="V28" t="n">
        <v>0.84</v>
      </c>
      <c r="W28" t="n">
        <v>2.38</v>
      </c>
      <c r="X28" t="n">
        <v>0.33</v>
      </c>
      <c r="Y28" t="n">
        <v>1</v>
      </c>
      <c r="Z28" t="n">
        <v>10</v>
      </c>
      <c r="AA28" t="n">
        <v>407.2393472698692</v>
      </c>
      <c r="AB28" t="n">
        <v>557.2028410666517</v>
      </c>
      <c r="AC28" t="n">
        <v>504.0241839543488</v>
      </c>
      <c r="AD28" t="n">
        <v>407239.3472698692</v>
      </c>
      <c r="AE28" t="n">
        <v>557202.8410666516</v>
      </c>
      <c r="AF28" t="n">
        <v>2.490774891362239e-06</v>
      </c>
      <c r="AG28" t="n">
        <v>12.8125</v>
      </c>
      <c r="AH28" t="n">
        <v>504024.1839543487</v>
      </c>
    </row>
    <row r="29">
      <c r="A29" t="n">
        <v>27</v>
      </c>
      <c r="B29" t="n">
        <v>130</v>
      </c>
      <c r="C29" t="inlineStr">
        <is>
          <t xml:space="preserve">CONCLUIDO	</t>
        </is>
      </c>
      <c r="D29" t="n">
        <v>6.8007</v>
      </c>
      <c r="E29" t="n">
        <v>14.7</v>
      </c>
      <c r="F29" t="n">
        <v>11.07</v>
      </c>
      <c r="G29" t="n">
        <v>39.06</v>
      </c>
      <c r="H29" t="n">
        <v>0.52</v>
      </c>
      <c r="I29" t="n">
        <v>17</v>
      </c>
      <c r="J29" t="n">
        <v>265.3</v>
      </c>
      <c r="K29" t="n">
        <v>59.19</v>
      </c>
      <c r="L29" t="n">
        <v>7.75</v>
      </c>
      <c r="M29" t="n">
        <v>15</v>
      </c>
      <c r="N29" t="n">
        <v>68.36</v>
      </c>
      <c r="O29" t="n">
        <v>32954.43</v>
      </c>
      <c r="P29" t="n">
        <v>171.71</v>
      </c>
      <c r="Q29" t="n">
        <v>623.97</v>
      </c>
      <c r="R29" t="n">
        <v>42.16</v>
      </c>
      <c r="S29" t="n">
        <v>29.8</v>
      </c>
      <c r="T29" t="n">
        <v>5053.86</v>
      </c>
      <c r="U29" t="n">
        <v>0.71</v>
      </c>
      <c r="V29" t="n">
        <v>0.84</v>
      </c>
      <c r="W29" t="n">
        <v>2.38</v>
      </c>
      <c r="X29" t="n">
        <v>0.32</v>
      </c>
      <c r="Y29" t="n">
        <v>1</v>
      </c>
      <c r="Z29" t="n">
        <v>10</v>
      </c>
      <c r="AA29" t="n">
        <v>405.7625638810952</v>
      </c>
      <c r="AB29" t="n">
        <v>555.1822408830459</v>
      </c>
      <c r="AC29" t="n">
        <v>502.1964270163362</v>
      </c>
      <c r="AD29" t="n">
        <v>405762.5638810951</v>
      </c>
      <c r="AE29" t="n">
        <v>555182.2408830459</v>
      </c>
      <c r="AF29" t="n">
        <v>2.500776969614996e-06</v>
      </c>
      <c r="AG29" t="n">
        <v>12.76041666666667</v>
      </c>
      <c r="AH29" t="n">
        <v>502196.4270163362</v>
      </c>
    </row>
    <row r="30">
      <c r="A30" t="n">
        <v>28</v>
      </c>
      <c r="B30" t="n">
        <v>130</v>
      </c>
      <c r="C30" t="inlineStr">
        <is>
          <t xml:space="preserve">CONCLUIDO	</t>
        </is>
      </c>
      <c r="D30" t="n">
        <v>6.7951</v>
      </c>
      <c r="E30" t="n">
        <v>14.72</v>
      </c>
      <c r="F30" t="n">
        <v>11.08</v>
      </c>
      <c r="G30" t="n">
        <v>39.11</v>
      </c>
      <c r="H30" t="n">
        <v>0.54</v>
      </c>
      <c r="I30" t="n">
        <v>17</v>
      </c>
      <c r="J30" t="n">
        <v>265.77</v>
      </c>
      <c r="K30" t="n">
        <v>59.19</v>
      </c>
      <c r="L30" t="n">
        <v>8</v>
      </c>
      <c r="M30" t="n">
        <v>15</v>
      </c>
      <c r="N30" t="n">
        <v>68.58</v>
      </c>
      <c r="O30" t="n">
        <v>33012.44</v>
      </c>
      <c r="P30" t="n">
        <v>171.97</v>
      </c>
      <c r="Q30" t="n">
        <v>624</v>
      </c>
      <c r="R30" t="n">
        <v>42.78</v>
      </c>
      <c r="S30" t="n">
        <v>29.8</v>
      </c>
      <c r="T30" t="n">
        <v>5362.98</v>
      </c>
      <c r="U30" t="n">
        <v>0.7</v>
      </c>
      <c r="V30" t="n">
        <v>0.84</v>
      </c>
      <c r="W30" t="n">
        <v>2.38</v>
      </c>
      <c r="X30" t="n">
        <v>0.33</v>
      </c>
      <c r="Y30" t="n">
        <v>1</v>
      </c>
      <c r="Z30" t="n">
        <v>10</v>
      </c>
      <c r="AA30" t="n">
        <v>406.1690262377203</v>
      </c>
      <c r="AB30" t="n">
        <v>555.7383806112341</v>
      </c>
      <c r="AC30" t="n">
        <v>502.6994895494132</v>
      </c>
      <c r="AD30" t="n">
        <v>406169.0262377203</v>
      </c>
      <c r="AE30" t="n">
        <v>555738.3806112341</v>
      </c>
      <c r="AF30" t="n">
        <v>2.498717718210016e-06</v>
      </c>
      <c r="AG30" t="n">
        <v>12.77777777777778</v>
      </c>
      <c r="AH30" t="n">
        <v>502699.4895494131</v>
      </c>
    </row>
    <row r="31">
      <c r="A31" t="n">
        <v>29</v>
      </c>
      <c r="B31" t="n">
        <v>130</v>
      </c>
      <c r="C31" t="inlineStr">
        <is>
          <t xml:space="preserve">CONCLUIDO	</t>
        </is>
      </c>
      <c r="D31" t="n">
        <v>6.8392</v>
      </c>
      <c r="E31" t="n">
        <v>14.62</v>
      </c>
      <c r="F31" t="n">
        <v>11.03</v>
      </c>
      <c r="G31" t="n">
        <v>41.38</v>
      </c>
      <c r="H31" t="n">
        <v>0.55</v>
      </c>
      <c r="I31" t="n">
        <v>16</v>
      </c>
      <c r="J31" t="n">
        <v>266.24</v>
      </c>
      <c r="K31" t="n">
        <v>59.19</v>
      </c>
      <c r="L31" t="n">
        <v>8.25</v>
      </c>
      <c r="M31" t="n">
        <v>14</v>
      </c>
      <c r="N31" t="n">
        <v>68.8</v>
      </c>
      <c r="O31" t="n">
        <v>33070.52</v>
      </c>
      <c r="P31" t="n">
        <v>171.02</v>
      </c>
      <c r="Q31" t="n">
        <v>624.03</v>
      </c>
      <c r="R31" t="n">
        <v>41.31</v>
      </c>
      <c r="S31" t="n">
        <v>29.8</v>
      </c>
      <c r="T31" t="n">
        <v>4632.44</v>
      </c>
      <c r="U31" t="n">
        <v>0.72</v>
      </c>
      <c r="V31" t="n">
        <v>0.85</v>
      </c>
      <c r="W31" t="n">
        <v>2.38</v>
      </c>
      <c r="X31" t="n">
        <v>0.29</v>
      </c>
      <c r="Y31" t="n">
        <v>1</v>
      </c>
      <c r="Z31" t="n">
        <v>10</v>
      </c>
      <c r="AA31" t="n">
        <v>403.9864528603569</v>
      </c>
      <c r="AB31" t="n">
        <v>552.7520874279837</v>
      </c>
      <c r="AC31" t="n">
        <v>499.9982039962833</v>
      </c>
      <c r="AD31" t="n">
        <v>403986.4528603569</v>
      </c>
      <c r="AE31" t="n">
        <v>552752.0874279838</v>
      </c>
      <c r="AF31" t="n">
        <v>2.514934323024229e-06</v>
      </c>
      <c r="AG31" t="n">
        <v>12.69097222222222</v>
      </c>
      <c r="AH31" t="n">
        <v>499998.2039962834</v>
      </c>
    </row>
    <row r="32">
      <c r="A32" t="n">
        <v>30</v>
      </c>
      <c r="B32" t="n">
        <v>130</v>
      </c>
      <c r="C32" t="inlineStr">
        <is>
          <t xml:space="preserve">CONCLUIDO	</t>
        </is>
      </c>
      <c r="D32" t="n">
        <v>6.8314</v>
      </c>
      <c r="E32" t="n">
        <v>14.64</v>
      </c>
      <c r="F32" t="n">
        <v>11.05</v>
      </c>
      <c r="G32" t="n">
        <v>41.44</v>
      </c>
      <c r="H32" t="n">
        <v>0.57</v>
      </c>
      <c r="I32" t="n">
        <v>16</v>
      </c>
      <c r="J32" t="n">
        <v>266.71</v>
      </c>
      <c r="K32" t="n">
        <v>59.19</v>
      </c>
      <c r="L32" t="n">
        <v>8.5</v>
      </c>
      <c r="M32" t="n">
        <v>14</v>
      </c>
      <c r="N32" t="n">
        <v>69.02</v>
      </c>
      <c r="O32" t="n">
        <v>33128.7</v>
      </c>
      <c r="P32" t="n">
        <v>170.72</v>
      </c>
      <c r="Q32" t="n">
        <v>623.98</v>
      </c>
      <c r="R32" t="n">
        <v>41.83</v>
      </c>
      <c r="S32" t="n">
        <v>29.8</v>
      </c>
      <c r="T32" t="n">
        <v>4891.49</v>
      </c>
      <c r="U32" t="n">
        <v>0.71</v>
      </c>
      <c r="V32" t="n">
        <v>0.85</v>
      </c>
      <c r="W32" t="n">
        <v>2.38</v>
      </c>
      <c r="X32" t="n">
        <v>0.3</v>
      </c>
      <c r="Y32" t="n">
        <v>1</v>
      </c>
      <c r="Z32" t="n">
        <v>10</v>
      </c>
      <c r="AA32" t="n">
        <v>404.0469453530182</v>
      </c>
      <c r="AB32" t="n">
        <v>552.8348559251834</v>
      </c>
      <c r="AC32" t="n">
        <v>500.0730731842765</v>
      </c>
      <c r="AD32" t="n">
        <v>404046.9453530182</v>
      </c>
      <c r="AE32" t="n">
        <v>552834.8559251834</v>
      </c>
      <c r="AF32" t="n">
        <v>2.512066079995866e-06</v>
      </c>
      <c r="AG32" t="n">
        <v>12.70833333333333</v>
      </c>
      <c r="AH32" t="n">
        <v>500073.0731842765</v>
      </c>
    </row>
    <row r="33">
      <c r="A33" t="n">
        <v>31</v>
      </c>
      <c r="B33" t="n">
        <v>130</v>
      </c>
      <c r="C33" t="inlineStr">
        <is>
          <t xml:space="preserve">CONCLUIDO	</t>
        </is>
      </c>
      <c r="D33" t="n">
        <v>6.8638</v>
      </c>
      <c r="E33" t="n">
        <v>14.57</v>
      </c>
      <c r="F33" t="n">
        <v>11.03</v>
      </c>
      <c r="G33" t="n">
        <v>44.12</v>
      </c>
      <c r="H33" t="n">
        <v>0.58</v>
      </c>
      <c r="I33" t="n">
        <v>15</v>
      </c>
      <c r="J33" t="n">
        <v>267.18</v>
      </c>
      <c r="K33" t="n">
        <v>59.19</v>
      </c>
      <c r="L33" t="n">
        <v>8.75</v>
      </c>
      <c r="M33" t="n">
        <v>13</v>
      </c>
      <c r="N33" t="n">
        <v>69.23999999999999</v>
      </c>
      <c r="O33" t="n">
        <v>33186.95</v>
      </c>
      <c r="P33" t="n">
        <v>169.47</v>
      </c>
      <c r="Q33" t="n">
        <v>623.97</v>
      </c>
      <c r="R33" t="n">
        <v>41.21</v>
      </c>
      <c r="S33" t="n">
        <v>29.8</v>
      </c>
      <c r="T33" t="n">
        <v>4588.97</v>
      </c>
      <c r="U33" t="n">
        <v>0.72</v>
      </c>
      <c r="V33" t="n">
        <v>0.85</v>
      </c>
      <c r="W33" t="n">
        <v>2.38</v>
      </c>
      <c r="X33" t="n">
        <v>0.28</v>
      </c>
      <c r="Y33" t="n">
        <v>1</v>
      </c>
      <c r="Z33" t="n">
        <v>10</v>
      </c>
      <c r="AA33" t="n">
        <v>402.0951696738476</v>
      </c>
      <c r="AB33" t="n">
        <v>550.1643503346762</v>
      </c>
      <c r="AC33" t="n">
        <v>497.6574368992492</v>
      </c>
      <c r="AD33" t="n">
        <v>402095.1696738476</v>
      </c>
      <c r="AE33" t="n">
        <v>550164.3503346762</v>
      </c>
      <c r="AF33" t="n">
        <v>2.523980320267533e-06</v>
      </c>
      <c r="AG33" t="n">
        <v>12.64756944444444</v>
      </c>
      <c r="AH33" t="n">
        <v>497657.4368992492</v>
      </c>
    </row>
    <row r="34">
      <c r="A34" t="n">
        <v>32</v>
      </c>
      <c r="B34" t="n">
        <v>130</v>
      </c>
      <c r="C34" t="inlineStr">
        <is>
          <t xml:space="preserve">CONCLUIDO	</t>
        </is>
      </c>
      <c r="D34" t="n">
        <v>6.8658</v>
      </c>
      <c r="E34" t="n">
        <v>14.56</v>
      </c>
      <c r="F34" t="n">
        <v>11.03</v>
      </c>
      <c r="G34" t="n">
        <v>44.11</v>
      </c>
      <c r="H34" t="n">
        <v>0.6</v>
      </c>
      <c r="I34" t="n">
        <v>15</v>
      </c>
      <c r="J34" t="n">
        <v>267.66</v>
      </c>
      <c r="K34" t="n">
        <v>59.19</v>
      </c>
      <c r="L34" t="n">
        <v>9</v>
      </c>
      <c r="M34" t="n">
        <v>13</v>
      </c>
      <c r="N34" t="n">
        <v>69.45999999999999</v>
      </c>
      <c r="O34" t="n">
        <v>33245.29</v>
      </c>
      <c r="P34" t="n">
        <v>169.73</v>
      </c>
      <c r="Q34" t="n">
        <v>623.97</v>
      </c>
      <c r="R34" t="n">
        <v>41.19</v>
      </c>
      <c r="S34" t="n">
        <v>29.8</v>
      </c>
      <c r="T34" t="n">
        <v>4575.7</v>
      </c>
      <c r="U34" t="n">
        <v>0.72</v>
      </c>
      <c r="V34" t="n">
        <v>0.85</v>
      </c>
      <c r="W34" t="n">
        <v>2.37</v>
      </c>
      <c r="X34" t="n">
        <v>0.28</v>
      </c>
      <c r="Y34" t="n">
        <v>1</v>
      </c>
      <c r="Z34" t="n">
        <v>10</v>
      </c>
      <c r="AA34" t="n">
        <v>402.2479660758886</v>
      </c>
      <c r="AB34" t="n">
        <v>550.3734131128504</v>
      </c>
      <c r="AC34" t="n">
        <v>497.8465470192959</v>
      </c>
      <c r="AD34" t="n">
        <v>402247.9660758886</v>
      </c>
      <c r="AE34" t="n">
        <v>550373.4131128504</v>
      </c>
      <c r="AF34" t="n">
        <v>2.524715767197882e-06</v>
      </c>
      <c r="AG34" t="n">
        <v>12.63888888888889</v>
      </c>
      <c r="AH34" t="n">
        <v>497846.5470192959</v>
      </c>
    </row>
    <row r="35">
      <c r="A35" t="n">
        <v>33</v>
      </c>
      <c r="B35" t="n">
        <v>130</v>
      </c>
      <c r="C35" t="inlineStr">
        <is>
          <t xml:space="preserve">CONCLUIDO	</t>
        </is>
      </c>
      <c r="D35" t="n">
        <v>6.8642</v>
      </c>
      <c r="E35" t="n">
        <v>14.57</v>
      </c>
      <c r="F35" t="n">
        <v>11.03</v>
      </c>
      <c r="G35" t="n">
        <v>44.12</v>
      </c>
      <c r="H35" t="n">
        <v>0.61</v>
      </c>
      <c r="I35" t="n">
        <v>15</v>
      </c>
      <c r="J35" t="n">
        <v>268.13</v>
      </c>
      <c r="K35" t="n">
        <v>59.19</v>
      </c>
      <c r="L35" t="n">
        <v>9.25</v>
      </c>
      <c r="M35" t="n">
        <v>13</v>
      </c>
      <c r="N35" t="n">
        <v>69.69</v>
      </c>
      <c r="O35" t="n">
        <v>33303.72</v>
      </c>
      <c r="P35" t="n">
        <v>168.77</v>
      </c>
      <c r="Q35" t="n">
        <v>623.99</v>
      </c>
      <c r="R35" t="n">
        <v>41.22</v>
      </c>
      <c r="S35" t="n">
        <v>29.8</v>
      </c>
      <c r="T35" t="n">
        <v>4591.76</v>
      </c>
      <c r="U35" t="n">
        <v>0.72</v>
      </c>
      <c r="V35" t="n">
        <v>0.85</v>
      </c>
      <c r="W35" t="n">
        <v>2.37</v>
      </c>
      <c r="X35" t="n">
        <v>0.28</v>
      </c>
      <c r="Y35" t="n">
        <v>1</v>
      </c>
      <c r="Z35" t="n">
        <v>10</v>
      </c>
      <c r="AA35" t="n">
        <v>401.5295481979397</v>
      </c>
      <c r="AB35" t="n">
        <v>549.3904420778807</v>
      </c>
      <c r="AC35" t="n">
        <v>496.9573893602954</v>
      </c>
      <c r="AD35" t="n">
        <v>401529.5481979398</v>
      </c>
      <c r="AE35" t="n">
        <v>549390.4420778807</v>
      </c>
      <c r="AF35" t="n">
        <v>2.524127409653603e-06</v>
      </c>
      <c r="AG35" t="n">
        <v>12.64756944444444</v>
      </c>
      <c r="AH35" t="n">
        <v>496957.3893602954</v>
      </c>
    </row>
    <row r="36">
      <c r="A36" t="n">
        <v>34</v>
      </c>
      <c r="B36" t="n">
        <v>130</v>
      </c>
      <c r="C36" t="inlineStr">
        <is>
          <t xml:space="preserve">CONCLUIDO	</t>
        </is>
      </c>
      <c r="D36" t="n">
        <v>6.9028</v>
      </c>
      <c r="E36" t="n">
        <v>14.49</v>
      </c>
      <c r="F36" t="n">
        <v>11</v>
      </c>
      <c r="G36" t="n">
        <v>47.13</v>
      </c>
      <c r="H36" t="n">
        <v>0.63</v>
      </c>
      <c r="I36" t="n">
        <v>14</v>
      </c>
      <c r="J36" t="n">
        <v>268.61</v>
      </c>
      <c r="K36" t="n">
        <v>59.19</v>
      </c>
      <c r="L36" t="n">
        <v>9.5</v>
      </c>
      <c r="M36" t="n">
        <v>12</v>
      </c>
      <c r="N36" t="n">
        <v>69.91</v>
      </c>
      <c r="O36" t="n">
        <v>33362.23</v>
      </c>
      <c r="P36" t="n">
        <v>168.45</v>
      </c>
      <c r="Q36" t="n">
        <v>624.02</v>
      </c>
      <c r="R36" t="n">
        <v>40.08</v>
      </c>
      <c r="S36" t="n">
        <v>29.8</v>
      </c>
      <c r="T36" t="n">
        <v>4025.67</v>
      </c>
      <c r="U36" t="n">
        <v>0.74</v>
      </c>
      <c r="V36" t="n">
        <v>0.85</v>
      </c>
      <c r="W36" t="n">
        <v>2.37</v>
      </c>
      <c r="X36" t="n">
        <v>0.25</v>
      </c>
      <c r="Y36" t="n">
        <v>1</v>
      </c>
      <c r="Z36" t="n">
        <v>10</v>
      </c>
      <c r="AA36" t="n">
        <v>400.1262388814217</v>
      </c>
      <c r="AB36" t="n">
        <v>547.4703723613831</v>
      </c>
      <c r="AC36" t="n">
        <v>495.2205684027053</v>
      </c>
      <c r="AD36" t="n">
        <v>400126.2388814217</v>
      </c>
      <c r="AE36" t="n">
        <v>547470.3723613831</v>
      </c>
      <c r="AF36" t="n">
        <v>2.538321535409354e-06</v>
      </c>
      <c r="AG36" t="n">
        <v>12.578125</v>
      </c>
      <c r="AH36" t="n">
        <v>495220.5684027054</v>
      </c>
    </row>
    <row r="37">
      <c r="A37" t="n">
        <v>35</v>
      </c>
      <c r="B37" t="n">
        <v>130</v>
      </c>
      <c r="C37" t="inlineStr">
        <is>
          <t xml:space="preserve">CONCLUIDO	</t>
        </is>
      </c>
      <c r="D37" t="n">
        <v>6.9026</v>
      </c>
      <c r="E37" t="n">
        <v>14.49</v>
      </c>
      <c r="F37" t="n">
        <v>11</v>
      </c>
      <c r="G37" t="n">
        <v>47.13</v>
      </c>
      <c r="H37" t="n">
        <v>0.64</v>
      </c>
      <c r="I37" t="n">
        <v>14</v>
      </c>
      <c r="J37" t="n">
        <v>269.08</v>
      </c>
      <c r="K37" t="n">
        <v>59.19</v>
      </c>
      <c r="L37" t="n">
        <v>9.75</v>
      </c>
      <c r="M37" t="n">
        <v>12</v>
      </c>
      <c r="N37" t="n">
        <v>70.14</v>
      </c>
      <c r="O37" t="n">
        <v>33420.83</v>
      </c>
      <c r="P37" t="n">
        <v>167.63</v>
      </c>
      <c r="Q37" t="n">
        <v>624</v>
      </c>
      <c r="R37" t="n">
        <v>40.08</v>
      </c>
      <c r="S37" t="n">
        <v>29.8</v>
      </c>
      <c r="T37" t="n">
        <v>4027.83</v>
      </c>
      <c r="U37" t="n">
        <v>0.74</v>
      </c>
      <c r="V37" t="n">
        <v>0.85</v>
      </c>
      <c r="W37" t="n">
        <v>2.37</v>
      </c>
      <c r="X37" t="n">
        <v>0.25</v>
      </c>
      <c r="Y37" t="n">
        <v>1</v>
      </c>
      <c r="Z37" t="n">
        <v>10</v>
      </c>
      <c r="AA37" t="n">
        <v>399.4849999508683</v>
      </c>
      <c r="AB37" t="n">
        <v>546.5930009671349</v>
      </c>
      <c r="AC37" t="n">
        <v>494.4269321029258</v>
      </c>
      <c r="AD37" t="n">
        <v>399484.9999508683</v>
      </c>
      <c r="AE37" t="n">
        <v>546593.000967135</v>
      </c>
      <c r="AF37" t="n">
        <v>2.538247990716319e-06</v>
      </c>
      <c r="AG37" t="n">
        <v>12.578125</v>
      </c>
      <c r="AH37" t="n">
        <v>494426.9321029258</v>
      </c>
    </row>
    <row r="38">
      <c r="A38" t="n">
        <v>36</v>
      </c>
      <c r="B38" t="n">
        <v>130</v>
      </c>
      <c r="C38" t="inlineStr">
        <is>
          <t xml:space="preserve">CONCLUIDO	</t>
        </is>
      </c>
      <c r="D38" t="n">
        <v>6.9293</v>
      </c>
      <c r="E38" t="n">
        <v>14.43</v>
      </c>
      <c r="F38" t="n">
        <v>10.99</v>
      </c>
      <c r="G38" t="n">
        <v>50.73</v>
      </c>
      <c r="H38" t="n">
        <v>0.66</v>
      </c>
      <c r="I38" t="n">
        <v>13</v>
      </c>
      <c r="J38" t="n">
        <v>269.56</v>
      </c>
      <c r="K38" t="n">
        <v>59.19</v>
      </c>
      <c r="L38" t="n">
        <v>10</v>
      </c>
      <c r="M38" t="n">
        <v>11</v>
      </c>
      <c r="N38" t="n">
        <v>70.36</v>
      </c>
      <c r="O38" t="n">
        <v>33479.51</v>
      </c>
      <c r="P38" t="n">
        <v>167.02</v>
      </c>
      <c r="Q38" t="n">
        <v>624.02</v>
      </c>
      <c r="R38" t="n">
        <v>39.87</v>
      </c>
      <c r="S38" t="n">
        <v>29.8</v>
      </c>
      <c r="T38" t="n">
        <v>3926.71</v>
      </c>
      <c r="U38" t="n">
        <v>0.75</v>
      </c>
      <c r="V38" t="n">
        <v>0.85</v>
      </c>
      <c r="W38" t="n">
        <v>2.37</v>
      </c>
      <c r="X38" t="n">
        <v>0.24</v>
      </c>
      <c r="Y38" t="n">
        <v>1</v>
      </c>
      <c r="Z38" t="n">
        <v>10</v>
      </c>
      <c r="AA38" t="n">
        <v>387.6036729896674</v>
      </c>
      <c r="AB38" t="n">
        <v>530.3364452516682</v>
      </c>
      <c r="AC38" t="n">
        <v>479.721879248724</v>
      </c>
      <c r="AD38" t="n">
        <v>387603.6729896674</v>
      </c>
      <c r="AE38" t="n">
        <v>530336.4452516682</v>
      </c>
      <c r="AF38" t="n">
        <v>2.548066207236489e-06</v>
      </c>
      <c r="AG38" t="n">
        <v>12.52604166666667</v>
      </c>
      <c r="AH38" t="n">
        <v>479721.879248724</v>
      </c>
    </row>
    <row r="39">
      <c r="A39" t="n">
        <v>37</v>
      </c>
      <c r="B39" t="n">
        <v>130</v>
      </c>
      <c r="C39" t="inlineStr">
        <is>
          <t xml:space="preserve">CONCLUIDO	</t>
        </is>
      </c>
      <c r="D39" t="n">
        <v>6.9281</v>
      </c>
      <c r="E39" t="n">
        <v>14.43</v>
      </c>
      <c r="F39" t="n">
        <v>10.99</v>
      </c>
      <c r="G39" t="n">
        <v>50.74</v>
      </c>
      <c r="H39" t="n">
        <v>0.68</v>
      </c>
      <c r="I39" t="n">
        <v>13</v>
      </c>
      <c r="J39" t="n">
        <v>270.03</v>
      </c>
      <c r="K39" t="n">
        <v>59.19</v>
      </c>
      <c r="L39" t="n">
        <v>10.25</v>
      </c>
      <c r="M39" t="n">
        <v>11</v>
      </c>
      <c r="N39" t="n">
        <v>70.59</v>
      </c>
      <c r="O39" t="n">
        <v>33538.28</v>
      </c>
      <c r="P39" t="n">
        <v>167.1</v>
      </c>
      <c r="Q39" t="n">
        <v>624</v>
      </c>
      <c r="R39" t="n">
        <v>40.07</v>
      </c>
      <c r="S39" t="n">
        <v>29.8</v>
      </c>
      <c r="T39" t="n">
        <v>4026.1</v>
      </c>
      <c r="U39" t="n">
        <v>0.74</v>
      </c>
      <c r="V39" t="n">
        <v>0.85</v>
      </c>
      <c r="W39" t="n">
        <v>2.37</v>
      </c>
      <c r="X39" t="n">
        <v>0.25</v>
      </c>
      <c r="Y39" t="n">
        <v>1</v>
      </c>
      <c r="Z39" t="n">
        <v>10</v>
      </c>
      <c r="AA39" t="n">
        <v>387.6975323978758</v>
      </c>
      <c r="AB39" t="n">
        <v>530.4648678347637</v>
      </c>
      <c r="AC39" t="n">
        <v>479.8380453607311</v>
      </c>
      <c r="AD39" t="n">
        <v>387697.5323978758</v>
      </c>
      <c r="AE39" t="n">
        <v>530464.8678347637</v>
      </c>
      <c r="AF39" t="n">
        <v>2.547624939078279e-06</v>
      </c>
      <c r="AG39" t="n">
        <v>12.52604166666667</v>
      </c>
      <c r="AH39" t="n">
        <v>479838.0453607311</v>
      </c>
    </row>
    <row r="40">
      <c r="A40" t="n">
        <v>38</v>
      </c>
      <c r="B40" t="n">
        <v>130</v>
      </c>
      <c r="C40" t="inlineStr">
        <is>
          <t xml:space="preserve">CONCLUIDO	</t>
        </is>
      </c>
      <c r="D40" t="n">
        <v>6.9321</v>
      </c>
      <c r="E40" t="n">
        <v>14.43</v>
      </c>
      <c r="F40" t="n">
        <v>10.98</v>
      </c>
      <c r="G40" t="n">
        <v>50.7</v>
      </c>
      <c r="H40" t="n">
        <v>0.6899999999999999</v>
      </c>
      <c r="I40" t="n">
        <v>13</v>
      </c>
      <c r="J40" t="n">
        <v>270.51</v>
      </c>
      <c r="K40" t="n">
        <v>59.19</v>
      </c>
      <c r="L40" t="n">
        <v>10.5</v>
      </c>
      <c r="M40" t="n">
        <v>11</v>
      </c>
      <c r="N40" t="n">
        <v>70.81999999999999</v>
      </c>
      <c r="O40" t="n">
        <v>33597.14</v>
      </c>
      <c r="P40" t="n">
        <v>166.69</v>
      </c>
      <c r="Q40" t="n">
        <v>623.98</v>
      </c>
      <c r="R40" t="n">
        <v>39.8</v>
      </c>
      <c r="S40" t="n">
        <v>29.8</v>
      </c>
      <c r="T40" t="n">
        <v>3894.52</v>
      </c>
      <c r="U40" t="n">
        <v>0.75</v>
      </c>
      <c r="V40" t="n">
        <v>0.85</v>
      </c>
      <c r="W40" t="n">
        <v>2.37</v>
      </c>
      <c r="X40" t="n">
        <v>0.24</v>
      </c>
      <c r="Y40" t="n">
        <v>1</v>
      </c>
      <c r="Z40" t="n">
        <v>10</v>
      </c>
      <c r="AA40" t="n">
        <v>387.228684288738</v>
      </c>
      <c r="AB40" t="n">
        <v>529.8233691677225</v>
      </c>
      <c r="AC40" t="n">
        <v>479.2577704261233</v>
      </c>
      <c r="AD40" t="n">
        <v>387228.684288738</v>
      </c>
      <c r="AE40" t="n">
        <v>529823.3691677225</v>
      </c>
      <c r="AF40" t="n">
        <v>2.549095832938979e-06</v>
      </c>
      <c r="AG40" t="n">
        <v>12.52604166666667</v>
      </c>
      <c r="AH40" t="n">
        <v>479257.7704261233</v>
      </c>
    </row>
    <row r="41">
      <c r="A41" t="n">
        <v>39</v>
      </c>
      <c r="B41" t="n">
        <v>130</v>
      </c>
      <c r="C41" t="inlineStr">
        <is>
          <t xml:space="preserve">CONCLUIDO	</t>
        </is>
      </c>
      <c r="D41" t="n">
        <v>6.9662</v>
      </c>
      <c r="E41" t="n">
        <v>14.36</v>
      </c>
      <c r="F41" t="n">
        <v>10.96</v>
      </c>
      <c r="G41" t="n">
        <v>54.82</v>
      </c>
      <c r="H41" t="n">
        <v>0.71</v>
      </c>
      <c r="I41" t="n">
        <v>12</v>
      </c>
      <c r="J41" t="n">
        <v>270.99</v>
      </c>
      <c r="K41" t="n">
        <v>59.19</v>
      </c>
      <c r="L41" t="n">
        <v>10.75</v>
      </c>
      <c r="M41" t="n">
        <v>10</v>
      </c>
      <c r="N41" t="n">
        <v>71.04000000000001</v>
      </c>
      <c r="O41" t="n">
        <v>33656.08</v>
      </c>
      <c r="P41" t="n">
        <v>165.18</v>
      </c>
      <c r="Q41" t="n">
        <v>623.97</v>
      </c>
      <c r="R41" t="n">
        <v>38.92</v>
      </c>
      <c r="S41" t="n">
        <v>29.8</v>
      </c>
      <c r="T41" t="n">
        <v>3457.18</v>
      </c>
      <c r="U41" t="n">
        <v>0.77</v>
      </c>
      <c r="V41" t="n">
        <v>0.85</v>
      </c>
      <c r="W41" t="n">
        <v>2.38</v>
      </c>
      <c r="X41" t="n">
        <v>0.22</v>
      </c>
      <c r="Y41" t="n">
        <v>1</v>
      </c>
      <c r="Z41" t="n">
        <v>10</v>
      </c>
      <c r="AA41" t="n">
        <v>384.916906839356</v>
      </c>
      <c r="AB41" t="n">
        <v>526.6602932730551</v>
      </c>
      <c r="AC41" t="n">
        <v>476.3965740554381</v>
      </c>
      <c r="AD41" t="n">
        <v>384916.9068393561</v>
      </c>
      <c r="AE41" t="n">
        <v>526660.2932730551</v>
      </c>
      <c r="AF41" t="n">
        <v>2.561635203101443e-06</v>
      </c>
      <c r="AG41" t="n">
        <v>12.46527777777778</v>
      </c>
      <c r="AH41" t="n">
        <v>476396.574055438</v>
      </c>
    </row>
    <row r="42">
      <c r="A42" t="n">
        <v>40</v>
      </c>
      <c r="B42" t="n">
        <v>130</v>
      </c>
      <c r="C42" t="inlineStr">
        <is>
          <t xml:space="preserve">CONCLUIDO	</t>
        </is>
      </c>
      <c r="D42" t="n">
        <v>6.9655</v>
      </c>
      <c r="E42" t="n">
        <v>14.36</v>
      </c>
      <c r="F42" t="n">
        <v>10.96</v>
      </c>
      <c r="G42" t="n">
        <v>54.82</v>
      </c>
      <c r="H42" t="n">
        <v>0.72</v>
      </c>
      <c r="I42" t="n">
        <v>12</v>
      </c>
      <c r="J42" t="n">
        <v>271.47</v>
      </c>
      <c r="K42" t="n">
        <v>59.19</v>
      </c>
      <c r="L42" t="n">
        <v>11</v>
      </c>
      <c r="M42" t="n">
        <v>10</v>
      </c>
      <c r="N42" t="n">
        <v>71.27</v>
      </c>
      <c r="O42" t="n">
        <v>33715.11</v>
      </c>
      <c r="P42" t="n">
        <v>164.89</v>
      </c>
      <c r="Q42" t="n">
        <v>623.97</v>
      </c>
      <c r="R42" t="n">
        <v>39.12</v>
      </c>
      <c r="S42" t="n">
        <v>29.8</v>
      </c>
      <c r="T42" t="n">
        <v>3558.75</v>
      </c>
      <c r="U42" t="n">
        <v>0.76</v>
      </c>
      <c r="V42" t="n">
        <v>0.85</v>
      </c>
      <c r="W42" t="n">
        <v>2.37</v>
      </c>
      <c r="X42" t="n">
        <v>0.22</v>
      </c>
      <c r="Y42" t="n">
        <v>1</v>
      </c>
      <c r="Z42" t="n">
        <v>10</v>
      </c>
      <c r="AA42" t="n">
        <v>384.708082671318</v>
      </c>
      <c r="AB42" t="n">
        <v>526.3745708336734</v>
      </c>
      <c r="AC42" t="n">
        <v>476.1381205646568</v>
      </c>
      <c r="AD42" t="n">
        <v>384708.082671318</v>
      </c>
      <c r="AE42" t="n">
        <v>526374.5708336734</v>
      </c>
      <c r="AF42" t="n">
        <v>2.561377796675821e-06</v>
      </c>
      <c r="AG42" t="n">
        <v>12.46527777777778</v>
      </c>
      <c r="AH42" t="n">
        <v>476138.1205646569</v>
      </c>
    </row>
    <row r="43">
      <c r="A43" t="n">
        <v>41</v>
      </c>
      <c r="B43" t="n">
        <v>130</v>
      </c>
      <c r="C43" t="inlineStr">
        <is>
          <t xml:space="preserve">CONCLUIDO	</t>
        </is>
      </c>
      <c r="D43" t="n">
        <v>6.961</v>
      </c>
      <c r="E43" t="n">
        <v>14.37</v>
      </c>
      <c r="F43" t="n">
        <v>10.97</v>
      </c>
      <c r="G43" t="n">
        <v>54.87</v>
      </c>
      <c r="H43" t="n">
        <v>0.74</v>
      </c>
      <c r="I43" t="n">
        <v>12</v>
      </c>
      <c r="J43" t="n">
        <v>271.95</v>
      </c>
      <c r="K43" t="n">
        <v>59.19</v>
      </c>
      <c r="L43" t="n">
        <v>11.25</v>
      </c>
      <c r="M43" t="n">
        <v>10</v>
      </c>
      <c r="N43" t="n">
        <v>71.5</v>
      </c>
      <c r="O43" t="n">
        <v>33774.23</v>
      </c>
      <c r="P43" t="n">
        <v>165.12</v>
      </c>
      <c r="Q43" t="n">
        <v>623.97</v>
      </c>
      <c r="R43" t="n">
        <v>39.48</v>
      </c>
      <c r="S43" t="n">
        <v>29.8</v>
      </c>
      <c r="T43" t="n">
        <v>3738.18</v>
      </c>
      <c r="U43" t="n">
        <v>0.75</v>
      </c>
      <c r="V43" t="n">
        <v>0.85</v>
      </c>
      <c r="W43" t="n">
        <v>2.37</v>
      </c>
      <c r="X43" t="n">
        <v>0.23</v>
      </c>
      <c r="Y43" t="n">
        <v>1</v>
      </c>
      <c r="Z43" t="n">
        <v>10</v>
      </c>
      <c r="AA43" t="n">
        <v>385.0453126128605</v>
      </c>
      <c r="AB43" t="n">
        <v>526.8359837172268</v>
      </c>
      <c r="AC43" t="n">
        <v>476.5554968502011</v>
      </c>
      <c r="AD43" t="n">
        <v>385045.3126128605</v>
      </c>
      <c r="AE43" t="n">
        <v>526835.9837172268</v>
      </c>
      <c r="AF43" t="n">
        <v>2.559723041082534e-06</v>
      </c>
      <c r="AG43" t="n">
        <v>12.47395833333333</v>
      </c>
      <c r="AH43" t="n">
        <v>476555.496850201</v>
      </c>
    </row>
    <row r="44">
      <c r="A44" t="n">
        <v>42</v>
      </c>
      <c r="B44" t="n">
        <v>130</v>
      </c>
      <c r="C44" t="inlineStr">
        <is>
          <t xml:space="preserve">CONCLUIDO	</t>
        </is>
      </c>
      <c r="D44" t="n">
        <v>6.9604</v>
      </c>
      <c r="E44" t="n">
        <v>14.37</v>
      </c>
      <c r="F44" t="n">
        <v>10.98</v>
      </c>
      <c r="G44" t="n">
        <v>54.88</v>
      </c>
      <c r="H44" t="n">
        <v>0.75</v>
      </c>
      <c r="I44" t="n">
        <v>12</v>
      </c>
      <c r="J44" t="n">
        <v>272.43</v>
      </c>
      <c r="K44" t="n">
        <v>59.19</v>
      </c>
      <c r="L44" t="n">
        <v>11.5</v>
      </c>
      <c r="M44" t="n">
        <v>10</v>
      </c>
      <c r="N44" t="n">
        <v>71.73</v>
      </c>
      <c r="O44" t="n">
        <v>33833.57</v>
      </c>
      <c r="P44" t="n">
        <v>164.75</v>
      </c>
      <c r="Q44" t="n">
        <v>624.02</v>
      </c>
      <c r="R44" t="n">
        <v>39.49</v>
      </c>
      <c r="S44" t="n">
        <v>29.8</v>
      </c>
      <c r="T44" t="n">
        <v>3743.08</v>
      </c>
      <c r="U44" t="n">
        <v>0.75</v>
      </c>
      <c r="V44" t="n">
        <v>0.85</v>
      </c>
      <c r="W44" t="n">
        <v>2.37</v>
      </c>
      <c r="X44" t="n">
        <v>0.23</v>
      </c>
      <c r="Y44" t="n">
        <v>1</v>
      </c>
      <c r="Z44" t="n">
        <v>10</v>
      </c>
      <c r="AA44" t="n">
        <v>384.8146725061723</v>
      </c>
      <c r="AB44" t="n">
        <v>526.5204117481328</v>
      </c>
      <c r="AC44" t="n">
        <v>476.2700426269292</v>
      </c>
      <c r="AD44" t="n">
        <v>384814.6725061723</v>
      </c>
      <c r="AE44" t="n">
        <v>526520.4117481328</v>
      </c>
      <c r="AF44" t="n">
        <v>2.559502407003429e-06</v>
      </c>
      <c r="AG44" t="n">
        <v>12.47395833333333</v>
      </c>
      <c r="AH44" t="n">
        <v>476270.0426269292</v>
      </c>
    </row>
    <row r="45">
      <c r="A45" t="n">
        <v>43</v>
      </c>
      <c r="B45" t="n">
        <v>130</v>
      </c>
      <c r="C45" t="inlineStr">
        <is>
          <t xml:space="preserve">CONCLUIDO	</t>
        </is>
      </c>
      <c r="D45" t="n">
        <v>7.0025</v>
      </c>
      <c r="E45" t="n">
        <v>14.28</v>
      </c>
      <c r="F45" t="n">
        <v>10.94</v>
      </c>
      <c r="G45" t="n">
        <v>59.66</v>
      </c>
      <c r="H45" t="n">
        <v>0.77</v>
      </c>
      <c r="I45" t="n">
        <v>11</v>
      </c>
      <c r="J45" t="n">
        <v>272.91</v>
      </c>
      <c r="K45" t="n">
        <v>59.19</v>
      </c>
      <c r="L45" t="n">
        <v>11.75</v>
      </c>
      <c r="M45" t="n">
        <v>9</v>
      </c>
      <c r="N45" t="n">
        <v>71.95999999999999</v>
      </c>
      <c r="O45" t="n">
        <v>33892.87</v>
      </c>
      <c r="P45" t="n">
        <v>163.19</v>
      </c>
      <c r="Q45" t="n">
        <v>623.98</v>
      </c>
      <c r="R45" t="n">
        <v>38.32</v>
      </c>
      <c r="S45" t="n">
        <v>29.8</v>
      </c>
      <c r="T45" t="n">
        <v>3165.22</v>
      </c>
      <c r="U45" t="n">
        <v>0.78</v>
      </c>
      <c r="V45" t="n">
        <v>0.85</v>
      </c>
      <c r="W45" t="n">
        <v>2.37</v>
      </c>
      <c r="X45" t="n">
        <v>0.19</v>
      </c>
      <c r="Y45" t="n">
        <v>1</v>
      </c>
      <c r="Z45" t="n">
        <v>10</v>
      </c>
      <c r="AA45" t="n">
        <v>382.3687429397324</v>
      </c>
      <c r="AB45" t="n">
        <v>523.1737830085327</v>
      </c>
      <c r="AC45" t="n">
        <v>473.2428114372138</v>
      </c>
      <c r="AD45" t="n">
        <v>382368.7429397324</v>
      </c>
      <c r="AE45" t="n">
        <v>523173.7830085327</v>
      </c>
      <c r="AF45" t="n">
        <v>2.574983564887292e-06</v>
      </c>
      <c r="AG45" t="n">
        <v>12.39583333333333</v>
      </c>
      <c r="AH45" t="n">
        <v>473242.8114372138</v>
      </c>
    </row>
    <row r="46">
      <c r="A46" t="n">
        <v>44</v>
      </c>
      <c r="B46" t="n">
        <v>130</v>
      </c>
      <c r="C46" t="inlineStr">
        <is>
          <t xml:space="preserve">CONCLUIDO	</t>
        </is>
      </c>
      <c r="D46" t="n">
        <v>7.0021</v>
      </c>
      <c r="E46" t="n">
        <v>14.28</v>
      </c>
      <c r="F46" t="n">
        <v>10.94</v>
      </c>
      <c r="G46" t="n">
        <v>59.67</v>
      </c>
      <c r="H46" t="n">
        <v>0.78</v>
      </c>
      <c r="I46" t="n">
        <v>11</v>
      </c>
      <c r="J46" t="n">
        <v>273.39</v>
      </c>
      <c r="K46" t="n">
        <v>59.19</v>
      </c>
      <c r="L46" t="n">
        <v>12</v>
      </c>
      <c r="M46" t="n">
        <v>9</v>
      </c>
      <c r="N46" t="n">
        <v>72.2</v>
      </c>
      <c r="O46" t="n">
        <v>33952.26</v>
      </c>
      <c r="P46" t="n">
        <v>163.2</v>
      </c>
      <c r="Q46" t="n">
        <v>623.98</v>
      </c>
      <c r="R46" t="n">
        <v>38.31</v>
      </c>
      <c r="S46" t="n">
        <v>29.8</v>
      </c>
      <c r="T46" t="n">
        <v>3156.69</v>
      </c>
      <c r="U46" t="n">
        <v>0.78</v>
      </c>
      <c r="V46" t="n">
        <v>0.85</v>
      </c>
      <c r="W46" t="n">
        <v>2.37</v>
      </c>
      <c r="X46" t="n">
        <v>0.19</v>
      </c>
      <c r="Y46" t="n">
        <v>1</v>
      </c>
      <c r="Z46" t="n">
        <v>10</v>
      </c>
      <c r="AA46" t="n">
        <v>382.3864563034491</v>
      </c>
      <c r="AB46" t="n">
        <v>523.1980192142285</v>
      </c>
      <c r="AC46" t="n">
        <v>473.2647345734536</v>
      </c>
      <c r="AD46" t="n">
        <v>382386.4563034491</v>
      </c>
      <c r="AE46" t="n">
        <v>523198.0192142285</v>
      </c>
      <c r="AF46" t="n">
        <v>2.574836475501222e-06</v>
      </c>
      <c r="AG46" t="n">
        <v>12.39583333333333</v>
      </c>
      <c r="AH46" t="n">
        <v>473264.7345734536</v>
      </c>
    </row>
    <row r="47">
      <c r="A47" t="n">
        <v>45</v>
      </c>
      <c r="B47" t="n">
        <v>130</v>
      </c>
      <c r="C47" t="inlineStr">
        <is>
          <t xml:space="preserve">CONCLUIDO	</t>
        </is>
      </c>
      <c r="D47" t="n">
        <v>6.9965</v>
      </c>
      <c r="E47" t="n">
        <v>14.29</v>
      </c>
      <c r="F47" t="n">
        <v>10.95</v>
      </c>
      <c r="G47" t="n">
        <v>59.73</v>
      </c>
      <c r="H47" t="n">
        <v>0.8</v>
      </c>
      <c r="I47" t="n">
        <v>11</v>
      </c>
      <c r="J47" t="n">
        <v>273.87</v>
      </c>
      <c r="K47" t="n">
        <v>59.19</v>
      </c>
      <c r="L47" t="n">
        <v>12.25</v>
      </c>
      <c r="M47" t="n">
        <v>9</v>
      </c>
      <c r="N47" t="n">
        <v>72.43000000000001</v>
      </c>
      <c r="O47" t="n">
        <v>34011.74</v>
      </c>
      <c r="P47" t="n">
        <v>163.2</v>
      </c>
      <c r="Q47" t="n">
        <v>623.97</v>
      </c>
      <c r="R47" t="n">
        <v>38.59</v>
      </c>
      <c r="S47" t="n">
        <v>29.8</v>
      </c>
      <c r="T47" t="n">
        <v>3297.4</v>
      </c>
      <c r="U47" t="n">
        <v>0.77</v>
      </c>
      <c r="V47" t="n">
        <v>0.85</v>
      </c>
      <c r="W47" t="n">
        <v>2.37</v>
      </c>
      <c r="X47" t="n">
        <v>0.2</v>
      </c>
      <c r="Y47" t="n">
        <v>1</v>
      </c>
      <c r="Z47" t="n">
        <v>10</v>
      </c>
      <c r="AA47" t="n">
        <v>382.5689489789799</v>
      </c>
      <c r="AB47" t="n">
        <v>523.4477137438984</v>
      </c>
      <c r="AC47" t="n">
        <v>473.4905986076603</v>
      </c>
      <c r="AD47" t="n">
        <v>382568.9489789799</v>
      </c>
      <c r="AE47" t="n">
        <v>523447.7137438983</v>
      </c>
      <c r="AF47" t="n">
        <v>2.572777224096243e-06</v>
      </c>
      <c r="AG47" t="n">
        <v>12.40451388888889</v>
      </c>
      <c r="AH47" t="n">
        <v>473490.5986076603</v>
      </c>
    </row>
    <row r="48">
      <c r="A48" t="n">
        <v>46</v>
      </c>
      <c r="B48" t="n">
        <v>130</v>
      </c>
      <c r="C48" t="inlineStr">
        <is>
          <t xml:space="preserve">CONCLUIDO	</t>
        </is>
      </c>
      <c r="D48" t="n">
        <v>6.9987</v>
      </c>
      <c r="E48" t="n">
        <v>14.29</v>
      </c>
      <c r="F48" t="n">
        <v>10.95</v>
      </c>
      <c r="G48" t="n">
        <v>59.7</v>
      </c>
      <c r="H48" t="n">
        <v>0.8100000000000001</v>
      </c>
      <c r="I48" t="n">
        <v>11</v>
      </c>
      <c r="J48" t="n">
        <v>274.35</v>
      </c>
      <c r="K48" t="n">
        <v>59.19</v>
      </c>
      <c r="L48" t="n">
        <v>12.5</v>
      </c>
      <c r="M48" t="n">
        <v>9</v>
      </c>
      <c r="N48" t="n">
        <v>72.66</v>
      </c>
      <c r="O48" t="n">
        <v>34071.31</v>
      </c>
      <c r="P48" t="n">
        <v>162.42</v>
      </c>
      <c r="Q48" t="n">
        <v>624</v>
      </c>
      <c r="R48" t="n">
        <v>38.5</v>
      </c>
      <c r="S48" t="n">
        <v>29.8</v>
      </c>
      <c r="T48" t="n">
        <v>3255.33</v>
      </c>
      <c r="U48" t="n">
        <v>0.77</v>
      </c>
      <c r="V48" t="n">
        <v>0.85</v>
      </c>
      <c r="W48" t="n">
        <v>2.37</v>
      </c>
      <c r="X48" t="n">
        <v>0.2</v>
      </c>
      <c r="Y48" t="n">
        <v>1</v>
      </c>
      <c r="Z48" t="n">
        <v>10</v>
      </c>
      <c r="AA48" t="n">
        <v>381.9076790993203</v>
      </c>
      <c r="AB48" t="n">
        <v>522.5429351213797</v>
      </c>
      <c r="AC48" t="n">
        <v>472.6721707870102</v>
      </c>
      <c r="AD48" t="n">
        <v>381907.6790993203</v>
      </c>
      <c r="AE48" t="n">
        <v>522542.9351213798</v>
      </c>
      <c r="AF48" t="n">
        <v>2.573586215719628e-06</v>
      </c>
      <c r="AG48" t="n">
        <v>12.40451388888889</v>
      </c>
      <c r="AH48" t="n">
        <v>472672.1707870102</v>
      </c>
    </row>
    <row r="49">
      <c r="A49" t="n">
        <v>47</v>
      </c>
      <c r="B49" t="n">
        <v>130</v>
      </c>
      <c r="C49" t="inlineStr">
        <is>
          <t xml:space="preserve">CONCLUIDO	</t>
        </is>
      </c>
      <c r="D49" t="n">
        <v>6.9933</v>
      </c>
      <c r="E49" t="n">
        <v>14.3</v>
      </c>
      <c r="F49" t="n">
        <v>10.96</v>
      </c>
      <c r="G49" t="n">
        <v>59.76</v>
      </c>
      <c r="H49" t="n">
        <v>0.83</v>
      </c>
      <c r="I49" t="n">
        <v>11</v>
      </c>
      <c r="J49" t="n">
        <v>274.84</v>
      </c>
      <c r="K49" t="n">
        <v>59.19</v>
      </c>
      <c r="L49" t="n">
        <v>12.75</v>
      </c>
      <c r="M49" t="n">
        <v>9</v>
      </c>
      <c r="N49" t="n">
        <v>72.89</v>
      </c>
      <c r="O49" t="n">
        <v>34130.98</v>
      </c>
      <c r="P49" t="n">
        <v>161.76</v>
      </c>
      <c r="Q49" t="n">
        <v>624.03</v>
      </c>
      <c r="R49" t="n">
        <v>38.73</v>
      </c>
      <c r="S49" t="n">
        <v>29.8</v>
      </c>
      <c r="T49" t="n">
        <v>3370.57</v>
      </c>
      <c r="U49" t="n">
        <v>0.77</v>
      </c>
      <c r="V49" t="n">
        <v>0.85</v>
      </c>
      <c r="W49" t="n">
        <v>2.37</v>
      </c>
      <c r="X49" t="n">
        <v>0.21</v>
      </c>
      <c r="Y49" t="n">
        <v>1</v>
      </c>
      <c r="Z49" t="n">
        <v>10</v>
      </c>
      <c r="AA49" t="n">
        <v>381.5713175577559</v>
      </c>
      <c r="AB49" t="n">
        <v>522.0827104209877</v>
      </c>
      <c r="AC49" t="n">
        <v>472.255869286094</v>
      </c>
      <c r="AD49" t="n">
        <v>381571.317557756</v>
      </c>
      <c r="AE49" t="n">
        <v>522082.7104209877</v>
      </c>
      <c r="AF49" t="n">
        <v>2.571600509007683e-06</v>
      </c>
      <c r="AG49" t="n">
        <v>12.41319444444444</v>
      </c>
      <c r="AH49" t="n">
        <v>472255.869286094</v>
      </c>
    </row>
    <row r="50">
      <c r="A50" t="n">
        <v>48</v>
      </c>
      <c r="B50" t="n">
        <v>130</v>
      </c>
      <c r="C50" t="inlineStr">
        <is>
          <t xml:space="preserve">CONCLUIDO	</t>
        </is>
      </c>
      <c r="D50" t="n">
        <v>7.0289</v>
      </c>
      <c r="E50" t="n">
        <v>14.23</v>
      </c>
      <c r="F50" t="n">
        <v>10.93</v>
      </c>
      <c r="G50" t="n">
        <v>65.59999999999999</v>
      </c>
      <c r="H50" t="n">
        <v>0.84</v>
      </c>
      <c r="I50" t="n">
        <v>10</v>
      </c>
      <c r="J50" t="n">
        <v>275.32</v>
      </c>
      <c r="K50" t="n">
        <v>59.19</v>
      </c>
      <c r="L50" t="n">
        <v>13</v>
      </c>
      <c r="M50" t="n">
        <v>8</v>
      </c>
      <c r="N50" t="n">
        <v>73.13</v>
      </c>
      <c r="O50" t="n">
        <v>34190.73</v>
      </c>
      <c r="P50" t="n">
        <v>161.36</v>
      </c>
      <c r="Q50" t="n">
        <v>623.97</v>
      </c>
      <c r="R50" t="n">
        <v>38.11</v>
      </c>
      <c r="S50" t="n">
        <v>29.8</v>
      </c>
      <c r="T50" t="n">
        <v>3063.06</v>
      </c>
      <c r="U50" t="n">
        <v>0.78</v>
      </c>
      <c r="V50" t="n">
        <v>0.85</v>
      </c>
      <c r="W50" t="n">
        <v>2.37</v>
      </c>
      <c r="X50" t="n">
        <v>0.19</v>
      </c>
      <c r="Y50" t="n">
        <v>1</v>
      </c>
      <c r="Z50" t="n">
        <v>10</v>
      </c>
      <c r="AA50" t="n">
        <v>380.2552863214261</v>
      </c>
      <c r="AB50" t="n">
        <v>520.2820584242405</v>
      </c>
      <c r="AC50" t="n">
        <v>470.6270689886855</v>
      </c>
      <c r="AD50" t="n">
        <v>380255.286321426</v>
      </c>
      <c r="AE50" t="n">
        <v>520282.0584242406</v>
      </c>
      <c r="AF50" t="n">
        <v>2.58469146436791e-06</v>
      </c>
      <c r="AG50" t="n">
        <v>12.35243055555556</v>
      </c>
      <c r="AH50" t="n">
        <v>470627.0689886855</v>
      </c>
    </row>
    <row r="51">
      <c r="A51" t="n">
        <v>49</v>
      </c>
      <c r="B51" t="n">
        <v>130</v>
      </c>
      <c r="C51" t="inlineStr">
        <is>
          <t xml:space="preserve">CONCLUIDO	</t>
        </is>
      </c>
      <c r="D51" t="n">
        <v>7.0323</v>
      </c>
      <c r="E51" t="n">
        <v>14.22</v>
      </c>
      <c r="F51" t="n">
        <v>10.93</v>
      </c>
      <c r="G51" t="n">
        <v>65.56</v>
      </c>
      <c r="H51" t="n">
        <v>0.86</v>
      </c>
      <c r="I51" t="n">
        <v>10</v>
      </c>
      <c r="J51" t="n">
        <v>275.81</v>
      </c>
      <c r="K51" t="n">
        <v>59.19</v>
      </c>
      <c r="L51" t="n">
        <v>13.25</v>
      </c>
      <c r="M51" t="n">
        <v>8</v>
      </c>
      <c r="N51" t="n">
        <v>73.36</v>
      </c>
      <c r="O51" t="n">
        <v>34250.57</v>
      </c>
      <c r="P51" t="n">
        <v>161.07</v>
      </c>
      <c r="Q51" t="n">
        <v>623.97</v>
      </c>
      <c r="R51" t="n">
        <v>37.81</v>
      </c>
      <c r="S51" t="n">
        <v>29.8</v>
      </c>
      <c r="T51" t="n">
        <v>2913.12</v>
      </c>
      <c r="U51" t="n">
        <v>0.79</v>
      </c>
      <c r="V51" t="n">
        <v>0.85</v>
      </c>
      <c r="W51" t="n">
        <v>2.37</v>
      </c>
      <c r="X51" t="n">
        <v>0.18</v>
      </c>
      <c r="Y51" t="n">
        <v>1</v>
      </c>
      <c r="Z51" t="n">
        <v>10</v>
      </c>
      <c r="AA51" t="n">
        <v>379.9477515065848</v>
      </c>
      <c r="AB51" t="n">
        <v>519.8612757230964</v>
      </c>
      <c r="AC51" t="n">
        <v>470.2464451979662</v>
      </c>
      <c r="AD51" t="n">
        <v>379947.7515065848</v>
      </c>
      <c r="AE51" t="n">
        <v>519861.2757230963</v>
      </c>
      <c r="AF51" t="n">
        <v>2.585941724149505e-06</v>
      </c>
      <c r="AG51" t="n">
        <v>12.34375</v>
      </c>
      <c r="AH51" t="n">
        <v>470246.4451979662</v>
      </c>
    </row>
    <row r="52">
      <c r="A52" t="n">
        <v>50</v>
      </c>
      <c r="B52" t="n">
        <v>130</v>
      </c>
      <c r="C52" t="inlineStr">
        <is>
          <t xml:space="preserve">CONCLUIDO	</t>
        </is>
      </c>
      <c r="D52" t="n">
        <v>7.0332</v>
      </c>
      <c r="E52" t="n">
        <v>14.22</v>
      </c>
      <c r="F52" t="n">
        <v>10.92</v>
      </c>
      <c r="G52" t="n">
        <v>65.55</v>
      </c>
      <c r="H52" t="n">
        <v>0.87</v>
      </c>
      <c r="I52" t="n">
        <v>10</v>
      </c>
      <c r="J52" t="n">
        <v>276.29</v>
      </c>
      <c r="K52" t="n">
        <v>59.19</v>
      </c>
      <c r="L52" t="n">
        <v>13.5</v>
      </c>
      <c r="M52" t="n">
        <v>8</v>
      </c>
      <c r="N52" t="n">
        <v>73.59999999999999</v>
      </c>
      <c r="O52" t="n">
        <v>34310.51</v>
      </c>
      <c r="P52" t="n">
        <v>160.9</v>
      </c>
      <c r="Q52" t="n">
        <v>624.05</v>
      </c>
      <c r="R52" t="n">
        <v>37.89</v>
      </c>
      <c r="S52" t="n">
        <v>29.8</v>
      </c>
      <c r="T52" t="n">
        <v>2951.94</v>
      </c>
      <c r="U52" t="n">
        <v>0.79</v>
      </c>
      <c r="V52" t="n">
        <v>0.85</v>
      </c>
      <c r="W52" t="n">
        <v>2.37</v>
      </c>
      <c r="X52" t="n">
        <v>0.18</v>
      </c>
      <c r="Y52" t="n">
        <v>1</v>
      </c>
      <c r="Z52" t="n">
        <v>10</v>
      </c>
      <c r="AA52" t="n">
        <v>379.7512927449571</v>
      </c>
      <c r="AB52" t="n">
        <v>519.5924721782884</v>
      </c>
      <c r="AC52" t="n">
        <v>470.0032958862067</v>
      </c>
      <c r="AD52" t="n">
        <v>379751.2927449571</v>
      </c>
      <c r="AE52" t="n">
        <v>519592.4721782884</v>
      </c>
      <c r="AF52" t="n">
        <v>2.586272675268162e-06</v>
      </c>
      <c r="AG52" t="n">
        <v>12.34375</v>
      </c>
      <c r="AH52" t="n">
        <v>470003.2958862067</v>
      </c>
    </row>
    <row r="53">
      <c r="A53" t="n">
        <v>51</v>
      </c>
      <c r="B53" t="n">
        <v>130</v>
      </c>
      <c r="C53" t="inlineStr">
        <is>
          <t xml:space="preserve">CONCLUIDO	</t>
        </is>
      </c>
      <c r="D53" t="n">
        <v>7.0332</v>
      </c>
      <c r="E53" t="n">
        <v>14.22</v>
      </c>
      <c r="F53" t="n">
        <v>10.92</v>
      </c>
      <c r="G53" t="n">
        <v>65.55</v>
      </c>
      <c r="H53" t="n">
        <v>0.88</v>
      </c>
      <c r="I53" t="n">
        <v>10</v>
      </c>
      <c r="J53" t="n">
        <v>276.78</v>
      </c>
      <c r="K53" t="n">
        <v>59.19</v>
      </c>
      <c r="L53" t="n">
        <v>13.75</v>
      </c>
      <c r="M53" t="n">
        <v>8</v>
      </c>
      <c r="N53" t="n">
        <v>73.84</v>
      </c>
      <c r="O53" t="n">
        <v>34370.54</v>
      </c>
      <c r="P53" t="n">
        <v>160.14</v>
      </c>
      <c r="Q53" t="n">
        <v>623.98</v>
      </c>
      <c r="R53" t="n">
        <v>37.86</v>
      </c>
      <c r="S53" t="n">
        <v>29.8</v>
      </c>
      <c r="T53" t="n">
        <v>2937.86</v>
      </c>
      <c r="U53" t="n">
        <v>0.79</v>
      </c>
      <c r="V53" t="n">
        <v>0.85</v>
      </c>
      <c r="W53" t="n">
        <v>2.37</v>
      </c>
      <c r="X53" t="n">
        <v>0.18</v>
      </c>
      <c r="Y53" t="n">
        <v>1</v>
      </c>
      <c r="Z53" t="n">
        <v>10</v>
      </c>
      <c r="AA53" t="n">
        <v>379.1632405765433</v>
      </c>
      <c r="AB53" t="n">
        <v>518.7878732584338</v>
      </c>
      <c r="AC53" t="n">
        <v>469.2754867580013</v>
      </c>
      <c r="AD53" t="n">
        <v>379163.2405765433</v>
      </c>
      <c r="AE53" t="n">
        <v>518787.8732584338</v>
      </c>
      <c r="AF53" t="n">
        <v>2.586272675268162e-06</v>
      </c>
      <c r="AG53" t="n">
        <v>12.34375</v>
      </c>
      <c r="AH53" t="n">
        <v>469275.4867580013</v>
      </c>
    </row>
    <row r="54">
      <c r="A54" t="n">
        <v>52</v>
      </c>
      <c r="B54" t="n">
        <v>130</v>
      </c>
      <c r="C54" t="inlineStr">
        <is>
          <t xml:space="preserve">CONCLUIDO	</t>
        </is>
      </c>
      <c r="D54" t="n">
        <v>7.0343</v>
      </c>
      <c r="E54" t="n">
        <v>14.22</v>
      </c>
      <c r="F54" t="n">
        <v>10.92</v>
      </c>
      <c r="G54" t="n">
        <v>65.53</v>
      </c>
      <c r="H54" t="n">
        <v>0.9</v>
      </c>
      <c r="I54" t="n">
        <v>10</v>
      </c>
      <c r="J54" t="n">
        <v>277.27</v>
      </c>
      <c r="K54" t="n">
        <v>59.19</v>
      </c>
      <c r="L54" t="n">
        <v>14</v>
      </c>
      <c r="M54" t="n">
        <v>8</v>
      </c>
      <c r="N54" t="n">
        <v>74.06999999999999</v>
      </c>
      <c r="O54" t="n">
        <v>34430.66</v>
      </c>
      <c r="P54" t="n">
        <v>159.38</v>
      </c>
      <c r="Q54" t="n">
        <v>623.98</v>
      </c>
      <c r="R54" t="n">
        <v>37.79</v>
      </c>
      <c r="S54" t="n">
        <v>29.8</v>
      </c>
      <c r="T54" t="n">
        <v>2900.85</v>
      </c>
      <c r="U54" t="n">
        <v>0.79</v>
      </c>
      <c r="V54" t="n">
        <v>0.86</v>
      </c>
      <c r="W54" t="n">
        <v>2.37</v>
      </c>
      <c r="X54" t="n">
        <v>0.18</v>
      </c>
      <c r="Y54" t="n">
        <v>1</v>
      </c>
      <c r="Z54" t="n">
        <v>10</v>
      </c>
      <c r="AA54" t="n">
        <v>378.5485677386036</v>
      </c>
      <c r="AB54" t="n">
        <v>517.946850764113</v>
      </c>
      <c r="AC54" t="n">
        <v>468.514730270156</v>
      </c>
      <c r="AD54" t="n">
        <v>378548.5677386036</v>
      </c>
      <c r="AE54" t="n">
        <v>517946.850764113</v>
      </c>
      <c r="AF54" t="n">
        <v>2.586677171079854e-06</v>
      </c>
      <c r="AG54" t="n">
        <v>12.34375</v>
      </c>
      <c r="AH54" t="n">
        <v>468514.730270156</v>
      </c>
    </row>
    <row r="55">
      <c r="A55" t="n">
        <v>53</v>
      </c>
      <c r="B55" t="n">
        <v>130</v>
      </c>
      <c r="C55" t="inlineStr">
        <is>
          <t xml:space="preserve">CONCLUIDO	</t>
        </is>
      </c>
      <c r="D55" t="n">
        <v>7.0667</v>
      </c>
      <c r="E55" t="n">
        <v>14.15</v>
      </c>
      <c r="F55" t="n">
        <v>10.91</v>
      </c>
      <c r="G55" t="n">
        <v>72.70999999999999</v>
      </c>
      <c r="H55" t="n">
        <v>0.91</v>
      </c>
      <c r="I55" t="n">
        <v>9</v>
      </c>
      <c r="J55" t="n">
        <v>277.76</v>
      </c>
      <c r="K55" t="n">
        <v>59.19</v>
      </c>
      <c r="L55" t="n">
        <v>14.25</v>
      </c>
      <c r="M55" t="n">
        <v>7</v>
      </c>
      <c r="N55" t="n">
        <v>74.31</v>
      </c>
      <c r="O55" t="n">
        <v>34490.87</v>
      </c>
      <c r="P55" t="n">
        <v>158.17</v>
      </c>
      <c r="Q55" t="n">
        <v>624</v>
      </c>
      <c r="R55" t="n">
        <v>37.26</v>
      </c>
      <c r="S55" t="n">
        <v>29.8</v>
      </c>
      <c r="T55" t="n">
        <v>2645.42</v>
      </c>
      <c r="U55" t="n">
        <v>0.8</v>
      </c>
      <c r="V55" t="n">
        <v>0.86</v>
      </c>
      <c r="W55" t="n">
        <v>2.37</v>
      </c>
      <c r="X55" t="n">
        <v>0.16</v>
      </c>
      <c r="Y55" t="n">
        <v>1</v>
      </c>
      <c r="Z55" t="n">
        <v>10</v>
      </c>
      <c r="AA55" t="n">
        <v>376.7936248922191</v>
      </c>
      <c r="AB55" t="n">
        <v>515.5456605390756</v>
      </c>
      <c r="AC55" t="n">
        <v>466.3427062701045</v>
      </c>
      <c r="AD55" t="n">
        <v>376793.6248922191</v>
      </c>
      <c r="AE55" t="n">
        <v>515545.6605390756</v>
      </c>
      <c r="AF55" t="n">
        <v>2.598591411351521e-06</v>
      </c>
      <c r="AG55" t="n">
        <v>12.28298611111111</v>
      </c>
      <c r="AH55" t="n">
        <v>466342.7062701045</v>
      </c>
    </row>
    <row r="56">
      <c r="A56" t="n">
        <v>54</v>
      </c>
      <c r="B56" t="n">
        <v>130</v>
      </c>
      <c r="C56" t="inlineStr">
        <is>
          <t xml:space="preserve">CONCLUIDO	</t>
        </is>
      </c>
      <c r="D56" t="n">
        <v>7.0648</v>
      </c>
      <c r="E56" t="n">
        <v>14.15</v>
      </c>
      <c r="F56" t="n">
        <v>10.91</v>
      </c>
      <c r="G56" t="n">
        <v>72.73</v>
      </c>
      <c r="H56" t="n">
        <v>0.93</v>
      </c>
      <c r="I56" t="n">
        <v>9</v>
      </c>
      <c r="J56" t="n">
        <v>278.25</v>
      </c>
      <c r="K56" t="n">
        <v>59.19</v>
      </c>
      <c r="L56" t="n">
        <v>14.5</v>
      </c>
      <c r="M56" t="n">
        <v>7</v>
      </c>
      <c r="N56" t="n">
        <v>74.55</v>
      </c>
      <c r="O56" t="n">
        <v>34551.18</v>
      </c>
      <c r="P56" t="n">
        <v>158.43</v>
      </c>
      <c r="Q56" t="n">
        <v>623.98</v>
      </c>
      <c r="R56" t="n">
        <v>37.47</v>
      </c>
      <c r="S56" t="n">
        <v>29.8</v>
      </c>
      <c r="T56" t="n">
        <v>2749</v>
      </c>
      <c r="U56" t="n">
        <v>0.8</v>
      </c>
      <c r="V56" t="n">
        <v>0.86</v>
      </c>
      <c r="W56" t="n">
        <v>2.37</v>
      </c>
      <c r="X56" t="n">
        <v>0.16</v>
      </c>
      <c r="Y56" t="n">
        <v>1</v>
      </c>
      <c r="Z56" t="n">
        <v>10</v>
      </c>
      <c r="AA56" t="n">
        <v>377.0392043149304</v>
      </c>
      <c r="AB56" t="n">
        <v>515.8816731394287</v>
      </c>
      <c r="AC56" t="n">
        <v>466.6466502994764</v>
      </c>
      <c r="AD56" t="n">
        <v>377039.2043149304</v>
      </c>
      <c r="AE56" t="n">
        <v>515881.6731394287</v>
      </c>
      <c r="AF56" t="n">
        <v>2.597892736767689e-06</v>
      </c>
      <c r="AG56" t="n">
        <v>12.28298611111111</v>
      </c>
      <c r="AH56" t="n">
        <v>466646.6502994765</v>
      </c>
    </row>
    <row r="57">
      <c r="A57" t="n">
        <v>55</v>
      </c>
      <c r="B57" t="n">
        <v>130</v>
      </c>
      <c r="C57" t="inlineStr">
        <is>
          <t xml:space="preserve">CONCLUIDO	</t>
        </is>
      </c>
      <c r="D57" t="n">
        <v>7.0639</v>
      </c>
      <c r="E57" t="n">
        <v>14.16</v>
      </c>
      <c r="F57" t="n">
        <v>10.91</v>
      </c>
      <c r="G57" t="n">
        <v>72.73999999999999</v>
      </c>
      <c r="H57" t="n">
        <v>0.9399999999999999</v>
      </c>
      <c r="I57" t="n">
        <v>9</v>
      </c>
      <c r="J57" t="n">
        <v>278.74</v>
      </c>
      <c r="K57" t="n">
        <v>59.19</v>
      </c>
      <c r="L57" t="n">
        <v>14.75</v>
      </c>
      <c r="M57" t="n">
        <v>7</v>
      </c>
      <c r="N57" t="n">
        <v>74.79000000000001</v>
      </c>
      <c r="O57" t="n">
        <v>34611.59</v>
      </c>
      <c r="P57" t="n">
        <v>158.52</v>
      </c>
      <c r="Q57" t="n">
        <v>623.98</v>
      </c>
      <c r="R57" t="n">
        <v>37.59</v>
      </c>
      <c r="S57" t="n">
        <v>29.8</v>
      </c>
      <c r="T57" t="n">
        <v>2807.33</v>
      </c>
      <c r="U57" t="n">
        <v>0.79</v>
      </c>
      <c r="V57" t="n">
        <v>0.86</v>
      </c>
      <c r="W57" t="n">
        <v>2.36</v>
      </c>
      <c r="X57" t="n">
        <v>0.16</v>
      </c>
      <c r="Y57" t="n">
        <v>1</v>
      </c>
      <c r="Z57" t="n">
        <v>10</v>
      </c>
      <c r="AA57" t="n">
        <v>377.1300330062606</v>
      </c>
      <c r="AB57" t="n">
        <v>516.0059489619858</v>
      </c>
      <c r="AC57" t="n">
        <v>466.759065411951</v>
      </c>
      <c r="AD57" t="n">
        <v>377130.0330062606</v>
      </c>
      <c r="AE57" t="n">
        <v>516005.9489619859</v>
      </c>
      <c r="AF57" t="n">
        <v>2.597561785649032e-06</v>
      </c>
      <c r="AG57" t="n">
        <v>12.29166666666667</v>
      </c>
      <c r="AH57" t="n">
        <v>466759.065411951</v>
      </c>
    </row>
    <row r="58">
      <c r="A58" t="n">
        <v>56</v>
      </c>
      <c r="B58" t="n">
        <v>130</v>
      </c>
      <c r="C58" t="inlineStr">
        <is>
          <t xml:space="preserve">CONCLUIDO	</t>
        </is>
      </c>
      <c r="D58" t="n">
        <v>7.0637</v>
      </c>
      <c r="E58" t="n">
        <v>14.16</v>
      </c>
      <c r="F58" t="n">
        <v>10.91</v>
      </c>
      <c r="G58" t="n">
        <v>72.75</v>
      </c>
      <c r="H58" t="n">
        <v>0.96</v>
      </c>
      <c r="I58" t="n">
        <v>9</v>
      </c>
      <c r="J58" t="n">
        <v>279.23</v>
      </c>
      <c r="K58" t="n">
        <v>59.19</v>
      </c>
      <c r="L58" t="n">
        <v>15</v>
      </c>
      <c r="M58" t="n">
        <v>7</v>
      </c>
      <c r="N58" t="n">
        <v>75.03</v>
      </c>
      <c r="O58" t="n">
        <v>34672.08</v>
      </c>
      <c r="P58" t="n">
        <v>158.41</v>
      </c>
      <c r="Q58" t="n">
        <v>623.97</v>
      </c>
      <c r="R58" t="n">
        <v>37.58</v>
      </c>
      <c r="S58" t="n">
        <v>29.8</v>
      </c>
      <c r="T58" t="n">
        <v>2804.3</v>
      </c>
      <c r="U58" t="n">
        <v>0.79</v>
      </c>
      <c r="V58" t="n">
        <v>0.86</v>
      </c>
      <c r="W58" t="n">
        <v>2.36</v>
      </c>
      <c r="X58" t="n">
        <v>0.17</v>
      </c>
      <c r="Y58" t="n">
        <v>1</v>
      </c>
      <c r="Z58" t="n">
        <v>10</v>
      </c>
      <c r="AA58" t="n">
        <v>377.0500667555497</v>
      </c>
      <c r="AB58" t="n">
        <v>515.8965356099012</v>
      </c>
      <c r="AC58" t="n">
        <v>466.6600943166268</v>
      </c>
      <c r="AD58" t="n">
        <v>377050.0667555497</v>
      </c>
      <c r="AE58" t="n">
        <v>515896.5356099012</v>
      </c>
      <c r="AF58" t="n">
        <v>2.597488240955997e-06</v>
      </c>
      <c r="AG58" t="n">
        <v>12.29166666666667</v>
      </c>
      <c r="AH58" t="n">
        <v>466660.0943166268</v>
      </c>
    </row>
    <row r="59">
      <c r="A59" t="n">
        <v>57</v>
      </c>
      <c r="B59" t="n">
        <v>130</v>
      </c>
      <c r="C59" t="inlineStr">
        <is>
          <t xml:space="preserve">CONCLUIDO	</t>
        </is>
      </c>
      <c r="D59" t="n">
        <v>7.0655</v>
      </c>
      <c r="E59" t="n">
        <v>14.15</v>
      </c>
      <c r="F59" t="n">
        <v>10.91</v>
      </c>
      <c r="G59" t="n">
        <v>72.72</v>
      </c>
      <c r="H59" t="n">
        <v>0.97</v>
      </c>
      <c r="I59" t="n">
        <v>9</v>
      </c>
      <c r="J59" t="n">
        <v>279.72</v>
      </c>
      <c r="K59" t="n">
        <v>59.19</v>
      </c>
      <c r="L59" t="n">
        <v>15.25</v>
      </c>
      <c r="M59" t="n">
        <v>7</v>
      </c>
      <c r="N59" t="n">
        <v>75.27</v>
      </c>
      <c r="O59" t="n">
        <v>34732.68</v>
      </c>
      <c r="P59" t="n">
        <v>157.72</v>
      </c>
      <c r="Q59" t="n">
        <v>624.05</v>
      </c>
      <c r="R59" t="n">
        <v>37.37</v>
      </c>
      <c r="S59" t="n">
        <v>29.8</v>
      </c>
      <c r="T59" t="n">
        <v>2699.37</v>
      </c>
      <c r="U59" t="n">
        <v>0.8</v>
      </c>
      <c r="V59" t="n">
        <v>0.86</v>
      </c>
      <c r="W59" t="n">
        <v>2.37</v>
      </c>
      <c r="X59" t="n">
        <v>0.16</v>
      </c>
      <c r="Y59" t="n">
        <v>1</v>
      </c>
      <c r="Z59" t="n">
        <v>10</v>
      </c>
      <c r="AA59" t="n">
        <v>376.475637768653</v>
      </c>
      <c r="AB59" t="n">
        <v>515.1105765280108</v>
      </c>
      <c r="AC59" t="n">
        <v>465.9491460664114</v>
      </c>
      <c r="AD59" t="n">
        <v>376475.637768653</v>
      </c>
      <c r="AE59" t="n">
        <v>515110.5765280108</v>
      </c>
      <c r="AF59" t="n">
        <v>2.598150143193312e-06</v>
      </c>
      <c r="AG59" t="n">
        <v>12.28298611111111</v>
      </c>
      <c r="AH59" t="n">
        <v>465949.1460664114</v>
      </c>
    </row>
    <row r="60">
      <c r="A60" t="n">
        <v>58</v>
      </c>
      <c r="B60" t="n">
        <v>130</v>
      </c>
      <c r="C60" t="inlineStr">
        <is>
          <t xml:space="preserve">CONCLUIDO	</t>
        </is>
      </c>
      <c r="D60" t="n">
        <v>7.0667</v>
      </c>
      <c r="E60" t="n">
        <v>14.15</v>
      </c>
      <c r="F60" t="n">
        <v>10.91</v>
      </c>
      <c r="G60" t="n">
        <v>72.70999999999999</v>
      </c>
      <c r="H60" t="n">
        <v>0.98</v>
      </c>
      <c r="I60" t="n">
        <v>9</v>
      </c>
      <c r="J60" t="n">
        <v>280.21</v>
      </c>
      <c r="K60" t="n">
        <v>59.19</v>
      </c>
      <c r="L60" t="n">
        <v>15.5</v>
      </c>
      <c r="M60" t="n">
        <v>7</v>
      </c>
      <c r="N60" t="n">
        <v>75.52</v>
      </c>
      <c r="O60" t="n">
        <v>34793.36</v>
      </c>
      <c r="P60" t="n">
        <v>156.72</v>
      </c>
      <c r="Q60" t="n">
        <v>623.99</v>
      </c>
      <c r="R60" t="n">
        <v>37.18</v>
      </c>
      <c r="S60" t="n">
        <v>29.8</v>
      </c>
      <c r="T60" t="n">
        <v>2602.7</v>
      </c>
      <c r="U60" t="n">
        <v>0.8</v>
      </c>
      <c r="V60" t="n">
        <v>0.86</v>
      </c>
      <c r="W60" t="n">
        <v>2.37</v>
      </c>
      <c r="X60" t="n">
        <v>0.16</v>
      </c>
      <c r="Y60" t="n">
        <v>1</v>
      </c>
      <c r="Z60" t="n">
        <v>10</v>
      </c>
      <c r="AA60" t="n">
        <v>375.6770018684471</v>
      </c>
      <c r="AB60" t="n">
        <v>514.0178476560196</v>
      </c>
      <c r="AC60" t="n">
        <v>464.9607057043085</v>
      </c>
      <c r="AD60" t="n">
        <v>375677.0018684471</v>
      </c>
      <c r="AE60" t="n">
        <v>514017.8476560197</v>
      </c>
      <c r="AF60" t="n">
        <v>2.598591411351521e-06</v>
      </c>
      <c r="AG60" t="n">
        <v>12.28298611111111</v>
      </c>
      <c r="AH60" t="n">
        <v>464960.7057043085</v>
      </c>
    </row>
    <row r="61">
      <c r="A61" t="n">
        <v>59</v>
      </c>
      <c r="B61" t="n">
        <v>130</v>
      </c>
      <c r="C61" t="inlineStr">
        <is>
          <t xml:space="preserve">CONCLUIDO	</t>
        </is>
      </c>
      <c r="D61" t="n">
        <v>7.0603</v>
      </c>
      <c r="E61" t="n">
        <v>14.16</v>
      </c>
      <c r="F61" t="n">
        <v>10.92</v>
      </c>
      <c r="G61" t="n">
        <v>72.79000000000001</v>
      </c>
      <c r="H61" t="n">
        <v>1</v>
      </c>
      <c r="I61" t="n">
        <v>9</v>
      </c>
      <c r="J61" t="n">
        <v>280.7</v>
      </c>
      <c r="K61" t="n">
        <v>59.19</v>
      </c>
      <c r="L61" t="n">
        <v>15.75</v>
      </c>
      <c r="M61" t="n">
        <v>7</v>
      </c>
      <c r="N61" t="n">
        <v>75.76000000000001</v>
      </c>
      <c r="O61" t="n">
        <v>34854.15</v>
      </c>
      <c r="P61" t="n">
        <v>156.14</v>
      </c>
      <c r="Q61" t="n">
        <v>624.08</v>
      </c>
      <c r="R61" t="n">
        <v>37.63</v>
      </c>
      <c r="S61" t="n">
        <v>29.8</v>
      </c>
      <c r="T61" t="n">
        <v>2829.01</v>
      </c>
      <c r="U61" t="n">
        <v>0.79</v>
      </c>
      <c r="V61" t="n">
        <v>0.86</v>
      </c>
      <c r="W61" t="n">
        <v>2.37</v>
      </c>
      <c r="X61" t="n">
        <v>0.17</v>
      </c>
      <c r="Y61" t="n">
        <v>1</v>
      </c>
      <c r="Z61" t="n">
        <v>10</v>
      </c>
      <c r="AA61" t="n">
        <v>375.4244304500433</v>
      </c>
      <c r="AB61" t="n">
        <v>513.6722682986951</v>
      </c>
      <c r="AC61" t="n">
        <v>464.6481079558233</v>
      </c>
      <c r="AD61" t="n">
        <v>375424.4304500433</v>
      </c>
      <c r="AE61" t="n">
        <v>513672.2682986951</v>
      </c>
      <c r="AF61" t="n">
        <v>2.596237981174402e-06</v>
      </c>
      <c r="AG61" t="n">
        <v>12.29166666666667</v>
      </c>
      <c r="AH61" t="n">
        <v>464648.1079558233</v>
      </c>
    </row>
    <row r="62">
      <c r="A62" t="n">
        <v>60</v>
      </c>
      <c r="B62" t="n">
        <v>130</v>
      </c>
      <c r="C62" t="inlineStr">
        <is>
          <t xml:space="preserve">CONCLUIDO	</t>
        </is>
      </c>
      <c r="D62" t="n">
        <v>7.0993</v>
      </c>
      <c r="E62" t="n">
        <v>14.09</v>
      </c>
      <c r="F62" t="n">
        <v>10.89</v>
      </c>
      <c r="G62" t="n">
        <v>81.67</v>
      </c>
      <c r="H62" t="n">
        <v>1.01</v>
      </c>
      <c r="I62" t="n">
        <v>8</v>
      </c>
      <c r="J62" t="n">
        <v>281.2</v>
      </c>
      <c r="K62" t="n">
        <v>59.19</v>
      </c>
      <c r="L62" t="n">
        <v>16</v>
      </c>
      <c r="M62" t="n">
        <v>6</v>
      </c>
      <c r="N62" t="n">
        <v>76</v>
      </c>
      <c r="O62" t="n">
        <v>34915.03</v>
      </c>
      <c r="P62" t="n">
        <v>155.26</v>
      </c>
      <c r="Q62" t="n">
        <v>624</v>
      </c>
      <c r="R62" t="n">
        <v>36.89</v>
      </c>
      <c r="S62" t="n">
        <v>29.8</v>
      </c>
      <c r="T62" t="n">
        <v>2463.88</v>
      </c>
      <c r="U62" t="n">
        <v>0.8100000000000001</v>
      </c>
      <c r="V62" t="n">
        <v>0.86</v>
      </c>
      <c r="W62" t="n">
        <v>2.36</v>
      </c>
      <c r="X62" t="n">
        <v>0.14</v>
      </c>
      <c r="Y62" t="n">
        <v>1</v>
      </c>
      <c r="Z62" t="n">
        <v>10</v>
      </c>
      <c r="AA62" t="n">
        <v>373.704310568904</v>
      </c>
      <c r="AB62" t="n">
        <v>511.318724390987</v>
      </c>
      <c r="AC62" t="n">
        <v>462.5191829754473</v>
      </c>
      <c r="AD62" t="n">
        <v>373704.310568904</v>
      </c>
      <c r="AE62" t="n">
        <v>511318.724390987</v>
      </c>
      <c r="AF62" t="n">
        <v>2.610579196316223e-06</v>
      </c>
      <c r="AG62" t="n">
        <v>12.23090277777778</v>
      </c>
      <c r="AH62" t="n">
        <v>462519.1829754473</v>
      </c>
    </row>
    <row r="63">
      <c r="A63" t="n">
        <v>61</v>
      </c>
      <c r="B63" t="n">
        <v>130</v>
      </c>
      <c r="C63" t="inlineStr">
        <is>
          <t xml:space="preserve">CONCLUIDO	</t>
        </is>
      </c>
      <c r="D63" t="n">
        <v>7.0974</v>
      </c>
      <c r="E63" t="n">
        <v>14.09</v>
      </c>
      <c r="F63" t="n">
        <v>10.89</v>
      </c>
      <c r="G63" t="n">
        <v>81.7</v>
      </c>
      <c r="H63" t="n">
        <v>1.03</v>
      </c>
      <c r="I63" t="n">
        <v>8</v>
      </c>
      <c r="J63" t="n">
        <v>281.69</v>
      </c>
      <c r="K63" t="n">
        <v>59.19</v>
      </c>
      <c r="L63" t="n">
        <v>16.25</v>
      </c>
      <c r="M63" t="n">
        <v>6</v>
      </c>
      <c r="N63" t="n">
        <v>76.25</v>
      </c>
      <c r="O63" t="n">
        <v>34976</v>
      </c>
      <c r="P63" t="n">
        <v>155.34</v>
      </c>
      <c r="Q63" t="n">
        <v>623.97</v>
      </c>
      <c r="R63" t="n">
        <v>36.89</v>
      </c>
      <c r="S63" t="n">
        <v>29.8</v>
      </c>
      <c r="T63" t="n">
        <v>2465.64</v>
      </c>
      <c r="U63" t="n">
        <v>0.8100000000000001</v>
      </c>
      <c r="V63" t="n">
        <v>0.86</v>
      </c>
      <c r="W63" t="n">
        <v>2.37</v>
      </c>
      <c r="X63" t="n">
        <v>0.15</v>
      </c>
      <c r="Y63" t="n">
        <v>1</v>
      </c>
      <c r="Z63" t="n">
        <v>10</v>
      </c>
      <c r="AA63" t="n">
        <v>373.8099192800241</v>
      </c>
      <c r="AB63" t="n">
        <v>511.463222888669</v>
      </c>
      <c r="AC63" t="n">
        <v>462.6498907393155</v>
      </c>
      <c r="AD63" t="n">
        <v>373809.9192800241</v>
      </c>
      <c r="AE63" t="n">
        <v>511463.222888669</v>
      </c>
      <c r="AF63" t="n">
        <v>2.609880521732391e-06</v>
      </c>
      <c r="AG63" t="n">
        <v>12.23090277777778</v>
      </c>
      <c r="AH63" t="n">
        <v>462649.8907393155</v>
      </c>
    </row>
    <row r="64">
      <c r="A64" t="n">
        <v>62</v>
      </c>
      <c r="B64" t="n">
        <v>130</v>
      </c>
      <c r="C64" t="inlineStr">
        <is>
          <t xml:space="preserve">CONCLUIDO	</t>
        </is>
      </c>
      <c r="D64" t="n">
        <v>7.095</v>
      </c>
      <c r="E64" t="n">
        <v>14.09</v>
      </c>
      <c r="F64" t="n">
        <v>10.9</v>
      </c>
      <c r="G64" t="n">
        <v>81.73999999999999</v>
      </c>
      <c r="H64" t="n">
        <v>1.04</v>
      </c>
      <c r="I64" t="n">
        <v>8</v>
      </c>
      <c r="J64" t="n">
        <v>282.19</v>
      </c>
      <c r="K64" t="n">
        <v>59.19</v>
      </c>
      <c r="L64" t="n">
        <v>16.5</v>
      </c>
      <c r="M64" t="n">
        <v>6</v>
      </c>
      <c r="N64" t="n">
        <v>76.48999999999999</v>
      </c>
      <c r="O64" t="n">
        <v>35037.08</v>
      </c>
      <c r="P64" t="n">
        <v>155.27</v>
      </c>
      <c r="Q64" t="n">
        <v>623.97</v>
      </c>
      <c r="R64" t="n">
        <v>36.99</v>
      </c>
      <c r="S64" t="n">
        <v>29.8</v>
      </c>
      <c r="T64" t="n">
        <v>2514.55</v>
      </c>
      <c r="U64" t="n">
        <v>0.8100000000000001</v>
      </c>
      <c r="V64" t="n">
        <v>0.86</v>
      </c>
      <c r="W64" t="n">
        <v>2.37</v>
      </c>
      <c r="X64" t="n">
        <v>0.15</v>
      </c>
      <c r="Y64" t="n">
        <v>1</v>
      </c>
      <c r="Z64" t="n">
        <v>10</v>
      </c>
      <c r="AA64" t="n">
        <v>373.8547879573684</v>
      </c>
      <c r="AB64" t="n">
        <v>511.5246141924777</v>
      </c>
      <c r="AC64" t="n">
        <v>462.7054229432519</v>
      </c>
      <c r="AD64" t="n">
        <v>373854.7879573684</v>
      </c>
      <c r="AE64" t="n">
        <v>511524.6141924777</v>
      </c>
      <c r="AF64" t="n">
        <v>2.608997985415971e-06</v>
      </c>
      <c r="AG64" t="n">
        <v>12.23090277777778</v>
      </c>
      <c r="AH64" t="n">
        <v>462705.4229432519</v>
      </c>
    </row>
    <row r="65">
      <c r="A65" t="n">
        <v>63</v>
      </c>
      <c r="B65" t="n">
        <v>130</v>
      </c>
      <c r="C65" t="inlineStr">
        <is>
          <t xml:space="preserve">CONCLUIDO	</t>
        </is>
      </c>
      <c r="D65" t="n">
        <v>7.1023</v>
      </c>
      <c r="E65" t="n">
        <v>14.08</v>
      </c>
      <c r="F65" t="n">
        <v>10.88</v>
      </c>
      <c r="G65" t="n">
        <v>81.63</v>
      </c>
      <c r="H65" t="n">
        <v>1.06</v>
      </c>
      <c r="I65" t="n">
        <v>8</v>
      </c>
      <c r="J65" t="n">
        <v>282.68</v>
      </c>
      <c r="K65" t="n">
        <v>59.19</v>
      </c>
      <c r="L65" t="n">
        <v>16.75</v>
      </c>
      <c r="M65" t="n">
        <v>6</v>
      </c>
      <c r="N65" t="n">
        <v>76.73999999999999</v>
      </c>
      <c r="O65" t="n">
        <v>35098.25</v>
      </c>
      <c r="P65" t="n">
        <v>154.42</v>
      </c>
      <c r="Q65" t="n">
        <v>624</v>
      </c>
      <c r="R65" t="n">
        <v>36.48</v>
      </c>
      <c r="S65" t="n">
        <v>29.8</v>
      </c>
      <c r="T65" t="n">
        <v>2259.83</v>
      </c>
      <c r="U65" t="n">
        <v>0.82</v>
      </c>
      <c r="V65" t="n">
        <v>0.86</v>
      </c>
      <c r="W65" t="n">
        <v>2.37</v>
      </c>
      <c r="X65" t="n">
        <v>0.14</v>
      </c>
      <c r="Y65" t="n">
        <v>1</v>
      </c>
      <c r="Z65" t="n">
        <v>10</v>
      </c>
      <c r="AA65" t="n">
        <v>372.948289254826</v>
      </c>
      <c r="AB65" t="n">
        <v>510.284302675759</v>
      </c>
      <c r="AC65" t="n">
        <v>461.5834850169006</v>
      </c>
      <c r="AD65" t="n">
        <v>372948.289254826</v>
      </c>
      <c r="AE65" t="n">
        <v>510284.302675759</v>
      </c>
      <c r="AF65" t="n">
        <v>2.611682366711748e-06</v>
      </c>
      <c r="AG65" t="n">
        <v>12.22222222222222</v>
      </c>
      <c r="AH65" t="n">
        <v>461583.4850169006</v>
      </c>
    </row>
    <row r="66">
      <c r="A66" t="n">
        <v>64</v>
      </c>
      <c r="B66" t="n">
        <v>130</v>
      </c>
      <c r="C66" t="inlineStr">
        <is>
          <t xml:space="preserve">CONCLUIDO	</t>
        </is>
      </c>
      <c r="D66" t="n">
        <v>7.1024</v>
      </c>
      <c r="E66" t="n">
        <v>14.08</v>
      </c>
      <c r="F66" t="n">
        <v>10.88</v>
      </c>
      <c r="G66" t="n">
        <v>81.63</v>
      </c>
      <c r="H66" t="n">
        <v>1.07</v>
      </c>
      <c r="I66" t="n">
        <v>8</v>
      </c>
      <c r="J66" t="n">
        <v>283.18</v>
      </c>
      <c r="K66" t="n">
        <v>59.19</v>
      </c>
      <c r="L66" t="n">
        <v>17</v>
      </c>
      <c r="M66" t="n">
        <v>6</v>
      </c>
      <c r="N66" t="n">
        <v>76.98</v>
      </c>
      <c r="O66" t="n">
        <v>35159.52</v>
      </c>
      <c r="P66" t="n">
        <v>153.68</v>
      </c>
      <c r="Q66" t="n">
        <v>623.97</v>
      </c>
      <c r="R66" t="n">
        <v>36.53</v>
      </c>
      <c r="S66" t="n">
        <v>29.8</v>
      </c>
      <c r="T66" t="n">
        <v>2285.5</v>
      </c>
      <c r="U66" t="n">
        <v>0.82</v>
      </c>
      <c r="V66" t="n">
        <v>0.86</v>
      </c>
      <c r="W66" t="n">
        <v>2.37</v>
      </c>
      <c r="X66" t="n">
        <v>0.14</v>
      </c>
      <c r="Y66" t="n">
        <v>1</v>
      </c>
      <c r="Z66" t="n">
        <v>10</v>
      </c>
      <c r="AA66" t="n">
        <v>372.3789732371724</v>
      </c>
      <c r="AB66" t="n">
        <v>509.5053393839552</v>
      </c>
      <c r="AC66" t="n">
        <v>460.8788648883847</v>
      </c>
      <c r="AD66" t="n">
        <v>372378.9732371724</v>
      </c>
      <c r="AE66" t="n">
        <v>509505.3393839552</v>
      </c>
      <c r="AF66" t="n">
        <v>2.611719139058266e-06</v>
      </c>
      <c r="AG66" t="n">
        <v>12.22222222222222</v>
      </c>
      <c r="AH66" t="n">
        <v>460878.8648883847</v>
      </c>
    </row>
    <row r="67">
      <c r="A67" t="n">
        <v>65</v>
      </c>
      <c r="B67" t="n">
        <v>130</v>
      </c>
      <c r="C67" t="inlineStr">
        <is>
          <t xml:space="preserve">CONCLUIDO	</t>
        </is>
      </c>
      <c r="D67" t="n">
        <v>7.1049</v>
      </c>
      <c r="E67" t="n">
        <v>14.07</v>
      </c>
      <c r="F67" t="n">
        <v>10.88</v>
      </c>
      <c r="G67" t="n">
        <v>81.59</v>
      </c>
      <c r="H67" t="n">
        <v>1.08</v>
      </c>
      <c r="I67" t="n">
        <v>8</v>
      </c>
      <c r="J67" t="n">
        <v>283.68</v>
      </c>
      <c r="K67" t="n">
        <v>59.19</v>
      </c>
      <c r="L67" t="n">
        <v>17.25</v>
      </c>
      <c r="M67" t="n">
        <v>6</v>
      </c>
      <c r="N67" t="n">
        <v>77.23</v>
      </c>
      <c r="O67" t="n">
        <v>35220.89</v>
      </c>
      <c r="P67" t="n">
        <v>153.15</v>
      </c>
      <c r="Q67" t="n">
        <v>623.97</v>
      </c>
      <c r="R67" t="n">
        <v>36.37</v>
      </c>
      <c r="S67" t="n">
        <v>29.8</v>
      </c>
      <c r="T67" t="n">
        <v>2203.62</v>
      </c>
      <c r="U67" t="n">
        <v>0.82</v>
      </c>
      <c r="V67" t="n">
        <v>0.86</v>
      </c>
      <c r="W67" t="n">
        <v>2.37</v>
      </c>
      <c r="X67" t="n">
        <v>0.13</v>
      </c>
      <c r="Y67" t="n">
        <v>1</v>
      </c>
      <c r="Z67" t="n">
        <v>10</v>
      </c>
      <c r="AA67" t="n">
        <v>371.9153026216395</v>
      </c>
      <c r="AB67" t="n">
        <v>508.8709247920792</v>
      </c>
      <c r="AC67" t="n">
        <v>460.304997934751</v>
      </c>
      <c r="AD67" t="n">
        <v>371915.3026216395</v>
      </c>
      <c r="AE67" t="n">
        <v>508870.9247920791</v>
      </c>
      <c r="AF67" t="n">
        <v>2.612638447721203e-06</v>
      </c>
      <c r="AG67" t="n">
        <v>12.21354166666667</v>
      </c>
      <c r="AH67" t="n">
        <v>460304.997934751</v>
      </c>
    </row>
    <row r="68">
      <c r="A68" t="n">
        <v>66</v>
      </c>
      <c r="B68" t="n">
        <v>130</v>
      </c>
      <c r="C68" t="inlineStr">
        <is>
          <t xml:space="preserve">CONCLUIDO	</t>
        </is>
      </c>
      <c r="D68" t="n">
        <v>7.1055</v>
      </c>
      <c r="E68" t="n">
        <v>14.07</v>
      </c>
      <c r="F68" t="n">
        <v>10.88</v>
      </c>
      <c r="G68" t="n">
        <v>81.58</v>
      </c>
      <c r="H68" t="n">
        <v>1.1</v>
      </c>
      <c r="I68" t="n">
        <v>8</v>
      </c>
      <c r="J68" t="n">
        <v>284.17</v>
      </c>
      <c r="K68" t="n">
        <v>59.19</v>
      </c>
      <c r="L68" t="n">
        <v>17.5</v>
      </c>
      <c r="M68" t="n">
        <v>6</v>
      </c>
      <c r="N68" t="n">
        <v>77.48</v>
      </c>
      <c r="O68" t="n">
        <v>35282.36</v>
      </c>
      <c r="P68" t="n">
        <v>152.32</v>
      </c>
      <c r="Q68" t="n">
        <v>623.97</v>
      </c>
      <c r="R68" t="n">
        <v>36.35</v>
      </c>
      <c r="S68" t="n">
        <v>29.8</v>
      </c>
      <c r="T68" t="n">
        <v>2190.91</v>
      </c>
      <c r="U68" t="n">
        <v>0.82</v>
      </c>
      <c r="V68" t="n">
        <v>0.86</v>
      </c>
      <c r="W68" t="n">
        <v>2.37</v>
      </c>
      <c r="X68" t="n">
        <v>0.13</v>
      </c>
      <c r="Y68" t="n">
        <v>1</v>
      </c>
      <c r="Z68" t="n">
        <v>10</v>
      </c>
      <c r="AA68" t="n">
        <v>371.2658099351289</v>
      </c>
      <c r="AB68" t="n">
        <v>507.9822602448002</v>
      </c>
      <c r="AC68" t="n">
        <v>459.5011462846159</v>
      </c>
      <c r="AD68" t="n">
        <v>371265.8099351288</v>
      </c>
      <c r="AE68" t="n">
        <v>507982.2602448002</v>
      </c>
      <c r="AF68" t="n">
        <v>2.612859081800308e-06</v>
      </c>
      <c r="AG68" t="n">
        <v>12.21354166666667</v>
      </c>
      <c r="AH68" t="n">
        <v>459501.1462846159</v>
      </c>
    </row>
    <row r="69">
      <c r="A69" t="n">
        <v>67</v>
      </c>
      <c r="B69" t="n">
        <v>130</v>
      </c>
      <c r="C69" t="inlineStr">
        <is>
          <t xml:space="preserve">CONCLUIDO	</t>
        </is>
      </c>
      <c r="D69" t="n">
        <v>7.1056</v>
      </c>
      <c r="E69" t="n">
        <v>14.07</v>
      </c>
      <c r="F69" t="n">
        <v>10.88</v>
      </c>
      <c r="G69" t="n">
        <v>81.58</v>
      </c>
      <c r="H69" t="n">
        <v>1.11</v>
      </c>
      <c r="I69" t="n">
        <v>8</v>
      </c>
      <c r="J69" t="n">
        <v>284.67</v>
      </c>
      <c r="K69" t="n">
        <v>59.19</v>
      </c>
      <c r="L69" t="n">
        <v>17.75</v>
      </c>
      <c r="M69" t="n">
        <v>6</v>
      </c>
      <c r="N69" t="n">
        <v>77.73</v>
      </c>
      <c r="O69" t="n">
        <v>35343.92</v>
      </c>
      <c r="P69" t="n">
        <v>150.97</v>
      </c>
      <c r="Q69" t="n">
        <v>623.97</v>
      </c>
      <c r="R69" t="n">
        <v>36.55</v>
      </c>
      <c r="S69" t="n">
        <v>29.8</v>
      </c>
      <c r="T69" t="n">
        <v>2291.42</v>
      </c>
      <c r="U69" t="n">
        <v>0.82</v>
      </c>
      <c r="V69" t="n">
        <v>0.86</v>
      </c>
      <c r="W69" t="n">
        <v>2.36</v>
      </c>
      <c r="X69" t="n">
        <v>0.13</v>
      </c>
      <c r="Y69" t="n">
        <v>1</v>
      </c>
      <c r="Z69" t="n">
        <v>10</v>
      </c>
      <c r="AA69" t="n">
        <v>370.2295939137237</v>
      </c>
      <c r="AB69" t="n">
        <v>506.5644637696894</v>
      </c>
      <c r="AC69" t="n">
        <v>458.2186623151996</v>
      </c>
      <c r="AD69" t="n">
        <v>370229.5939137237</v>
      </c>
      <c r="AE69" t="n">
        <v>506564.4637696894</v>
      </c>
      <c r="AF69" t="n">
        <v>2.612895854146825e-06</v>
      </c>
      <c r="AG69" t="n">
        <v>12.21354166666667</v>
      </c>
      <c r="AH69" t="n">
        <v>458218.6623151996</v>
      </c>
    </row>
    <row r="70">
      <c r="A70" t="n">
        <v>68</v>
      </c>
      <c r="B70" t="n">
        <v>130</v>
      </c>
      <c r="C70" t="inlineStr">
        <is>
          <t xml:space="preserve">CONCLUIDO	</t>
        </is>
      </c>
      <c r="D70" t="n">
        <v>7.1363</v>
      </c>
      <c r="E70" t="n">
        <v>14.01</v>
      </c>
      <c r="F70" t="n">
        <v>10.87</v>
      </c>
      <c r="G70" t="n">
        <v>93.13</v>
      </c>
      <c r="H70" t="n">
        <v>1.12</v>
      </c>
      <c r="I70" t="n">
        <v>7</v>
      </c>
      <c r="J70" t="n">
        <v>285.17</v>
      </c>
      <c r="K70" t="n">
        <v>59.19</v>
      </c>
      <c r="L70" t="n">
        <v>18</v>
      </c>
      <c r="M70" t="n">
        <v>5</v>
      </c>
      <c r="N70" t="n">
        <v>77.98</v>
      </c>
      <c r="O70" t="n">
        <v>35405.59</v>
      </c>
      <c r="P70" t="n">
        <v>150.04</v>
      </c>
      <c r="Q70" t="n">
        <v>623.98</v>
      </c>
      <c r="R70" t="n">
        <v>35.93</v>
      </c>
      <c r="S70" t="n">
        <v>29.8</v>
      </c>
      <c r="T70" t="n">
        <v>1988.62</v>
      </c>
      <c r="U70" t="n">
        <v>0.83</v>
      </c>
      <c r="V70" t="n">
        <v>0.86</v>
      </c>
      <c r="W70" t="n">
        <v>2.37</v>
      </c>
      <c r="X70" t="n">
        <v>0.12</v>
      </c>
      <c r="Y70" t="n">
        <v>1</v>
      </c>
      <c r="Z70" t="n">
        <v>10</v>
      </c>
      <c r="AA70" t="n">
        <v>368.7816221928082</v>
      </c>
      <c r="AB70" t="n">
        <v>504.5832849811289</v>
      </c>
      <c r="AC70" t="n">
        <v>456.4265644496174</v>
      </c>
      <c r="AD70" t="n">
        <v>368781.6221928082</v>
      </c>
      <c r="AE70" t="n">
        <v>504583.2849811289</v>
      </c>
      <c r="AF70" t="n">
        <v>2.624184964527695e-06</v>
      </c>
      <c r="AG70" t="n">
        <v>12.16145833333333</v>
      </c>
      <c r="AH70" t="n">
        <v>456426.5644496174</v>
      </c>
    </row>
    <row r="71">
      <c r="A71" t="n">
        <v>69</v>
      </c>
      <c r="B71" t="n">
        <v>130</v>
      </c>
      <c r="C71" t="inlineStr">
        <is>
          <t xml:space="preserve">CONCLUIDO	</t>
        </is>
      </c>
      <c r="D71" t="n">
        <v>7.1361</v>
      </c>
      <c r="E71" t="n">
        <v>14.01</v>
      </c>
      <c r="F71" t="n">
        <v>10.87</v>
      </c>
      <c r="G71" t="n">
        <v>93.14</v>
      </c>
      <c r="H71" t="n">
        <v>1.14</v>
      </c>
      <c r="I71" t="n">
        <v>7</v>
      </c>
      <c r="J71" t="n">
        <v>285.67</v>
      </c>
      <c r="K71" t="n">
        <v>59.19</v>
      </c>
      <c r="L71" t="n">
        <v>18.25</v>
      </c>
      <c r="M71" t="n">
        <v>5</v>
      </c>
      <c r="N71" t="n">
        <v>78.23</v>
      </c>
      <c r="O71" t="n">
        <v>35467.36</v>
      </c>
      <c r="P71" t="n">
        <v>150.29</v>
      </c>
      <c r="Q71" t="n">
        <v>623.98</v>
      </c>
      <c r="R71" t="n">
        <v>36.06</v>
      </c>
      <c r="S71" t="n">
        <v>29.8</v>
      </c>
      <c r="T71" t="n">
        <v>2051.76</v>
      </c>
      <c r="U71" t="n">
        <v>0.83</v>
      </c>
      <c r="V71" t="n">
        <v>0.86</v>
      </c>
      <c r="W71" t="n">
        <v>2.36</v>
      </c>
      <c r="X71" t="n">
        <v>0.12</v>
      </c>
      <c r="Y71" t="n">
        <v>1</v>
      </c>
      <c r="Z71" t="n">
        <v>10</v>
      </c>
      <c r="AA71" t="n">
        <v>368.9767676920019</v>
      </c>
      <c r="AB71" t="n">
        <v>504.8502916623375</v>
      </c>
      <c r="AC71" t="n">
        <v>456.6680883879177</v>
      </c>
      <c r="AD71" t="n">
        <v>368976.7676920019</v>
      </c>
      <c r="AE71" t="n">
        <v>504850.2916623375</v>
      </c>
      <c r="AF71" t="n">
        <v>2.62411141983466e-06</v>
      </c>
      <c r="AG71" t="n">
        <v>12.16145833333333</v>
      </c>
      <c r="AH71" t="n">
        <v>456668.0883879177</v>
      </c>
    </row>
    <row r="72">
      <c r="A72" t="n">
        <v>70</v>
      </c>
      <c r="B72" t="n">
        <v>130</v>
      </c>
      <c r="C72" t="inlineStr">
        <is>
          <t xml:space="preserve">CONCLUIDO	</t>
        </is>
      </c>
      <c r="D72" t="n">
        <v>7.1344</v>
      </c>
      <c r="E72" t="n">
        <v>14.02</v>
      </c>
      <c r="F72" t="n">
        <v>10.87</v>
      </c>
      <c r="G72" t="n">
        <v>93.17</v>
      </c>
      <c r="H72" t="n">
        <v>1.15</v>
      </c>
      <c r="I72" t="n">
        <v>7</v>
      </c>
      <c r="J72" t="n">
        <v>286.18</v>
      </c>
      <c r="K72" t="n">
        <v>59.19</v>
      </c>
      <c r="L72" t="n">
        <v>18.5</v>
      </c>
      <c r="M72" t="n">
        <v>5</v>
      </c>
      <c r="N72" t="n">
        <v>78.48</v>
      </c>
      <c r="O72" t="n">
        <v>35529.23</v>
      </c>
      <c r="P72" t="n">
        <v>150.63</v>
      </c>
      <c r="Q72" t="n">
        <v>624</v>
      </c>
      <c r="R72" t="n">
        <v>36.17</v>
      </c>
      <c r="S72" t="n">
        <v>29.8</v>
      </c>
      <c r="T72" t="n">
        <v>2107.83</v>
      </c>
      <c r="U72" t="n">
        <v>0.82</v>
      </c>
      <c r="V72" t="n">
        <v>0.86</v>
      </c>
      <c r="W72" t="n">
        <v>2.36</v>
      </c>
      <c r="X72" t="n">
        <v>0.12</v>
      </c>
      <c r="Y72" t="n">
        <v>1</v>
      </c>
      <c r="Z72" t="n">
        <v>10</v>
      </c>
      <c r="AA72" t="n">
        <v>369.2743886521515</v>
      </c>
      <c r="AB72" t="n">
        <v>505.2575097901241</v>
      </c>
      <c r="AC72" t="n">
        <v>457.0364421891227</v>
      </c>
      <c r="AD72" t="n">
        <v>369274.3886521515</v>
      </c>
      <c r="AE72" t="n">
        <v>505257.5097901241</v>
      </c>
      <c r="AF72" t="n">
        <v>2.623486289943862e-06</v>
      </c>
      <c r="AG72" t="n">
        <v>12.17013888888889</v>
      </c>
      <c r="AH72" t="n">
        <v>457036.4421891227</v>
      </c>
    </row>
    <row r="73">
      <c r="A73" t="n">
        <v>71</v>
      </c>
      <c r="B73" t="n">
        <v>130</v>
      </c>
      <c r="C73" t="inlineStr">
        <is>
          <t xml:space="preserve">CONCLUIDO	</t>
        </is>
      </c>
      <c r="D73" t="n">
        <v>7.1379</v>
      </c>
      <c r="E73" t="n">
        <v>14.01</v>
      </c>
      <c r="F73" t="n">
        <v>10.86</v>
      </c>
      <c r="G73" t="n">
        <v>93.11</v>
      </c>
      <c r="H73" t="n">
        <v>1.16</v>
      </c>
      <c r="I73" t="n">
        <v>7</v>
      </c>
      <c r="J73" t="n">
        <v>286.68</v>
      </c>
      <c r="K73" t="n">
        <v>59.19</v>
      </c>
      <c r="L73" t="n">
        <v>18.75</v>
      </c>
      <c r="M73" t="n">
        <v>5</v>
      </c>
      <c r="N73" t="n">
        <v>78.73999999999999</v>
      </c>
      <c r="O73" t="n">
        <v>35591.33</v>
      </c>
      <c r="P73" t="n">
        <v>150.81</v>
      </c>
      <c r="Q73" t="n">
        <v>623.97</v>
      </c>
      <c r="R73" t="n">
        <v>36.02</v>
      </c>
      <c r="S73" t="n">
        <v>29.8</v>
      </c>
      <c r="T73" t="n">
        <v>2032.87</v>
      </c>
      <c r="U73" t="n">
        <v>0.83</v>
      </c>
      <c r="V73" t="n">
        <v>0.86</v>
      </c>
      <c r="W73" t="n">
        <v>2.36</v>
      </c>
      <c r="X73" t="n">
        <v>0.12</v>
      </c>
      <c r="Y73" t="n">
        <v>1</v>
      </c>
      <c r="Z73" t="n">
        <v>10</v>
      </c>
      <c r="AA73" t="n">
        <v>369.2903780263654</v>
      </c>
      <c r="AB73" t="n">
        <v>505.2793871573251</v>
      </c>
      <c r="AC73" t="n">
        <v>457.056231611103</v>
      </c>
      <c r="AD73" t="n">
        <v>369290.3780263654</v>
      </c>
      <c r="AE73" t="n">
        <v>505279.3871573251</v>
      </c>
      <c r="AF73" t="n">
        <v>2.624773322071975e-06</v>
      </c>
      <c r="AG73" t="n">
        <v>12.16145833333333</v>
      </c>
      <c r="AH73" t="n">
        <v>457056.231611103</v>
      </c>
    </row>
    <row r="74">
      <c r="A74" t="n">
        <v>72</v>
      </c>
      <c r="B74" t="n">
        <v>130</v>
      </c>
      <c r="C74" t="inlineStr">
        <is>
          <t xml:space="preserve">CONCLUIDO	</t>
        </is>
      </c>
      <c r="D74" t="n">
        <v>7.1346</v>
      </c>
      <c r="E74" t="n">
        <v>14.02</v>
      </c>
      <c r="F74" t="n">
        <v>10.87</v>
      </c>
      <c r="G74" t="n">
        <v>93.16</v>
      </c>
      <c r="H74" t="n">
        <v>1.18</v>
      </c>
      <c r="I74" t="n">
        <v>7</v>
      </c>
      <c r="J74" t="n">
        <v>287.18</v>
      </c>
      <c r="K74" t="n">
        <v>59.19</v>
      </c>
      <c r="L74" t="n">
        <v>19</v>
      </c>
      <c r="M74" t="n">
        <v>5</v>
      </c>
      <c r="N74" t="n">
        <v>78.98999999999999</v>
      </c>
      <c r="O74" t="n">
        <v>35653.4</v>
      </c>
      <c r="P74" t="n">
        <v>150.38</v>
      </c>
      <c r="Q74" t="n">
        <v>623.97</v>
      </c>
      <c r="R74" t="n">
        <v>36.17</v>
      </c>
      <c r="S74" t="n">
        <v>29.8</v>
      </c>
      <c r="T74" t="n">
        <v>2108.16</v>
      </c>
      <c r="U74" t="n">
        <v>0.82</v>
      </c>
      <c r="V74" t="n">
        <v>0.86</v>
      </c>
      <c r="W74" t="n">
        <v>2.36</v>
      </c>
      <c r="X74" t="n">
        <v>0.12</v>
      </c>
      <c r="Y74" t="n">
        <v>1</v>
      </c>
      <c r="Z74" t="n">
        <v>10</v>
      </c>
      <c r="AA74" t="n">
        <v>369.0791883115454</v>
      </c>
      <c r="AB74" t="n">
        <v>504.9904280724757</v>
      </c>
      <c r="AC74" t="n">
        <v>456.7948503757551</v>
      </c>
      <c r="AD74" t="n">
        <v>369079.1883115454</v>
      </c>
      <c r="AE74" t="n">
        <v>504990.4280724757</v>
      </c>
      <c r="AF74" t="n">
        <v>2.623559834636898e-06</v>
      </c>
      <c r="AG74" t="n">
        <v>12.17013888888889</v>
      </c>
      <c r="AH74" t="n">
        <v>456794.8503757551</v>
      </c>
    </row>
    <row r="75">
      <c r="A75" t="n">
        <v>73</v>
      </c>
      <c r="B75" t="n">
        <v>130</v>
      </c>
      <c r="C75" t="inlineStr">
        <is>
          <t xml:space="preserve">CONCLUIDO	</t>
        </is>
      </c>
      <c r="D75" t="n">
        <v>7.1363</v>
      </c>
      <c r="E75" t="n">
        <v>14.01</v>
      </c>
      <c r="F75" t="n">
        <v>10.87</v>
      </c>
      <c r="G75" t="n">
        <v>93.13</v>
      </c>
      <c r="H75" t="n">
        <v>1.19</v>
      </c>
      <c r="I75" t="n">
        <v>7</v>
      </c>
      <c r="J75" t="n">
        <v>287.69</v>
      </c>
      <c r="K75" t="n">
        <v>59.19</v>
      </c>
      <c r="L75" t="n">
        <v>19.25</v>
      </c>
      <c r="M75" t="n">
        <v>5</v>
      </c>
      <c r="N75" t="n">
        <v>79.23999999999999</v>
      </c>
      <c r="O75" t="n">
        <v>35715.58</v>
      </c>
      <c r="P75" t="n">
        <v>150.15</v>
      </c>
      <c r="Q75" t="n">
        <v>623.97</v>
      </c>
      <c r="R75" t="n">
        <v>36.01</v>
      </c>
      <c r="S75" t="n">
        <v>29.8</v>
      </c>
      <c r="T75" t="n">
        <v>2026.09</v>
      </c>
      <c r="U75" t="n">
        <v>0.83</v>
      </c>
      <c r="V75" t="n">
        <v>0.86</v>
      </c>
      <c r="W75" t="n">
        <v>2.36</v>
      </c>
      <c r="X75" t="n">
        <v>0.12</v>
      </c>
      <c r="Y75" t="n">
        <v>1</v>
      </c>
      <c r="Z75" t="n">
        <v>10</v>
      </c>
      <c r="AA75" t="n">
        <v>368.8655053594864</v>
      </c>
      <c r="AB75" t="n">
        <v>504.6980576304421</v>
      </c>
      <c r="AC75" t="n">
        <v>456.5303833583646</v>
      </c>
      <c r="AD75" t="n">
        <v>368865.5053594864</v>
      </c>
      <c r="AE75" t="n">
        <v>504698.0576304421</v>
      </c>
      <c r="AF75" t="n">
        <v>2.624184964527695e-06</v>
      </c>
      <c r="AG75" t="n">
        <v>12.16145833333333</v>
      </c>
      <c r="AH75" t="n">
        <v>456530.3833583646</v>
      </c>
    </row>
    <row r="76">
      <c r="A76" t="n">
        <v>74</v>
      </c>
      <c r="B76" t="n">
        <v>130</v>
      </c>
      <c r="C76" t="inlineStr">
        <is>
          <t xml:space="preserve">CONCLUIDO	</t>
        </is>
      </c>
      <c r="D76" t="n">
        <v>7.1371</v>
      </c>
      <c r="E76" t="n">
        <v>14.01</v>
      </c>
      <c r="F76" t="n">
        <v>10.86</v>
      </c>
      <c r="G76" t="n">
        <v>93.12</v>
      </c>
      <c r="H76" t="n">
        <v>1.2</v>
      </c>
      <c r="I76" t="n">
        <v>7</v>
      </c>
      <c r="J76" t="n">
        <v>288.19</v>
      </c>
      <c r="K76" t="n">
        <v>59.19</v>
      </c>
      <c r="L76" t="n">
        <v>19.5</v>
      </c>
      <c r="M76" t="n">
        <v>5</v>
      </c>
      <c r="N76" t="n">
        <v>79.5</v>
      </c>
      <c r="O76" t="n">
        <v>35777.86</v>
      </c>
      <c r="P76" t="n">
        <v>149.68</v>
      </c>
      <c r="Q76" t="n">
        <v>623.99</v>
      </c>
      <c r="R76" t="n">
        <v>35.86</v>
      </c>
      <c r="S76" t="n">
        <v>29.8</v>
      </c>
      <c r="T76" t="n">
        <v>1953.1</v>
      </c>
      <c r="U76" t="n">
        <v>0.83</v>
      </c>
      <c r="V76" t="n">
        <v>0.86</v>
      </c>
      <c r="W76" t="n">
        <v>2.37</v>
      </c>
      <c r="X76" t="n">
        <v>0.12</v>
      </c>
      <c r="Y76" t="n">
        <v>1</v>
      </c>
      <c r="Z76" t="n">
        <v>10</v>
      </c>
      <c r="AA76" t="n">
        <v>368.4468066099957</v>
      </c>
      <c r="AB76" t="n">
        <v>504.1251755297037</v>
      </c>
      <c r="AC76" t="n">
        <v>456.0121763212757</v>
      </c>
      <c r="AD76" t="n">
        <v>368446.8066099957</v>
      </c>
      <c r="AE76" t="n">
        <v>504125.1755297037</v>
      </c>
      <c r="AF76" t="n">
        <v>2.624479143299835e-06</v>
      </c>
      <c r="AG76" t="n">
        <v>12.16145833333333</v>
      </c>
      <c r="AH76" t="n">
        <v>456012.1763212756</v>
      </c>
    </row>
    <row r="77">
      <c r="A77" t="n">
        <v>75</v>
      </c>
      <c r="B77" t="n">
        <v>130</v>
      </c>
      <c r="C77" t="inlineStr">
        <is>
          <t xml:space="preserve">CONCLUIDO	</t>
        </is>
      </c>
      <c r="D77" t="n">
        <v>7.1341</v>
      </c>
      <c r="E77" t="n">
        <v>14.02</v>
      </c>
      <c r="F77" t="n">
        <v>10.87</v>
      </c>
      <c r="G77" t="n">
        <v>93.17</v>
      </c>
      <c r="H77" t="n">
        <v>1.22</v>
      </c>
      <c r="I77" t="n">
        <v>7</v>
      </c>
      <c r="J77" t="n">
        <v>288.7</v>
      </c>
      <c r="K77" t="n">
        <v>59.19</v>
      </c>
      <c r="L77" t="n">
        <v>19.75</v>
      </c>
      <c r="M77" t="n">
        <v>5</v>
      </c>
      <c r="N77" t="n">
        <v>79.75</v>
      </c>
      <c r="O77" t="n">
        <v>35840.25</v>
      </c>
      <c r="P77" t="n">
        <v>148.86</v>
      </c>
      <c r="Q77" t="n">
        <v>623.98</v>
      </c>
      <c r="R77" t="n">
        <v>36.18</v>
      </c>
      <c r="S77" t="n">
        <v>29.8</v>
      </c>
      <c r="T77" t="n">
        <v>2113.54</v>
      </c>
      <c r="U77" t="n">
        <v>0.82</v>
      </c>
      <c r="V77" t="n">
        <v>0.86</v>
      </c>
      <c r="W77" t="n">
        <v>2.36</v>
      </c>
      <c r="X77" t="n">
        <v>0.12</v>
      </c>
      <c r="Y77" t="n">
        <v>1</v>
      </c>
      <c r="Z77" t="n">
        <v>10</v>
      </c>
      <c r="AA77" t="n">
        <v>367.930983513312</v>
      </c>
      <c r="AB77" t="n">
        <v>503.4194036123121</v>
      </c>
      <c r="AC77" t="n">
        <v>455.3737622851228</v>
      </c>
      <c r="AD77" t="n">
        <v>367930.9835133119</v>
      </c>
      <c r="AE77" t="n">
        <v>503419.403612312</v>
      </c>
      <c r="AF77" t="n">
        <v>2.62337597290431e-06</v>
      </c>
      <c r="AG77" t="n">
        <v>12.17013888888889</v>
      </c>
      <c r="AH77" t="n">
        <v>455373.7622851228</v>
      </c>
    </row>
    <row r="78">
      <c r="A78" t="n">
        <v>76</v>
      </c>
      <c r="B78" t="n">
        <v>130</v>
      </c>
      <c r="C78" t="inlineStr">
        <is>
          <t xml:space="preserve">CONCLUIDO	</t>
        </is>
      </c>
      <c r="D78" t="n">
        <v>7.1307</v>
      </c>
      <c r="E78" t="n">
        <v>14.02</v>
      </c>
      <c r="F78" t="n">
        <v>10.88</v>
      </c>
      <c r="G78" t="n">
        <v>93.23</v>
      </c>
      <c r="H78" t="n">
        <v>1.23</v>
      </c>
      <c r="I78" t="n">
        <v>7</v>
      </c>
      <c r="J78" t="n">
        <v>289.2</v>
      </c>
      <c r="K78" t="n">
        <v>59.19</v>
      </c>
      <c r="L78" t="n">
        <v>20</v>
      </c>
      <c r="M78" t="n">
        <v>5</v>
      </c>
      <c r="N78" t="n">
        <v>80.01000000000001</v>
      </c>
      <c r="O78" t="n">
        <v>35902.74</v>
      </c>
      <c r="P78" t="n">
        <v>148.23</v>
      </c>
      <c r="Q78" t="n">
        <v>623.97</v>
      </c>
      <c r="R78" t="n">
        <v>36.38</v>
      </c>
      <c r="S78" t="n">
        <v>29.8</v>
      </c>
      <c r="T78" t="n">
        <v>2211.06</v>
      </c>
      <c r="U78" t="n">
        <v>0.82</v>
      </c>
      <c r="V78" t="n">
        <v>0.86</v>
      </c>
      <c r="W78" t="n">
        <v>2.37</v>
      </c>
      <c r="X78" t="n">
        <v>0.13</v>
      </c>
      <c r="Y78" t="n">
        <v>1</v>
      </c>
      <c r="Z78" t="n">
        <v>10</v>
      </c>
      <c r="AA78" t="n">
        <v>367.5686526284089</v>
      </c>
      <c r="AB78" t="n">
        <v>502.9236465106772</v>
      </c>
      <c r="AC78" t="n">
        <v>454.9253195454684</v>
      </c>
      <c r="AD78" t="n">
        <v>367568.6526284089</v>
      </c>
      <c r="AE78" t="n">
        <v>502923.6465106772</v>
      </c>
      <c r="AF78" t="n">
        <v>2.622125713122715e-06</v>
      </c>
      <c r="AG78" t="n">
        <v>12.17013888888889</v>
      </c>
      <c r="AH78" t="n">
        <v>454925.3195454684</v>
      </c>
    </row>
    <row r="79">
      <c r="A79" t="n">
        <v>77</v>
      </c>
      <c r="B79" t="n">
        <v>130</v>
      </c>
      <c r="C79" t="inlineStr">
        <is>
          <t xml:space="preserve">CONCLUIDO	</t>
        </is>
      </c>
      <c r="D79" t="n">
        <v>7.1322</v>
      </c>
      <c r="E79" t="n">
        <v>14.02</v>
      </c>
      <c r="F79" t="n">
        <v>10.87</v>
      </c>
      <c r="G79" t="n">
        <v>93.2</v>
      </c>
      <c r="H79" t="n">
        <v>1.24</v>
      </c>
      <c r="I79" t="n">
        <v>7</v>
      </c>
      <c r="J79" t="n">
        <v>289.71</v>
      </c>
      <c r="K79" t="n">
        <v>59.19</v>
      </c>
      <c r="L79" t="n">
        <v>20.25</v>
      </c>
      <c r="M79" t="n">
        <v>5</v>
      </c>
      <c r="N79" t="n">
        <v>80.27</v>
      </c>
      <c r="O79" t="n">
        <v>35965.33</v>
      </c>
      <c r="P79" t="n">
        <v>147.36</v>
      </c>
      <c r="Q79" t="n">
        <v>623.98</v>
      </c>
      <c r="R79" t="n">
        <v>36.32</v>
      </c>
      <c r="S79" t="n">
        <v>29.8</v>
      </c>
      <c r="T79" t="n">
        <v>2184.3</v>
      </c>
      <c r="U79" t="n">
        <v>0.82</v>
      </c>
      <c r="V79" t="n">
        <v>0.86</v>
      </c>
      <c r="W79" t="n">
        <v>2.36</v>
      </c>
      <c r="X79" t="n">
        <v>0.13</v>
      </c>
      <c r="Y79" t="n">
        <v>1</v>
      </c>
      <c r="Z79" t="n">
        <v>10</v>
      </c>
      <c r="AA79" t="n">
        <v>366.8289789998524</v>
      </c>
      <c r="AB79" t="n">
        <v>501.9115924199888</v>
      </c>
      <c r="AC79" t="n">
        <v>454.0098544767685</v>
      </c>
      <c r="AD79" t="n">
        <v>366828.9789998524</v>
      </c>
      <c r="AE79" t="n">
        <v>501911.5924199888</v>
      </c>
      <c r="AF79" t="n">
        <v>2.622677298320478e-06</v>
      </c>
      <c r="AG79" t="n">
        <v>12.17013888888889</v>
      </c>
      <c r="AH79" t="n">
        <v>454009.8544767685</v>
      </c>
    </row>
    <row r="80">
      <c r="A80" t="n">
        <v>78</v>
      </c>
      <c r="B80" t="n">
        <v>130</v>
      </c>
      <c r="C80" t="inlineStr">
        <is>
          <t xml:space="preserve">CONCLUIDO	</t>
        </is>
      </c>
      <c r="D80" t="n">
        <v>7.132</v>
      </c>
      <c r="E80" t="n">
        <v>14.02</v>
      </c>
      <c r="F80" t="n">
        <v>10.87</v>
      </c>
      <c r="G80" t="n">
        <v>93.20999999999999</v>
      </c>
      <c r="H80" t="n">
        <v>1.26</v>
      </c>
      <c r="I80" t="n">
        <v>7</v>
      </c>
      <c r="J80" t="n">
        <v>290.22</v>
      </c>
      <c r="K80" t="n">
        <v>59.19</v>
      </c>
      <c r="L80" t="n">
        <v>20.5</v>
      </c>
      <c r="M80" t="n">
        <v>3</v>
      </c>
      <c r="N80" t="n">
        <v>80.53</v>
      </c>
      <c r="O80" t="n">
        <v>36028.03</v>
      </c>
      <c r="P80" t="n">
        <v>146.57</v>
      </c>
      <c r="Q80" t="n">
        <v>623.97</v>
      </c>
      <c r="R80" t="n">
        <v>36.26</v>
      </c>
      <c r="S80" t="n">
        <v>29.8</v>
      </c>
      <c r="T80" t="n">
        <v>2152.11</v>
      </c>
      <c r="U80" t="n">
        <v>0.82</v>
      </c>
      <c r="V80" t="n">
        <v>0.86</v>
      </c>
      <c r="W80" t="n">
        <v>2.37</v>
      </c>
      <c r="X80" t="n">
        <v>0.13</v>
      </c>
      <c r="Y80" t="n">
        <v>1</v>
      </c>
      <c r="Z80" t="n">
        <v>10</v>
      </c>
      <c r="AA80" t="n">
        <v>366.230626554328</v>
      </c>
      <c r="AB80" t="n">
        <v>501.0929002065754</v>
      </c>
      <c r="AC80" t="n">
        <v>453.2692970991616</v>
      </c>
      <c r="AD80" t="n">
        <v>366230.626554328</v>
      </c>
      <c r="AE80" t="n">
        <v>501092.9002065754</v>
      </c>
      <c r="AF80" t="n">
        <v>2.622603753627443e-06</v>
      </c>
      <c r="AG80" t="n">
        <v>12.17013888888889</v>
      </c>
      <c r="AH80" t="n">
        <v>453269.2970991617</v>
      </c>
    </row>
    <row r="81">
      <c r="A81" t="n">
        <v>79</v>
      </c>
      <c r="B81" t="n">
        <v>130</v>
      </c>
      <c r="C81" t="inlineStr">
        <is>
          <t xml:space="preserve">CONCLUIDO	</t>
        </is>
      </c>
      <c r="D81" t="n">
        <v>7.1719</v>
      </c>
      <c r="E81" t="n">
        <v>13.94</v>
      </c>
      <c r="F81" t="n">
        <v>10.85</v>
      </c>
      <c r="G81" t="n">
        <v>108.45</v>
      </c>
      <c r="H81" t="n">
        <v>1.27</v>
      </c>
      <c r="I81" t="n">
        <v>6</v>
      </c>
      <c r="J81" t="n">
        <v>290.73</v>
      </c>
      <c r="K81" t="n">
        <v>59.19</v>
      </c>
      <c r="L81" t="n">
        <v>20.75</v>
      </c>
      <c r="M81" t="n">
        <v>3</v>
      </c>
      <c r="N81" t="n">
        <v>80.79000000000001</v>
      </c>
      <c r="O81" t="n">
        <v>36090.84</v>
      </c>
      <c r="P81" t="n">
        <v>144.69</v>
      </c>
      <c r="Q81" t="n">
        <v>623.97</v>
      </c>
      <c r="R81" t="n">
        <v>35.35</v>
      </c>
      <c r="S81" t="n">
        <v>29.8</v>
      </c>
      <c r="T81" t="n">
        <v>1703.83</v>
      </c>
      <c r="U81" t="n">
        <v>0.84</v>
      </c>
      <c r="V81" t="n">
        <v>0.86</v>
      </c>
      <c r="W81" t="n">
        <v>2.36</v>
      </c>
      <c r="X81" t="n">
        <v>0.1</v>
      </c>
      <c r="Y81" t="n">
        <v>1</v>
      </c>
      <c r="Z81" t="n">
        <v>10</v>
      </c>
      <c r="AA81" t="n">
        <v>363.8414418895791</v>
      </c>
      <c r="AB81" t="n">
        <v>497.8239123448776</v>
      </c>
      <c r="AC81" t="n">
        <v>450.3122968509309</v>
      </c>
      <c r="AD81" t="n">
        <v>363841.4418895791</v>
      </c>
      <c r="AE81" t="n">
        <v>497823.9123448776</v>
      </c>
      <c r="AF81" t="n">
        <v>2.637275919887922e-06</v>
      </c>
      <c r="AG81" t="n">
        <v>12.10069444444444</v>
      </c>
      <c r="AH81" t="n">
        <v>450312.2968509309</v>
      </c>
    </row>
    <row r="82">
      <c r="A82" t="n">
        <v>80</v>
      </c>
      <c r="B82" t="n">
        <v>130</v>
      </c>
      <c r="C82" t="inlineStr">
        <is>
          <t xml:space="preserve">CONCLUIDO	</t>
        </is>
      </c>
      <c r="D82" t="n">
        <v>7.1745</v>
      </c>
      <c r="E82" t="n">
        <v>13.94</v>
      </c>
      <c r="F82" t="n">
        <v>10.84</v>
      </c>
      <c r="G82" t="n">
        <v>108.4</v>
      </c>
      <c r="H82" t="n">
        <v>1.28</v>
      </c>
      <c r="I82" t="n">
        <v>6</v>
      </c>
      <c r="J82" t="n">
        <v>291.24</v>
      </c>
      <c r="K82" t="n">
        <v>59.19</v>
      </c>
      <c r="L82" t="n">
        <v>21</v>
      </c>
      <c r="M82" t="n">
        <v>2</v>
      </c>
      <c r="N82" t="n">
        <v>81.05</v>
      </c>
      <c r="O82" t="n">
        <v>36153.75</v>
      </c>
      <c r="P82" t="n">
        <v>144.7</v>
      </c>
      <c r="Q82" t="n">
        <v>623.97</v>
      </c>
      <c r="R82" t="n">
        <v>35.16</v>
      </c>
      <c r="S82" t="n">
        <v>29.8</v>
      </c>
      <c r="T82" t="n">
        <v>1610.64</v>
      </c>
      <c r="U82" t="n">
        <v>0.85</v>
      </c>
      <c r="V82" t="n">
        <v>0.86</v>
      </c>
      <c r="W82" t="n">
        <v>2.36</v>
      </c>
      <c r="X82" t="n">
        <v>0.09</v>
      </c>
      <c r="Y82" t="n">
        <v>1</v>
      </c>
      <c r="Z82" t="n">
        <v>10</v>
      </c>
      <c r="AA82" t="n">
        <v>363.7505593816645</v>
      </c>
      <c r="AB82" t="n">
        <v>497.6995628880956</v>
      </c>
      <c r="AC82" t="n">
        <v>450.1998151317787</v>
      </c>
      <c r="AD82" t="n">
        <v>363750.5593816645</v>
      </c>
      <c r="AE82" t="n">
        <v>497699.5628880956</v>
      </c>
      <c r="AF82" t="n">
        <v>2.638232000897376e-06</v>
      </c>
      <c r="AG82" t="n">
        <v>12.10069444444444</v>
      </c>
      <c r="AH82" t="n">
        <v>450199.8151317787</v>
      </c>
    </row>
    <row r="83">
      <c r="A83" t="n">
        <v>81</v>
      </c>
      <c r="B83" t="n">
        <v>130</v>
      </c>
      <c r="C83" t="inlineStr">
        <is>
          <t xml:space="preserve">CONCLUIDO	</t>
        </is>
      </c>
      <c r="D83" t="n">
        <v>7.1735</v>
      </c>
      <c r="E83" t="n">
        <v>13.94</v>
      </c>
      <c r="F83" t="n">
        <v>10.84</v>
      </c>
      <c r="G83" t="n">
        <v>108.42</v>
      </c>
      <c r="H83" t="n">
        <v>1.3</v>
      </c>
      <c r="I83" t="n">
        <v>6</v>
      </c>
      <c r="J83" t="n">
        <v>291.75</v>
      </c>
      <c r="K83" t="n">
        <v>59.19</v>
      </c>
      <c r="L83" t="n">
        <v>21.25</v>
      </c>
      <c r="M83" t="n">
        <v>2</v>
      </c>
      <c r="N83" t="n">
        <v>81.31</v>
      </c>
      <c r="O83" t="n">
        <v>36216.77</v>
      </c>
      <c r="P83" t="n">
        <v>144.75</v>
      </c>
      <c r="Q83" t="n">
        <v>623.97</v>
      </c>
      <c r="R83" t="n">
        <v>35.28</v>
      </c>
      <c r="S83" t="n">
        <v>29.8</v>
      </c>
      <c r="T83" t="n">
        <v>1666.95</v>
      </c>
      <c r="U83" t="n">
        <v>0.84</v>
      </c>
      <c r="V83" t="n">
        <v>0.86</v>
      </c>
      <c r="W83" t="n">
        <v>2.36</v>
      </c>
      <c r="X83" t="n">
        <v>0.1</v>
      </c>
      <c r="Y83" t="n">
        <v>1</v>
      </c>
      <c r="Z83" t="n">
        <v>10</v>
      </c>
      <c r="AA83" t="n">
        <v>363.8101547870897</v>
      </c>
      <c r="AB83" t="n">
        <v>497.7811039509619</v>
      </c>
      <c r="AC83" t="n">
        <v>450.2735740300487</v>
      </c>
      <c r="AD83" t="n">
        <v>363810.1547870897</v>
      </c>
      <c r="AE83" t="n">
        <v>497781.103950962</v>
      </c>
      <c r="AF83" t="n">
        <v>2.637864277432201e-06</v>
      </c>
      <c r="AG83" t="n">
        <v>12.10069444444444</v>
      </c>
      <c r="AH83" t="n">
        <v>450273.5740300487</v>
      </c>
    </row>
    <row r="84">
      <c r="A84" t="n">
        <v>82</v>
      </c>
      <c r="B84" t="n">
        <v>130</v>
      </c>
      <c r="C84" t="inlineStr">
        <is>
          <t xml:space="preserve">CONCLUIDO	</t>
        </is>
      </c>
      <c r="D84" t="n">
        <v>7.1726</v>
      </c>
      <c r="E84" t="n">
        <v>13.94</v>
      </c>
      <c r="F84" t="n">
        <v>10.84</v>
      </c>
      <c r="G84" t="n">
        <v>108.44</v>
      </c>
      <c r="H84" t="n">
        <v>1.31</v>
      </c>
      <c r="I84" t="n">
        <v>6</v>
      </c>
      <c r="J84" t="n">
        <v>292.26</v>
      </c>
      <c r="K84" t="n">
        <v>59.19</v>
      </c>
      <c r="L84" t="n">
        <v>21.5</v>
      </c>
      <c r="M84" t="n">
        <v>1</v>
      </c>
      <c r="N84" t="n">
        <v>81.56999999999999</v>
      </c>
      <c r="O84" t="n">
        <v>36279.9</v>
      </c>
      <c r="P84" t="n">
        <v>144.86</v>
      </c>
      <c r="Q84" t="n">
        <v>623.97</v>
      </c>
      <c r="R84" t="n">
        <v>35.26</v>
      </c>
      <c r="S84" t="n">
        <v>29.8</v>
      </c>
      <c r="T84" t="n">
        <v>1655.9</v>
      </c>
      <c r="U84" t="n">
        <v>0.85</v>
      </c>
      <c r="V84" t="n">
        <v>0.86</v>
      </c>
      <c r="W84" t="n">
        <v>2.36</v>
      </c>
      <c r="X84" t="n">
        <v>0.1</v>
      </c>
      <c r="Y84" t="n">
        <v>1</v>
      </c>
      <c r="Z84" t="n">
        <v>10</v>
      </c>
      <c r="AA84" t="n">
        <v>363.9131213291319</v>
      </c>
      <c r="AB84" t="n">
        <v>497.9219873163476</v>
      </c>
      <c r="AC84" t="n">
        <v>450.4010116847728</v>
      </c>
      <c r="AD84" t="n">
        <v>363913.1213291319</v>
      </c>
      <c r="AE84" t="n">
        <v>497921.9873163475</v>
      </c>
      <c r="AF84" t="n">
        <v>2.637533326313544e-06</v>
      </c>
      <c r="AG84" t="n">
        <v>12.10069444444444</v>
      </c>
      <c r="AH84" t="n">
        <v>450401.0116847728</v>
      </c>
    </row>
    <row r="85">
      <c r="A85" t="n">
        <v>83</v>
      </c>
      <c r="B85" t="n">
        <v>130</v>
      </c>
      <c r="C85" t="inlineStr">
        <is>
          <t xml:space="preserve">CONCLUIDO	</t>
        </is>
      </c>
      <c r="D85" t="n">
        <v>7.169</v>
      </c>
      <c r="E85" t="n">
        <v>13.95</v>
      </c>
      <c r="F85" t="n">
        <v>10.85</v>
      </c>
      <c r="G85" t="n">
        <v>108.51</v>
      </c>
      <c r="H85" t="n">
        <v>1.32</v>
      </c>
      <c r="I85" t="n">
        <v>6</v>
      </c>
      <c r="J85" t="n">
        <v>292.77</v>
      </c>
      <c r="K85" t="n">
        <v>59.19</v>
      </c>
      <c r="L85" t="n">
        <v>21.75</v>
      </c>
      <c r="M85" t="n">
        <v>0</v>
      </c>
      <c r="N85" t="n">
        <v>81.83</v>
      </c>
      <c r="O85" t="n">
        <v>36343.13</v>
      </c>
      <c r="P85" t="n">
        <v>145.16</v>
      </c>
      <c r="Q85" t="n">
        <v>623.99</v>
      </c>
      <c r="R85" t="n">
        <v>35.28</v>
      </c>
      <c r="S85" t="n">
        <v>29.8</v>
      </c>
      <c r="T85" t="n">
        <v>1668.64</v>
      </c>
      <c r="U85" t="n">
        <v>0.84</v>
      </c>
      <c r="V85" t="n">
        <v>0.86</v>
      </c>
      <c r="W85" t="n">
        <v>2.37</v>
      </c>
      <c r="X85" t="n">
        <v>0.1</v>
      </c>
      <c r="Y85" t="n">
        <v>1</v>
      </c>
      <c r="Z85" t="n">
        <v>10</v>
      </c>
      <c r="AA85" t="n">
        <v>364.2611199830236</v>
      </c>
      <c r="AB85" t="n">
        <v>498.3981344272192</v>
      </c>
      <c r="AC85" t="n">
        <v>450.8317159836596</v>
      </c>
      <c r="AD85" t="n">
        <v>364261.1199830236</v>
      </c>
      <c r="AE85" t="n">
        <v>498398.1344272192</v>
      </c>
      <c r="AF85" t="n">
        <v>2.636209521838915e-06</v>
      </c>
      <c r="AG85" t="n">
        <v>12.109375</v>
      </c>
      <c r="AH85" t="n">
        <v>450831.7159836596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3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5.3781</v>
      </c>
      <c r="E2" t="n">
        <v>18.59</v>
      </c>
      <c r="F2" t="n">
        <v>12.96</v>
      </c>
      <c r="G2" t="n">
        <v>7.07</v>
      </c>
      <c r="H2" t="n">
        <v>0.12</v>
      </c>
      <c r="I2" t="n">
        <v>110</v>
      </c>
      <c r="J2" t="n">
        <v>150.44</v>
      </c>
      <c r="K2" t="n">
        <v>49.1</v>
      </c>
      <c r="L2" t="n">
        <v>1</v>
      </c>
      <c r="M2" t="n">
        <v>108</v>
      </c>
      <c r="N2" t="n">
        <v>25.34</v>
      </c>
      <c r="O2" t="n">
        <v>18787.76</v>
      </c>
      <c r="P2" t="n">
        <v>152.04</v>
      </c>
      <c r="Q2" t="n">
        <v>624.09</v>
      </c>
      <c r="R2" t="n">
        <v>101.56</v>
      </c>
      <c r="S2" t="n">
        <v>29.8</v>
      </c>
      <c r="T2" t="n">
        <v>34287.42</v>
      </c>
      <c r="U2" t="n">
        <v>0.29</v>
      </c>
      <c r="V2" t="n">
        <v>0.72</v>
      </c>
      <c r="W2" t="n">
        <v>2.52</v>
      </c>
      <c r="X2" t="n">
        <v>2.21</v>
      </c>
      <c r="Y2" t="n">
        <v>1</v>
      </c>
      <c r="Z2" t="n">
        <v>10</v>
      </c>
      <c r="AA2" t="n">
        <v>465.0488909558585</v>
      </c>
      <c r="AB2" t="n">
        <v>636.3004091148931</v>
      </c>
      <c r="AC2" t="n">
        <v>575.5727911221999</v>
      </c>
      <c r="AD2" t="n">
        <v>465048.8909558585</v>
      </c>
      <c r="AE2" t="n">
        <v>636300.4091148931</v>
      </c>
      <c r="AF2" t="n">
        <v>2.286192450621168e-06</v>
      </c>
      <c r="AG2" t="n">
        <v>16.13715277777778</v>
      </c>
      <c r="AH2" t="n">
        <v>575572.7911221999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5.791</v>
      </c>
      <c r="E3" t="n">
        <v>17.27</v>
      </c>
      <c r="F3" t="n">
        <v>12.43</v>
      </c>
      <c r="G3" t="n">
        <v>8.880000000000001</v>
      </c>
      <c r="H3" t="n">
        <v>0.15</v>
      </c>
      <c r="I3" t="n">
        <v>84</v>
      </c>
      <c r="J3" t="n">
        <v>150.78</v>
      </c>
      <c r="K3" t="n">
        <v>49.1</v>
      </c>
      <c r="L3" t="n">
        <v>1.25</v>
      </c>
      <c r="M3" t="n">
        <v>82</v>
      </c>
      <c r="N3" t="n">
        <v>25.44</v>
      </c>
      <c r="O3" t="n">
        <v>18830.65</v>
      </c>
      <c r="P3" t="n">
        <v>145.02</v>
      </c>
      <c r="Q3" t="n">
        <v>624.0599999999999</v>
      </c>
      <c r="R3" t="n">
        <v>84.3</v>
      </c>
      <c r="S3" t="n">
        <v>29.8</v>
      </c>
      <c r="T3" t="n">
        <v>25789.77</v>
      </c>
      <c r="U3" t="n">
        <v>0.35</v>
      </c>
      <c r="V3" t="n">
        <v>0.75</v>
      </c>
      <c r="W3" t="n">
        <v>2.49</v>
      </c>
      <c r="X3" t="n">
        <v>1.68</v>
      </c>
      <c r="Y3" t="n">
        <v>1</v>
      </c>
      <c r="Z3" t="n">
        <v>10</v>
      </c>
      <c r="AA3" t="n">
        <v>420.9343684274663</v>
      </c>
      <c r="AB3" t="n">
        <v>575.9409731961684</v>
      </c>
      <c r="AC3" t="n">
        <v>520.973975052558</v>
      </c>
      <c r="AD3" t="n">
        <v>420934.3684274663</v>
      </c>
      <c r="AE3" t="n">
        <v>575940.9731961684</v>
      </c>
      <c r="AF3" t="n">
        <v>2.461713333992893e-06</v>
      </c>
      <c r="AG3" t="n">
        <v>14.99131944444444</v>
      </c>
      <c r="AH3" t="n">
        <v>520973.975052558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6.0762</v>
      </c>
      <c r="E4" t="n">
        <v>16.46</v>
      </c>
      <c r="F4" t="n">
        <v>12.1</v>
      </c>
      <c r="G4" t="n">
        <v>10.68</v>
      </c>
      <c r="H4" t="n">
        <v>0.18</v>
      </c>
      <c r="I4" t="n">
        <v>68</v>
      </c>
      <c r="J4" t="n">
        <v>151.13</v>
      </c>
      <c r="K4" t="n">
        <v>49.1</v>
      </c>
      <c r="L4" t="n">
        <v>1.5</v>
      </c>
      <c r="M4" t="n">
        <v>66</v>
      </c>
      <c r="N4" t="n">
        <v>25.54</v>
      </c>
      <c r="O4" t="n">
        <v>18873.58</v>
      </c>
      <c r="P4" t="n">
        <v>140.4</v>
      </c>
      <c r="Q4" t="n">
        <v>624.16</v>
      </c>
      <c r="R4" t="n">
        <v>74.44</v>
      </c>
      <c r="S4" t="n">
        <v>29.8</v>
      </c>
      <c r="T4" t="n">
        <v>20935.93</v>
      </c>
      <c r="U4" t="n">
        <v>0.4</v>
      </c>
      <c r="V4" t="n">
        <v>0.77</v>
      </c>
      <c r="W4" t="n">
        <v>2.46</v>
      </c>
      <c r="X4" t="n">
        <v>1.35</v>
      </c>
      <c r="Y4" t="n">
        <v>1</v>
      </c>
      <c r="Z4" t="n">
        <v>10</v>
      </c>
      <c r="AA4" t="n">
        <v>396.6450499269365</v>
      </c>
      <c r="AB4" t="n">
        <v>542.7072560546388</v>
      </c>
      <c r="AC4" t="n">
        <v>490.9120372312012</v>
      </c>
      <c r="AD4" t="n">
        <v>396645.0499269365</v>
      </c>
      <c r="AE4" t="n">
        <v>542707.2560546389</v>
      </c>
      <c r="AF4" t="n">
        <v>2.582949846314561e-06</v>
      </c>
      <c r="AG4" t="n">
        <v>14.28819444444444</v>
      </c>
      <c r="AH4" t="n">
        <v>490912.0372312012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6.2928</v>
      </c>
      <c r="E5" t="n">
        <v>15.89</v>
      </c>
      <c r="F5" t="n">
        <v>11.87</v>
      </c>
      <c r="G5" t="n">
        <v>12.5</v>
      </c>
      <c r="H5" t="n">
        <v>0.2</v>
      </c>
      <c r="I5" t="n">
        <v>57</v>
      </c>
      <c r="J5" t="n">
        <v>151.48</v>
      </c>
      <c r="K5" t="n">
        <v>49.1</v>
      </c>
      <c r="L5" t="n">
        <v>1.75</v>
      </c>
      <c r="M5" t="n">
        <v>55</v>
      </c>
      <c r="N5" t="n">
        <v>25.64</v>
      </c>
      <c r="O5" t="n">
        <v>18916.54</v>
      </c>
      <c r="P5" t="n">
        <v>136.96</v>
      </c>
      <c r="Q5" t="n">
        <v>624.05</v>
      </c>
      <c r="R5" t="n">
        <v>67.18000000000001</v>
      </c>
      <c r="S5" t="n">
        <v>29.8</v>
      </c>
      <c r="T5" t="n">
        <v>17361.37</v>
      </c>
      <c r="U5" t="n">
        <v>0.44</v>
      </c>
      <c r="V5" t="n">
        <v>0.79</v>
      </c>
      <c r="W5" t="n">
        <v>2.45</v>
      </c>
      <c r="X5" t="n">
        <v>1.12</v>
      </c>
      <c r="Y5" t="n">
        <v>1</v>
      </c>
      <c r="Z5" t="n">
        <v>10</v>
      </c>
      <c r="AA5" t="n">
        <v>376.7962987399115</v>
      </c>
      <c r="AB5" t="n">
        <v>515.5493190154502</v>
      </c>
      <c r="AC5" t="n">
        <v>466.3460155866286</v>
      </c>
      <c r="AD5" t="n">
        <v>376796.2987399115</v>
      </c>
      <c r="AE5" t="n">
        <v>515549.3190154502</v>
      </c>
      <c r="AF5" t="n">
        <v>2.675024981549038e-06</v>
      </c>
      <c r="AG5" t="n">
        <v>13.79340277777778</v>
      </c>
      <c r="AH5" t="n">
        <v>466346.0155866286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6.4319</v>
      </c>
      <c r="E6" t="n">
        <v>15.55</v>
      </c>
      <c r="F6" t="n">
        <v>11.74</v>
      </c>
      <c r="G6" t="n">
        <v>14.09</v>
      </c>
      <c r="H6" t="n">
        <v>0.23</v>
      </c>
      <c r="I6" t="n">
        <v>50</v>
      </c>
      <c r="J6" t="n">
        <v>151.83</v>
      </c>
      <c r="K6" t="n">
        <v>49.1</v>
      </c>
      <c r="L6" t="n">
        <v>2</v>
      </c>
      <c r="M6" t="n">
        <v>48</v>
      </c>
      <c r="N6" t="n">
        <v>25.73</v>
      </c>
      <c r="O6" t="n">
        <v>18959.54</v>
      </c>
      <c r="P6" t="n">
        <v>134.66</v>
      </c>
      <c r="Q6" t="n">
        <v>623.98</v>
      </c>
      <c r="R6" t="n">
        <v>63.09</v>
      </c>
      <c r="S6" t="n">
        <v>29.8</v>
      </c>
      <c r="T6" t="n">
        <v>15352.85</v>
      </c>
      <c r="U6" t="n">
        <v>0.47</v>
      </c>
      <c r="V6" t="n">
        <v>0.8</v>
      </c>
      <c r="W6" t="n">
        <v>2.44</v>
      </c>
      <c r="X6" t="n">
        <v>1</v>
      </c>
      <c r="Y6" t="n">
        <v>1</v>
      </c>
      <c r="Z6" t="n">
        <v>10</v>
      </c>
      <c r="AA6" t="n">
        <v>370.6416835030747</v>
      </c>
      <c r="AB6" t="n">
        <v>507.128302925949</v>
      </c>
      <c r="AC6" t="n">
        <v>458.728689453739</v>
      </c>
      <c r="AD6" t="n">
        <v>370641.6835030747</v>
      </c>
      <c r="AE6" t="n">
        <v>507128.302925949</v>
      </c>
      <c r="AF6" t="n">
        <v>2.73415541234828e-06</v>
      </c>
      <c r="AG6" t="n">
        <v>13.49826388888889</v>
      </c>
      <c r="AH6" t="n">
        <v>458728.689453739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6.5868</v>
      </c>
      <c r="E7" t="n">
        <v>15.18</v>
      </c>
      <c r="F7" t="n">
        <v>11.59</v>
      </c>
      <c r="G7" t="n">
        <v>16.17</v>
      </c>
      <c r="H7" t="n">
        <v>0.26</v>
      </c>
      <c r="I7" t="n">
        <v>43</v>
      </c>
      <c r="J7" t="n">
        <v>152.18</v>
      </c>
      <c r="K7" t="n">
        <v>49.1</v>
      </c>
      <c r="L7" t="n">
        <v>2.25</v>
      </c>
      <c r="M7" t="n">
        <v>41</v>
      </c>
      <c r="N7" t="n">
        <v>25.83</v>
      </c>
      <c r="O7" t="n">
        <v>19002.56</v>
      </c>
      <c r="P7" t="n">
        <v>131.95</v>
      </c>
      <c r="Q7" t="n">
        <v>624.12</v>
      </c>
      <c r="R7" t="n">
        <v>58.72</v>
      </c>
      <c r="S7" t="n">
        <v>29.8</v>
      </c>
      <c r="T7" t="n">
        <v>13202.43</v>
      </c>
      <c r="U7" t="n">
        <v>0.51</v>
      </c>
      <c r="V7" t="n">
        <v>0.8100000000000001</v>
      </c>
      <c r="W7" t="n">
        <v>2.42</v>
      </c>
      <c r="X7" t="n">
        <v>0.84</v>
      </c>
      <c r="Y7" t="n">
        <v>1</v>
      </c>
      <c r="Z7" t="n">
        <v>10</v>
      </c>
      <c r="AA7" t="n">
        <v>354.3017487941268</v>
      </c>
      <c r="AB7" t="n">
        <v>484.7712833901234</v>
      </c>
      <c r="AC7" t="n">
        <v>438.5053924841386</v>
      </c>
      <c r="AD7" t="n">
        <v>354301.7487941268</v>
      </c>
      <c r="AE7" t="n">
        <v>484771.2833901234</v>
      </c>
      <c r="AF7" t="n">
        <v>2.800002311922706e-06</v>
      </c>
      <c r="AG7" t="n">
        <v>13.17708333333333</v>
      </c>
      <c r="AH7" t="n">
        <v>438505.3924841386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6.6804</v>
      </c>
      <c r="E8" t="n">
        <v>14.97</v>
      </c>
      <c r="F8" t="n">
        <v>11.5</v>
      </c>
      <c r="G8" t="n">
        <v>17.69</v>
      </c>
      <c r="H8" t="n">
        <v>0.29</v>
      </c>
      <c r="I8" t="n">
        <v>39</v>
      </c>
      <c r="J8" t="n">
        <v>152.53</v>
      </c>
      <c r="K8" t="n">
        <v>49.1</v>
      </c>
      <c r="L8" t="n">
        <v>2.5</v>
      </c>
      <c r="M8" t="n">
        <v>37</v>
      </c>
      <c r="N8" t="n">
        <v>25.93</v>
      </c>
      <c r="O8" t="n">
        <v>19045.63</v>
      </c>
      <c r="P8" t="n">
        <v>130.43</v>
      </c>
      <c r="Q8" t="n">
        <v>624</v>
      </c>
      <c r="R8" t="n">
        <v>55.94</v>
      </c>
      <c r="S8" t="n">
        <v>29.8</v>
      </c>
      <c r="T8" t="n">
        <v>11833.89</v>
      </c>
      <c r="U8" t="n">
        <v>0.53</v>
      </c>
      <c r="V8" t="n">
        <v>0.8100000000000001</v>
      </c>
      <c r="W8" t="n">
        <v>2.41</v>
      </c>
      <c r="X8" t="n">
        <v>0.75</v>
      </c>
      <c r="Y8" t="n">
        <v>1</v>
      </c>
      <c r="Z8" t="n">
        <v>10</v>
      </c>
      <c r="AA8" t="n">
        <v>350.4427348242922</v>
      </c>
      <c r="AB8" t="n">
        <v>479.4912102289148</v>
      </c>
      <c r="AC8" t="n">
        <v>433.7292420948066</v>
      </c>
      <c r="AD8" t="n">
        <v>350442.7348242922</v>
      </c>
      <c r="AE8" t="n">
        <v>479491.2102289149</v>
      </c>
      <c r="AF8" t="n">
        <v>2.839791013021262e-06</v>
      </c>
      <c r="AG8" t="n">
        <v>12.99479166666667</v>
      </c>
      <c r="AH8" t="n">
        <v>433729.2420948066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6.7659</v>
      </c>
      <c r="E9" t="n">
        <v>14.78</v>
      </c>
      <c r="F9" t="n">
        <v>11.43</v>
      </c>
      <c r="G9" t="n">
        <v>19.6</v>
      </c>
      <c r="H9" t="n">
        <v>0.32</v>
      </c>
      <c r="I9" t="n">
        <v>35</v>
      </c>
      <c r="J9" t="n">
        <v>152.88</v>
      </c>
      <c r="K9" t="n">
        <v>49.1</v>
      </c>
      <c r="L9" t="n">
        <v>2.75</v>
      </c>
      <c r="M9" t="n">
        <v>33</v>
      </c>
      <c r="N9" t="n">
        <v>26.03</v>
      </c>
      <c r="O9" t="n">
        <v>19088.72</v>
      </c>
      <c r="P9" t="n">
        <v>128.59</v>
      </c>
      <c r="Q9" t="n">
        <v>624.01</v>
      </c>
      <c r="R9" t="n">
        <v>53.77</v>
      </c>
      <c r="S9" t="n">
        <v>29.8</v>
      </c>
      <c r="T9" t="n">
        <v>10767.96</v>
      </c>
      <c r="U9" t="n">
        <v>0.55</v>
      </c>
      <c r="V9" t="n">
        <v>0.82</v>
      </c>
      <c r="W9" t="n">
        <v>2.41</v>
      </c>
      <c r="X9" t="n">
        <v>0.6899999999999999</v>
      </c>
      <c r="Y9" t="n">
        <v>1</v>
      </c>
      <c r="Z9" t="n">
        <v>10</v>
      </c>
      <c r="AA9" t="n">
        <v>346.8431915996629</v>
      </c>
      <c r="AB9" t="n">
        <v>474.5661563883375</v>
      </c>
      <c r="AC9" t="n">
        <v>429.2742284804175</v>
      </c>
      <c r="AD9" t="n">
        <v>346843.1915996629</v>
      </c>
      <c r="AE9" t="n">
        <v>474566.1563883375</v>
      </c>
      <c r="AF9" t="n">
        <v>2.876136461140135e-06</v>
      </c>
      <c r="AG9" t="n">
        <v>12.82986111111111</v>
      </c>
      <c r="AH9" t="n">
        <v>429274.2284804175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6.8335</v>
      </c>
      <c r="E10" t="n">
        <v>14.63</v>
      </c>
      <c r="F10" t="n">
        <v>11.38</v>
      </c>
      <c r="G10" t="n">
        <v>21.34</v>
      </c>
      <c r="H10" t="n">
        <v>0.35</v>
      </c>
      <c r="I10" t="n">
        <v>32</v>
      </c>
      <c r="J10" t="n">
        <v>153.23</v>
      </c>
      <c r="K10" t="n">
        <v>49.1</v>
      </c>
      <c r="L10" t="n">
        <v>3</v>
      </c>
      <c r="M10" t="n">
        <v>30</v>
      </c>
      <c r="N10" t="n">
        <v>26.13</v>
      </c>
      <c r="O10" t="n">
        <v>19131.85</v>
      </c>
      <c r="P10" t="n">
        <v>127.36</v>
      </c>
      <c r="Q10" t="n">
        <v>624.04</v>
      </c>
      <c r="R10" t="n">
        <v>52.23</v>
      </c>
      <c r="S10" t="n">
        <v>29.8</v>
      </c>
      <c r="T10" t="n">
        <v>10014.29</v>
      </c>
      <c r="U10" t="n">
        <v>0.57</v>
      </c>
      <c r="V10" t="n">
        <v>0.82</v>
      </c>
      <c r="W10" t="n">
        <v>2.4</v>
      </c>
      <c r="X10" t="n">
        <v>0.63</v>
      </c>
      <c r="Y10" t="n">
        <v>1</v>
      </c>
      <c r="Z10" t="n">
        <v>10</v>
      </c>
      <c r="AA10" t="n">
        <v>344.2589396495031</v>
      </c>
      <c r="AB10" t="n">
        <v>471.0302688609791</v>
      </c>
      <c r="AC10" t="n">
        <v>426.0758010960209</v>
      </c>
      <c r="AD10" t="n">
        <v>344258.9396495031</v>
      </c>
      <c r="AE10" t="n">
        <v>471030.2688609791</v>
      </c>
      <c r="AF10" t="n">
        <v>2.904872745266869e-06</v>
      </c>
      <c r="AG10" t="n">
        <v>12.69965277777778</v>
      </c>
      <c r="AH10" t="n">
        <v>426075.801096021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6.9172</v>
      </c>
      <c r="E11" t="n">
        <v>14.46</v>
      </c>
      <c r="F11" t="n">
        <v>11.29</v>
      </c>
      <c r="G11" t="n">
        <v>23.37</v>
      </c>
      <c r="H11" t="n">
        <v>0.37</v>
      </c>
      <c r="I11" t="n">
        <v>29</v>
      </c>
      <c r="J11" t="n">
        <v>153.58</v>
      </c>
      <c r="K11" t="n">
        <v>49.1</v>
      </c>
      <c r="L11" t="n">
        <v>3.25</v>
      </c>
      <c r="M11" t="n">
        <v>27</v>
      </c>
      <c r="N11" t="n">
        <v>26.23</v>
      </c>
      <c r="O11" t="n">
        <v>19175.02</v>
      </c>
      <c r="P11" t="n">
        <v>125.4</v>
      </c>
      <c r="Q11" t="n">
        <v>623.99</v>
      </c>
      <c r="R11" t="n">
        <v>49.51</v>
      </c>
      <c r="S11" t="n">
        <v>29.8</v>
      </c>
      <c r="T11" t="n">
        <v>8666.75</v>
      </c>
      <c r="U11" t="n">
        <v>0.6</v>
      </c>
      <c r="V11" t="n">
        <v>0.83</v>
      </c>
      <c r="W11" t="n">
        <v>2.39</v>
      </c>
      <c r="X11" t="n">
        <v>0.55</v>
      </c>
      <c r="Y11" t="n">
        <v>1</v>
      </c>
      <c r="Z11" t="n">
        <v>10</v>
      </c>
      <c r="AA11" t="n">
        <v>340.6870584079094</v>
      </c>
      <c r="AB11" t="n">
        <v>466.1430633659517</v>
      </c>
      <c r="AC11" t="n">
        <v>421.6550236342029</v>
      </c>
      <c r="AD11" t="n">
        <v>340687.0584079094</v>
      </c>
      <c r="AE11" t="n">
        <v>466143.0633659516</v>
      </c>
      <c r="AF11" t="n">
        <v>2.940453026056923e-06</v>
      </c>
      <c r="AG11" t="n">
        <v>12.55208333333333</v>
      </c>
      <c r="AH11" t="n">
        <v>421655.0236342029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6.9655</v>
      </c>
      <c r="E12" t="n">
        <v>14.36</v>
      </c>
      <c r="F12" t="n">
        <v>11.26</v>
      </c>
      <c r="G12" t="n">
        <v>25.01</v>
      </c>
      <c r="H12" t="n">
        <v>0.4</v>
      </c>
      <c r="I12" t="n">
        <v>27</v>
      </c>
      <c r="J12" t="n">
        <v>153.93</v>
      </c>
      <c r="K12" t="n">
        <v>49.1</v>
      </c>
      <c r="L12" t="n">
        <v>3.5</v>
      </c>
      <c r="M12" t="n">
        <v>25</v>
      </c>
      <c r="N12" t="n">
        <v>26.33</v>
      </c>
      <c r="O12" t="n">
        <v>19218.22</v>
      </c>
      <c r="P12" t="n">
        <v>124.43</v>
      </c>
      <c r="Q12" t="n">
        <v>624.02</v>
      </c>
      <c r="R12" t="n">
        <v>48.21</v>
      </c>
      <c r="S12" t="n">
        <v>29.8</v>
      </c>
      <c r="T12" t="n">
        <v>8028.47</v>
      </c>
      <c r="U12" t="n">
        <v>0.62</v>
      </c>
      <c r="V12" t="n">
        <v>0.83</v>
      </c>
      <c r="W12" t="n">
        <v>2.39</v>
      </c>
      <c r="X12" t="n">
        <v>0.51</v>
      </c>
      <c r="Y12" t="n">
        <v>1</v>
      </c>
      <c r="Z12" t="n">
        <v>10</v>
      </c>
      <c r="AA12" t="n">
        <v>328.8648592325931</v>
      </c>
      <c r="AB12" t="n">
        <v>449.9674088956662</v>
      </c>
      <c r="AC12" t="n">
        <v>407.0231509238878</v>
      </c>
      <c r="AD12" t="n">
        <v>328864.8592325931</v>
      </c>
      <c r="AE12" t="n">
        <v>449967.4088956661</v>
      </c>
      <c r="AF12" t="n">
        <v>2.960985016046883e-06</v>
      </c>
      <c r="AG12" t="n">
        <v>12.46527777777778</v>
      </c>
      <c r="AH12" t="n">
        <v>407023.1509238878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7.0059</v>
      </c>
      <c r="E13" t="n">
        <v>14.27</v>
      </c>
      <c r="F13" t="n">
        <v>11.23</v>
      </c>
      <c r="G13" t="n">
        <v>26.96</v>
      </c>
      <c r="H13" t="n">
        <v>0.43</v>
      </c>
      <c r="I13" t="n">
        <v>25</v>
      </c>
      <c r="J13" t="n">
        <v>154.28</v>
      </c>
      <c r="K13" t="n">
        <v>49.1</v>
      </c>
      <c r="L13" t="n">
        <v>3.75</v>
      </c>
      <c r="M13" t="n">
        <v>23</v>
      </c>
      <c r="N13" t="n">
        <v>26.43</v>
      </c>
      <c r="O13" t="n">
        <v>19261.45</v>
      </c>
      <c r="P13" t="n">
        <v>123.27</v>
      </c>
      <c r="Q13" t="n">
        <v>624.04</v>
      </c>
      <c r="R13" t="n">
        <v>47.28</v>
      </c>
      <c r="S13" t="n">
        <v>29.8</v>
      </c>
      <c r="T13" t="n">
        <v>7574.6</v>
      </c>
      <c r="U13" t="n">
        <v>0.63</v>
      </c>
      <c r="V13" t="n">
        <v>0.83</v>
      </c>
      <c r="W13" t="n">
        <v>2.4</v>
      </c>
      <c r="X13" t="n">
        <v>0.49</v>
      </c>
      <c r="Y13" t="n">
        <v>1</v>
      </c>
      <c r="Z13" t="n">
        <v>10</v>
      </c>
      <c r="AA13" t="n">
        <v>327.073959023251</v>
      </c>
      <c r="AB13" t="n">
        <v>447.5170202203032</v>
      </c>
      <c r="AC13" t="n">
        <v>404.8066239045594</v>
      </c>
      <c r="AD13" t="n">
        <v>327073.959023251</v>
      </c>
      <c r="AE13" t="n">
        <v>447517.0202203032</v>
      </c>
      <c r="AF13" t="n">
        <v>2.978158771649251e-06</v>
      </c>
      <c r="AG13" t="n">
        <v>12.38715277777778</v>
      </c>
      <c r="AH13" t="n">
        <v>404806.6239045594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7.0605</v>
      </c>
      <c r="E14" t="n">
        <v>14.16</v>
      </c>
      <c r="F14" t="n">
        <v>11.18</v>
      </c>
      <c r="G14" t="n">
        <v>29.18</v>
      </c>
      <c r="H14" t="n">
        <v>0.46</v>
      </c>
      <c r="I14" t="n">
        <v>23</v>
      </c>
      <c r="J14" t="n">
        <v>154.63</v>
      </c>
      <c r="K14" t="n">
        <v>49.1</v>
      </c>
      <c r="L14" t="n">
        <v>4</v>
      </c>
      <c r="M14" t="n">
        <v>21</v>
      </c>
      <c r="N14" t="n">
        <v>26.53</v>
      </c>
      <c r="O14" t="n">
        <v>19304.72</v>
      </c>
      <c r="P14" t="n">
        <v>121.73</v>
      </c>
      <c r="Q14" t="n">
        <v>623.99</v>
      </c>
      <c r="R14" t="n">
        <v>45.97</v>
      </c>
      <c r="S14" t="n">
        <v>29.8</v>
      </c>
      <c r="T14" t="n">
        <v>6927.75</v>
      </c>
      <c r="U14" t="n">
        <v>0.65</v>
      </c>
      <c r="V14" t="n">
        <v>0.84</v>
      </c>
      <c r="W14" t="n">
        <v>2.39</v>
      </c>
      <c r="X14" t="n">
        <v>0.44</v>
      </c>
      <c r="Y14" t="n">
        <v>1</v>
      </c>
      <c r="Z14" t="n">
        <v>10</v>
      </c>
      <c r="AA14" t="n">
        <v>324.6751051670016</v>
      </c>
      <c r="AB14" t="n">
        <v>444.2348025442196</v>
      </c>
      <c r="AC14" t="n">
        <v>401.8376564768598</v>
      </c>
      <c r="AD14" t="n">
        <v>324675.1051670016</v>
      </c>
      <c r="AE14" t="n">
        <v>444234.8025442197</v>
      </c>
      <c r="AF14" t="n">
        <v>3.001368847290075e-06</v>
      </c>
      <c r="AG14" t="n">
        <v>12.29166666666667</v>
      </c>
      <c r="AH14" t="n">
        <v>401837.6564768598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7.0799</v>
      </c>
      <c r="E15" t="n">
        <v>14.12</v>
      </c>
      <c r="F15" t="n">
        <v>11.18</v>
      </c>
      <c r="G15" t="n">
        <v>30.48</v>
      </c>
      <c r="H15" t="n">
        <v>0.49</v>
      </c>
      <c r="I15" t="n">
        <v>22</v>
      </c>
      <c r="J15" t="n">
        <v>154.98</v>
      </c>
      <c r="K15" t="n">
        <v>49.1</v>
      </c>
      <c r="L15" t="n">
        <v>4.25</v>
      </c>
      <c r="M15" t="n">
        <v>20</v>
      </c>
      <c r="N15" t="n">
        <v>26.63</v>
      </c>
      <c r="O15" t="n">
        <v>19348.03</v>
      </c>
      <c r="P15" t="n">
        <v>120.86</v>
      </c>
      <c r="Q15" t="n">
        <v>624.08</v>
      </c>
      <c r="R15" t="n">
        <v>45.79</v>
      </c>
      <c r="S15" t="n">
        <v>29.8</v>
      </c>
      <c r="T15" t="n">
        <v>6844.47</v>
      </c>
      <c r="U15" t="n">
        <v>0.65</v>
      </c>
      <c r="V15" t="n">
        <v>0.84</v>
      </c>
      <c r="W15" t="n">
        <v>2.39</v>
      </c>
      <c r="X15" t="n">
        <v>0.43</v>
      </c>
      <c r="Y15" t="n">
        <v>1</v>
      </c>
      <c r="Z15" t="n">
        <v>10</v>
      </c>
      <c r="AA15" t="n">
        <v>323.644271094497</v>
      </c>
      <c r="AB15" t="n">
        <v>442.8243698890292</v>
      </c>
      <c r="AC15" t="n">
        <v>400.5618335347261</v>
      </c>
      <c r="AD15" t="n">
        <v>323644.2710944969</v>
      </c>
      <c r="AE15" t="n">
        <v>442824.3698890292</v>
      </c>
      <c r="AF15" t="n">
        <v>3.009615650722895e-06</v>
      </c>
      <c r="AG15" t="n">
        <v>12.25694444444444</v>
      </c>
      <c r="AH15" t="n">
        <v>400561.8335347261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7.1402</v>
      </c>
      <c r="E16" t="n">
        <v>14.01</v>
      </c>
      <c r="F16" t="n">
        <v>11.12</v>
      </c>
      <c r="G16" t="n">
        <v>33.35</v>
      </c>
      <c r="H16" t="n">
        <v>0.51</v>
      </c>
      <c r="I16" t="n">
        <v>20</v>
      </c>
      <c r="J16" t="n">
        <v>155.33</v>
      </c>
      <c r="K16" t="n">
        <v>49.1</v>
      </c>
      <c r="L16" t="n">
        <v>4.5</v>
      </c>
      <c r="M16" t="n">
        <v>18</v>
      </c>
      <c r="N16" t="n">
        <v>26.74</v>
      </c>
      <c r="O16" t="n">
        <v>19391.36</v>
      </c>
      <c r="P16" t="n">
        <v>119.27</v>
      </c>
      <c r="Q16" t="n">
        <v>623.98</v>
      </c>
      <c r="R16" t="n">
        <v>44.06</v>
      </c>
      <c r="S16" t="n">
        <v>29.8</v>
      </c>
      <c r="T16" t="n">
        <v>5989.94</v>
      </c>
      <c r="U16" t="n">
        <v>0.68</v>
      </c>
      <c r="V16" t="n">
        <v>0.84</v>
      </c>
      <c r="W16" t="n">
        <v>2.38</v>
      </c>
      <c r="X16" t="n">
        <v>0.37</v>
      </c>
      <c r="Y16" t="n">
        <v>1</v>
      </c>
      <c r="Z16" t="n">
        <v>10</v>
      </c>
      <c r="AA16" t="n">
        <v>321.1217434553695</v>
      </c>
      <c r="AB16" t="n">
        <v>439.3729362871098</v>
      </c>
      <c r="AC16" t="n">
        <v>397.4397999116564</v>
      </c>
      <c r="AD16" t="n">
        <v>321121.7434553695</v>
      </c>
      <c r="AE16" t="n">
        <v>439372.9362871099</v>
      </c>
      <c r="AF16" t="n">
        <v>3.035248756238311e-06</v>
      </c>
      <c r="AG16" t="n">
        <v>12.16145833333333</v>
      </c>
      <c r="AH16" t="n">
        <v>397439.7999116564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7.1579</v>
      </c>
      <c r="E17" t="n">
        <v>13.97</v>
      </c>
      <c r="F17" t="n">
        <v>11.11</v>
      </c>
      <c r="G17" t="n">
        <v>35.1</v>
      </c>
      <c r="H17" t="n">
        <v>0.54</v>
      </c>
      <c r="I17" t="n">
        <v>19</v>
      </c>
      <c r="J17" t="n">
        <v>155.68</v>
      </c>
      <c r="K17" t="n">
        <v>49.1</v>
      </c>
      <c r="L17" t="n">
        <v>4.75</v>
      </c>
      <c r="M17" t="n">
        <v>17</v>
      </c>
      <c r="N17" t="n">
        <v>26.84</v>
      </c>
      <c r="O17" t="n">
        <v>19434.74</v>
      </c>
      <c r="P17" t="n">
        <v>118.45</v>
      </c>
      <c r="Q17" t="n">
        <v>623.99</v>
      </c>
      <c r="R17" t="n">
        <v>43.56</v>
      </c>
      <c r="S17" t="n">
        <v>29.8</v>
      </c>
      <c r="T17" t="n">
        <v>5741.4</v>
      </c>
      <c r="U17" t="n">
        <v>0.68</v>
      </c>
      <c r="V17" t="n">
        <v>0.84</v>
      </c>
      <c r="W17" t="n">
        <v>2.39</v>
      </c>
      <c r="X17" t="n">
        <v>0.37</v>
      </c>
      <c r="Y17" t="n">
        <v>1</v>
      </c>
      <c r="Z17" t="n">
        <v>10</v>
      </c>
      <c r="AA17" t="n">
        <v>320.1465150776043</v>
      </c>
      <c r="AB17" t="n">
        <v>438.038585796612</v>
      </c>
      <c r="AC17" t="n">
        <v>396.2327979591989</v>
      </c>
      <c r="AD17" t="n">
        <v>320146.5150776043</v>
      </c>
      <c r="AE17" t="n">
        <v>438038.585796612</v>
      </c>
      <c r="AF17" t="n">
        <v>3.042772901638359e-06</v>
      </c>
      <c r="AG17" t="n">
        <v>12.12673611111111</v>
      </c>
      <c r="AH17" t="n">
        <v>396232.7979591989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7.1805</v>
      </c>
      <c r="E18" t="n">
        <v>13.93</v>
      </c>
      <c r="F18" t="n">
        <v>11.1</v>
      </c>
      <c r="G18" t="n">
        <v>37</v>
      </c>
      <c r="H18" t="n">
        <v>0.57</v>
      </c>
      <c r="I18" t="n">
        <v>18</v>
      </c>
      <c r="J18" t="n">
        <v>156.03</v>
      </c>
      <c r="K18" t="n">
        <v>49.1</v>
      </c>
      <c r="L18" t="n">
        <v>5</v>
      </c>
      <c r="M18" t="n">
        <v>16</v>
      </c>
      <c r="N18" t="n">
        <v>26.94</v>
      </c>
      <c r="O18" t="n">
        <v>19478.15</v>
      </c>
      <c r="P18" t="n">
        <v>117.33</v>
      </c>
      <c r="Q18" t="n">
        <v>623.97</v>
      </c>
      <c r="R18" t="n">
        <v>43.27</v>
      </c>
      <c r="S18" t="n">
        <v>29.8</v>
      </c>
      <c r="T18" t="n">
        <v>5603.69</v>
      </c>
      <c r="U18" t="n">
        <v>0.6899999999999999</v>
      </c>
      <c r="V18" t="n">
        <v>0.84</v>
      </c>
      <c r="W18" t="n">
        <v>2.38</v>
      </c>
      <c r="X18" t="n">
        <v>0.35</v>
      </c>
      <c r="Y18" t="n">
        <v>1</v>
      </c>
      <c r="Z18" t="n">
        <v>10</v>
      </c>
      <c r="AA18" t="n">
        <v>318.8623071310385</v>
      </c>
      <c r="AB18" t="n">
        <v>436.2814758288645</v>
      </c>
      <c r="AC18" t="n">
        <v>394.643384100654</v>
      </c>
      <c r="AD18" t="n">
        <v>318862.3071310385</v>
      </c>
      <c r="AE18" t="n">
        <v>436281.4758288645</v>
      </c>
      <c r="AF18" t="n">
        <v>3.052380002544634e-06</v>
      </c>
      <c r="AG18" t="n">
        <v>12.09201388888889</v>
      </c>
      <c r="AH18" t="n">
        <v>394643.384100654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7.2143</v>
      </c>
      <c r="E19" t="n">
        <v>13.86</v>
      </c>
      <c r="F19" t="n">
        <v>11.07</v>
      </c>
      <c r="G19" t="n">
        <v>39.05</v>
      </c>
      <c r="H19" t="n">
        <v>0.59</v>
      </c>
      <c r="I19" t="n">
        <v>17</v>
      </c>
      <c r="J19" t="n">
        <v>156.39</v>
      </c>
      <c r="K19" t="n">
        <v>49.1</v>
      </c>
      <c r="L19" t="n">
        <v>5.25</v>
      </c>
      <c r="M19" t="n">
        <v>15</v>
      </c>
      <c r="N19" t="n">
        <v>27.04</v>
      </c>
      <c r="O19" t="n">
        <v>19521.59</v>
      </c>
      <c r="P19" t="n">
        <v>115.8</v>
      </c>
      <c r="Q19" t="n">
        <v>624</v>
      </c>
      <c r="R19" t="n">
        <v>42.29</v>
      </c>
      <c r="S19" t="n">
        <v>29.8</v>
      </c>
      <c r="T19" t="n">
        <v>5118.95</v>
      </c>
      <c r="U19" t="n">
        <v>0.7</v>
      </c>
      <c r="V19" t="n">
        <v>0.84</v>
      </c>
      <c r="W19" t="n">
        <v>2.38</v>
      </c>
      <c r="X19" t="n">
        <v>0.32</v>
      </c>
      <c r="Y19" t="n">
        <v>1</v>
      </c>
      <c r="Z19" t="n">
        <v>10</v>
      </c>
      <c r="AA19" t="n">
        <v>317.0156320795291</v>
      </c>
      <c r="AB19" t="n">
        <v>433.7547735538359</v>
      </c>
      <c r="AC19" t="n">
        <v>392.3578267445052</v>
      </c>
      <c r="AD19" t="n">
        <v>317015.6320795291</v>
      </c>
      <c r="AE19" t="n">
        <v>433754.7735538359</v>
      </c>
      <c r="AF19" t="n">
        <v>3.066748144608001e-06</v>
      </c>
      <c r="AG19" t="n">
        <v>12.03125</v>
      </c>
      <c r="AH19" t="n">
        <v>392357.8267445052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7.2392</v>
      </c>
      <c r="E20" t="n">
        <v>13.81</v>
      </c>
      <c r="F20" t="n">
        <v>11.05</v>
      </c>
      <c r="G20" t="n">
        <v>41.43</v>
      </c>
      <c r="H20" t="n">
        <v>0.62</v>
      </c>
      <c r="I20" t="n">
        <v>16</v>
      </c>
      <c r="J20" t="n">
        <v>156.74</v>
      </c>
      <c r="K20" t="n">
        <v>49.1</v>
      </c>
      <c r="L20" t="n">
        <v>5.5</v>
      </c>
      <c r="M20" t="n">
        <v>14</v>
      </c>
      <c r="N20" t="n">
        <v>27.14</v>
      </c>
      <c r="O20" t="n">
        <v>19565.07</v>
      </c>
      <c r="P20" t="n">
        <v>115.01</v>
      </c>
      <c r="Q20" t="n">
        <v>624.01</v>
      </c>
      <c r="R20" t="n">
        <v>41.58</v>
      </c>
      <c r="S20" t="n">
        <v>29.8</v>
      </c>
      <c r="T20" t="n">
        <v>4769.52</v>
      </c>
      <c r="U20" t="n">
        <v>0.72</v>
      </c>
      <c r="V20" t="n">
        <v>0.85</v>
      </c>
      <c r="W20" t="n">
        <v>2.38</v>
      </c>
      <c r="X20" t="n">
        <v>0.3</v>
      </c>
      <c r="Y20" t="n">
        <v>1</v>
      </c>
      <c r="Z20" t="n">
        <v>10</v>
      </c>
      <c r="AA20" t="n">
        <v>315.7561061374172</v>
      </c>
      <c r="AB20" t="n">
        <v>432.0314345934755</v>
      </c>
      <c r="AC20" t="n">
        <v>390.7989608358002</v>
      </c>
      <c r="AD20" t="n">
        <v>315756.1061374172</v>
      </c>
      <c r="AE20" t="n">
        <v>432031.4345934755</v>
      </c>
      <c r="AF20" t="n">
        <v>3.077332959323321e-06</v>
      </c>
      <c r="AG20" t="n">
        <v>11.98784722222222</v>
      </c>
      <c r="AH20" t="n">
        <v>390798.9608358002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7.2324</v>
      </c>
      <c r="E21" t="n">
        <v>13.83</v>
      </c>
      <c r="F21" t="n">
        <v>11.06</v>
      </c>
      <c r="G21" t="n">
        <v>41.48</v>
      </c>
      <c r="H21" t="n">
        <v>0.65</v>
      </c>
      <c r="I21" t="n">
        <v>16</v>
      </c>
      <c r="J21" t="n">
        <v>157.09</v>
      </c>
      <c r="K21" t="n">
        <v>49.1</v>
      </c>
      <c r="L21" t="n">
        <v>5.75</v>
      </c>
      <c r="M21" t="n">
        <v>14</v>
      </c>
      <c r="N21" t="n">
        <v>27.25</v>
      </c>
      <c r="O21" t="n">
        <v>19608.58</v>
      </c>
      <c r="P21" t="n">
        <v>114.15</v>
      </c>
      <c r="Q21" t="n">
        <v>623.97</v>
      </c>
      <c r="R21" t="n">
        <v>42.02</v>
      </c>
      <c r="S21" t="n">
        <v>29.8</v>
      </c>
      <c r="T21" t="n">
        <v>4989.43</v>
      </c>
      <c r="U21" t="n">
        <v>0.71</v>
      </c>
      <c r="V21" t="n">
        <v>0.84</v>
      </c>
      <c r="W21" t="n">
        <v>2.38</v>
      </c>
      <c r="X21" t="n">
        <v>0.31</v>
      </c>
      <c r="Y21" t="n">
        <v>1</v>
      </c>
      <c r="Z21" t="n">
        <v>10</v>
      </c>
      <c r="AA21" t="n">
        <v>315.42908672642</v>
      </c>
      <c r="AB21" t="n">
        <v>431.583992208271</v>
      </c>
      <c r="AC21" t="n">
        <v>390.3942217238502</v>
      </c>
      <c r="AD21" t="n">
        <v>315429.08672642</v>
      </c>
      <c r="AE21" t="n">
        <v>431583.9922082709</v>
      </c>
      <c r="AF21" t="n">
        <v>3.07444232719223e-06</v>
      </c>
      <c r="AG21" t="n">
        <v>12.00520833333333</v>
      </c>
      <c r="AH21" t="n">
        <v>390394.2217238502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7.2639</v>
      </c>
      <c r="E22" t="n">
        <v>13.77</v>
      </c>
      <c r="F22" t="n">
        <v>11.03</v>
      </c>
      <c r="G22" t="n">
        <v>44.13</v>
      </c>
      <c r="H22" t="n">
        <v>0.67</v>
      </c>
      <c r="I22" t="n">
        <v>15</v>
      </c>
      <c r="J22" t="n">
        <v>157.44</v>
      </c>
      <c r="K22" t="n">
        <v>49.1</v>
      </c>
      <c r="L22" t="n">
        <v>6</v>
      </c>
      <c r="M22" t="n">
        <v>13</v>
      </c>
      <c r="N22" t="n">
        <v>27.35</v>
      </c>
      <c r="O22" t="n">
        <v>19652.13</v>
      </c>
      <c r="P22" t="n">
        <v>113.42</v>
      </c>
      <c r="Q22" t="n">
        <v>624.0700000000001</v>
      </c>
      <c r="R22" t="n">
        <v>41.18</v>
      </c>
      <c r="S22" t="n">
        <v>29.8</v>
      </c>
      <c r="T22" t="n">
        <v>4571.07</v>
      </c>
      <c r="U22" t="n">
        <v>0.72</v>
      </c>
      <c r="V22" t="n">
        <v>0.85</v>
      </c>
      <c r="W22" t="n">
        <v>2.38</v>
      </c>
      <c r="X22" t="n">
        <v>0.28</v>
      </c>
      <c r="Y22" t="n">
        <v>1</v>
      </c>
      <c r="Z22" t="n">
        <v>10</v>
      </c>
      <c r="AA22" t="n">
        <v>314.0786627050926</v>
      </c>
      <c r="AB22" t="n">
        <v>429.7362824857876</v>
      </c>
      <c r="AC22" t="n">
        <v>388.7228548240039</v>
      </c>
      <c r="AD22" t="n">
        <v>314078.6627050926</v>
      </c>
      <c r="AE22" t="n">
        <v>429736.2824857876</v>
      </c>
      <c r="AF22" t="n">
        <v>3.087832755446551e-06</v>
      </c>
      <c r="AG22" t="n">
        <v>11.953125</v>
      </c>
      <c r="AH22" t="n">
        <v>388722.8548240039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7.2948</v>
      </c>
      <c r="E23" t="n">
        <v>13.71</v>
      </c>
      <c r="F23" t="n">
        <v>11</v>
      </c>
      <c r="G23" t="n">
        <v>47.16</v>
      </c>
      <c r="H23" t="n">
        <v>0.7</v>
      </c>
      <c r="I23" t="n">
        <v>14</v>
      </c>
      <c r="J23" t="n">
        <v>157.8</v>
      </c>
      <c r="K23" t="n">
        <v>49.1</v>
      </c>
      <c r="L23" t="n">
        <v>6.25</v>
      </c>
      <c r="M23" t="n">
        <v>12</v>
      </c>
      <c r="N23" t="n">
        <v>27.45</v>
      </c>
      <c r="O23" t="n">
        <v>19695.71</v>
      </c>
      <c r="P23" t="n">
        <v>111.89</v>
      </c>
      <c r="Q23" t="n">
        <v>623.98</v>
      </c>
      <c r="R23" t="n">
        <v>40.25</v>
      </c>
      <c r="S23" t="n">
        <v>29.8</v>
      </c>
      <c r="T23" t="n">
        <v>4111.86</v>
      </c>
      <c r="U23" t="n">
        <v>0.74</v>
      </c>
      <c r="V23" t="n">
        <v>0.85</v>
      </c>
      <c r="W23" t="n">
        <v>2.38</v>
      </c>
      <c r="X23" t="n">
        <v>0.26</v>
      </c>
      <c r="Y23" t="n">
        <v>1</v>
      </c>
      <c r="Z23" t="n">
        <v>10</v>
      </c>
      <c r="AA23" t="n">
        <v>312.322130875699</v>
      </c>
      <c r="AB23" t="n">
        <v>427.3329181440963</v>
      </c>
      <c r="AC23" t="n">
        <v>386.5488642019404</v>
      </c>
      <c r="AD23" t="n">
        <v>312322.130875699</v>
      </c>
      <c r="AE23" t="n">
        <v>427332.9181440963</v>
      </c>
      <c r="AF23" t="n">
        <v>3.1009681279246e-06</v>
      </c>
      <c r="AG23" t="n">
        <v>11.90104166666667</v>
      </c>
      <c r="AH23" t="n">
        <v>386548.8642019404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7.2988</v>
      </c>
      <c r="E24" t="n">
        <v>13.7</v>
      </c>
      <c r="F24" t="n">
        <v>11</v>
      </c>
      <c r="G24" t="n">
        <v>47.13</v>
      </c>
      <c r="H24" t="n">
        <v>0.73</v>
      </c>
      <c r="I24" t="n">
        <v>14</v>
      </c>
      <c r="J24" t="n">
        <v>158.15</v>
      </c>
      <c r="K24" t="n">
        <v>49.1</v>
      </c>
      <c r="L24" t="n">
        <v>6.5</v>
      </c>
      <c r="M24" t="n">
        <v>12</v>
      </c>
      <c r="N24" t="n">
        <v>27.56</v>
      </c>
      <c r="O24" t="n">
        <v>19739.33</v>
      </c>
      <c r="P24" t="n">
        <v>110.42</v>
      </c>
      <c r="Q24" t="n">
        <v>623.99</v>
      </c>
      <c r="R24" t="n">
        <v>40.22</v>
      </c>
      <c r="S24" t="n">
        <v>29.8</v>
      </c>
      <c r="T24" t="n">
        <v>4096.41</v>
      </c>
      <c r="U24" t="n">
        <v>0.74</v>
      </c>
      <c r="V24" t="n">
        <v>0.85</v>
      </c>
      <c r="W24" t="n">
        <v>2.37</v>
      </c>
      <c r="X24" t="n">
        <v>0.25</v>
      </c>
      <c r="Y24" t="n">
        <v>1</v>
      </c>
      <c r="Z24" t="n">
        <v>10</v>
      </c>
      <c r="AA24" t="n">
        <v>311.1603581005319</v>
      </c>
      <c r="AB24" t="n">
        <v>425.743329379315</v>
      </c>
      <c r="AC24" t="n">
        <v>385.1109835578681</v>
      </c>
      <c r="AD24" t="n">
        <v>311160.3581005319</v>
      </c>
      <c r="AE24" t="n">
        <v>425743.329379315</v>
      </c>
      <c r="AF24" t="n">
        <v>3.102668499766419e-06</v>
      </c>
      <c r="AG24" t="n">
        <v>11.89236111111111</v>
      </c>
      <c r="AH24" t="n">
        <v>385110.9835578681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7.3142</v>
      </c>
      <c r="E25" t="n">
        <v>13.67</v>
      </c>
      <c r="F25" t="n">
        <v>11</v>
      </c>
      <c r="G25" t="n">
        <v>50.76</v>
      </c>
      <c r="H25" t="n">
        <v>0.75</v>
      </c>
      <c r="I25" t="n">
        <v>13</v>
      </c>
      <c r="J25" t="n">
        <v>158.51</v>
      </c>
      <c r="K25" t="n">
        <v>49.1</v>
      </c>
      <c r="L25" t="n">
        <v>6.75</v>
      </c>
      <c r="M25" t="n">
        <v>11</v>
      </c>
      <c r="N25" t="n">
        <v>27.66</v>
      </c>
      <c r="O25" t="n">
        <v>19782.99</v>
      </c>
      <c r="P25" t="n">
        <v>110.08</v>
      </c>
      <c r="Q25" t="n">
        <v>623.97</v>
      </c>
      <c r="R25" t="n">
        <v>40.17</v>
      </c>
      <c r="S25" t="n">
        <v>29.8</v>
      </c>
      <c r="T25" t="n">
        <v>4079.33</v>
      </c>
      <c r="U25" t="n">
        <v>0.74</v>
      </c>
      <c r="V25" t="n">
        <v>0.85</v>
      </c>
      <c r="W25" t="n">
        <v>2.37</v>
      </c>
      <c r="X25" t="n">
        <v>0.25</v>
      </c>
      <c r="Y25" t="n">
        <v>1</v>
      </c>
      <c r="Z25" t="n">
        <v>10</v>
      </c>
      <c r="AA25" t="n">
        <v>300.825735463997</v>
      </c>
      <c r="AB25" t="n">
        <v>411.6030427566353</v>
      </c>
      <c r="AC25" t="n">
        <v>372.32022604444</v>
      </c>
      <c r="AD25" t="n">
        <v>300825.735463997</v>
      </c>
      <c r="AE25" t="n">
        <v>411603.0427566353</v>
      </c>
      <c r="AF25" t="n">
        <v>3.109214931357421e-06</v>
      </c>
      <c r="AG25" t="n">
        <v>11.86631944444444</v>
      </c>
      <c r="AH25" t="n">
        <v>372320.22604444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7.3186</v>
      </c>
      <c r="E26" t="n">
        <v>13.66</v>
      </c>
      <c r="F26" t="n">
        <v>10.99</v>
      </c>
      <c r="G26" t="n">
        <v>50.72</v>
      </c>
      <c r="H26" t="n">
        <v>0.78</v>
      </c>
      <c r="I26" t="n">
        <v>13</v>
      </c>
      <c r="J26" t="n">
        <v>158.86</v>
      </c>
      <c r="K26" t="n">
        <v>49.1</v>
      </c>
      <c r="L26" t="n">
        <v>7</v>
      </c>
      <c r="M26" t="n">
        <v>11</v>
      </c>
      <c r="N26" t="n">
        <v>27.77</v>
      </c>
      <c r="O26" t="n">
        <v>19826.68</v>
      </c>
      <c r="P26" t="n">
        <v>108.18</v>
      </c>
      <c r="Q26" t="n">
        <v>623.99</v>
      </c>
      <c r="R26" t="n">
        <v>39.87</v>
      </c>
      <c r="S26" t="n">
        <v>29.8</v>
      </c>
      <c r="T26" t="n">
        <v>3928.37</v>
      </c>
      <c r="U26" t="n">
        <v>0.75</v>
      </c>
      <c r="V26" t="n">
        <v>0.85</v>
      </c>
      <c r="W26" t="n">
        <v>2.37</v>
      </c>
      <c r="X26" t="n">
        <v>0.24</v>
      </c>
      <c r="Y26" t="n">
        <v>1</v>
      </c>
      <c r="Z26" t="n">
        <v>10</v>
      </c>
      <c r="AA26" t="n">
        <v>299.3087401268135</v>
      </c>
      <c r="AB26" t="n">
        <v>409.5274228111899</v>
      </c>
      <c r="AC26" t="n">
        <v>370.442700353437</v>
      </c>
      <c r="AD26" t="n">
        <v>299308.7401268135</v>
      </c>
      <c r="AE26" t="n">
        <v>409527.4228111899</v>
      </c>
      <c r="AF26" t="n">
        <v>3.111085340383421e-06</v>
      </c>
      <c r="AG26" t="n">
        <v>11.85763888888889</v>
      </c>
      <c r="AH26" t="n">
        <v>370442.700353437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7.342</v>
      </c>
      <c r="E27" t="n">
        <v>13.62</v>
      </c>
      <c r="F27" t="n">
        <v>10.98</v>
      </c>
      <c r="G27" t="n">
        <v>54.89</v>
      </c>
      <c r="H27" t="n">
        <v>0.8100000000000001</v>
      </c>
      <c r="I27" t="n">
        <v>12</v>
      </c>
      <c r="J27" t="n">
        <v>159.22</v>
      </c>
      <c r="K27" t="n">
        <v>49.1</v>
      </c>
      <c r="L27" t="n">
        <v>7.25</v>
      </c>
      <c r="M27" t="n">
        <v>10</v>
      </c>
      <c r="N27" t="n">
        <v>27.87</v>
      </c>
      <c r="O27" t="n">
        <v>19870.53</v>
      </c>
      <c r="P27" t="n">
        <v>107.45</v>
      </c>
      <c r="Q27" t="n">
        <v>623.98</v>
      </c>
      <c r="R27" t="n">
        <v>39.47</v>
      </c>
      <c r="S27" t="n">
        <v>29.8</v>
      </c>
      <c r="T27" t="n">
        <v>3733.98</v>
      </c>
      <c r="U27" t="n">
        <v>0.75</v>
      </c>
      <c r="V27" t="n">
        <v>0.85</v>
      </c>
      <c r="W27" t="n">
        <v>2.37</v>
      </c>
      <c r="X27" t="n">
        <v>0.23</v>
      </c>
      <c r="Y27" t="n">
        <v>1</v>
      </c>
      <c r="Z27" t="n">
        <v>10</v>
      </c>
      <c r="AA27" t="n">
        <v>298.3624811758898</v>
      </c>
      <c r="AB27" t="n">
        <v>408.2327095685374</v>
      </c>
      <c r="AC27" t="n">
        <v>369.2715527255219</v>
      </c>
      <c r="AD27" t="n">
        <v>298362.4811758898</v>
      </c>
      <c r="AE27" t="n">
        <v>408232.7095685374</v>
      </c>
      <c r="AF27" t="n">
        <v>3.12103251565806e-06</v>
      </c>
      <c r="AG27" t="n">
        <v>11.82291666666667</v>
      </c>
      <c r="AH27" t="n">
        <v>369271.5527255218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7.3466</v>
      </c>
      <c r="E28" t="n">
        <v>13.61</v>
      </c>
      <c r="F28" t="n">
        <v>10.97</v>
      </c>
      <c r="G28" t="n">
        <v>54.84</v>
      </c>
      <c r="H28" t="n">
        <v>0.83</v>
      </c>
      <c r="I28" t="n">
        <v>12</v>
      </c>
      <c r="J28" t="n">
        <v>159.57</v>
      </c>
      <c r="K28" t="n">
        <v>49.1</v>
      </c>
      <c r="L28" t="n">
        <v>7.5</v>
      </c>
      <c r="M28" t="n">
        <v>10</v>
      </c>
      <c r="N28" t="n">
        <v>27.98</v>
      </c>
      <c r="O28" t="n">
        <v>19914.3</v>
      </c>
      <c r="P28" t="n">
        <v>106.22</v>
      </c>
      <c r="Q28" t="n">
        <v>623.98</v>
      </c>
      <c r="R28" t="n">
        <v>39.35</v>
      </c>
      <c r="S28" t="n">
        <v>29.8</v>
      </c>
      <c r="T28" t="n">
        <v>3675.13</v>
      </c>
      <c r="U28" t="n">
        <v>0.76</v>
      </c>
      <c r="V28" t="n">
        <v>0.85</v>
      </c>
      <c r="W28" t="n">
        <v>2.37</v>
      </c>
      <c r="X28" t="n">
        <v>0.22</v>
      </c>
      <c r="Y28" t="n">
        <v>1</v>
      </c>
      <c r="Z28" t="n">
        <v>10</v>
      </c>
      <c r="AA28" t="n">
        <v>297.345888562989</v>
      </c>
      <c r="AB28" t="n">
        <v>406.8417627066658</v>
      </c>
      <c r="AC28" t="n">
        <v>368.013355879941</v>
      </c>
      <c r="AD28" t="n">
        <v>297345.888562989</v>
      </c>
      <c r="AE28" t="n">
        <v>406841.7627066658</v>
      </c>
      <c r="AF28" t="n">
        <v>3.122987943276151e-06</v>
      </c>
      <c r="AG28" t="n">
        <v>11.81423611111111</v>
      </c>
      <c r="AH28" t="n">
        <v>368013.355879941</v>
      </c>
    </row>
    <row r="29">
      <c r="A29" t="n">
        <v>27</v>
      </c>
      <c r="B29" t="n">
        <v>75</v>
      </c>
      <c r="C29" t="inlineStr">
        <is>
          <t xml:space="preserve">CONCLUIDO	</t>
        </is>
      </c>
      <c r="D29" t="n">
        <v>7.3764</v>
      </c>
      <c r="E29" t="n">
        <v>13.56</v>
      </c>
      <c r="F29" t="n">
        <v>10.94</v>
      </c>
      <c r="G29" t="n">
        <v>59.7</v>
      </c>
      <c r="H29" t="n">
        <v>0.86</v>
      </c>
      <c r="I29" t="n">
        <v>11</v>
      </c>
      <c r="J29" t="n">
        <v>159.92</v>
      </c>
      <c r="K29" t="n">
        <v>49.1</v>
      </c>
      <c r="L29" t="n">
        <v>7.75</v>
      </c>
      <c r="M29" t="n">
        <v>9</v>
      </c>
      <c r="N29" t="n">
        <v>28.08</v>
      </c>
      <c r="O29" t="n">
        <v>19958.1</v>
      </c>
      <c r="P29" t="n">
        <v>105.33</v>
      </c>
      <c r="Q29" t="n">
        <v>624.0599999999999</v>
      </c>
      <c r="R29" t="n">
        <v>38.56</v>
      </c>
      <c r="S29" t="n">
        <v>29.8</v>
      </c>
      <c r="T29" t="n">
        <v>3281.57</v>
      </c>
      <c r="U29" t="n">
        <v>0.77</v>
      </c>
      <c r="V29" t="n">
        <v>0.85</v>
      </c>
      <c r="W29" t="n">
        <v>2.37</v>
      </c>
      <c r="X29" t="n">
        <v>0.2</v>
      </c>
      <c r="Y29" t="n">
        <v>1</v>
      </c>
      <c r="Z29" t="n">
        <v>10</v>
      </c>
      <c r="AA29" t="n">
        <v>296.1269821399555</v>
      </c>
      <c r="AB29" t="n">
        <v>405.1740011643152</v>
      </c>
      <c r="AC29" t="n">
        <v>366.5047631584744</v>
      </c>
      <c r="AD29" t="n">
        <v>296126.9821399555</v>
      </c>
      <c r="AE29" t="n">
        <v>405174.0011643152</v>
      </c>
      <c r="AF29" t="n">
        <v>3.135655713497701e-06</v>
      </c>
      <c r="AG29" t="n">
        <v>11.77083333333333</v>
      </c>
      <c r="AH29" t="n">
        <v>366504.7631584744</v>
      </c>
    </row>
    <row r="30">
      <c r="A30" t="n">
        <v>28</v>
      </c>
      <c r="B30" t="n">
        <v>75</v>
      </c>
      <c r="C30" t="inlineStr">
        <is>
          <t xml:space="preserve">CONCLUIDO	</t>
        </is>
      </c>
      <c r="D30" t="n">
        <v>7.3786</v>
      </c>
      <c r="E30" t="n">
        <v>13.55</v>
      </c>
      <c r="F30" t="n">
        <v>10.94</v>
      </c>
      <c r="G30" t="n">
        <v>59.67</v>
      </c>
      <c r="H30" t="n">
        <v>0.88</v>
      </c>
      <c r="I30" t="n">
        <v>11</v>
      </c>
      <c r="J30" t="n">
        <v>160.28</v>
      </c>
      <c r="K30" t="n">
        <v>49.1</v>
      </c>
      <c r="L30" t="n">
        <v>8</v>
      </c>
      <c r="M30" t="n">
        <v>8</v>
      </c>
      <c r="N30" t="n">
        <v>28.19</v>
      </c>
      <c r="O30" t="n">
        <v>20001.93</v>
      </c>
      <c r="P30" t="n">
        <v>103.79</v>
      </c>
      <c r="Q30" t="n">
        <v>623.97</v>
      </c>
      <c r="R30" t="n">
        <v>38.36</v>
      </c>
      <c r="S30" t="n">
        <v>29.8</v>
      </c>
      <c r="T30" t="n">
        <v>3183.83</v>
      </c>
      <c r="U30" t="n">
        <v>0.78</v>
      </c>
      <c r="V30" t="n">
        <v>0.85</v>
      </c>
      <c r="W30" t="n">
        <v>2.37</v>
      </c>
      <c r="X30" t="n">
        <v>0.19</v>
      </c>
      <c r="Y30" t="n">
        <v>1</v>
      </c>
      <c r="Z30" t="n">
        <v>10</v>
      </c>
      <c r="AA30" t="n">
        <v>294.9573098974241</v>
      </c>
      <c r="AB30" t="n">
        <v>403.5736039997863</v>
      </c>
      <c r="AC30" t="n">
        <v>365.0571056531566</v>
      </c>
      <c r="AD30" t="n">
        <v>294957.3098974241</v>
      </c>
      <c r="AE30" t="n">
        <v>403573.6039997863</v>
      </c>
      <c r="AF30" t="n">
        <v>3.1365909180107e-06</v>
      </c>
      <c r="AG30" t="n">
        <v>11.76215277777778</v>
      </c>
      <c r="AH30" t="n">
        <v>365057.1056531566</v>
      </c>
    </row>
    <row r="31">
      <c r="A31" t="n">
        <v>29</v>
      </c>
      <c r="B31" t="n">
        <v>75</v>
      </c>
      <c r="C31" t="inlineStr">
        <is>
          <t xml:space="preserve">CONCLUIDO	</t>
        </is>
      </c>
      <c r="D31" t="n">
        <v>7.4003</v>
      </c>
      <c r="E31" t="n">
        <v>13.51</v>
      </c>
      <c r="F31" t="n">
        <v>10.93</v>
      </c>
      <c r="G31" t="n">
        <v>65.59</v>
      </c>
      <c r="H31" t="n">
        <v>0.91</v>
      </c>
      <c r="I31" t="n">
        <v>10</v>
      </c>
      <c r="J31" t="n">
        <v>160.64</v>
      </c>
      <c r="K31" t="n">
        <v>49.1</v>
      </c>
      <c r="L31" t="n">
        <v>8.25</v>
      </c>
      <c r="M31" t="n">
        <v>6</v>
      </c>
      <c r="N31" t="n">
        <v>28.29</v>
      </c>
      <c r="O31" t="n">
        <v>20045.81</v>
      </c>
      <c r="P31" t="n">
        <v>102.59</v>
      </c>
      <c r="Q31" t="n">
        <v>623.97</v>
      </c>
      <c r="R31" t="n">
        <v>37.97</v>
      </c>
      <c r="S31" t="n">
        <v>29.8</v>
      </c>
      <c r="T31" t="n">
        <v>2994.28</v>
      </c>
      <c r="U31" t="n">
        <v>0.78</v>
      </c>
      <c r="V31" t="n">
        <v>0.85</v>
      </c>
      <c r="W31" t="n">
        <v>2.37</v>
      </c>
      <c r="X31" t="n">
        <v>0.18</v>
      </c>
      <c r="Y31" t="n">
        <v>1</v>
      </c>
      <c r="Z31" t="n">
        <v>10</v>
      </c>
      <c r="AA31" t="n">
        <v>293.7124694194245</v>
      </c>
      <c r="AB31" t="n">
        <v>401.8703583393013</v>
      </c>
      <c r="AC31" t="n">
        <v>363.5164153679879</v>
      </c>
      <c r="AD31" t="n">
        <v>293712.4694194245</v>
      </c>
      <c r="AE31" t="n">
        <v>401870.3583393013</v>
      </c>
      <c r="AF31" t="n">
        <v>3.145815435252566e-06</v>
      </c>
      <c r="AG31" t="n">
        <v>11.72743055555556</v>
      </c>
      <c r="AH31" t="n">
        <v>363516.4153679879</v>
      </c>
    </row>
    <row r="32">
      <c r="A32" t="n">
        <v>30</v>
      </c>
      <c r="B32" t="n">
        <v>75</v>
      </c>
      <c r="C32" t="inlineStr">
        <is>
          <t xml:space="preserve">CONCLUIDO	</t>
        </is>
      </c>
      <c r="D32" t="n">
        <v>7.4012</v>
      </c>
      <c r="E32" t="n">
        <v>13.51</v>
      </c>
      <c r="F32" t="n">
        <v>10.93</v>
      </c>
      <c r="G32" t="n">
        <v>65.58</v>
      </c>
      <c r="H32" t="n">
        <v>0.9399999999999999</v>
      </c>
      <c r="I32" t="n">
        <v>10</v>
      </c>
      <c r="J32" t="n">
        <v>160.99</v>
      </c>
      <c r="K32" t="n">
        <v>49.1</v>
      </c>
      <c r="L32" t="n">
        <v>8.5</v>
      </c>
      <c r="M32" t="n">
        <v>6</v>
      </c>
      <c r="N32" t="n">
        <v>28.4</v>
      </c>
      <c r="O32" t="n">
        <v>20089.72</v>
      </c>
      <c r="P32" t="n">
        <v>102.24</v>
      </c>
      <c r="Q32" t="n">
        <v>623.97</v>
      </c>
      <c r="R32" t="n">
        <v>37.81</v>
      </c>
      <c r="S32" t="n">
        <v>29.8</v>
      </c>
      <c r="T32" t="n">
        <v>2912.04</v>
      </c>
      <c r="U32" t="n">
        <v>0.79</v>
      </c>
      <c r="V32" t="n">
        <v>0.85</v>
      </c>
      <c r="W32" t="n">
        <v>2.37</v>
      </c>
      <c r="X32" t="n">
        <v>0.18</v>
      </c>
      <c r="Y32" t="n">
        <v>1</v>
      </c>
      <c r="Z32" t="n">
        <v>10</v>
      </c>
      <c r="AA32" t="n">
        <v>293.4416004426839</v>
      </c>
      <c r="AB32" t="n">
        <v>401.499743455429</v>
      </c>
      <c r="AC32" t="n">
        <v>363.1811714484712</v>
      </c>
      <c r="AD32" t="n">
        <v>293441.6004426839</v>
      </c>
      <c r="AE32" t="n">
        <v>401499.743455429</v>
      </c>
      <c r="AF32" t="n">
        <v>3.146198018916975e-06</v>
      </c>
      <c r="AG32" t="n">
        <v>11.72743055555556</v>
      </c>
      <c r="AH32" t="n">
        <v>363181.1714484711</v>
      </c>
    </row>
    <row r="33">
      <c r="A33" t="n">
        <v>31</v>
      </c>
      <c r="B33" t="n">
        <v>75</v>
      </c>
      <c r="C33" t="inlineStr">
        <is>
          <t xml:space="preserve">CONCLUIDO	</t>
        </is>
      </c>
      <c r="D33" t="n">
        <v>7.4016</v>
      </c>
      <c r="E33" t="n">
        <v>13.51</v>
      </c>
      <c r="F33" t="n">
        <v>10.93</v>
      </c>
      <c r="G33" t="n">
        <v>65.56999999999999</v>
      </c>
      <c r="H33" t="n">
        <v>0.96</v>
      </c>
      <c r="I33" t="n">
        <v>10</v>
      </c>
      <c r="J33" t="n">
        <v>161.35</v>
      </c>
      <c r="K33" t="n">
        <v>49.1</v>
      </c>
      <c r="L33" t="n">
        <v>8.75</v>
      </c>
      <c r="M33" t="n">
        <v>4</v>
      </c>
      <c r="N33" t="n">
        <v>28.5</v>
      </c>
      <c r="O33" t="n">
        <v>20133.66</v>
      </c>
      <c r="P33" t="n">
        <v>102.36</v>
      </c>
      <c r="Q33" t="n">
        <v>624.03</v>
      </c>
      <c r="R33" t="n">
        <v>37.79</v>
      </c>
      <c r="S33" t="n">
        <v>29.8</v>
      </c>
      <c r="T33" t="n">
        <v>2904.91</v>
      </c>
      <c r="U33" t="n">
        <v>0.79</v>
      </c>
      <c r="V33" t="n">
        <v>0.85</v>
      </c>
      <c r="W33" t="n">
        <v>2.37</v>
      </c>
      <c r="X33" t="n">
        <v>0.18</v>
      </c>
      <c r="Y33" t="n">
        <v>1</v>
      </c>
      <c r="Z33" t="n">
        <v>10</v>
      </c>
      <c r="AA33" t="n">
        <v>293.5238350720098</v>
      </c>
      <c r="AB33" t="n">
        <v>401.6122605032085</v>
      </c>
      <c r="AC33" t="n">
        <v>363.2829500271292</v>
      </c>
      <c r="AD33" t="n">
        <v>293523.8350720098</v>
      </c>
      <c r="AE33" t="n">
        <v>401612.2605032084</v>
      </c>
      <c r="AF33" t="n">
        <v>3.146368056101157e-06</v>
      </c>
      <c r="AG33" t="n">
        <v>11.72743055555556</v>
      </c>
      <c r="AH33" t="n">
        <v>363282.9500271292</v>
      </c>
    </row>
    <row r="34">
      <c r="A34" t="n">
        <v>32</v>
      </c>
      <c r="B34" t="n">
        <v>75</v>
      </c>
      <c r="C34" t="inlineStr">
        <is>
          <t xml:space="preserve">CONCLUIDO	</t>
        </is>
      </c>
      <c r="D34" t="n">
        <v>7.4013</v>
      </c>
      <c r="E34" t="n">
        <v>13.51</v>
      </c>
      <c r="F34" t="n">
        <v>10.93</v>
      </c>
      <c r="G34" t="n">
        <v>65.58</v>
      </c>
      <c r="H34" t="n">
        <v>0.99</v>
      </c>
      <c r="I34" t="n">
        <v>10</v>
      </c>
      <c r="J34" t="n">
        <v>161.71</v>
      </c>
      <c r="K34" t="n">
        <v>49.1</v>
      </c>
      <c r="L34" t="n">
        <v>9</v>
      </c>
      <c r="M34" t="n">
        <v>2</v>
      </c>
      <c r="N34" t="n">
        <v>28.61</v>
      </c>
      <c r="O34" t="n">
        <v>20177.64</v>
      </c>
      <c r="P34" t="n">
        <v>102.03</v>
      </c>
      <c r="Q34" t="n">
        <v>624.04</v>
      </c>
      <c r="R34" t="n">
        <v>37.78</v>
      </c>
      <c r="S34" t="n">
        <v>29.8</v>
      </c>
      <c r="T34" t="n">
        <v>2896.72</v>
      </c>
      <c r="U34" t="n">
        <v>0.79</v>
      </c>
      <c r="V34" t="n">
        <v>0.85</v>
      </c>
      <c r="W34" t="n">
        <v>2.37</v>
      </c>
      <c r="X34" t="n">
        <v>0.18</v>
      </c>
      <c r="Y34" t="n">
        <v>1</v>
      </c>
      <c r="Z34" t="n">
        <v>10</v>
      </c>
      <c r="AA34" t="n">
        <v>293.2856949804049</v>
      </c>
      <c r="AB34" t="n">
        <v>401.2864267238754</v>
      </c>
      <c r="AC34" t="n">
        <v>362.9882133663851</v>
      </c>
      <c r="AD34" t="n">
        <v>293285.6949804049</v>
      </c>
      <c r="AE34" t="n">
        <v>401286.4267238753</v>
      </c>
      <c r="AF34" t="n">
        <v>3.14624052821302e-06</v>
      </c>
      <c r="AG34" t="n">
        <v>11.72743055555556</v>
      </c>
      <c r="AH34" t="n">
        <v>362988.2133663851</v>
      </c>
    </row>
    <row r="35">
      <c r="A35" t="n">
        <v>33</v>
      </c>
      <c r="B35" t="n">
        <v>75</v>
      </c>
      <c r="C35" t="inlineStr">
        <is>
          <t xml:space="preserve">CONCLUIDO	</t>
        </is>
      </c>
      <c r="D35" t="n">
        <v>7.3998</v>
      </c>
      <c r="E35" t="n">
        <v>13.51</v>
      </c>
      <c r="F35" t="n">
        <v>10.93</v>
      </c>
      <c r="G35" t="n">
        <v>65.59</v>
      </c>
      <c r="H35" t="n">
        <v>1.01</v>
      </c>
      <c r="I35" t="n">
        <v>10</v>
      </c>
      <c r="J35" t="n">
        <v>162.06</v>
      </c>
      <c r="K35" t="n">
        <v>49.1</v>
      </c>
      <c r="L35" t="n">
        <v>9.25</v>
      </c>
      <c r="M35" t="n">
        <v>0</v>
      </c>
      <c r="N35" t="n">
        <v>28.72</v>
      </c>
      <c r="O35" t="n">
        <v>20221.66</v>
      </c>
      <c r="P35" t="n">
        <v>102.2</v>
      </c>
      <c r="Q35" t="n">
        <v>624.05</v>
      </c>
      <c r="R35" t="n">
        <v>37.8</v>
      </c>
      <c r="S35" t="n">
        <v>29.8</v>
      </c>
      <c r="T35" t="n">
        <v>2909.69</v>
      </c>
      <c r="U35" t="n">
        <v>0.79</v>
      </c>
      <c r="V35" t="n">
        <v>0.85</v>
      </c>
      <c r="W35" t="n">
        <v>2.38</v>
      </c>
      <c r="X35" t="n">
        <v>0.18</v>
      </c>
      <c r="Y35" t="n">
        <v>1</v>
      </c>
      <c r="Z35" t="n">
        <v>10</v>
      </c>
      <c r="AA35" t="n">
        <v>293.4331687069587</v>
      </c>
      <c r="AB35" t="n">
        <v>401.4882067826279</v>
      </c>
      <c r="AC35" t="n">
        <v>363.1707358195303</v>
      </c>
      <c r="AD35" t="n">
        <v>293433.1687069587</v>
      </c>
      <c r="AE35" t="n">
        <v>401488.2067826279</v>
      </c>
      <c r="AF35" t="n">
        <v>3.145602888772338e-06</v>
      </c>
      <c r="AG35" t="n">
        <v>11.72743055555556</v>
      </c>
      <c r="AH35" t="n">
        <v>363170.7358195303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5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4.8214</v>
      </c>
      <c r="E2" t="n">
        <v>20.74</v>
      </c>
      <c r="F2" t="n">
        <v>13.4</v>
      </c>
      <c r="G2" t="n">
        <v>6.14</v>
      </c>
      <c r="H2" t="n">
        <v>0.1</v>
      </c>
      <c r="I2" t="n">
        <v>131</v>
      </c>
      <c r="J2" t="n">
        <v>185.69</v>
      </c>
      <c r="K2" t="n">
        <v>53.44</v>
      </c>
      <c r="L2" t="n">
        <v>1</v>
      </c>
      <c r="M2" t="n">
        <v>129</v>
      </c>
      <c r="N2" t="n">
        <v>36.26</v>
      </c>
      <c r="O2" t="n">
        <v>23136.14</v>
      </c>
      <c r="P2" t="n">
        <v>180.87</v>
      </c>
      <c r="Q2" t="n">
        <v>624.4299999999999</v>
      </c>
      <c r="R2" t="n">
        <v>115.37</v>
      </c>
      <c r="S2" t="n">
        <v>29.8</v>
      </c>
      <c r="T2" t="n">
        <v>41089.82</v>
      </c>
      <c r="U2" t="n">
        <v>0.26</v>
      </c>
      <c r="V2" t="n">
        <v>0.7</v>
      </c>
      <c r="W2" t="n">
        <v>2.55</v>
      </c>
      <c r="X2" t="n">
        <v>2.65</v>
      </c>
      <c r="Y2" t="n">
        <v>1</v>
      </c>
      <c r="Z2" t="n">
        <v>10</v>
      </c>
      <c r="AA2" t="n">
        <v>570.5895911013108</v>
      </c>
      <c r="AB2" t="n">
        <v>780.7058511809781</v>
      </c>
      <c r="AC2" t="n">
        <v>706.1963804718089</v>
      </c>
      <c r="AD2" t="n">
        <v>570589.5911013108</v>
      </c>
      <c r="AE2" t="n">
        <v>780705.8511809781</v>
      </c>
      <c r="AF2" t="n">
        <v>1.928377402895673e-06</v>
      </c>
      <c r="AG2" t="n">
        <v>18.00347222222222</v>
      </c>
      <c r="AH2" t="n">
        <v>706196.3804718088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5.2726</v>
      </c>
      <c r="E3" t="n">
        <v>18.97</v>
      </c>
      <c r="F3" t="n">
        <v>12.78</v>
      </c>
      <c r="G3" t="n">
        <v>7.67</v>
      </c>
      <c r="H3" t="n">
        <v>0.12</v>
      </c>
      <c r="I3" t="n">
        <v>100</v>
      </c>
      <c r="J3" t="n">
        <v>186.07</v>
      </c>
      <c r="K3" t="n">
        <v>53.44</v>
      </c>
      <c r="L3" t="n">
        <v>1.25</v>
      </c>
      <c r="M3" t="n">
        <v>98</v>
      </c>
      <c r="N3" t="n">
        <v>36.39</v>
      </c>
      <c r="O3" t="n">
        <v>23182.76</v>
      </c>
      <c r="P3" t="n">
        <v>171.87</v>
      </c>
      <c r="Q3" t="n">
        <v>624.12</v>
      </c>
      <c r="R3" t="n">
        <v>95.28</v>
      </c>
      <c r="S3" t="n">
        <v>29.8</v>
      </c>
      <c r="T3" t="n">
        <v>31198.61</v>
      </c>
      <c r="U3" t="n">
        <v>0.31</v>
      </c>
      <c r="V3" t="n">
        <v>0.73</v>
      </c>
      <c r="W3" t="n">
        <v>2.52</v>
      </c>
      <c r="X3" t="n">
        <v>2.03</v>
      </c>
      <c r="Y3" t="n">
        <v>1</v>
      </c>
      <c r="Z3" t="n">
        <v>10</v>
      </c>
      <c r="AA3" t="n">
        <v>503.1848959450457</v>
      </c>
      <c r="AB3" t="n">
        <v>688.4797735828982</v>
      </c>
      <c r="AC3" t="n">
        <v>622.7722302795768</v>
      </c>
      <c r="AD3" t="n">
        <v>503184.8959450457</v>
      </c>
      <c r="AE3" t="n">
        <v>688479.7735828982</v>
      </c>
      <c r="AF3" t="n">
        <v>2.108840314951616e-06</v>
      </c>
      <c r="AG3" t="n">
        <v>16.46701388888889</v>
      </c>
      <c r="AH3" t="n">
        <v>622772.2302795767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5.6169</v>
      </c>
      <c r="E4" t="n">
        <v>17.8</v>
      </c>
      <c r="F4" t="n">
        <v>12.36</v>
      </c>
      <c r="G4" t="n">
        <v>9.27</v>
      </c>
      <c r="H4" t="n">
        <v>0.14</v>
      </c>
      <c r="I4" t="n">
        <v>80</v>
      </c>
      <c r="J4" t="n">
        <v>186.45</v>
      </c>
      <c r="K4" t="n">
        <v>53.44</v>
      </c>
      <c r="L4" t="n">
        <v>1.5</v>
      </c>
      <c r="M4" t="n">
        <v>78</v>
      </c>
      <c r="N4" t="n">
        <v>36.51</v>
      </c>
      <c r="O4" t="n">
        <v>23229.42</v>
      </c>
      <c r="P4" t="n">
        <v>165.55</v>
      </c>
      <c r="Q4" t="n">
        <v>624.22</v>
      </c>
      <c r="R4" t="n">
        <v>82.34999999999999</v>
      </c>
      <c r="S4" t="n">
        <v>29.8</v>
      </c>
      <c r="T4" t="n">
        <v>24831.62</v>
      </c>
      <c r="U4" t="n">
        <v>0.36</v>
      </c>
      <c r="V4" t="n">
        <v>0.76</v>
      </c>
      <c r="W4" t="n">
        <v>2.48</v>
      </c>
      <c r="X4" t="n">
        <v>1.61</v>
      </c>
      <c r="Y4" t="n">
        <v>1</v>
      </c>
      <c r="Z4" t="n">
        <v>10</v>
      </c>
      <c r="AA4" t="n">
        <v>469.7336868133976</v>
      </c>
      <c r="AB4" t="n">
        <v>642.7103534857846</v>
      </c>
      <c r="AC4" t="n">
        <v>581.3709793987471</v>
      </c>
      <c r="AD4" t="n">
        <v>469733.6868133976</v>
      </c>
      <c r="AE4" t="n">
        <v>642710.3534857846</v>
      </c>
      <c r="AF4" t="n">
        <v>2.246547275547498e-06</v>
      </c>
      <c r="AG4" t="n">
        <v>15.45138888888889</v>
      </c>
      <c r="AH4" t="n">
        <v>581370.9793987471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5.8697</v>
      </c>
      <c r="E5" t="n">
        <v>17.04</v>
      </c>
      <c r="F5" t="n">
        <v>12.07</v>
      </c>
      <c r="G5" t="n">
        <v>10.81</v>
      </c>
      <c r="H5" t="n">
        <v>0.17</v>
      </c>
      <c r="I5" t="n">
        <v>67</v>
      </c>
      <c r="J5" t="n">
        <v>186.83</v>
      </c>
      <c r="K5" t="n">
        <v>53.44</v>
      </c>
      <c r="L5" t="n">
        <v>1.75</v>
      </c>
      <c r="M5" t="n">
        <v>65</v>
      </c>
      <c r="N5" t="n">
        <v>36.64</v>
      </c>
      <c r="O5" t="n">
        <v>23276.13</v>
      </c>
      <c r="P5" t="n">
        <v>161.16</v>
      </c>
      <c r="Q5" t="n">
        <v>624.17</v>
      </c>
      <c r="R5" t="n">
        <v>73.62</v>
      </c>
      <c r="S5" t="n">
        <v>29.8</v>
      </c>
      <c r="T5" t="n">
        <v>20534.88</v>
      </c>
      <c r="U5" t="n">
        <v>0.4</v>
      </c>
      <c r="V5" t="n">
        <v>0.77</v>
      </c>
      <c r="W5" t="n">
        <v>2.46</v>
      </c>
      <c r="X5" t="n">
        <v>1.32</v>
      </c>
      <c r="Y5" t="n">
        <v>1</v>
      </c>
      <c r="Z5" t="n">
        <v>10</v>
      </c>
      <c r="AA5" t="n">
        <v>444.5796167442964</v>
      </c>
      <c r="AB5" t="n">
        <v>608.293445097989</v>
      </c>
      <c r="AC5" t="n">
        <v>550.2387724430484</v>
      </c>
      <c r="AD5" t="n">
        <v>444579.6167442964</v>
      </c>
      <c r="AE5" t="n">
        <v>608293.4450979889</v>
      </c>
      <c r="AF5" t="n">
        <v>2.347657701451182e-06</v>
      </c>
      <c r="AG5" t="n">
        <v>14.79166666666667</v>
      </c>
      <c r="AH5" t="n">
        <v>550238.7724430484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6.0411</v>
      </c>
      <c r="E6" t="n">
        <v>16.55</v>
      </c>
      <c r="F6" t="n">
        <v>11.93</v>
      </c>
      <c r="G6" t="n">
        <v>12.34</v>
      </c>
      <c r="H6" t="n">
        <v>0.19</v>
      </c>
      <c r="I6" t="n">
        <v>58</v>
      </c>
      <c r="J6" t="n">
        <v>187.21</v>
      </c>
      <c r="K6" t="n">
        <v>53.44</v>
      </c>
      <c r="L6" t="n">
        <v>2</v>
      </c>
      <c r="M6" t="n">
        <v>56</v>
      </c>
      <c r="N6" t="n">
        <v>36.77</v>
      </c>
      <c r="O6" t="n">
        <v>23322.88</v>
      </c>
      <c r="P6" t="n">
        <v>158.57</v>
      </c>
      <c r="Q6" t="n">
        <v>624.22</v>
      </c>
      <c r="R6" t="n">
        <v>68.8</v>
      </c>
      <c r="S6" t="n">
        <v>29.8</v>
      </c>
      <c r="T6" t="n">
        <v>18169.04</v>
      </c>
      <c r="U6" t="n">
        <v>0.43</v>
      </c>
      <c r="V6" t="n">
        <v>0.78</v>
      </c>
      <c r="W6" t="n">
        <v>2.45</v>
      </c>
      <c r="X6" t="n">
        <v>1.18</v>
      </c>
      <c r="Y6" t="n">
        <v>1</v>
      </c>
      <c r="Z6" t="n">
        <v>10</v>
      </c>
      <c r="AA6" t="n">
        <v>425.4995168760934</v>
      </c>
      <c r="AB6" t="n">
        <v>582.1872107037154</v>
      </c>
      <c r="AC6" t="n">
        <v>526.6240804190343</v>
      </c>
      <c r="AD6" t="n">
        <v>425499.5168760934</v>
      </c>
      <c r="AE6" t="n">
        <v>582187.2107037154</v>
      </c>
      <c r="AF6" t="n">
        <v>2.416211210153285e-06</v>
      </c>
      <c r="AG6" t="n">
        <v>14.36631944444444</v>
      </c>
      <c r="AH6" t="n">
        <v>526624.0804190342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6.2021</v>
      </c>
      <c r="E7" t="n">
        <v>16.12</v>
      </c>
      <c r="F7" t="n">
        <v>11.76</v>
      </c>
      <c r="G7" t="n">
        <v>13.83</v>
      </c>
      <c r="H7" t="n">
        <v>0.21</v>
      </c>
      <c r="I7" t="n">
        <v>51</v>
      </c>
      <c r="J7" t="n">
        <v>187.59</v>
      </c>
      <c r="K7" t="n">
        <v>53.44</v>
      </c>
      <c r="L7" t="n">
        <v>2.25</v>
      </c>
      <c r="M7" t="n">
        <v>49</v>
      </c>
      <c r="N7" t="n">
        <v>36.9</v>
      </c>
      <c r="O7" t="n">
        <v>23369.68</v>
      </c>
      <c r="P7" t="n">
        <v>155.69</v>
      </c>
      <c r="Q7" t="n">
        <v>623.98</v>
      </c>
      <c r="R7" t="n">
        <v>63.79</v>
      </c>
      <c r="S7" t="n">
        <v>29.8</v>
      </c>
      <c r="T7" t="n">
        <v>15699.95</v>
      </c>
      <c r="U7" t="n">
        <v>0.47</v>
      </c>
      <c r="V7" t="n">
        <v>0.79</v>
      </c>
      <c r="W7" t="n">
        <v>2.44</v>
      </c>
      <c r="X7" t="n">
        <v>1.01</v>
      </c>
      <c r="Y7" t="n">
        <v>1</v>
      </c>
      <c r="Z7" t="n">
        <v>10</v>
      </c>
      <c r="AA7" t="n">
        <v>416.9991781826322</v>
      </c>
      <c r="AB7" t="n">
        <v>570.5566722948454</v>
      </c>
      <c r="AC7" t="n">
        <v>516.1035442723435</v>
      </c>
      <c r="AD7" t="n">
        <v>416999.1781826322</v>
      </c>
      <c r="AE7" t="n">
        <v>570556.6722948453</v>
      </c>
      <c r="AF7" t="n">
        <v>2.480605112726439e-06</v>
      </c>
      <c r="AG7" t="n">
        <v>13.99305555555556</v>
      </c>
      <c r="AH7" t="n">
        <v>516103.5442723435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6.3365</v>
      </c>
      <c r="E8" t="n">
        <v>15.78</v>
      </c>
      <c r="F8" t="n">
        <v>11.64</v>
      </c>
      <c r="G8" t="n">
        <v>15.52</v>
      </c>
      <c r="H8" t="n">
        <v>0.24</v>
      </c>
      <c r="I8" t="n">
        <v>45</v>
      </c>
      <c r="J8" t="n">
        <v>187.97</v>
      </c>
      <c r="K8" t="n">
        <v>53.44</v>
      </c>
      <c r="L8" t="n">
        <v>2.5</v>
      </c>
      <c r="M8" t="n">
        <v>43</v>
      </c>
      <c r="N8" t="n">
        <v>37.03</v>
      </c>
      <c r="O8" t="n">
        <v>23416.52</v>
      </c>
      <c r="P8" t="n">
        <v>153.52</v>
      </c>
      <c r="Q8" t="n">
        <v>624.01</v>
      </c>
      <c r="R8" t="n">
        <v>59.94</v>
      </c>
      <c r="S8" t="n">
        <v>29.8</v>
      </c>
      <c r="T8" t="n">
        <v>13801.57</v>
      </c>
      <c r="U8" t="n">
        <v>0.5</v>
      </c>
      <c r="V8" t="n">
        <v>0.8</v>
      </c>
      <c r="W8" t="n">
        <v>2.43</v>
      </c>
      <c r="X8" t="n">
        <v>0.89</v>
      </c>
      <c r="Y8" t="n">
        <v>1</v>
      </c>
      <c r="Z8" t="n">
        <v>10</v>
      </c>
      <c r="AA8" t="n">
        <v>400.4962608040476</v>
      </c>
      <c r="AB8" t="n">
        <v>547.976652680135</v>
      </c>
      <c r="AC8" t="n">
        <v>495.6785300384045</v>
      </c>
      <c r="AD8" t="n">
        <v>400496.2608040476</v>
      </c>
      <c r="AE8" t="n">
        <v>547976.652680135</v>
      </c>
      <c r="AF8" t="n">
        <v>2.53436002270055e-06</v>
      </c>
      <c r="AG8" t="n">
        <v>13.69791666666667</v>
      </c>
      <c r="AH8" t="n">
        <v>495678.5300384045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6.4293</v>
      </c>
      <c r="E9" t="n">
        <v>15.55</v>
      </c>
      <c r="F9" t="n">
        <v>11.56</v>
      </c>
      <c r="G9" t="n">
        <v>16.92</v>
      </c>
      <c r="H9" t="n">
        <v>0.26</v>
      </c>
      <c r="I9" t="n">
        <v>41</v>
      </c>
      <c r="J9" t="n">
        <v>188.35</v>
      </c>
      <c r="K9" t="n">
        <v>53.44</v>
      </c>
      <c r="L9" t="n">
        <v>2.75</v>
      </c>
      <c r="M9" t="n">
        <v>39</v>
      </c>
      <c r="N9" t="n">
        <v>37.16</v>
      </c>
      <c r="O9" t="n">
        <v>23463.4</v>
      </c>
      <c r="P9" t="n">
        <v>151.79</v>
      </c>
      <c r="Q9" t="n">
        <v>624.01</v>
      </c>
      <c r="R9" t="n">
        <v>57.44</v>
      </c>
      <c r="S9" t="n">
        <v>29.8</v>
      </c>
      <c r="T9" t="n">
        <v>12570.73</v>
      </c>
      <c r="U9" t="n">
        <v>0.52</v>
      </c>
      <c r="V9" t="n">
        <v>0.8100000000000001</v>
      </c>
      <c r="W9" t="n">
        <v>2.42</v>
      </c>
      <c r="X9" t="n">
        <v>0.8100000000000001</v>
      </c>
      <c r="Y9" t="n">
        <v>1</v>
      </c>
      <c r="Z9" t="n">
        <v>10</v>
      </c>
      <c r="AA9" t="n">
        <v>395.9210373325438</v>
      </c>
      <c r="AB9" t="n">
        <v>541.7166300818094</v>
      </c>
      <c r="AC9" t="n">
        <v>490.0159552108663</v>
      </c>
      <c r="AD9" t="n">
        <v>395921.0373325439</v>
      </c>
      <c r="AE9" t="n">
        <v>541716.6300818094</v>
      </c>
      <c r="AF9" t="n">
        <v>2.571476508158865e-06</v>
      </c>
      <c r="AG9" t="n">
        <v>13.49826388888889</v>
      </c>
      <c r="AH9" t="n">
        <v>490015.9552108663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6.5335</v>
      </c>
      <c r="E10" t="n">
        <v>15.31</v>
      </c>
      <c r="F10" t="n">
        <v>11.46</v>
      </c>
      <c r="G10" t="n">
        <v>18.58</v>
      </c>
      <c r="H10" t="n">
        <v>0.28</v>
      </c>
      <c r="I10" t="n">
        <v>37</v>
      </c>
      <c r="J10" t="n">
        <v>188.73</v>
      </c>
      <c r="K10" t="n">
        <v>53.44</v>
      </c>
      <c r="L10" t="n">
        <v>3</v>
      </c>
      <c r="M10" t="n">
        <v>35</v>
      </c>
      <c r="N10" t="n">
        <v>37.29</v>
      </c>
      <c r="O10" t="n">
        <v>23510.33</v>
      </c>
      <c r="P10" t="n">
        <v>150.04</v>
      </c>
      <c r="Q10" t="n">
        <v>624</v>
      </c>
      <c r="R10" t="n">
        <v>54.66</v>
      </c>
      <c r="S10" t="n">
        <v>29.8</v>
      </c>
      <c r="T10" t="n">
        <v>11201.85</v>
      </c>
      <c r="U10" t="n">
        <v>0.55</v>
      </c>
      <c r="V10" t="n">
        <v>0.82</v>
      </c>
      <c r="W10" t="n">
        <v>2.41</v>
      </c>
      <c r="X10" t="n">
        <v>0.71</v>
      </c>
      <c r="Y10" t="n">
        <v>1</v>
      </c>
      <c r="Z10" t="n">
        <v>10</v>
      </c>
      <c r="AA10" t="n">
        <v>391.2433484466211</v>
      </c>
      <c r="AB10" t="n">
        <v>535.3164097830208</v>
      </c>
      <c r="AC10" t="n">
        <v>484.2265629546284</v>
      </c>
      <c r="AD10" t="n">
        <v>391243.3484466211</v>
      </c>
      <c r="AE10" t="n">
        <v>535316.4097830208</v>
      </c>
      <c r="AF10" t="n">
        <v>2.613152561873912e-06</v>
      </c>
      <c r="AG10" t="n">
        <v>13.28993055555556</v>
      </c>
      <c r="AH10" t="n">
        <v>484226.5629546284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6.6084</v>
      </c>
      <c r="E11" t="n">
        <v>15.13</v>
      </c>
      <c r="F11" t="n">
        <v>11.4</v>
      </c>
      <c r="G11" t="n">
        <v>20.11</v>
      </c>
      <c r="H11" t="n">
        <v>0.3</v>
      </c>
      <c r="I11" t="n">
        <v>34</v>
      </c>
      <c r="J11" t="n">
        <v>189.11</v>
      </c>
      <c r="K11" t="n">
        <v>53.44</v>
      </c>
      <c r="L11" t="n">
        <v>3.25</v>
      </c>
      <c r="M11" t="n">
        <v>32</v>
      </c>
      <c r="N11" t="n">
        <v>37.42</v>
      </c>
      <c r="O11" t="n">
        <v>23557.3</v>
      </c>
      <c r="P11" t="n">
        <v>148.38</v>
      </c>
      <c r="Q11" t="n">
        <v>623.98</v>
      </c>
      <c r="R11" t="n">
        <v>52.45</v>
      </c>
      <c r="S11" t="n">
        <v>29.8</v>
      </c>
      <c r="T11" t="n">
        <v>10114.88</v>
      </c>
      <c r="U11" t="n">
        <v>0.57</v>
      </c>
      <c r="V11" t="n">
        <v>0.82</v>
      </c>
      <c r="W11" t="n">
        <v>2.41</v>
      </c>
      <c r="X11" t="n">
        <v>0.65</v>
      </c>
      <c r="Y11" t="n">
        <v>1</v>
      </c>
      <c r="Z11" t="n">
        <v>10</v>
      </c>
      <c r="AA11" t="n">
        <v>377.5221178080157</v>
      </c>
      <c r="AB11" t="n">
        <v>516.5424166853078</v>
      </c>
      <c r="AC11" t="n">
        <v>467.2443334086963</v>
      </c>
      <c r="AD11" t="n">
        <v>377522.1178080157</v>
      </c>
      <c r="AE11" t="n">
        <v>516542.4166853077</v>
      </c>
      <c r="AF11" t="n">
        <v>2.643109725244901e-06</v>
      </c>
      <c r="AG11" t="n">
        <v>13.13368055555556</v>
      </c>
      <c r="AH11" t="n">
        <v>467244.3334086963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6.6487</v>
      </c>
      <c r="E12" t="n">
        <v>15.04</v>
      </c>
      <c r="F12" t="n">
        <v>11.38</v>
      </c>
      <c r="G12" t="n">
        <v>21.34</v>
      </c>
      <c r="H12" t="n">
        <v>0.33</v>
      </c>
      <c r="I12" t="n">
        <v>32</v>
      </c>
      <c r="J12" t="n">
        <v>189.49</v>
      </c>
      <c r="K12" t="n">
        <v>53.44</v>
      </c>
      <c r="L12" t="n">
        <v>3.5</v>
      </c>
      <c r="M12" t="n">
        <v>30</v>
      </c>
      <c r="N12" t="n">
        <v>37.55</v>
      </c>
      <c r="O12" t="n">
        <v>23604.32</v>
      </c>
      <c r="P12" t="n">
        <v>147.61</v>
      </c>
      <c r="Q12" t="n">
        <v>624.02</v>
      </c>
      <c r="R12" t="n">
        <v>52.09</v>
      </c>
      <c r="S12" t="n">
        <v>29.8</v>
      </c>
      <c r="T12" t="n">
        <v>9944.92</v>
      </c>
      <c r="U12" t="n">
        <v>0.57</v>
      </c>
      <c r="V12" t="n">
        <v>0.82</v>
      </c>
      <c r="W12" t="n">
        <v>2.4</v>
      </c>
      <c r="X12" t="n">
        <v>0.63</v>
      </c>
      <c r="Y12" t="n">
        <v>1</v>
      </c>
      <c r="Z12" t="n">
        <v>10</v>
      </c>
      <c r="AA12" t="n">
        <v>375.7927576949104</v>
      </c>
      <c r="AB12" t="n">
        <v>514.1762298845734</v>
      </c>
      <c r="AC12" t="n">
        <v>465.1039721552601</v>
      </c>
      <c r="AD12" t="n">
        <v>375792.7576949104</v>
      </c>
      <c r="AE12" t="n">
        <v>514176.2298845735</v>
      </c>
      <c r="AF12" t="n">
        <v>2.659228198994578e-06</v>
      </c>
      <c r="AG12" t="n">
        <v>13.05555555555556</v>
      </c>
      <c r="AH12" t="n">
        <v>465103.97215526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6.736</v>
      </c>
      <c r="E13" t="n">
        <v>14.85</v>
      </c>
      <c r="F13" t="n">
        <v>11.3</v>
      </c>
      <c r="G13" t="n">
        <v>23.37</v>
      </c>
      <c r="H13" t="n">
        <v>0.35</v>
      </c>
      <c r="I13" t="n">
        <v>29</v>
      </c>
      <c r="J13" t="n">
        <v>189.87</v>
      </c>
      <c r="K13" t="n">
        <v>53.44</v>
      </c>
      <c r="L13" t="n">
        <v>3.75</v>
      </c>
      <c r="M13" t="n">
        <v>27</v>
      </c>
      <c r="N13" t="n">
        <v>37.69</v>
      </c>
      <c r="O13" t="n">
        <v>23651.38</v>
      </c>
      <c r="P13" t="n">
        <v>145.78</v>
      </c>
      <c r="Q13" t="n">
        <v>624.04</v>
      </c>
      <c r="R13" t="n">
        <v>49.66</v>
      </c>
      <c r="S13" t="n">
        <v>29.8</v>
      </c>
      <c r="T13" t="n">
        <v>8742.68</v>
      </c>
      <c r="U13" t="n">
        <v>0.6</v>
      </c>
      <c r="V13" t="n">
        <v>0.83</v>
      </c>
      <c r="W13" t="n">
        <v>2.39</v>
      </c>
      <c r="X13" t="n">
        <v>0.55</v>
      </c>
      <c r="Y13" t="n">
        <v>1</v>
      </c>
      <c r="Z13" t="n">
        <v>10</v>
      </c>
      <c r="AA13" t="n">
        <v>371.671071649644</v>
      </c>
      <c r="AB13" t="n">
        <v>508.5367572014851</v>
      </c>
      <c r="AC13" t="n">
        <v>460.002722829996</v>
      </c>
      <c r="AD13" t="n">
        <v>371671.0716496441</v>
      </c>
      <c r="AE13" t="n">
        <v>508536.7572014851</v>
      </c>
      <c r="AF13" t="n">
        <v>2.694144892750083e-06</v>
      </c>
      <c r="AG13" t="n">
        <v>12.890625</v>
      </c>
      <c r="AH13" t="n">
        <v>460002.722829996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6.7823</v>
      </c>
      <c r="E14" t="n">
        <v>14.74</v>
      </c>
      <c r="F14" t="n">
        <v>11.27</v>
      </c>
      <c r="G14" t="n">
        <v>25.05</v>
      </c>
      <c r="H14" t="n">
        <v>0.37</v>
      </c>
      <c r="I14" t="n">
        <v>27</v>
      </c>
      <c r="J14" t="n">
        <v>190.25</v>
      </c>
      <c r="K14" t="n">
        <v>53.44</v>
      </c>
      <c r="L14" t="n">
        <v>4</v>
      </c>
      <c r="M14" t="n">
        <v>25</v>
      </c>
      <c r="N14" t="n">
        <v>37.82</v>
      </c>
      <c r="O14" t="n">
        <v>23698.48</v>
      </c>
      <c r="P14" t="n">
        <v>144.96</v>
      </c>
      <c r="Q14" t="n">
        <v>623.99</v>
      </c>
      <c r="R14" t="n">
        <v>48.51</v>
      </c>
      <c r="S14" t="n">
        <v>29.8</v>
      </c>
      <c r="T14" t="n">
        <v>8179.88</v>
      </c>
      <c r="U14" t="n">
        <v>0.61</v>
      </c>
      <c r="V14" t="n">
        <v>0.83</v>
      </c>
      <c r="W14" t="n">
        <v>2.4</v>
      </c>
      <c r="X14" t="n">
        <v>0.52</v>
      </c>
      <c r="Y14" t="n">
        <v>1</v>
      </c>
      <c r="Z14" t="n">
        <v>10</v>
      </c>
      <c r="AA14" t="n">
        <v>369.7864529567311</v>
      </c>
      <c r="AB14" t="n">
        <v>505.9581387623327</v>
      </c>
      <c r="AC14" t="n">
        <v>457.6702041155627</v>
      </c>
      <c r="AD14" t="n">
        <v>369786.4529567311</v>
      </c>
      <c r="AE14" t="n">
        <v>505958.1387623327</v>
      </c>
      <c r="AF14" t="n">
        <v>2.712663139266462e-06</v>
      </c>
      <c r="AG14" t="n">
        <v>12.79513888888889</v>
      </c>
      <c r="AH14" t="n">
        <v>457670.2041155627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6.8093</v>
      </c>
      <c r="E15" t="n">
        <v>14.69</v>
      </c>
      <c r="F15" t="n">
        <v>11.25</v>
      </c>
      <c r="G15" t="n">
        <v>25.96</v>
      </c>
      <c r="H15" t="n">
        <v>0.4</v>
      </c>
      <c r="I15" t="n">
        <v>26</v>
      </c>
      <c r="J15" t="n">
        <v>190.63</v>
      </c>
      <c r="K15" t="n">
        <v>53.44</v>
      </c>
      <c r="L15" t="n">
        <v>4.25</v>
      </c>
      <c r="M15" t="n">
        <v>24</v>
      </c>
      <c r="N15" t="n">
        <v>37.95</v>
      </c>
      <c r="O15" t="n">
        <v>23745.63</v>
      </c>
      <c r="P15" t="n">
        <v>144.07</v>
      </c>
      <c r="Q15" t="n">
        <v>624.1</v>
      </c>
      <c r="R15" t="n">
        <v>47.77</v>
      </c>
      <c r="S15" t="n">
        <v>29.8</v>
      </c>
      <c r="T15" t="n">
        <v>7814.01</v>
      </c>
      <c r="U15" t="n">
        <v>0.62</v>
      </c>
      <c r="V15" t="n">
        <v>0.83</v>
      </c>
      <c r="W15" t="n">
        <v>2.4</v>
      </c>
      <c r="X15" t="n">
        <v>0.5</v>
      </c>
      <c r="Y15" t="n">
        <v>1</v>
      </c>
      <c r="Z15" t="n">
        <v>10</v>
      </c>
      <c r="AA15" t="n">
        <v>368.3603458010417</v>
      </c>
      <c r="AB15" t="n">
        <v>504.0068760365112</v>
      </c>
      <c r="AC15" t="n">
        <v>455.9051671656791</v>
      </c>
      <c r="AD15" t="n">
        <v>368360.3458010417</v>
      </c>
      <c r="AE15" t="n">
        <v>504006.8760365112</v>
      </c>
      <c r="AF15" t="n">
        <v>2.723462116716618e-06</v>
      </c>
      <c r="AG15" t="n">
        <v>12.75173611111111</v>
      </c>
      <c r="AH15" t="n">
        <v>455905.1671656792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6.8666</v>
      </c>
      <c r="E16" t="n">
        <v>14.56</v>
      </c>
      <c r="F16" t="n">
        <v>11.2</v>
      </c>
      <c r="G16" t="n">
        <v>28</v>
      </c>
      <c r="H16" t="n">
        <v>0.42</v>
      </c>
      <c r="I16" t="n">
        <v>24</v>
      </c>
      <c r="J16" t="n">
        <v>191.02</v>
      </c>
      <c r="K16" t="n">
        <v>53.44</v>
      </c>
      <c r="L16" t="n">
        <v>4.5</v>
      </c>
      <c r="M16" t="n">
        <v>22</v>
      </c>
      <c r="N16" t="n">
        <v>38.08</v>
      </c>
      <c r="O16" t="n">
        <v>23792.83</v>
      </c>
      <c r="P16" t="n">
        <v>142.94</v>
      </c>
      <c r="Q16" t="n">
        <v>624.02</v>
      </c>
      <c r="R16" t="n">
        <v>46.57</v>
      </c>
      <c r="S16" t="n">
        <v>29.8</v>
      </c>
      <c r="T16" t="n">
        <v>7224.42</v>
      </c>
      <c r="U16" t="n">
        <v>0.64</v>
      </c>
      <c r="V16" t="n">
        <v>0.83</v>
      </c>
      <c r="W16" t="n">
        <v>2.39</v>
      </c>
      <c r="X16" t="n">
        <v>0.45</v>
      </c>
      <c r="Y16" t="n">
        <v>1</v>
      </c>
      <c r="Z16" t="n">
        <v>10</v>
      </c>
      <c r="AA16" t="n">
        <v>365.9430406385915</v>
      </c>
      <c r="AB16" t="n">
        <v>500.6994124692696</v>
      </c>
      <c r="AC16" t="n">
        <v>452.9133632792408</v>
      </c>
      <c r="AD16" t="n">
        <v>365943.0406385915</v>
      </c>
      <c r="AE16" t="n">
        <v>500699.4124692696</v>
      </c>
      <c r="AF16" t="n">
        <v>2.746379946638617e-06</v>
      </c>
      <c r="AG16" t="n">
        <v>12.63888888888889</v>
      </c>
      <c r="AH16" t="n">
        <v>452913.3632792408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6.8905</v>
      </c>
      <c r="E17" t="n">
        <v>14.51</v>
      </c>
      <c r="F17" t="n">
        <v>11.19</v>
      </c>
      <c r="G17" t="n">
        <v>29.19</v>
      </c>
      <c r="H17" t="n">
        <v>0.44</v>
      </c>
      <c r="I17" t="n">
        <v>23</v>
      </c>
      <c r="J17" t="n">
        <v>191.4</v>
      </c>
      <c r="K17" t="n">
        <v>53.44</v>
      </c>
      <c r="L17" t="n">
        <v>4.75</v>
      </c>
      <c r="M17" t="n">
        <v>21</v>
      </c>
      <c r="N17" t="n">
        <v>38.22</v>
      </c>
      <c r="O17" t="n">
        <v>23840.07</v>
      </c>
      <c r="P17" t="n">
        <v>142.06</v>
      </c>
      <c r="Q17" t="n">
        <v>624.02</v>
      </c>
      <c r="R17" t="n">
        <v>46.02</v>
      </c>
      <c r="S17" t="n">
        <v>29.8</v>
      </c>
      <c r="T17" t="n">
        <v>6952.23</v>
      </c>
      <c r="U17" t="n">
        <v>0.65</v>
      </c>
      <c r="V17" t="n">
        <v>0.83</v>
      </c>
      <c r="W17" t="n">
        <v>2.39</v>
      </c>
      <c r="X17" t="n">
        <v>0.44</v>
      </c>
      <c r="Y17" t="n">
        <v>1</v>
      </c>
      <c r="Z17" t="n">
        <v>10</v>
      </c>
      <c r="AA17" t="n">
        <v>364.6658399446614</v>
      </c>
      <c r="AB17" t="n">
        <v>498.9518901337166</v>
      </c>
      <c r="AC17" t="n">
        <v>451.3326220227299</v>
      </c>
      <c r="AD17" t="n">
        <v>364665.8399446614</v>
      </c>
      <c r="AE17" t="n">
        <v>498951.8901337166</v>
      </c>
      <c r="AF17" t="n">
        <v>2.755939041492644e-06</v>
      </c>
      <c r="AG17" t="n">
        <v>12.59548611111111</v>
      </c>
      <c r="AH17" t="n">
        <v>451332.6220227299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6.9168</v>
      </c>
      <c r="E18" t="n">
        <v>14.46</v>
      </c>
      <c r="F18" t="n">
        <v>11.17</v>
      </c>
      <c r="G18" t="n">
        <v>30.46</v>
      </c>
      <c r="H18" t="n">
        <v>0.46</v>
      </c>
      <c r="I18" t="n">
        <v>22</v>
      </c>
      <c r="J18" t="n">
        <v>191.78</v>
      </c>
      <c r="K18" t="n">
        <v>53.44</v>
      </c>
      <c r="L18" t="n">
        <v>5</v>
      </c>
      <c r="M18" t="n">
        <v>20</v>
      </c>
      <c r="N18" t="n">
        <v>38.35</v>
      </c>
      <c r="O18" t="n">
        <v>23887.36</v>
      </c>
      <c r="P18" t="n">
        <v>141.11</v>
      </c>
      <c r="Q18" t="n">
        <v>623.99</v>
      </c>
      <c r="R18" t="n">
        <v>45.69</v>
      </c>
      <c r="S18" t="n">
        <v>29.8</v>
      </c>
      <c r="T18" t="n">
        <v>6791.11</v>
      </c>
      <c r="U18" t="n">
        <v>0.65</v>
      </c>
      <c r="V18" t="n">
        <v>0.84</v>
      </c>
      <c r="W18" t="n">
        <v>2.38</v>
      </c>
      <c r="X18" t="n">
        <v>0.42</v>
      </c>
      <c r="Y18" t="n">
        <v>1</v>
      </c>
      <c r="Z18" t="n">
        <v>10</v>
      </c>
      <c r="AA18" t="n">
        <v>363.2504095329355</v>
      </c>
      <c r="AB18" t="n">
        <v>497.0152358000105</v>
      </c>
      <c r="AC18" t="n">
        <v>449.5807992605214</v>
      </c>
      <c r="AD18" t="n">
        <v>363250.4095329355</v>
      </c>
      <c r="AE18" t="n">
        <v>497015.2358000106</v>
      </c>
      <c r="AF18" t="n">
        <v>2.766458045453352e-06</v>
      </c>
      <c r="AG18" t="n">
        <v>12.55208333333333</v>
      </c>
      <c r="AH18" t="n">
        <v>449580.7992605214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6.9412</v>
      </c>
      <c r="E19" t="n">
        <v>14.41</v>
      </c>
      <c r="F19" t="n">
        <v>11.16</v>
      </c>
      <c r="G19" t="n">
        <v>31.88</v>
      </c>
      <c r="H19" t="n">
        <v>0.48</v>
      </c>
      <c r="I19" t="n">
        <v>21</v>
      </c>
      <c r="J19" t="n">
        <v>192.17</v>
      </c>
      <c r="K19" t="n">
        <v>53.44</v>
      </c>
      <c r="L19" t="n">
        <v>5.25</v>
      </c>
      <c r="M19" t="n">
        <v>19</v>
      </c>
      <c r="N19" t="n">
        <v>38.48</v>
      </c>
      <c r="O19" t="n">
        <v>23934.69</v>
      </c>
      <c r="P19" t="n">
        <v>140.28</v>
      </c>
      <c r="Q19" t="n">
        <v>624.1799999999999</v>
      </c>
      <c r="R19" t="n">
        <v>44.92</v>
      </c>
      <c r="S19" t="n">
        <v>29.8</v>
      </c>
      <c r="T19" t="n">
        <v>6412.27</v>
      </c>
      <c r="U19" t="n">
        <v>0.66</v>
      </c>
      <c r="V19" t="n">
        <v>0.84</v>
      </c>
      <c r="W19" t="n">
        <v>2.39</v>
      </c>
      <c r="X19" t="n">
        <v>0.41</v>
      </c>
      <c r="Y19" t="n">
        <v>1</v>
      </c>
      <c r="Z19" t="n">
        <v>10</v>
      </c>
      <c r="AA19" t="n">
        <v>351.8531714028239</v>
      </c>
      <c r="AB19" t="n">
        <v>481.4210317797322</v>
      </c>
      <c r="AC19" t="n">
        <v>435.4748841853356</v>
      </c>
      <c r="AD19" t="n">
        <v>351853.1714028239</v>
      </c>
      <c r="AE19" t="n">
        <v>481421.0317797322</v>
      </c>
      <c r="AF19" t="n">
        <v>2.776217121371271e-06</v>
      </c>
      <c r="AG19" t="n">
        <v>12.50868055555556</v>
      </c>
      <c r="AH19" t="n">
        <v>435474.8841853356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6.9742</v>
      </c>
      <c r="E20" t="n">
        <v>14.34</v>
      </c>
      <c r="F20" t="n">
        <v>11.13</v>
      </c>
      <c r="G20" t="n">
        <v>33.38</v>
      </c>
      <c r="H20" t="n">
        <v>0.51</v>
      </c>
      <c r="I20" t="n">
        <v>20</v>
      </c>
      <c r="J20" t="n">
        <v>192.55</v>
      </c>
      <c r="K20" t="n">
        <v>53.44</v>
      </c>
      <c r="L20" t="n">
        <v>5.5</v>
      </c>
      <c r="M20" t="n">
        <v>18</v>
      </c>
      <c r="N20" t="n">
        <v>38.62</v>
      </c>
      <c r="O20" t="n">
        <v>23982.06</v>
      </c>
      <c r="P20" t="n">
        <v>139.25</v>
      </c>
      <c r="Q20" t="n">
        <v>624.11</v>
      </c>
      <c r="R20" t="n">
        <v>44.08</v>
      </c>
      <c r="S20" t="n">
        <v>29.8</v>
      </c>
      <c r="T20" t="n">
        <v>5999.13</v>
      </c>
      <c r="U20" t="n">
        <v>0.68</v>
      </c>
      <c r="V20" t="n">
        <v>0.84</v>
      </c>
      <c r="W20" t="n">
        <v>2.38</v>
      </c>
      <c r="X20" t="n">
        <v>0.38</v>
      </c>
      <c r="Y20" t="n">
        <v>1</v>
      </c>
      <c r="Z20" t="n">
        <v>10</v>
      </c>
      <c r="AA20" t="n">
        <v>350.0413960796443</v>
      </c>
      <c r="AB20" t="n">
        <v>478.9420808526717</v>
      </c>
      <c r="AC20" t="n">
        <v>433.2325208555243</v>
      </c>
      <c r="AD20" t="n">
        <v>350041.3960796443</v>
      </c>
      <c r="AE20" t="n">
        <v>478942.0808526717</v>
      </c>
      <c r="AF20" t="n">
        <v>2.789415871588128e-06</v>
      </c>
      <c r="AG20" t="n">
        <v>12.44791666666667</v>
      </c>
      <c r="AH20" t="n">
        <v>433232.5208555243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6.9945</v>
      </c>
      <c r="E21" t="n">
        <v>14.3</v>
      </c>
      <c r="F21" t="n">
        <v>11.12</v>
      </c>
      <c r="G21" t="n">
        <v>35.12</v>
      </c>
      <c r="H21" t="n">
        <v>0.53</v>
      </c>
      <c r="I21" t="n">
        <v>19</v>
      </c>
      <c r="J21" t="n">
        <v>192.94</v>
      </c>
      <c r="K21" t="n">
        <v>53.44</v>
      </c>
      <c r="L21" t="n">
        <v>5.75</v>
      </c>
      <c r="M21" t="n">
        <v>17</v>
      </c>
      <c r="N21" t="n">
        <v>38.75</v>
      </c>
      <c r="O21" t="n">
        <v>24029.48</v>
      </c>
      <c r="P21" t="n">
        <v>138.73</v>
      </c>
      <c r="Q21" t="n">
        <v>624.02</v>
      </c>
      <c r="R21" t="n">
        <v>43.85</v>
      </c>
      <c r="S21" t="n">
        <v>29.8</v>
      </c>
      <c r="T21" t="n">
        <v>5885.83</v>
      </c>
      <c r="U21" t="n">
        <v>0.68</v>
      </c>
      <c r="V21" t="n">
        <v>0.84</v>
      </c>
      <c r="W21" t="n">
        <v>2.39</v>
      </c>
      <c r="X21" t="n">
        <v>0.37</v>
      </c>
      <c r="Y21" t="n">
        <v>1</v>
      </c>
      <c r="Z21" t="n">
        <v>10</v>
      </c>
      <c r="AA21" t="n">
        <v>349.1600846432638</v>
      </c>
      <c r="AB21" t="n">
        <v>477.7362316646994</v>
      </c>
      <c r="AC21" t="n">
        <v>432.141756221632</v>
      </c>
      <c r="AD21" t="n">
        <v>349160.0846432638</v>
      </c>
      <c r="AE21" t="n">
        <v>477736.2316646994</v>
      </c>
      <c r="AF21" t="n">
        <v>2.797535102782135e-06</v>
      </c>
      <c r="AG21" t="n">
        <v>12.41319444444444</v>
      </c>
      <c r="AH21" t="n">
        <v>432141.756221632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7.0326</v>
      </c>
      <c r="E22" t="n">
        <v>14.22</v>
      </c>
      <c r="F22" t="n">
        <v>11.08</v>
      </c>
      <c r="G22" t="n">
        <v>36.94</v>
      </c>
      <c r="H22" t="n">
        <v>0.55</v>
      </c>
      <c r="I22" t="n">
        <v>18</v>
      </c>
      <c r="J22" t="n">
        <v>193.32</v>
      </c>
      <c r="K22" t="n">
        <v>53.44</v>
      </c>
      <c r="L22" t="n">
        <v>6</v>
      </c>
      <c r="M22" t="n">
        <v>16</v>
      </c>
      <c r="N22" t="n">
        <v>38.89</v>
      </c>
      <c r="O22" t="n">
        <v>24076.95</v>
      </c>
      <c r="P22" t="n">
        <v>137.29</v>
      </c>
      <c r="Q22" t="n">
        <v>624.04</v>
      </c>
      <c r="R22" t="n">
        <v>42.62</v>
      </c>
      <c r="S22" t="n">
        <v>29.8</v>
      </c>
      <c r="T22" t="n">
        <v>5275.74</v>
      </c>
      <c r="U22" t="n">
        <v>0.7</v>
      </c>
      <c r="V22" t="n">
        <v>0.84</v>
      </c>
      <c r="W22" t="n">
        <v>2.38</v>
      </c>
      <c r="X22" t="n">
        <v>0.33</v>
      </c>
      <c r="Y22" t="n">
        <v>1</v>
      </c>
      <c r="Z22" t="n">
        <v>10</v>
      </c>
      <c r="AA22" t="n">
        <v>347.0802710860271</v>
      </c>
      <c r="AB22" t="n">
        <v>474.8905390007898</v>
      </c>
      <c r="AC22" t="n">
        <v>429.5676524716112</v>
      </c>
      <c r="AD22" t="n">
        <v>347080.2710860271</v>
      </c>
      <c r="AE22" t="n">
        <v>474890.5390007898</v>
      </c>
      <c r="AF22" t="n">
        <v>2.812773659850688e-06</v>
      </c>
      <c r="AG22" t="n">
        <v>12.34375</v>
      </c>
      <c r="AH22" t="n">
        <v>429567.6524716112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7.0555</v>
      </c>
      <c r="E23" t="n">
        <v>14.17</v>
      </c>
      <c r="F23" t="n">
        <v>11.07</v>
      </c>
      <c r="G23" t="n">
        <v>39.08</v>
      </c>
      <c r="H23" t="n">
        <v>0.57</v>
      </c>
      <c r="I23" t="n">
        <v>17</v>
      </c>
      <c r="J23" t="n">
        <v>193.71</v>
      </c>
      <c r="K23" t="n">
        <v>53.44</v>
      </c>
      <c r="L23" t="n">
        <v>6.25</v>
      </c>
      <c r="M23" t="n">
        <v>15</v>
      </c>
      <c r="N23" t="n">
        <v>39.02</v>
      </c>
      <c r="O23" t="n">
        <v>24124.47</v>
      </c>
      <c r="P23" t="n">
        <v>136.71</v>
      </c>
      <c r="Q23" t="n">
        <v>623.98</v>
      </c>
      <c r="R23" t="n">
        <v>42.42</v>
      </c>
      <c r="S23" t="n">
        <v>29.8</v>
      </c>
      <c r="T23" t="n">
        <v>5181.6</v>
      </c>
      <c r="U23" t="n">
        <v>0.7</v>
      </c>
      <c r="V23" t="n">
        <v>0.84</v>
      </c>
      <c r="W23" t="n">
        <v>2.38</v>
      </c>
      <c r="X23" t="n">
        <v>0.32</v>
      </c>
      <c r="Y23" t="n">
        <v>1</v>
      </c>
      <c r="Z23" t="n">
        <v>10</v>
      </c>
      <c r="AA23" t="n">
        <v>346.1142132833785</v>
      </c>
      <c r="AB23" t="n">
        <v>473.5687360957436</v>
      </c>
      <c r="AC23" t="n">
        <v>428.3720005806607</v>
      </c>
      <c r="AD23" t="n">
        <v>346114.2132833785</v>
      </c>
      <c r="AE23" t="n">
        <v>473568.7360957436</v>
      </c>
      <c r="AF23" t="n">
        <v>2.821932792576932e-06</v>
      </c>
      <c r="AG23" t="n">
        <v>12.30034722222222</v>
      </c>
      <c r="AH23" t="n">
        <v>428372.0005806606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7.0861</v>
      </c>
      <c r="E24" t="n">
        <v>14.11</v>
      </c>
      <c r="F24" t="n">
        <v>11.05</v>
      </c>
      <c r="G24" t="n">
        <v>41.43</v>
      </c>
      <c r="H24" t="n">
        <v>0.59</v>
      </c>
      <c r="I24" t="n">
        <v>16</v>
      </c>
      <c r="J24" t="n">
        <v>194.09</v>
      </c>
      <c r="K24" t="n">
        <v>53.44</v>
      </c>
      <c r="L24" t="n">
        <v>6.5</v>
      </c>
      <c r="M24" t="n">
        <v>14</v>
      </c>
      <c r="N24" t="n">
        <v>39.16</v>
      </c>
      <c r="O24" t="n">
        <v>24172.03</v>
      </c>
      <c r="P24" t="n">
        <v>135.72</v>
      </c>
      <c r="Q24" t="n">
        <v>624.01</v>
      </c>
      <c r="R24" t="n">
        <v>41.53</v>
      </c>
      <c r="S24" t="n">
        <v>29.8</v>
      </c>
      <c r="T24" t="n">
        <v>4741.3</v>
      </c>
      <c r="U24" t="n">
        <v>0.72</v>
      </c>
      <c r="V24" t="n">
        <v>0.85</v>
      </c>
      <c r="W24" t="n">
        <v>2.38</v>
      </c>
      <c r="X24" t="n">
        <v>0.3</v>
      </c>
      <c r="Y24" t="n">
        <v>1</v>
      </c>
      <c r="Z24" t="n">
        <v>10</v>
      </c>
      <c r="AA24" t="n">
        <v>344.6430325878787</v>
      </c>
      <c r="AB24" t="n">
        <v>471.5558017642492</v>
      </c>
      <c r="AC24" t="n">
        <v>426.551177876593</v>
      </c>
      <c r="AD24" t="n">
        <v>344643.0325878788</v>
      </c>
      <c r="AE24" t="n">
        <v>471555.8017642492</v>
      </c>
      <c r="AF24" t="n">
        <v>2.834171633687109e-06</v>
      </c>
      <c r="AG24" t="n">
        <v>12.24826388888889</v>
      </c>
      <c r="AH24" t="n">
        <v>426551.177876593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7.0835</v>
      </c>
      <c r="E25" t="n">
        <v>14.12</v>
      </c>
      <c r="F25" t="n">
        <v>11.05</v>
      </c>
      <c r="G25" t="n">
        <v>41.45</v>
      </c>
      <c r="H25" t="n">
        <v>0.62</v>
      </c>
      <c r="I25" t="n">
        <v>16</v>
      </c>
      <c r="J25" t="n">
        <v>194.48</v>
      </c>
      <c r="K25" t="n">
        <v>53.44</v>
      </c>
      <c r="L25" t="n">
        <v>6.75</v>
      </c>
      <c r="M25" t="n">
        <v>14</v>
      </c>
      <c r="N25" t="n">
        <v>39.29</v>
      </c>
      <c r="O25" t="n">
        <v>24219.63</v>
      </c>
      <c r="P25" t="n">
        <v>135.12</v>
      </c>
      <c r="Q25" t="n">
        <v>623.98</v>
      </c>
      <c r="R25" t="n">
        <v>41.82</v>
      </c>
      <c r="S25" t="n">
        <v>29.8</v>
      </c>
      <c r="T25" t="n">
        <v>4890.17</v>
      </c>
      <c r="U25" t="n">
        <v>0.71</v>
      </c>
      <c r="V25" t="n">
        <v>0.85</v>
      </c>
      <c r="W25" t="n">
        <v>2.38</v>
      </c>
      <c r="X25" t="n">
        <v>0.31</v>
      </c>
      <c r="Y25" t="n">
        <v>1</v>
      </c>
      <c r="Z25" t="n">
        <v>10</v>
      </c>
      <c r="AA25" t="n">
        <v>344.235574318366</v>
      </c>
      <c r="AB25" t="n">
        <v>470.9982993841118</v>
      </c>
      <c r="AC25" t="n">
        <v>426.0468827411564</v>
      </c>
      <c r="AD25" t="n">
        <v>344235.574318366</v>
      </c>
      <c r="AE25" t="n">
        <v>470998.2993841118</v>
      </c>
      <c r="AF25" t="n">
        <v>2.833131732154871e-06</v>
      </c>
      <c r="AG25" t="n">
        <v>12.25694444444444</v>
      </c>
      <c r="AH25" t="n">
        <v>426046.8827411564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7.1104</v>
      </c>
      <c r="E26" t="n">
        <v>14.06</v>
      </c>
      <c r="F26" t="n">
        <v>11.04</v>
      </c>
      <c r="G26" t="n">
        <v>44.15</v>
      </c>
      <c r="H26" t="n">
        <v>0.64</v>
      </c>
      <c r="I26" t="n">
        <v>15</v>
      </c>
      <c r="J26" t="n">
        <v>194.86</v>
      </c>
      <c r="K26" t="n">
        <v>53.44</v>
      </c>
      <c r="L26" t="n">
        <v>7</v>
      </c>
      <c r="M26" t="n">
        <v>13</v>
      </c>
      <c r="N26" t="n">
        <v>39.43</v>
      </c>
      <c r="O26" t="n">
        <v>24267.28</v>
      </c>
      <c r="P26" t="n">
        <v>134.22</v>
      </c>
      <c r="Q26" t="n">
        <v>623.99</v>
      </c>
      <c r="R26" t="n">
        <v>41.4</v>
      </c>
      <c r="S26" t="n">
        <v>29.8</v>
      </c>
      <c r="T26" t="n">
        <v>4682.35</v>
      </c>
      <c r="U26" t="n">
        <v>0.72</v>
      </c>
      <c r="V26" t="n">
        <v>0.85</v>
      </c>
      <c r="W26" t="n">
        <v>2.38</v>
      </c>
      <c r="X26" t="n">
        <v>0.29</v>
      </c>
      <c r="Y26" t="n">
        <v>1</v>
      </c>
      <c r="Z26" t="n">
        <v>10</v>
      </c>
      <c r="AA26" t="n">
        <v>342.9594624682475</v>
      </c>
      <c r="AB26" t="n">
        <v>469.2522668526982</v>
      </c>
      <c r="AC26" t="n">
        <v>424.4674891039688</v>
      </c>
      <c r="AD26" t="n">
        <v>342959.4624682475</v>
      </c>
      <c r="AE26" t="n">
        <v>469252.2668526982</v>
      </c>
      <c r="AF26" t="n">
        <v>2.84389071339225e-06</v>
      </c>
      <c r="AG26" t="n">
        <v>12.20486111111111</v>
      </c>
      <c r="AH26" t="n">
        <v>424467.4891039688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7.1139</v>
      </c>
      <c r="E27" t="n">
        <v>14.06</v>
      </c>
      <c r="F27" t="n">
        <v>11.03</v>
      </c>
      <c r="G27" t="n">
        <v>44.12</v>
      </c>
      <c r="H27" t="n">
        <v>0.66</v>
      </c>
      <c r="I27" t="n">
        <v>15</v>
      </c>
      <c r="J27" t="n">
        <v>195.25</v>
      </c>
      <c r="K27" t="n">
        <v>53.44</v>
      </c>
      <c r="L27" t="n">
        <v>7.25</v>
      </c>
      <c r="M27" t="n">
        <v>13</v>
      </c>
      <c r="N27" t="n">
        <v>39.57</v>
      </c>
      <c r="O27" t="n">
        <v>24314.98</v>
      </c>
      <c r="P27" t="n">
        <v>133.06</v>
      </c>
      <c r="Q27" t="n">
        <v>624.01</v>
      </c>
      <c r="R27" t="n">
        <v>41.04</v>
      </c>
      <c r="S27" t="n">
        <v>29.8</v>
      </c>
      <c r="T27" t="n">
        <v>4502.52</v>
      </c>
      <c r="U27" t="n">
        <v>0.73</v>
      </c>
      <c r="V27" t="n">
        <v>0.85</v>
      </c>
      <c r="W27" t="n">
        <v>2.38</v>
      </c>
      <c r="X27" t="n">
        <v>0.28</v>
      </c>
      <c r="Y27" t="n">
        <v>1</v>
      </c>
      <c r="Z27" t="n">
        <v>10</v>
      </c>
      <c r="AA27" t="n">
        <v>341.9637860227273</v>
      </c>
      <c r="AB27" t="n">
        <v>467.8899384137927</v>
      </c>
      <c r="AC27" t="n">
        <v>423.2351793792325</v>
      </c>
      <c r="AD27" t="n">
        <v>341963.7860227273</v>
      </c>
      <c r="AE27" t="n">
        <v>467889.9384137926</v>
      </c>
      <c r="AF27" t="n">
        <v>2.845290580839492e-06</v>
      </c>
      <c r="AG27" t="n">
        <v>12.20486111111111</v>
      </c>
      <c r="AH27" t="n">
        <v>423235.1793792325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7.1514</v>
      </c>
      <c r="E28" t="n">
        <v>13.98</v>
      </c>
      <c r="F28" t="n">
        <v>10.99</v>
      </c>
      <c r="G28" t="n">
        <v>47.12</v>
      </c>
      <c r="H28" t="n">
        <v>0.68</v>
      </c>
      <c r="I28" t="n">
        <v>14</v>
      </c>
      <c r="J28" t="n">
        <v>195.64</v>
      </c>
      <c r="K28" t="n">
        <v>53.44</v>
      </c>
      <c r="L28" t="n">
        <v>7.5</v>
      </c>
      <c r="M28" t="n">
        <v>12</v>
      </c>
      <c r="N28" t="n">
        <v>39.7</v>
      </c>
      <c r="O28" t="n">
        <v>24362.73</v>
      </c>
      <c r="P28" t="n">
        <v>132.74</v>
      </c>
      <c r="Q28" t="n">
        <v>623.97</v>
      </c>
      <c r="R28" t="n">
        <v>40.04</v>
      </c>
      <c r="S28" t="n">
        <v>29.8</v>
      </c>
      <c r="T28" t="n">
        <v>4009.97</v>
      </c>
      <c r="U28" t="n">
        <v>0.74</v>
      </c>
      <c r="V28" t="n">
        <v>0.85</v>
      </c>
      <c r="W28" t="n">
        <v>2.37</v>
      </c>
      <c r="X28" t="n">
        <v>0.25</v>
      </c>
      <c r="Y28" t="n">
        <v>1</v>
      </c>
      <c r="Z28" t="n">
        <v>10</v>
      </c>
      <c r="AA28" t="n">
        <v>340.8211449915856</v>
      </c>
      <c r="AB28" t="n">
        <v>466.3265265452201</v>
      </c>
      <c r="AC28" t="n">
        <v>421.8209773451341</v>
      </c>
      <c r="AD28" t="n">
        <v>340821.1449915856</v>
      </c>
      <c r="AE28" t="n">
        <v>466326.5265452201</v>
      </c>
      <c r="AF28" t="n">
        <v>2.860289160631375e-06</v>
      </c>
      <c r="AG28" t="n">
        <v>12.13541666666667</v>
      </c>
      <c r="AH28" t="n">
        <v>421820.9773451341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7.147</v>
      </c>
      <c r="E29" t="n">
        <v>13.99</v>
      </c>
      <c r="F29" t="n">
        <v>11</v>
      </c>
      <c r="G29" t="n">
        <v>47.15</v>
      </c>
      <c r="H29" t="n">
        <v>0.7</v>
      </c>
      <c r="I29" t="n">
        <v>14</v>
      </c>
      <c r="J29" t="n">
        <v>196.03</v>
      </c>
      <c r="K29" t="n">
        <v>53.44</v>
      </c>
      <c r="L29" t="n">
        <v>7.75</v>
      </c>
      <c r="M29" t="n">
        <v>12</v>
      </c>
      <c r="N29" t="n">
        <v>39.84</v>
      </c>
      <c r="O29" t="n">
        <v>24410.52</v>
      </c>
      <c r="P29" t="n">
        <v>131.48</v>
      </c>
      <c r="Q29" t="n">
        <v>624.05</v>
      </c>
      <c r="R29" t="n">
        <v>40.24</v>
      </c>
      <c r="S29" t="n">
        <v>29.8</v>
      </c>
      <c r="T29" t="n">
        <v>4108.83</v>
      </c>
      <c r="U29" t="n">
        <v>0.74</v>
      </c>
      <c r="V29" t="n">
        <v>0.85</v>
      </c>
      <c r="W29" t="n">
        <v>2.37</v>
      </c>
      <c r="X29" t="n">
        <v>0.25</v>
      </c>
      <c r="Y29" t="n">
        <v>1</v>
      </c>
      <c r="Z29" t="n">
        <v>10</v>
      </c>
      <c r="AA29" t="n">
        <v>339.9863684721746</v>
      </c>
      <c r="AB29" t="n">
        <v>465.1843484836211</v>
      </c>
      <c r="AC29" t="n">
        <v>420.7878071546772</v>
      </c>
      <c r="AD29" t="n">
        <v>339986.3684721746</v>
      </c>
      <c r="AE29" t="n">
        <v>465184.3484836211</v>
      </c>
      <c r="AF29" t="n">
        <v>2.858529327269128e-06</v>
      </c>
      <c r="AG29" t="n">
        <v>12.14409722222222</v>
      </c>
      <c r="AH29" t="n">
        <v>420787.8071546772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7.1677</v>
      </c>
      <c r="E30" t="n">
        <v>13.95</v>
      </c>
      <c r="F30" t="n">
        <v>11</v>
      </c>
      <c r="G30" t="n">
        <v>50.76</v>
      </c>
      <c r="H30" t="n">
        <v>0.72</v>
      </c>
      <c r="I30" t="n">
        <v>13</v>
      </c>
      <c r="J30" t="n">
        <v>196.41</v>
      </c>
      <c r="K30" t="n">
        <v>53.44</v>
      </c>
      <c r="L30" t="n">
        <v>8</v>
      </c>
      <c r="M30" t="n">
        <v>11</v>
      </c>
      <c r="N30" t="n">
        <v>39.98</v>
      </c>
      <c r="O30" t="n">
        <v>24458.36</v>
      </c>
      <c r="P30" t="n">
        <v>131.19</v>
      </c>
      <c r="Q30" t="n">
        <v>623.97</v>
      </c>
      <c r="R30" t="n">
        <v>40.1</v>
      </c>
      <c r="S30" t="n">
        <v>29.8</v>
      </c>
      <c r="T30" t="n">
        <v>4045.01</v>
      </c>
      <c r="U30" t="n">
        <v>0.74</v>
      </c>
      <c r="V30" t="n">
        <v>0.85</v>
      </c>
      <c r="W30" t="n">
        <v>2.38</v>
      </c>
      <c r="X30" t="n">
        <v>0.25</v>
      </c>
      <c r="Y30" t="n">
        <v>1</v>
      </c>
      <c r="Z30" t="n">
        <v>10</v>
      </c>
      <c r="AA30" t="n">
        <v>339.3587255527062</v>
      </c>
      <c r="AB30" t="n">
        <v>464.3255797515531</v>
      </c>
      <c r="AC30" t="n">
        <v>420.0109981051083</v>
      </c>
      <c r="AD30" t="n">
        <v>339358.7255527062</v>
      </c>
      <c r="AE30" t="n">
        <v>464325.5797515531</v>
      </c>
      <c r="AF30" t="n">
        <v>2.866808543314248e-06</v>
      </c>
      <c r="AG30" t="n">
        <v>12.109375</v>
      </c>
      <c r="AH30" t="n">
        <v>420010.9981051083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7.1742</v>
      </c>
      <c r="E31" t="n">
        <v>13.94</v>
      </c>
      <c r="F31" t="n">
        <v>10.99</v>
      </c>
      <c r="G31" t="n">
        <v>50.71</v>
      </c>
      <c r="H31" t="n">
        <v>0.74</v>
      </c>
      <c r="I31" t="n">
        <v>13</v>
      </c>
      <c r="J31" t="n">
        <v>196.8</v>
      </c>
      <c r="K31" t="n">
        <v>53.44</v>
      </c>
      <c r="L31" t="n">
        <v>8.25</v>
      </c>
      <c r="M31" t="n">
        <v>11</v>
      </c>
      <c r="N31" t="n">
        <v>40.12</v>
      </c>
      <c r="O31" t="n">
        <v>24506.24</v>
      </c>
      <c r="P31" t="n">
        <v>130.28</v>
      </c>
      <c r="Q31" t="n">
        <v>623.97</v>
      </c>
      <c r="R31" t="n">
        <v>39.72</v>
      </c>
      <c r="S31" t="n">
        <v>29.8</v>
      </c>
      <c r="T31" t="n">
        <v>3851.99</v>
      </c>
      <c r="U31" t="n">
        <v>0.75</v>
      </c>
      <c r="V31" t="n">
        <v>0.85</v>
      </c>
      <c r="W31" t="n">
        <v>2.37</v>
      </c>
      <c r="X31" t="n">
        <v>0.24</v>
      </c>
      <c r="Y31" t="n">
        <v>1</v>
      </c>
      <c r="Z31" t="n">
        <v>10</v>
      </c>
      <c r="AA31" t="n">
        <v>338.5040740007797</v>
      </c>
      <c r="AB31" t="n">
        <v>463.1562077936418</v>
      </c>
      <c r="AC31" t="n">
        <v>418.9532293656362</v>
      </c>
      <c r="AD31" t="n">
        <v>338504.0740007797</v>
      </c>
      <c r="AE31" t="n">
        <v>463156.2077936418</v>
      </c>
      <c r="AF31" t="n">
        <v>2.869408297144841e-06</v>
      </c>
      <c r="AG31" t="n">
        <v>12.10069444444444</v>
      </c>
      <c r="AH31" t="n">
        <v>418953.2293656362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7.2033</v>
      </c>
      <c r="E32" t="n">
        <v>13.88</v>
      </c>
      <c r="F32" t="n">
        <v>10.97</v>
      </c>
      <c r="G32" t="n">
        <v>54.84</v>
      </c>
      <c r="H32" t="n">
        <v>0.77</v>
      </c>
      <c r="I32" t="n">
        <v>12</v>
      </c>
      <c r="J32" t="n">
        <v>197.19</v>
      </c>
      <c r="K32" t="n">
        <v>53.44</v>
      </c>
      <c r="L32" t="n">
        <v>8.5</v>
      </c>
      <c r="M32" t="n">
        <v>10</v>
      </c>
      <c r="N32" t="n">
        <v>40.26</v>
      </c>
      <c r="O32" t="n">
        <v>24554.18</v>
      </c>
      <c r="P32" t="n">
        <v>128.98</v>
      </c>
      <c r="Q32" t="n">
        <v>624</v>
      </c>
      <c r="R32" t="n">
        <v>39.1</v>
      </c>
      <c r="S32" t="n">
        <v>29.8</v>
      </c>
      <c r="T32" t="n">
        <v>3545.8</v>
      </c>
      <c r="U32" t="n">
        <v>0.76</v>
      </c>
      <c r="V32" t="n">
        <v>0.85</v>
      </c>
      <c r="W32" t="n">
        <v>2.37</v>
      </c>
      <c r="X32" t="n">
        <v>0.22</v>
      </c>
      <c r="Y32" t="n">
        <v>1</v>
      </c>
      <c r="Z32" t="n">
        <v>10</v>
      </c>
      <c r="AA32" t="n">
        <v>336.8840308208589</v>
      </c>
      <c r="AB32" t="n">
        <v>460.9395932436133</v>
      </c>
      <c r="AC32" t="n">
        <v>416.9481653972243</v>
      </c>
      <c r="AD32" t="n">
        <v>336884.0308208589</v>
      </c>
      <c r="AE32" t="n">
        <v>460939.5932436133</v>
      </c>
      <c r="AF32" t="n">
        <v>2.881047195063342e-06</v>
      </c>
      <c r="AG32" t="n">
        <v>12.04861111111111</v>
      </c>
      <c r="AH32" t="n">
        <v>416948.1653972242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7.1978</v>
      </c>
      <c r="E33" t="n">
        <v>13.89</v>
      </c>
      <c r="F33" t="n">
        <v>10.98</v>
      </c>
      <c r="G33" t="n">
        <v>54.89</v>
      </c>
      <c r="H33" t="n">
        <v>0.79</v>
      </c>
      <c r="I33" t="n">
        <v>12</v>
      </c>
      <c r="J33" t="n">
        <v>197.58</v>
      </c>
      <c r="K33" t="n">
        <v>53.44</v>
      </c>
      <c r="L33" t="n">
        <v>8.75</v>
      </c>
      <c r="M33" t="n">
        <v>10</v>
      </c>
      <c r="N33" t="n">
        <v>40.39</v>
      </c>
      <c r="O33" t="n">
        <v>24602.15</v>
      </c>
      <c r="P33" t="n">
        <v>128.86</v>
      </c>
      <c r="Q33" t="n">
        <v>623.97</v>
      </c>
      <c r="R33" t="n">
        <v>39.57</v>
      </c>
      <c r="S33" t="n">
        <v>29.8</v>
      </c>
      <c r="T33" t="n">
        <v>3781.1</v>
      </c>
      <c r="U33" t="n">
        <v>0.75</v>
      </c>
      <c r="V33" t="n">
        <v>0.85</v>
      </c>
      <c r="W33" t="n">
        <v>2.37</v>
      </c>
      <c r="X33" t="n">
        <v>0.23</v>
      </c>
      <c r="Y33" t="n">
        <v>1</v>
      </c>
      <c r="Z33" t="n">
        <v>10</v>
      </c>
      <c r="AA33" t="n">
        <v>336.9357340420991</v>
      </c>
      <c r="AB33" t="n">
        <v>461.0103358718991</v>
      </c>
      <c r="AC33" t="n">
        <v>417.0121564483545</v>
      </c>
      <c r="AD33" t="n">
        <v>336935.734042099</v>
      </c>
      <c r="AE33" t="n">
        <v>461010.3358718992</v>
      </c>
      <c r="AF33" t="n">
        <v>2.878847403360533e-06</v>
      </c>
      <c r="AG33" t="n">
        <v>12.05729166666667</v>
      </c>
      <c r="AH33" t="n">
        <v>417012.1564483545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7.1996</v>
      </c>
      <c r="E34" t="n">
        <v>13.89</v>
      </c>
      <c r="F34" t="n">
        <v>10.97</v>
      </c>
      <c r="G34" t="n">
        <v>54.87</v>
      </c>
      <c r="H34" t="n">
        <v>0.8100000000000001</v>
      </c>
      <c r="I34" t="n">
        <v>12</v>
      </c>
      <c r="J34" t="n">
        <v>197.97</v>
      </c>
      <c r="K34" t="n">
        <v>53.44</v>
      </c>
      <c r="L34" t="n">
        <v>9</v>
      </c>
      <c r="M34" t="n">
        <v>10</v>
      </c>
      <c r="N34" t="n">
        <v>40.53</v>
      </c>
      <c r="O34" t="n">
        <v>24650.18</v>
      </c>
      <c r="P34" t="n">
        <v>127.8</v>
      </c>
      <c r="Q34" t="n">
        <v>624.01</v>
      </c>
      <c r="R34" t="n">
        <v>39.51</v>
      </c>
      <c r="S34" t="n">
        <v>29.8</v>
      </c>
      <c r="T34" t="n">
        <v>3753.89</v>
      </c>
      <c r="U34" t="n">
        <v>0.75</v>
      </c>
      <c r="V34" t="n">
        <v>0.85</v>
      </c>
      <c r="W34" t="n">
        <v>2.37</v>
      </c>
      <c r="X34" t="n">
        <v>0.23</v>
      </c>
      <c r="Y34" t="n">
        <v>1</v>
      </c>
      <c r="Z34" t="n">
        <v>10</v>
      </c>
      <c r="AA34" t="n">
        <v>336.0630196175374</v>
      </c>
      <c r="AB34" t="n">
        <v>459.8162494947709</v>
      </c>
      <c r="AC34" t="n">
        <v>415.9320319991486</v>
      </c>
      <c r="AD34" t="n">
        <v>336063.0196175374</v>
      </c>
      <c r="AE34" t="n">
        <v>459816.2494947709</v>
      </c>
      <c r="AF34" t="n">
        <v>2.879567335190544e-06</v>
      </c>
      <c r="AG34" t="n">
        <v>12.05729166666667</v>
      </c>
      <c r="AH34" t="n">
        <v>415932.0319991486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7.2385</v>
      </c>
      <c r="E35" t="n">
        <v>13.82</v>
      </c>
      <c r="F35" t="n">
        <v>10.94</v>
      </c>
      <c r="G35" t="n">
        <v>59.66</v>
      </c>
      <c r="H35" t="n">
        <v>0.83</v>
      </c>
      <c r="I35" t="n">
        <v>11</v>
      </c>
      <c r="J35" t="n">
        <v>198.36</v>
      </c>
      <c r="K35" t="n">
        <v>53.44</v>
      </c>
      <c r="L35" t="n">
        <v>9.25</v>
      </c>
      <c r="M35" t="n">
        <v>9</v>
      </c>
      <c r="N35" t="n">
        <v>40.67</v>
      </c>
      <c r="O35" t="n">
        <v>24698.26</v>
      </c>
      <c r="P35" t="n">
        <v>126.71</v>
      </c>
      <c r="Q35" t="n">
        <v>623.99</v>
      </c>
      <c r="R35" t="n">
        <v>38.23</v>
      </c>
      <c r="S35" t="n">
        <v>29.8</v>
      </c>
      <c r="T35" t="n">
        <v>3117.83</v>
      </c>
      <c r="U35" t="n">
        <v>0.78</v>
      </c>
      <c r="V35" t="n">
        <v>0.85</v>
      </c>
      <c r="W35" t="n">
        <v>2.37</v>
      </c>
      <c r="X35" t="n">
        <v>0.19</v>
      </c>
      <c r="Y35" t="n">
        <v>1</v>
      </c>
      <c r="Z35" t="n">
        <v>10</v>
      </c>
      <c r="AA35" t="n">
        <v>334.225465781671</v>
      </c>
      <c r="AB35" t="n">
        <v>457.3020272693846</v>
      </c>
      <c r="AC35" t="n">
        <v>413.6577636142201</v>
      </c>
      <c r="AD35" t="n">
        <v>334225.465781671</v>
      </c>
      <c r="AE35" t="n">
        <v>457302.0272693846</v>
      </c>
      <c r="AF35" t="n">
        <v>2.895125861961324e-06</v>
      </c>
      <c r="AG35" t="n">
        <v>11.99652777777778</v>
      </c>
      <c r="AH35" t="n">
        <v>413657.7636142201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7.234</v>
      </c>
      <c r="E36" t="n">
        <v>13.82</v>
      </c>
      <c r="F36" t="n">
        <v>10.95</v>
      </c>
      <c r="G36" t="n">
        <v>59.7</v>
      </c>
      <c r="H36" t="n">
        <v>0.85</v>
      </c>
      <c r="I36" t="n">
        <v>11</v>
      </c>
      <c r="J36" t="n">
        <v>198.75</v>
      </c>
      <c r="K36" t="n">
        <v>53.44</v>
      </c>
      <c r="L36" t="n">
        <v>9.5</v>
      </c>
      <c r="M36" t="n">
        <v>9</v>
      </c>
      <c r="N36" t="n">
        <v>40.81</v>
      </c>
      <c r="O36" t="n">
        <v>24746.38</v>
      </c>
      <c r="P36" t="n">
        <v>126.53</v>
      </c>
      <c r="Q36" t="n">
        <v>623.97</v>
      </c>
      <c r="R36" t="n">
        <v>38.63</v>
      </c>
      <c r="S36" t="n">
        <v>29.8</v>
      </c>
      <c r="T36" t="n">
        <v>3317.98</v>
      </c>
      <c r="U36" t="n">
        <v>0.77</v>
      </c>
      <c r="V36" t="n">
        <v>0.85</v>
      </c>
      <c r="W36" t="n">
        <v>2.37</v>
      </c>
      <c r="X36" t="n">
        <v>0.2</v>
      </c>
      <c r="Y36" t="n">
        <v>1</v>
      </c>
      <c r="Z36" t="n">
        <v>10</v>
      </c>
      <c r="AA36" t="n">
        <v>334.2111510423549</v>
      </c>
      <c r="AB36" t="n">
        <v>457.2824412115306</v>
      </c>
      <c r="AC36" t="n">
        <v>413.6400468222385</v>
      </c>
      <c r="AD36" t="n">
        <v>334211.1510423549</v>
      </c>
      <c r="AE36" t="n">
        <v>457282.4412115306</v>
      </c>
      <c r="AF36" t="n">
        <v>2.893326032386298e-06</v>
      </c>
      <c r="AG36" t="n">
        <v>11.99652777777778</v>
      </c>
      <c r="AH36" t="n">
        <v>413640.0468222385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7.2299</v>
      </c>
      <c r="E37" t="n">
        <v>13.83</v>
      </c>
      <c r="F37" t="n">
        <v>10.95</v>
      </c>
      <c r="G37" t="n">
        <v>59.75</v>
      </c>
      <c r="H37" t="n">
        <v>0.87</v>
      </c>
      <c r="I37" t="n">
        <v>11</v>
      </c>
      <c r="J37" t="n">
        <v>199.14</v>
      </c>
      <c r="K37" t="n">
        <v>53.44</v>
      </c>
      <c r="L37" t="n">
        <v>9.75</v>
      </c>
      <c r="M37" t="n">
        <v>9</v>
      </c>
      <c r="N37" t="n">
        <v>40.95</v>
      </c>
      <c r="O37" t="n">
        <v>24794.55</v>
      </c>
      <c r="P37" t="n">
        <v>125.01</v>
      </c>
      <c r="Q37" t="n">
        <v>623.97</v>
      </c>
      <c r="R37" t="n">
        <v>38.66</v>
      </c>
      <c r="S37" t="n">
        <v>29.8</v>
      </c>
      <c r="T37" t="n">
        <v>3331.65</v>
      </c>
      <c r="U37" t="n">
        <v>0.77</v>
      </c>
      <c r="V37" t="n">
        <v>0.85</v>
      </c>
      <c r="W37" t="n">
        <v>2.37</v>
      </c>
      <c r="X37" t="n">
        <v>0.21</v>
      </c>
      <c r="Y37" t="n">
        <v>1</v>
      </c>
      <c r="Z37" t="n">
        <v>10</v>
      </c>
      <c r="AA37" t="n">
        <v>333.3144695600521</v>
      </c>
      <c r="AB37" t="n">
        <v>456.0555620486488</v>
      </c>
      <c r="AC37" t="n">
        <v>412.5302592847265</v>
      </c>
      <c r="AD37" t="n">
        <v>333314.4695600521</v>
      </c>
      <c r="AE37" t="n">
        <v>456055.5620486488</v>
      </c>
      <c r="AF37" t="n">
        <v>2.891686187662385e-06</v>
      </c>
      <c r="AG37" t="n">
        <v>12.00520833333333</v>
      </c>
      <c r="AH37" t="n">
        <v>412530.2592847265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7.2622</v>
      </c>
      <c r="E38" t="n">
        <v>13.77</v>
      </c>
      <c r="F38" t="n">
        <v>10.93</v>
      </c>
      <c r="G38" t="n">
        <v>65.58</v>
      </c>
      <c r="H38" t="n">
        <v>0.89</v>
      </c>
      <c r="I38" t="n">
        <v>10</v>
      </c>
      <c r="J38" t="n">
        <v>199.53</v>
      </c>
      <c r="K38" t="n">
        <v>53.44</v>
      </c>
      <c r="L38" t="n">
        <v>10</v>
      </c>
      <c r="M38" t="n">
        <v>8</v>
      </c>
      <c r="N38" t="n">
        <v>41.1</v>
      </c>
      <c r="O38" t="n">
        <v>24842.77</v>
      </c>
      <c r="P38" t="n">
        <v>124.2</v>
      </c>
      <c r="Q38" t="n">
        <v>624</v>
      </c>
      <c r="R38" t="n">
        <v>38.09</v>
      </c>
      <c r="S38" t="n">
        <v>29.8</v>
      </c>
      <c r="T38" t="n">
        <v>3053.67</v>
      </c>
      <c r="U38" t="n">
        <v>0.78</v>
      </c>
      <c r="V38" t="n">
        <v>0.85</v>
      </c>
      <c r="W38" t="n">
        <v>2.37</v>
      </c>
      <c r="X38" t="n">
        <v>0.18</v>
      </c>
      <c r="Y38" t="n">
        <v>1</v>
      </c>
      <c r="Z38" t="n">
        <v>10</v>
      </c>
      <c r="AA38" t="n">
        <v>331.8657217502367</v>
      </c>
      <c r="AB38" t="n">
        <v>454.073321381017</v>
      </c>
      <c r="AC38" t="n">
        <v>410.7372008843211</v>
      </c>
      <c r="AD38" t="n">
        <v>331865.7217502368</v>
      </c>
      <c r="AE38" t="n">
        <v>454073.321381017</v>
      </c>
      <c r="AF38" t="n">
        <v>2.904604964389794e-06</v>
      </c>
      <c r="AG38" t="n">
        <v>11.953125</v>
      </c>
      <c r="AH38" t="n">
        <v>410737.2008843211</v>
      </c>
    </row>
    <row r="39">
      <c r="A39" t="n">
        <v>37</v>
      </c>
      <c r="B39" t="n">
        <v>95</v>
      </c>
      <c r="C39" t="inlineStr">
        <is>
          <t xml:space="preserve">CONCLUIDO	</t>
        </is>
      </c>
      <c r="D39" t="n">
        <v>7.2607</v>
      </c>
      <c r="E39" t="n">
        <v>13.77</v>
      </c>
      <c r="F39" t="n">
        <v>10.93</v>
      </c>
      <c r="G39" t="n">
        <v>65.59</v>
      </c>
      <c r="H39" t="n">
        <v>0.91</v>
      </c>
      <c r="I39" t="n">
        <v>10</v>
      </c>
      <c r="J39" t="n">
        <v>199.92</v>
      </c>
      <c r="K39" t="n">
        <v>53.44</v>
      </c>
      <c r="L39" t="n">
        <v>10.25</v>
      </c>
      <c r="M39" t="n">
        <v>8</v>
      </c>
      <c r="N39" t="n">
        <v>41.24</v>
      </c>
      <c r="O39" t="n">
        <v>24891.03</v>
      </c>
      <c r="P39" t="n">
        <v>124.02</v>
      </c>
      <c r="Q39" t="n">
        <v>623.99</v>
      </c>
      <c r="R39" t="n">
        <v>38.06</v>
      </c>
      <c r="S39" t="n">
        <v>29.8</v>
      </c>
      <c r="T39" t="n">
        <v>3039.51</v>
      </c>
      <c r="U39" t="n">
        <v>0.78</v>
      </c>
      <c r="V39" t="n">
        <v>0.85</v>
      </c>
      <c r="W39" t="n">
        <v>2.37</v>
      </c>
      <c r="X39" t="n">
        <v>0.18</v>
      </c>
      <c r="Y39" t="n">
        <v>1</v>
      </c>
      <c r="Z39" t="n">
        <v>10</v>
      </c>
      <c r="AA39" t="n">
        <v>331.7583160180124</v>
      </c>
      <c r="AB39" t="n">
        <v>453.9263641197812</v>
      </c>
      <c r="AC39" t="n">
        <v>410.6042690178418</v>
      </c>
      <c r="AD39" t="n">
        <v>331758.3160180124</v>
      </c>
      <c r="AE39" t="n">
        <v>453926.3641197812</v>
      </c>
      <c r="AF39" t="n">
        <v>2.904005021198119e-06</v>
      </c>
      <c r="AG39" t="n">
        <v>11.953125</v>
      </c>
      <c r="AH39" t="n">
        <v>410604.2690178418</v>
      </c>
    </row>
    <row r="40">
      <c r="A40" t="n">
        <v>38</v>
      </c>
      <c r="B40" t="n">
        <v>95</v>
      </c>
      <c r="C40" t="inlineStr">
        <is>
          <t xml:space="preserve">CONCLUIDO	</t>
        </is>
      </c>
      <c r="D40" t="n">
        <v>7.2648</v>
      </c>
      <c r="E40" t="n">
        <v>13.76</v>
      </c>
      <c r="F40" t="n">
        <v>10.92</v>
      </c>
      <c r="G40" t="n">
        <v>65.55</v>
      </c>
      <c r="H40" t="n">
        <v>0.93</v>
      </c>
      <c r="I40" t="n">
        <v>10</v>
      </c>
      <c r="J40" t="n">
        <v>200.31</v>
      </c>
      <c r="K40" t="n">
        <v>53.44</v>
      </c>
      <c r="L40" t="n">
        <v>10.5</v>
      </c>
      <c r="M40" t="n">
        <v>8</v>
      </c>
      <c r="N40" t="n">
        <v>41.38</v>
      </c>
      <c r="O40" t="n">
        <v>24939.35</v>
      </c>
      <c r="P40" t="n">
        <v>122.92</v>
      </c>
      <c r="Q40" t="n">
        <v>624</v>
      </c>
      <c r="R40" t="n">
        <v>37.81</v>
      </c>
      <c r="S40" t="n">
        <v>29.8</v>
      </c>
      <c r="T40" t="n">
        <v>2912.58</v>
      </c>
      <c r="U40" t="n">
        <v>0.79</v>
      </c>
      <c r="V40" t="n">
        <v>0.86</v>
      </c>
      <c r="W40" t="n">
        <v>2.37</v>
      </c>
      <c r="X40" t="n">
        <v>0.18</v>
      </c>
      <c r="Y40" t="n">
        <v>1</v>
      </c>
      <c r="Z40" t="n">
        <v>10</v>
      </c>
      <c r="AA40" t="n">
        <v>330.8225932912625</v>
      </c>
      <c r="AB40" t="n">
        <v>452.6460670038686</v>
      </c>
      <c r="AC40" t="n">
        <v>409.4461616617637</v>
      </c>
      <c r="AD40" t="n">
        <v>330822.5932912625</v>
      </c>
      <c r="AE40" t="n">
        <v>452646.0670038686</v>
      </c>
      <c r="AF40" t="n">
        <v>2.905644865922032e-06</v>
      </c>
      <c r="AG40" t="n">
        <v>11.94444444444444</v>
      </c>
      <c r="AH40" t="n">
        <v>409446.1616617637</v>
      </c>
    </row>
    <row r="41">
      <c r="A41" t="n">
        <v>39</v>
      </c>
      <c r="B41" t="n">
        <v>95</v>
      </c>
      <c r="C41" t="inlineStr">
        <is>
          <t xml:space="preserve">CONCLUIDO	</t>
        </is>
      </c>
      <c r="D41" t="n">
        <v>7.2623</v>
      </c>
      <c r="E41" t="n">
        <v>13.77</v>
      </c>
      <c r="F41" t="n">
        <v>10.93</v>
      </c>
      <c r="G41" t="n">
        <v>65.56999999999999</v>
      </c>
      <c r="H41" t="n">
        <v>0.95</v>
      </c>
      <c r="I41" t="n">
        <v>10</v>
      </c>
      <c r="J41" t="n">
        <v>200.71</v>
      </c>
      <c r="K41" t="n">
        <v>53.44</v>
      </c>
      <c r="L41" t="n">
        <v>10.75</v>
      </c>
      <c r="M41" t="n">
        <v>8</v>
      </c>
      <c r="N41" t="n">
        <v>41.52</v>
      </c>
      <c r="O41" t="n">
        <v>24987.71</v>
      </c>
      <c r="P41" t="n">
        <v>120.99</v>
      </c>
      <c r="Q41" t="n">
        <v>623.97</v>
      </c>
      <c r="R41" t="n">
        <v>37.98</v>
      </c>
      <c r="S41" t="n">
        <v>29.8</v>
      </c>
      <c r="T41" t="n">
        <v>2999.73</v>
      </c>
      <c r="U41" t="n">
        <v>0.78</v>
      </c>
      <c r="V41" t="n">
        <v>0.85</v>
      </c>
      <c r="W41" t="n">
        <v>2.37</v>
      </c>
      <c r="X41" t="n">
        <v>0.18</v>
      </c>
      <c r="Y41" t="n">
        <v>1</v>
      </c>
      <c r="Z41" t="n">
        <v>10</v>
      </c>
      <c r="AA41" t="n">
        <v>329.4584952357612</v>
      </c>
      <c r="AB41" t="n">
        <v>450.7796478645728</v>
      </c>
      <c r="AC41" t="n">
        <v>407.7578709455866</v>
      </c>
      <c r="AD41" t="n">
        <v>329458.4952357612</v>
      </c>
      <c r="AE41" t="n">
        <v>450779.6478645728</v>
      </c>
      <c r="AF41" t="n">
        <v>2.904644960602573e-06</v>
      </c>
      <c r="AG41" t="n">
        <v>11.953125</v>
      </c>
      <c r="AH41" t="n">
        <v>407757.8709455866</v>
      </c>
    </row>
    <row r="42">
      <c r="A42" t="n">
        <v>40</v>
      </c>
      <c r="B42" t="n">
        <v>95</v>
      </c>
      <c r="C42" t="inlineStr">
        <is>
          <t xml:space="preserve">CONCLUIDO	</t>
        </is>
      </c>
      <c r="D42" t="n">
        <v>7.2917</v>
      </c>
      <c r="E42" t="n">
        <v>13.71</v>
      </c>
      <c r="F42" t="n">
        <v>10.91</v>
      </c>
      <c r="G42" t="n">
        <v>72.73999999999999</v>
      </c>
      <c r="H42" t="n">
        <v>0.97</v>
      </c>
      <c r="I42" t="n">
        <v>9</v>
      </c>
      <c r="J42" t="n">
        <v>201.1</v>
      </c>
      <c r="K42" t="n">
        <v>53.44</v>
      </c>
      <c r="L42" t="n">
        <v>11</v>
      </c>
      <c r="M42" t="n">
        <v>7</v>
      </c>
      <c r="N42" t="n">
        <v>41.66</v>
      </c>
      <c r="O42" t="n">
        <v>25036.12</v>
      </c>
      <c r="P42" t="n">
        <v>120.68</v>
      </c>
      <c r="Q42" t="n">
        <v>623.97</v>
      </c>
      <c r="R42" t="n">
        <v>37.48</v>
      </c>
      <c r="S42" t="n">
        <v>29.8</v>
      </c>
      <c r="T42" t="n">
        <v>2752.91</v>
      </c>
      <c r="U42" t="n">
        <v>0.79</v>
      </c>
      <c r="V42" t="n">
        <v>0.86</v>
      </c>
      <c r="W42" t="n">
        <v>2.36</v>
      </c>
      <c r="X42" t="n">
        <v>0.16</v>
      </c>
      <c r="Y42" t="n">
        <v>1</v>
      </c>
      <c r="Z42" t="n">
        <v>10</v>
      </c>
      <c r="AA42" t="n">
        <v>328.6269914536426</v>
      </c>
      <c r="AB42" t="n">
        <v>449.6419477065203</v>
      </c>
      <c r="AC42" t="n">
        <v>406.7287512938464</v>
      </c>
      <c r="AD42" t="n">
        <v>328626.9914536426</v>
      </c>
      <c r="AE42" t="n">
        <v>449641.9477065203</v>
      </c>
      <c r="AF42" t="n">
        <v>2.916403847159409e-06</v>
      </c>
      <c r="AG42" t="n">
        <v>11.90104166666667</v>
      </c>
      <c r="AH42" t="n">
        <v>406728.7512938463</v>
      </c>
    </row>
    <row r="43">
      <c r="A43" t="n">
        <v>41</v>
      </c>
      <c r="B43" t="n">
        <v>95</v>
      </c>
      <c r="C43" t="inlineStr">
        <is>
          <t xml:space="preserve">CONCLUIDO	</t>
        </is>
      </c>
      <c r="D43" t="n">
        <v>7.2894</v>
      </c>
      <c r="E43" t="n">
        <v>13.72</v>
      </c>
      <c r="F43" t="n">
        <v>10.91</v>
      </c>
      <c r="G43" t="n">
        <v>72.77</v>
      </c>
      <c r="H43" t="n">
        <v>0.99</v>
      </c>
      <c r="I43" t="n">
        <v>9</v>
      </c>
      <c r="J43" t="n">
        <v>201.49</v>
      </c>
      <c r="K43" t="n">
        <v>53.44</v>
      </c>
      <c r="L43" t="n">
        <v>11.25</v>
      </c>
      <c r="M43" t="n">
        <v>7</v>
      </c>
      <c r="N43" t="n">
        <v>41.81</v>
      </c>
      <c r="O43" t="n">
        <v>25084.58</v>
      </c>
      <c r="P43" t="n">
        <v>120.85</v>
      </c>
      <c r="Q43" t="n">
        <v>624.02</v>
      </c>
      <c r="R43" t="n">
        <v>37.64</v>
      </c>
      <c r="S43" t="n">
        <v>29.8</v>
      </c>
      <c r="T43" t="n">
        <v>2830.74</v>
      </c>
      <c r="U43" t="n">
        <v>0.79</v>
      </c>
      <c r="V43" t="n">
        <v>0.86</v>
      </c>
      <c r="W43" t="n">
        <v>2.36</v>
      </c>
      <c r="X43" t="n">
        <v>0.17</v>
      </c>
      <c r="Y43" t="n">
        <v>1</v>
      </c>
      <c r="Z43" t="n">
        <v>10</v>
      </c>
      <c r="AA43" t="n">
        <v>328.7948939624784</v>
      </c>
      <c r="AB43" t="n">
        <v>449.8716793264453</v>
      </c>
      <c r="AC43" t="n">
        <v>406.9365576503961</v>
      </c>
      <c r="AD43" t="n">
        <v>328794.8939624784</v>
      </c>
      <c r="AE43" t="n">
        <v>449871.6793264453</v>
      </c>
      <c r="AF43" t="n">
        <v>2.915483934265507e-06</v>
      </c>
      <c r="AG43" t="n">
        <v>11.90972222222222</v>
      </c>
      <c r="AH43" t="n">
        <v>406936.5576503961</v>
      </c>
    </row>
    <row r="44">
      <c r="A44" t="n">
        <v>42</v>
      </c>
      <c r="B44" t="n">
        <v>95</v>
      </c>
      <c r="C44" t="inlineStr">
        <is>
          <t xml:space="preserve">CONCLUIDO	</t>
        </is>
      </c>
      <c r="D44" t="n">
        <v>7.295</v>
      </c>
      <c r="E44" t="n">
        <v>13.71</v>
      </c>
      <c r="F44" t="n">
        <v>10.9</v>
      </c>
      <c r="G44" t="n">
        <v>72.7</v>
      </c>
      <c r="H44" t="n">
        <v>1.01</v>
      </c>
      <c r="I44" t="n">
        <v>9</v>
      </c>
      <c r="J44" t="n">
        <v>201.88</v>
      </c>
      <c r="K44" t="n">
        <v>53.44</v>
      </c>
      <c r="L44" t="n">
        <v>11.5</v>
      </c>
      <c r="M44" t="n">
        <v>7</v>
      </c>
      <c r="N44" t="n">
        <v>41.95</v>
      </c>
      <c r="O44" t="n">
        <v>25133.09</v>
      </c>
      <c r="P44" t="n">
        <v>119.81</v>
      </c>
      <c r="Q44" t="n">
        <v>623.97</v>
      </c>
      <c r="R44" t="n">
        <v>37.26</v>
      </c>
      <c r="S44" t="n">
        <v>29.8</v>
      </c>
      <c r="T44" t="n">
        <v>2643.71</v>
      </c>
      <c r="U44" t="n">
        <v>0.8</v>
      </c>
      <c r="V44" t="n">
        <v>0.86</v>
      </c>
      <c r="W44" t="n">
        <v>2.37</v>
      </c>
      <c r="X44" t="n">
        <v>0.16</v>
      </c>
      <c r="Y44" t="n">
        <v>1</v>
      </c>
      <c r="Z44" t="n">
        <v>10</v>
      </c>
      <c r="AA44" t="n">
        <v>327.882724473615</v>
      </c>
      <c r="AB44" t="n">
        <v>448.6236087897049</v>
      </c>
      <c r="AC44" t="n">
        <v>405.8076012140041</v>
      </c>
      <c r="AD44" t="n">
        <v>327882.7244736151</v>
      </c>
      <c r="AE44" t="n">
        <v>448623.6087897049</v>
      </c>
      <c r="AF44" t="n">
        <v>2.917723722181095e-06</v>
      </c>
      <c r="AG44" t="n">
        <v>11.90104166666667</v>
      </c>
      <c r="AH44" t="n">
        <v>405807.6012140042</v>
      </c>
    </row>
    <row r="45">
      <c r="A45" t="n">
        <v>43</v>
      </c>
      <c r="B45" t="n">
        <v>95</v>
      </c>
      <c r="C45" t="inlineStr">
        <is>
          <t xml:space="preserve">CONCLUIDO	</t>
        </is>
      </c>
      <c r="D45" t="n">
        <v>7.2934</v>
      </c>
      <c r="E45" t="n">
        <v>13.71</v>
      </c>
      <c r="F45" t="n">
        <v>10.91</v>
      </c>
      <c r="G45" t="n">
        <v>72.72</v>
      </c>
      <c r="H45" t="n">
        <v>1.03</v>
      </c>
      <c r="I45" t="n">
        <v>9</v>
      </c>
      <c r="J45" t="n">
        <v>202.28</v>
      </c>
      <c r="K45" t="n">
        <v>53.44</v>
      </c>
      <c r="L45" t="n">
        <v>11.75</v>
      </c>
      <c r="M45" t="n">
        <v>6</v>
      </c>
      <c r="N45" t="n">
        <v>42.09</v>
      </c>
      <c r="O45" t="n">
        <v>25181.64</v>
      </c>
      <c r="P45" t="n">
        <v>118.42</v>
      </c>
      <c r="Q45" t="n">
        <v>623.99</v>
      </c>
      <c r="R45" t="n">
        <v>37.27</v>
      </c>
      <c r="S45" t="n">
        <v>29.8</v>
      </c>
      <c r="T45" t="n">
        <v>2649.01</v>
      </c>
      <c r="U45" t="n">
        <v>0.8</v>
      </c>
      <c r="V45" t="n">
        <v>0.86</v>
      </c>
      <c r="W45" t="n">
        <v>2.37</v>
      </c>
      <c r="X45" t="n">
        <v>0.16</v>
      </c>
      <c r="Y45" t="n">
        <v>1</v>
      </c>
      <c r="Z45" t="n">
        <v>10</v>
      </c>
      <c r="AA45" t="n">
        <v>326.9104174971624</v>
      </c>
      <c r="AB45" t="n">
        <v>447.2932554893659</v>
      </c>
      <c r="AC45" t="n">
        <v>404.604214965487</v>
      </c>
      <c r="AD45" t="n">
        <v>326910.4174971624</v>
      </c>
      <c r="AE45" t="n">
        <v>447293.2554893659</v>
      </c>
      <c r="AF45" t="n">
        <v>2.917083782776641e-06</v>
      </c>
      <c r="AG45" t="n">
        <v>11.90104166666667</v>
      </c>
      <c r="AH45" t="n">
        <v>404604.214965487</v>
      </c>
    </row>
    <row r="46">
      <c r="A46" t="n">
        <v>44</v>
      </c>
      <c r="B46" t="n">
        <v>95</v>
      </c>
      <c r="C46" t="inlineStr">
        <is>
          <t xml:space="preserve">CONCLUIDO	</t>
        </is>
      </c>
      <c r="D46" t="n">
        <v>7.2873</v>
      </c>
      <c r="E46" t="n">
        <v>13.72</v>
      </c>
      <c r="F46" t="n">
        <v>10.92</v>
      </c>
      <c r="G46" t="n">
        <v>72.79000000000001</v>
      </c>
      <c r="H46" t="n">
        <v>1.05</v>
      </c>
      <c r="I46" t="n">
        <v>9</v>
      </c>
      <c r="J46" t="n">
        <v>202.67</v>
      </c>
      <c r="K46" t="n">
        <v>53.44</v>
      </c>
      <c r="L46" t="n">
        <v>12</v>
      </c>
      <c r="M46" t="n">
        <v>5</v>
      </c>
      <c r="N46" t="n">
        <v>42.24</v>
      </c>
      <c r="O46" t="n">
        <v>25230.25</v>
      </c>
      <c r="P46" t="n">
        <v>117.64</v>
      </c>
      <c r="Q46" t="n">
        <v>623.97</v>
      </c>
      <c r="R46" t="n">
        <v>37.68</v>
      </c>
      <c r="S46" t="n">
        <v>29.8</v>
      </c>
      <c r="T46" t="n">
        <v>2853.11</v>
      </c>
      <c r="U46" t="n">
        <v>0.79</v>
      </c>
      <c r="V46" t="n">
        <v>0.86</v>
      </c>
      <c r="W46" t="n">
        <v>2.37</v>
      </c>
      <c r="X46" t="n">
        <v>0.17</v>
      </c>
      <c r="Y46" t="n">
        <v>1</v>
      </c>
      <c r="Z46" t="n">
        <v>10</v>
      </c>
      <c r="AA46" t="n">
        <v>326.471771042338</v>
      </c>
      <c r="AB46" t="n">
        <v>446.6930800581593</v>
      </c>
      <c r="AC46" t="n">
        <v>404.0613194350832</v>
      </c>
      <c r="AD46" t="n">
        <v>326471.771042338</v>
      </c>
      <c r="AE46" t="n">
        <v>446693.0800581593</v>
      </c>
      <c r="AF46" t="n">
        <v>2.914644013797162e-06</v>
      </c>
      <c r="AG46" t="n">
        <v>11.90972222222222</v>
      </c>
      <c r="AH46" t="n">
        <v>404061.3194350832</v>
      </c>
    </row>
    <row r="47">
      <c r="A47" t="n">
        <v>45</v>
      </c>
      <c r="B47" t="n">
        <v>95</v>
      </c>
      <c r="C47" t="inlineStr">
        <is>
          <t xml:space="preserve">CONCLUIDO	</t>
        </is>
      </c>
      <c r="D47" t="n">
        <v>7.3233</v>
      </c>
      <c r="E47" t="n">
        <v>13.66</v>
      </c>
      <c r="F47" t="n">
        <v>10.89</v>
      </c>
      <c r="G47" t="n">
        <v>81.66</v>
      </c>
      <c r="H47" t="n">
        <v>1.07</v>
      </c>
      <c r="I47" t="n">
        <v>8</v>
      </c>
      <c r="J47" t="n">
        <v>203.07</v>
      </c>
      <c r="K47" t="n">
        <v>53.44</v>
      </c>
      <c r="L47" t="n">
        <v>12.25</v>
      </c>
      <c r="M47" t="n">
        <v>3</v>
      </c>
      <c r="N47" t="n">
        <v>42.38</v>
      </c>
      <c r="O47" t="n">
        <v>25279.03</v>
      </c>
      <c r="P47" t="n">
        <v>117.03</v>
      </c>
      <c r="Q47" t="n">
        <v>623.97</v>
      </c>
      <c r="R47" t="n">
        <v>36.67</v>
      </c>
      <c r="S47" t="n">
        <v>29.8</v>
      </c>
      <c r="T47" t="n">
        <v>2353.94</v>
      </c>
      <c r="U47" t="n">
        <v>0.8100000000000001</v>
      </c>
      <c r="V47" t="n">
        <v>0.86</v>
      </c>
      <c r="W47" t="n">
        <v>2.37</v>
      </c>
      <c r="X47" t="n">
        <v>0.14</v>
      </c>
      <c r="Y47" t="n">
        <v>1</v>
      </c>
      <c r="Z47" t="n">
        <v>10</v>
      </c>
      <c r="AA47" t="n">
        <v>315.1146854723891</v>
      </c>
      <c r="AB47" t="n">
        <v>431.1538145421015</v>
      </c>
      <c r="AC47" t="n">
        <v>390.0050996103818</v>
      </c>
      <c r="AD47" t="n">
        <v>315114.6854723891</v>
      </c>
      <c r="AE47" t="n">
        <v>431153.8145421015</v>
      </c>
      <c r="AF47" t="n">
        <v>2.92904265039737e-06</v>
      </c>
      <c r="AG47" t="n">
        <v>11.85763888888889</v>
      </c>
      <c r="AH47" t="n">
        <v>390005.0996103818</v>
      </c>
    </row>
    <row r="48">
      <c r="A48" t="n">
        <v>46</v>
      </c>
      <c r="B48" t="n">
        <v>95</v>
      </c>
      <c r="C48" t="inlineStr">
        <is>
          <t xml:space="preserve">CONCLUIDO	</t>
        </is>
      </c>
      <c r="D48" t="n">
        <v>7.323</v>
      </c>
      <c r="E48" t="n">
        <v>13.66</v>
      </c>
      <c r="F48" t="n">
        <v>10.89</v>
      </c>
      <c r="G48" t="n">
        <v>81.67</v>
      </c>
      <c r="H48" t="n">
        <v>1.09</v>
      </c>
      <c r="I48" t="n">
        <v>8</v>
      </c>
      <c r="J48" t="n">
        <v>203.46</v>
      </c>
      <c r="K48" t="n">
        <v>53.44</v>
      </c>
      <c r="L48" t="n">
        <v>12.5</v>
      </c>
      <c r="M48" t="n">
        <v>3</v>
      </c>
      <c r="N48" t="n">
        <v>42.53</v>
      </c>
      <c r="O48" t="n">
        <v>25327.74</v>
      </c>
      <c r="P48" t="n">
        <v>117.21</v>
      </c>
      <c r="Q48" t="n">
        <v>623.97</v>
      </c>
      <c r="R48" t="n">
        <v>36.74</v>
      </c>
      <c r="S48" t="n">
        <v>29.8</v>
      </c>
      <c r="T48" t="n">
        <v>2388.34</v>
      </c>
      <c r="U48" t="n">
        <v>0.8100000000000001</v>
      </c>
      <c r="V48" t="n">
        <v>0.86</v>
      </c>
      <c r="W48" t="n">
        <v>2.37</v>
      </c>
      <c r="X48" t="n">
        <v>0.14</v>
      </c>
      <c r="Y48" t="n">
        <v>1</v>
      </c>
      <c r="Z48" t="n">
        <v>10</v>
      </c>
      <c r="AA48" t="n">
        <v>315.2536339364983</v>
      </c>
      <c r="AB48" t="n">
        <v>431.3439299606692</v>
      </c>
      <c r="AC48" t="n">
        <v>390.1770706802301</v>
      </c>
      <c r="AD48" t="n">
        <v>315253.6339364983</v>
      </c>
      <c r="AE48" t="n">
        <v>431343.9299606693</v>
      </c>
      <c r="AF48" t="n">
        <v>2.928922661759035e-06</v>
      </c>
      <c r="AG48" t="n">
        <v>11.85763888888889</v>
      </c>
      <c r="AH48" t="n">
        <v>390177.0706802302</v>
      </c>
    </row>
    <row r="49">
      <c r="A49" t="n">
        <v>47</v>
      </c>
      <c r="B49" t="n">
        <v>95</v>
      </c>
      <c r="C49" t="inlineStr">
        <is>
          <t xml:space="preserve">CONCLUIDO	</t>
        </is>
      </c>
      <c r="D49" t="n">
        <v>7.3223</v>
      </c>
      <c r="E49" t="n">
        <v>13.66</v>
      </c>
      <c r="F49" t="n">
        <v>10.89</v>
      </c>
      <c r="G49" t="n">
        <v>81.68000000000001</v>
      </c>
      <c r="H49" t="n">
        <v>1.11</v>
      </c>
      <c r="I49" t="n">
        <v>8</v>
      </c>
      <c r="J49" t="n">
        <v>203.86</v>
      </c>
      <c r="K49" t="n">
        <v>53.44</v>
      </c>
      <c r="L49" t="n">
        <v>12.75</v>
      </c>
      <c r="M49" t="n">
        <v>2</v>
      </c>
      <c r="N49" t="n">
        <v>42.67</v>
      </c>
      <c r="O49" t="n">
        <v>25376.49</v>
      </c>
      <c r="P49" t="n">
        <v>117.21</v>
      </c>
      <c r="Q49" t="n">
        <v>623.97</v>
      </c>
      <c r="R49" t="n">
        <v>36.69</v>
      </c>
      <c r="S49" t="n">
        <v>29.8</v>
      </c>
      <c r="T49" t="n">
        <v>2363.91</v>
      </c>
      <c r="U49" t="n">
        <v>0.8100000000000001</v>
      </c>
      <c r="V49" t="n">
        <v>0.86</v>
      </c>
      <c r="W49" t="n">
        <v>2.37</v>
      </c>
      <c r="X49" t="n">
        <v>0.14</v>
      </c>
      <c r="Y49" t="n">
        <v>1</v>
      </c>
      <c r="Z49" t="n">
        <v>10</v>
      </c>
      <c r="AA49" t="n">
        <v>315.2657458510656</v>
      </c>
      <c r="AB49" t="n">
        <v>431.3605020165203</v>
      </c>
      <c r="AC49" t="n">
        <v>390.1920611223298</v>
      </c>
      <c r="AD49" t="n">
        <v>315265.7458510656</v>
      </c>
      <c r="AE49" t="n">
        <v>431360.5020165203</v>
      </c>
      <c r="AF49" t="n">
        <v>2.928642688269587e-06</v>
      </c>
      <c r="AG49" t="n">
        <v>11.85763888888889</v>
      </c>
      <c r="AH49" t="n">
        <v>390192.0611223298</v>
      </c>
    </row>
    <row r="50">
      <c r="A50" t="n">
        <v>48</v>
      </c>
      <c r="B50" t="n">
        <v>95</v>
      </c>
      <c r="C50" t="inlineStr">
        <is>
          <t xml:space="preserve">CONCLUIDO	</t>
        </is>
      </c>
      <c r="D50" t="n">
        <v>7.3206</v>
      </c>
      <c r="E50" t="n">
        <v>13.66</v>
      </c>
      <c r="F50" t="n">
        <v>10.89</v>
      </c>
      <c r="G50" t="n">
        <v>81.7</v>
      </c>
      <c r="H50" t="n">
        <v>1.13</v>
      </c>
      <c r="I50" t="n">
        <v>8</v>
      </c>
      <c r="J50" t="n">
        <v>204.25</v>
      </c>
      <c r="K50" t="n">
        <v>53.44</v>
      </c>
      <c r="L50" t="n">
        <v>13</v>
      </c>
      <c r="M50" t="n">
        <v>2</v>
      </c>
      <c r="N50" t="n">
        <v>42.82</v>
      </c>
      <c r="O50" t="n">
        <v>25425.3</v>
      </c>
      <c r="P50" t="n">
        <v>117.36</v>
      </c>
      <c r="Q50" t="n">
        <v>623.97</v>
      </c>
      <c r="R50" t="n">
        <v>36.7</v>
      </c>
      <c r="S50" t="n">
        <v>29.8</v>
      </c>
      <c r="T50" t="n">
        <v>2369.34</v>
      </c>
      <c r="U50" t="n">
        <v>0.8100000000000001</v>
      </c>
      <c r="V50" t="n">
        <v>0.86</v>
      </c>
      <c r="W50" t="n">
        <v>2.37</v>
      </c>
      <c r="X50" t="n">
        <v>0.15</v>
      </c>
      <c r="Y50" t="n">
        <v>1</v>
      </c>
      <c r="Z50" t="n">
        <v>10</v>
      </c>
      <c r="AA50" t="n">
        <v>315.406676548622</v>
      </c>
      <c r="AB50" t="n">
        <v>431.5533296143405</v>
      </c>
      <c r="AC50" t="n">
        <v>390.3664855248493</v>
      </c>
      <c r="AD50" t="n">
        <v>315406.676548622</v>
      </c>
      <c r="AE50" t="n">
        <v>431553.3296143405</v>
      </c>
      <c r="AF50" t="n">
        <v>2.927962752652354e-06</v>
      </c>
      <c r="AG50" t="n">
        <v>11.85763888888889</v>
      </c>
      <c r="AH50" t="n">
        <v>390366.4855248493</v>
      </c>
    </row>
    <row r="51">
      <c r="A51" t="n">
        <v>49</v>
      </c>
      <c r="B51" t="n">
        <v>95</v>
      </c>
      <c r="C51" t="inlineStr">
        <is>
          <t xml:space="preserve">CONCLUIDO	</t>
        </is>
      </c>
      <c r="D51" t="n">
        <v>7.3235</v>
      </c>
      <c r="E51" t="n">
        <v>13.65</v>
      </c>
      <c r="F51" t="n">
        <v>10.89</v>
      </c>
      <c r="G51" t="n">
        <v>81.66</v>
      </c>
      <c r="H51" t="n">
        <v>1.15</v>
      </c>
      <c r="I51" t="n">
        <v>8</v>
      </c>
      <c r="J51" t="n">
        <v>204.65</v>
      </c>
      <c r="K51" t="n">
        <v>53.44</v>
      </c>
      <c r="L51" t="n">
        <v>13.25</v>
      </c>
      <c r="M51" t="n">
        <v>1</v>
      </c>
      <c r="N51" t="n">
        <v>42.96</v>
      </c>
      <c r="O51" t="n">
        <v>25474.16</v>
      </c>
      <c r="P51" t="n">
        <v>117.2</v>
      </c>
      <c r="Q51" t="n">
        <v>623.97</v>
      </c>
      <c r="R51" t="n">
        <v>36.53</v>
      </c>
      <c r="S51" t="n">
        <v>29.8</v>
      </c>
      <c r="T51" t="n">
        <v>2284.22</v>
      </c>
      <c r="U51" t="n">
        <v>0.82</v>
      </c>
      <c r="V51" t="n">
        <v>0.86</v>
      </c>
      <c r="W51" t="n">
        <v>2.37</v>
      </c>
      <c r="X51" t="n">
        <v>0.14</v>
      </c>
      <c r="Y51" t="n">
        <v>1</v>
      </c>
      <c r="Z51" t="n">
        <v>10</v>
      </c>
      <c r="AA51" t="n">
        <v>315.2375531698884</v>
      </c>
      <c r="AB51" t="n">
        <v>431.3219275463603</v>
      </c>
      <c r="AC51" t="n">
        <v>390.1571681454623</v>
      </c>
      <c r="AD51" t="n">
        <v>315237.5531698884</v>
      </c>
      <c r="AE51" t="n">
        <v>431321.9275463603</v>
      </c>
      <c r="AF51" t="n">
        <v>2.929122642822927e-06</v>
      </c>
      <c r="AG51" t="n">
        <v>11.84895833333333</v>
      </c>
      <c r="AH51" t="n">
        <v>390157.1681454623</v>
      </c>
    </row>
    <row r="52">
      <c r="A52" t="n">
        <v>50</v>
      </c>
      <c r="B52" t="n">
        <v>95</v>
      </c>
      <c r="C52" t="inlineStr">
        <is>
          <t xml:space="preserve">CONCLUIDO	</t>
        </is>
      </c>
      <c r="D52" t="n">
        <v>7.3251</v>
      </c>
      <c r="E52" t="n">
        <v>13.65</v>
      </c>
      <c r="F52" t="n">
        <v>10.89</v>
      </c>
      <c r="G52" t="n">
        <v>81.64</v>
      </c>
      <c r="H52" t="n">
        <v>1.17</v>
      </c>
      <c r="I52" t="n">
        <v>8</v>
      </c>
      <c r="J52" t="n">
        <v>205.05</v>
      </c>
      <c r="K52" t="n">
        <v>53.44</v>
      </c>
      <c r="L52" t="n">
        <v>13.5</v>
      </c>
      <c r="M52" t="n">
        <v>0</v>
      </c>
      <c r="N52" t="n">
        <v>43.11</v>
      </c>
      <c r="O52" t="n">
        <v>25523.06</v>
      </c>
      <c r="P52" t="n">
        <v>117.3</v>
      </c>
      <c r="Q52" t="n">
        <v>623.97</v>
      </c>
      <c r="R52" t="n">
        <v>36.46</v>
      </c>
      <c r="S52" t="n">
        <v>29.8</v>
      </c>
      <c r="T52" t="n">
        <v>2246.68</v>
      </c>
      <c r="U52" t="n">
        <v>0.82</v>
      </c>
      <c r="V52" t="n">
        <v>0.86</v>
      </c>
      <c r="W52" t="n">
        <v>2.37</v>
      </c>
      <c r="X52" t="n">
        <v>0.14</v>
      </c>
      <c r="Y52" t="n">
        <v>1</v>
      </c>
      <c r="Z52" t="n">
        <v>10</v>
      </c>
      <c r="AA52" t="n">
        <v>315.2841748239832</v>
      </c>
      <c r="AB52" t="n">
        <v>431.3857173502951</v>
      </c>
      <c r="AC52" t="n">
        <v>390.2148699400391</v>
      </c>
      <c r="AD52" t="n">
        <v>315284.1748239832</v>
      </c>
      <c r="AE52" t="n">
        <v>431385.717350295</v>
      </c>
      <c r="AF52" t="n">
        <v>2.92976258222738e-06</v>
      </c>
      <c r="AG52" t="n">
        <v>11.84895833333333</v>
      </c>
      <c r="AH52" t="n">
        <v>390214.8699400391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5.9698</v>
      </c>
      <c r="E2" t="n">
        <v>16.75</v>
      </c>
      <c r="F2" t="n">
        <v>12.54</v>
      </c>
      <c r="G2" t="n">
        <v>8.449999999999999</v>
      </c>
      <c r="H2" t="n">
        <v>0.15</v>
      </c>
      <c r="I2" t="n">
        <v>89</v>
      </c>
      <c r="J2" t="n">
        <v>116.05</v>
      </c>
      <c r="K2" t="n">
        <v>43.4</v>
      </c>
      <c r="L2" t="n">
        <v>1</v>
      </c>
      <c r="M2" t="n">
        <v>87</v>
      </c>
      <c r="N2" t="n">
        <v>16.65</v>
      </c>
      <c r="O2" t="n">
        <v>14546.17</v>
      </c>
      <c r="P2" t="n">
        <v>122.93</v>
      </c>
      <c r="Q2" t="n">
        <v>624.22</v>
      </c>
      <c r="R2" t="n">
        <v>88.08</v>
      </c>
      <c r="S2" t="n">
        <v>29.8</v>
      </c>
      <c r="T2" t="n">
        <v>27653.66</v>
      </c>
      <c r="U2" t="n">
        <v>0.34</v>
      </c>
      <c r="V2" t="n">
        <v>0.74</v>
      </c>
      <c r="W2" t="n">
        <v>2.5</v>
      </c>
      <c r="X2" t="n">
        <v>1.79</v>
      </c>
      <c r="Y2" t="n">
        <v>1</v>
      </c>
      <c r="Z2" t="n">
        <v>10</v>
      </c>
      <c r="AA2" t="n">
        <v>380.5641480511333</v>
      </c>
      <c r="AB2" t="n">
        <v>520.7046566688438</v>
      </c>
      <c r="AC2" t="n">
        <v>471.0093350499442</v>
      </c>
      <c r="AD2" t="n">
        <v>380564.1480511333</v>
      </c>
      <c r="AE2" t="n">
        <v>520704.6566688438</v>
      </c>
      <c r="AF2" t="n">
        <v>2.740092624644882e-06</v>
      </c>
      <c r="AG2" t="n">
        <v>14.53993055555556</v>
      </c>
      <c r="AH2" t="n">
        <v>471009.3350499442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6.3037</v>
      </c>
      <c r="E3" t="n">
        <v>15.86</v>
      </c>
      <c r="F3" t="n">
        <v>12.13</v>
      </c>
      <c r="G3" t="n">
        <v>10.55</v>
      </c>
      <c r="H3" t="n">
        <v>0.19</v>
      </c>
      <c r="I3" t="n">
        <v>69</v>
      </c>
      <c r="J3" t="n">
        <v>116.37</v>
      </c>
      <c r="K3" t="n">
        <v>43.4</v>
      </c>
      <c r="L3" t="n">
        <v>1.25</v>
      </c>
      <c r="M3" t="n">
        <v>67</v>
      </c>
      <c r="N3" t="n">
        <v>16.72</v>
      </c>
      <c r="O3" t="n">
        <v>14585.96</v>
      </c>
      <c r="P3" t="n">
        <v>117.77</v>
      </c>
      <c r="Q3" t="n">
        <v>624.05</v>
      </c>
      <c r="R3" t="n">
        <v>75.45</v>
      </c>
      <c r="S3" t="n">
        <v>29.8</v>
      </c>
      <c r="T3" t="n">
        <v>21438.35</v>
      </c>
      <c r="U3" t="n">
        <v>0.39</v>
      </c>
      <c r="V3" t="n">
        <v>0.77</v>
      </c>
      <c r="W3" t="n">
        <v>2.46</v>
      </c>
      <c r="X3" t="n">
        <v>1.38</v>
      </c>
      <c r="Y3" t="n">
        <v>1</v>
      </c>
      <c r="Z3" t="n">
        <v>10</v>
      </c>
      <c r="AA3" t="n">
        <v>347.192338485864</v>
      </c>
      <c r="AB3" t="n">
        <v>475.0438745613113</v>
      </c>
      <c r="AC3" t="n">
        <v>429.7063539014444</v>
      </c>
      <c r="AD3" t="n">
        <v>347192.338485864</v>
      </c>
      <c r="AE3" t="n">
        <v>475043.8745613113</v>
      </c>
      <c r="AF3" t="n">
        <v>2.893350175545904e-06</v>
      </c>
      <c r="AG3" t="n">
        <v>13.76736111111111</v>
      </c>
      <c r="AH3" t="n">
        <v>429706.3539014444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6.5437</v>
      </c>
      <c r="E4" t="n">
        <v>15.28</v>
      </c>
      <c r="F4" t="n">
        <v>11.86</v>
      </c>
      <c r="G4" t="n">
        <v>12.71</v>
      </c>
      <c r="H4" t="n">
        <v>0.23</v>
      </c>
      <c r="I4" t="n">
        <v>56</v>
      </c>
      <c r="J4" t="n">
        <v>116.69</v>
      </c>
      <c r="K4" t="n">
        <v>43.4</v>
      </c>
      <c r="L4" t="n">
        <v>1.5</v>
      </c>
      <c r="M4" t="n">
        <v>54</v>
      </c>
      <c r="N4" t="n">
        <v>16.79</v>
      </c>
      <c r="O4" t="n">
        <v>14625.77</v>
      </c>
      <c r="P4" t="n">
        <v>114.03</v>
      </c>
      <c r="Q4" t="n">
        <v>624.08</v>
      </c>
      <c r="R4" t="n">
        <v>66.77</v>
      </c>
      <c r="S4" t="n">
        <v>29.8</v>
      </c>
      <c r="T4" t="n">
        <v>17164.56</v>
      </c>
      <c r="U4" t="n">
        <v>0.45</v>
      </c>
      <c r="V4" t="n">
        <v>0.79</v>
      </c>
      <c r="W4" t="n">
        <v>2.45</v>
      </c>
      <c r="X4" t="n">
        <v>1.11</v>
      </c>
      <c r="Y4" t="n">
        <v>1</v>
      </c>
      <c r="Z4" t="n">
        <v>10</v>
      </c>
      <c r="AA4" t="n">
        <v>337.7940430139429</v>
      </c>
      <c r="AB4" t="n">
        <v>462.1847120730953</v>
      </c>
      <c r="AC4" t="n">
        <v>418.0744518331558</v>
      </c>
      <c r="AD4" t="n">
        <v>337794.0430139429</v>
      </c>
      <c r="AE4" t="n">
        <v>462184.7120730953</v>
      </c>
      <c r="AF4" t="n">
        <v>3.003508343309443e-06</v>
      </c>
      <c r="AG4" t="n">
        <v>13.26388888888889</v>
      </c>
      <c r="AH4" t="n">
        <v>418074.4518331558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6.7191</v>
      </c>
      <c r="E5" t="n">
        <v>14.88</v>
      </c>
      <c r="F5" t="n">
        <v>11.68</v>
      </c>
      <c r="G5" t="n">
        <v>14.91</v>
      </c>
      <c r="H5" t="n">
        <v>0.26</v>
      </c>
      <c r="I5" t="n">
        <v>47</v>
      </c>
      <c r="J5" t="n">
        <v>117.01</v>
      </c>
      <c r="K5" t="n">
        <v>43.4</v>
      </c>
      <c r="L5" t="n">
        <v>1.75</v>
      </c>
      <c r="M5" t="n">
        <v>45</v>
      </c>
      <c r="N5" t="n">
        <v>16.86</v>
      </c>
      <c r="O5" t="n">
        <v>14665.62</v>
      </c>
      <c r="P5" t="n">
        <v>111.25</v>
      </c>
      <c r="Q5" t="n">
        <v>624.14</v>
      </c>
      <c r="R5" t="n">
        <v>61.29</v>
      </c>
      <c r="S5" t="n">
        <v>29.8</v>
      </c>
      <c r="T5" t="n">
        <v>14467.11</v>
      </c>
      <c r="U5" t="n">
        <v>0.49</v>
      </c>
      <c r="V5" t="n">
        <v>0.8</v>
      </c>
      <c r="W5" t="n">
        <v>2.43</v>
      </c>
      <c r="X5" t="n">
        <v>0.93</v>
      </c>
      <c r="Y5" t="n">
        <v>1</v>
      </c>
      <c r="Z5" t="n">
        <v>10</v>
      </c>
      <c r="AA5" t="n">
        <v>321.8762653182733</v>
      </c>
      <c r="AB5" t="n">
        <v>440.4053063870901</v>
      </c>
      <c r="AC5" t="n">
        <v>398.3736420582351</v>
      </c>
      <c r="AD5" t="n">
        <v>321876.2653182733</v>
      </c>
      <c r="AE5" t="n">
        <v>440405.3063870901</v>
      </c>
      <c r="AF5" t="n">
        <v>3.084015604249962e-06</v>
      </c>
      <c r="AG5" t="n">
        <v>12.91666666666667</v>
      </c>
      <c r="AH5" t="n">
        <v>398373.6420582351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6.8582</v>
      </c>
      <c r="E6" t="n">
        <v>14.58</v>
      </c>
      <c r="F6" t="n">
        <v>11.54</v>
      </c>
      <c r="G6" t="n">
        <v>17.31</v>
      </c>
      <c r="H6" t="n">
        <v>0.3</v>
      </c>
      <c r="I6" t="n">
        <v>40</v>
      </c>
      <c r="J6" t="n">
        <v>117.34</v>
      </c>
      <c r="K6" t="n">
        <v>43.4</v>
      </c>
      <c r="L6" t="n">
        <v>2</v>
      </c>
      <c r="M6" t="n">
        <v>38</v>
      </c>
      <c r="N6" t="n">
        <v>16.94</v>
      </c>
      <c r="O6" t="n">
        <v>14705.49</v>
      </c>
      <c r="P6" t="n">
        <v>108.67</v>
      </c>
      <c r="Q6" t="n">
        <v>624.14</v>
      </c>
      <c r="R6" t="n">
        <v>57.11</v>
      </c>
      <c r="S6" t="n">
        <v>29.8</v>
      </c>
      <c r="T6" t="n">
        <v>12413.48</v>
      </c>
      <c r="U6" t="n">
        <v>0.52</v>
      </c>
      <c r="V6" t="n">
        <v>0.8100000000000001</v>
      </c>
      <c r="W6" t="n">
        <v>2.42</v>
      </c>
      <c r="X6" t="n">
        <v>0.79</v>
      </c>
      <c r="Y6" t="n">
        <v>1</v>
      </c>
      <c r="Z6" t="n">
        <v>10</v>
      </c>
      <c r="AA6" t="n">
        <v>316.8125713515763</v>
      </c>
      <c r="AB6" t="n">
        <v>433.4769369074438</v>
      </c>
      <c r="AC6" t="n">
        <v>392.1065064376986</v>
      </c>
      <c r="AD6" t="n">
        <v>316812.5713515762</v>
      </c>
      <c r="AE6" t="n">
        <v>433476.9369074438</v>
      </c>
      <c r="AF6" t="n">
        <v>3.147861442316247e-06</v>
      </c>
      <c r="AG6" t="n">
        <v>12.65625</v>
      </c>
      <c r="AH6" t="n">
        <v>392106.5064376986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6.9645</v>
      </c>
      <c r="E7" t="n">
        <v>14.36</v>
      </c>
      <c r="F7" t="n">
        <v>11.44</v>
      </c>
      <c r="G7" t="n">
        <v>19.61</v>
      </c>
      <c r="H7" t="n">
        <v>0.34</v>
      </c>
      <c r="I7" t="n">
        <v>35</v>
      </c>
      <c r="J7" t="n">
        <v>117.66</v>
      </c>
      <c r="K7" t="n">
        <v>43.4</v>
      </c>
      <c r="L7" t="n">
        <v>2.25</v>
      </c>
      <c r="M7" t="n">
        <v>33</v>
      </c>
      <c r="N7" t="n">
        <v>17.01</v>
      </c>
      <c r="O7" t="n">
        <v>14745.39</v>
      </c>
      <c r="P7" t="n">
        <v>106.75</v>
      </c>
      <c r="Q7" t="n">
        <v>623.99</v>
      </c>
      <c r="R7" t="n">
        <v>53.68</v>
      </c>
      <c r="S7" t="n">
        <v>29.8</v>
      </c>
      <c r="T7" t="n">
        <v>10724.56</v>
      </c>
      <c r="U7" t="n">
        <v>0.5600000000000001</v>
      </c>
      <c r="V7" t="n">
        <v>0.82</v>
      </c>
      <c r="W7" t="n">
        <v>2.41</v>
      </c>
      <c r="X7" t="n">
        <v>0.6899999999999999</v>
      </c>
      <c r="Y7" t="n">
        <v>1</v>
      </c>
      <c r="Z7" t="n">
        <v>10</v>
      </c>
      <c r="AA7" t="n">
        <v>303.5329712753005</v>
      </c>
      <c r="AB7" t="n">
        <v>415.3072022284754</v>
      </c>
      <c r="AC7" t="n">
        <v>375.6708657351081</v>
      </c>
      <c r="AD7" t="n">
        <v>303532.9712753005</v>
      </c>
      <c r="AE7" t="n">
        <v>415307.2022284754</v>
      </c>
      <c r="AF7" t="n">
        <v>3.19665233078818e-06</v>
      </c>
      <c r="AG7" t="n">
        <v>12.46527777777778</v>
      </c>
      <c r="AH7" t="n">
        <v>375670.8657351081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7.071</v>
      </c>
      <c r="E8" t="n">
        <v>14.14</v>
      </c>
      <c r="F8" t="n">
        <v>11.32</v>
      </c>
      <c r="G8" t="n">
        <v>21.9</v>
      </c>
      <c r="H8" t="n">
        <v>0.37</v>
      </c>
      <c r="I8" t="n">
        <v>31</v>
      </c>
      <c r="J8" t="n">
        <v>117.98</v>
      </c>
      <c r="K8" t="n">
        <v>43.4</v>
      </c>
      <c r="L8" t="n">
        <v>2.5</v>
      </c>
      <c r="M8" t="n">
        <v>29</v>
      </c>
      <c r="N8" t="n">
        <v>17.08</v>
      </c>
      <c r="O8" t="n">
        <v>14785.31</v>
      </c>
      <c r="P8" t="n">
        <v>104.31</v>
      </c>
      <c r="Q8" t="n">
        <v>624.04</v>
      </c>
      <c r="R8" t="n">
        <v>50.31</v>
      </c>
      <c r="S8" t="n">
        <v>29.8</v>
      </c>
      <c r="T8" t="n">
        <v>9057.16</v>
      </c>
      <c r="U8" t="n">
        <v>0.59</v>
      </c>
      <c r="V8" t="n">
        <v>0.83</v>
      </c>
      <c r="W8" t="n">
        <v>2.39</v>
      </c>
      <c r="X8" t="n">
        <v>0.57</v>
      </c>
      <c r="Y8" t="n">
        <v>1</v>
      </c>
      <c r="Z8" t="n">
        <v>10</v>
      </c>
      <c r="AA8" t="n">
        <v>299.5079630016946</v>
      </c>
      <c r="AB8" t="n">
        <v>409.8000083376952</v>
      </c>
      <c r="AC8" t="n">
        <v>370.6892706998689</v>
      </c>
      <c r="AD8" t="n">
        <v>299507.9630016946</v>
      </c>
      <c r="AE8" t="n">
        <v>409800.0083376952</v>
      </c>
      <c r="AF8" t="n">
        <v>3.24553501773325e-06</v>
      </c>
      <c r="AG8" t="n">
        <v>12.27430555555556</v>
      </c>
      <c r="AH8" t="n">
        <v>370689.2706998689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7.1159</v>
      </c>
      <c r="E9" t="n">
        <v>14.05</v>
      </c>
      <c r="F9" t="n">
        <v>11.3</v>
      </c>
      <c r="G9" t="n">
        <v>24.21</v>
      </c>
      <c r="H9" t="n">
        <v>0.41</v>
      </c>
      <c r="I9" t="n">
        <v>28</v>
      </c>
      <c r="J9" t="n">
        <v>118.31</v>
      </c>
      <c r="K9" t="n">
        <v>43.4</v>
      </c>
      <c r="L9" t="n">
        <v>2.75</v>
      </c>
      <c r="M9" t="n">
        <v>26</v>
      </c>
      <c r="N9" t="n">
        <v>17.16</v>
      </c>
      <c r="O9" t="n">
        <v>14825.26</v>
      </c>
      <c r="P9" t="n">
        <v>103.39</v>
      </c>
      <c r="Q9" t="n">
        <v>624.12</v>
      </c>
      <c r="R9" t="n">
        <v>49.41</v>
      </c>
      <c r="S9" t="n">
        <v>29.8</v>
      </c>
      <c r="T9" t="n">
        <v>8623.530000000001</v>
      </c>
      <c r="U9" t="n">
        <v>0.6</v>
      </c>
      <c r="V9" t="n">
        <v>0.83</v>
      </c>
      <c r="W9" t="n">
        <v>2.4</v>
      </c>
      <c r="X9" t="n">
        <v>0.55</v>
      </c>
      <c r="Y9" t="n">
        <v>1</v>
      </c>
      <c r="Z9" t="n">
        <v>10</v>
      </c>
      <c r="AA9" t="n">
        <v>298.0220787929337</v>
      </c>
      <c r="AB9" t="n">
        <v>407.7669560106837</v>
      </c>
      <c r="AC9" t="n">
        <v>368.8502500335404</v>
      </c>
      <c r="AD9" t="n">
        <v>298022.0787929337</v>
      </c>
      <c r="AE9" t="n">
        <v>407766.9560106837</v>
      </c>
      <c r="AF9" t="n">
        <v>3.266143774952346e-06</v>
      </c>
      <c r="AG9" t="n">
        <v>12.19618055555556</v>
      </c>
      <c r="AH9" t="n">
        <v>368850.2500335404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7.1635</v>
      </c>
      <c r="E10" t="n">
        <v>13.96</v>
      </c>
      <c r="F10" t="n">
        <v>11.25</v>
      </c>
      <c r="G10" t="n">
        <v>25.97</v>
      </c>
      <c r="H10" t="n">
        <v>0.45</v>
      </c>
      <c r="I10" t="n">
        <v>26</v>
      </c>
      <c r="J10" t="n">
        <v>118.63</v>
      </c>
      <c r="K10" t="n">
        <v>43.4</v>
      </c>
      <c r="L10" t="n">
        <v>3</v>
      </c>
      <c r="M10" t="n">
        <v>24</v>
      </c>
      <c r="N10" t="n">
        <v>17.23</v>
      </c>
      <c r="O10" t="n">
        <v>14865.24</v>
      </c>
      <c r="P10" t="n">
        <v>101.63</v>
      </c>
      <c r="Q10" t="n">
        <v>624.05</v>
      </c>
      <c r="R10" t="n">
        <v>47.9</v>
      </c>
      <c r="S10" t="n">
        <v>29.8</v>
      </c>
      <c r="T10" t="n">
        <v>7879.65</v>
      </c>
      <c r="U10" t="n">
        <v>0.62</v>
      </c>
      <c r="V10" t="n">
        <v>0.83</v>
      </c>
      <c r="W10" t="n">
        <v>2.4</v>
      </c>
      <c r="X10" t="n">
        <v>0.51</v>
      </c>
      <c r="Y10" t="n">
        <v>1</v>
      </c>
      <c r="Z10" t="n">
        <v>10</v>
      </c>
      <c r="AA10" t="n">
        <v>295.7852260143762</v>
      </c>
      <c r="AB10" t="n">
        <v>404.7063953560814</v>
      </c>
      <c r="AC10" t="n">
        <v>366.0817849922895</v>
      </c>
      <c r="AD10" t="n">
        <v>295785.2260143762</v>
      </c>
      <c r="AE10" t="n">
        <v>404706.3953560814</v>
      </c>
      <c r="AF10" t="n">
        <v>3.287991811558781e-06</v>
      </c>
      <c r="AG10" t="n">
        <v>12.11805555555556</v>
      </c>
      <c r="AH10" t="n">
        <v>366081.7849922895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7.2359</v>
      </c>
      <c r="E11" t="n">
        <v>13.82</v>
      </c>
      <c r="F11" t="n">
        <v>11.19</v>
      </c>
      <c r="G11" t="n">
        <v>29.18</v>
      </c>
      <c r="H11" t="n">
        <v>0.48</v>
      </c>
      <c r="I11" t="n">
        <v>23</v>
      </c>
      <c r="J11" t="n">
        <v>118.96</v>
      </c>
      <c r="K11" t="n">
        <v>43.4</v>
      </c>
      <c r="L11" t="n">
        <v>3.25</v>
      </c>
      <c r="M11" t="n">
        <v>21</v>
      </c>
      <c r="N11" t="n">
        <v>17.31</v>
      </c>
      <c r="O11" t="n">
        <v>14905.25</v>
      </c>
      <c r="P11" t="n">
        <v>99.69</v>
      </c>
      <c r="Q11" t="n">
        <v>624</v>
      </c>
      <c r="R11" t="n">
        <v>46</v>
      </c>
      <c r="S11" t="n">
        <v>29.8</v>
      </c>
      <c r="T11" t="n">
        <v>6945.61</v>
      </c>
      <c r="U11" t="n">
        <v>0.65</v>
      </c>
      <c r="V11" t="n">
        <v>0.83</v>
      </c>
      <c r="W11" t="n">
        <v>2.39</v>
      </c>
      <c r="X11" t="n">
        <v>0.44</v>
      </c>
      <c r="Y11" t="n">
        <v>1</v>
      </c>
      <c r="Z11" t="n">
        <v>10</v>
      </c>
      <c r="AA11" t="n">
        <v>292.8704205795359</v>
      </c>
      <c r="AB11" t="n">
        <v>400.7182299679927</v>
      </c>
      <c r="AC11" t="n">
        <v>362.4742445114148</v>
      </c>
      <c r="AD11" t="n">
        <v>292870.4205795359</v>
      </c>
      <c r="AE11" t="n">
        <v>400718.2299679928</v>
      </c>
      <c r="AF11" t="n">
        <v>3.321222858834115e-06</v>
      </c>
      <c r="AG11" t="n">
        <v>11.99652777777778</v>
      </c>
      <c r="AH11" t="n">
        <v>362474.2445114148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7.2494</v>
      </c>
      <c r="E12" t="n">
        <v>13.79</v>
      </c>
      <c r="F12" t="n">
        <v>11.18</v>
      </c>
      <c r="G12" t="n">
        <v>30.5</v>
      </c>
      <c r="H12" t="n">
        <v>0.52</v>
      </c>
      <c r="I12" t="n">
        <v>22</v>
      </c>
      <c r="J12" t="n">
        <v>119.28</v>
      </c>
      <c r="K12" t="n">
        <v>43.4</v>
      </c>
      <c r="L12" t="n">
        <v>3.5</v>
      </c>
      <c r="M12" t="n">
        <v>20</v>
      </c>
      <c r="N12" t="n">
        <v>17.38</v>
      </c>
      <c r="O12" t="n">
        <v>14945.29</v>
      </c>
      <c r="P12" t="n">
        <v>98.22</v>
      </c>
      <c r="Q12" t="n">
        <v>624.01</v>
      </c>
      <c r="R12" t="n">
        <v>45.91</v>
      </c>
      <c r="S12" t="n">
        <v>29.8</v>
      </c>
      <c r="T12" t="n">
        <v>6905.29</v>
      </c>
      <c r="U12" t="n">
        <v>0.65</v>
      </c>
      <c r="V12" t="n">
        <v>0.84</v>
      </c>
      <c r="W12" t="n">
        <v>2.39</v>
      </c>
      <c r="X12" t="n">
        <v>0.44</v>
      </c>
      <c r="Y12" t="n">
        <v>1</v>
      </c>
      <c r="Z12" t="n">
        <v>10</v>
      </c>
      <c r="AA12" t="n">
        <v>291.5363408620274</v>
      </c>
      <c r="AB12" t="n">
        <v>398.8928832430543</v>
      </c>
      <c r="AC12" t="n">
        <v>360.8231063160142</v>
      </c>
      <c r="AD12" t="n">
        <v>291536.3408620274</v>
      </c>
      <c r="AE12" t="n">
        <v>398892.8832430543</v>
      </c>
      <c r="AF12" t="n">
        <v>3.327419255770814e-06</v>
      </c>
      <c r="AG12" t="n">
        <v>11.97048611111111</v>
      </c>
      <c r="AH12" t="n">
        <v>360823.1063160142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7.3114</v>
      </c>
      <c r="E13" t="n">
        <v>13.68</v>
      </c>
      <c r="F13" t="n">
        <v>11.12</v>
      </c>
      <c r="G13" t="n">
        <v>33.35</v>
      </c>
      <c r="H13" t="n">
        <v>0.55</v>
      </c>
      <c r="I13" t="n">
        <v>20</v>
      </c>
      <c r="J13" t="n">
        <v>119.61</v>
      </c>
      <c r="K13" t="n">
        <v>43.4</v>
      </c>
      <c r="L13" t="n">
        <v>3.75</v>
      </c>
      <c r="M13" t="n">
        <v>18</v>
      </c>
      <c r="N13" t="n">
        <v>17.46</v>
      </c>
      <c r="O13" t="n">
        <v>14985.35</v>
      </c>
      <c r="P13" t="n">
        <v>96.87</v>
      </c>
      <c r="Q13" t="n">
        <v>624.0599999999999</v>
      </c>
      <c r="R13" t="n">
        <v>43.73</v>
      </c>
      <c r="S13" t="n">
        <v>29.8</v>
      </c>
      <c r="T13" t="n">
        <v>5822.48</v>
      </c>
      <c r="U13" t="n">
        <v>0.68</v>
      </c>
      <c r="V13" t="n">
        <v>0.84</v>
      </c>
      <c r="W13" t="n">
        <v>2.38</v>
      </c>
      <c r="X13" t="n">
        <v>0.37</v>
      </c>
      <c r="Y13" t="n">
        <v>1</v>
      </c>
      <c r="Z13" t="n">
        <v>10</v>
      </c>
      <c r="AA13" t="n">
        <v>280.014257595635</v>
      </c>
      <c r="AB13" t="n">
        <v>383.1278605995378</v>
      </c>
      <c r="AC13" t="n">
        <v>346.5626753072468</v>
      </c>
      <c r="AD13" t="n">
        <v>280014.257595635</v>
      </c>
      <c r="AE13" t="n">
        <v>383127.8605995378</v>
      </c>
      <c r="AF13" t="n">
        <v>3.355876782443061e-06</v>
      </c>
      <c r="AG13" t="n">
        <v>11.875</v>
      </c>
      <c r="AH13" t="n">
        <v>346562.6753072467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7.3447</v>
      </c>
      <c r="E14" t="n">
        <v>13.62</v>
      </c>
      <c r="F14" t="n">
        <v>11.1</v>
      </c>
      <c r="G14" t="n">
        <v>37</v>
      </c>
      <c r="H14" t="n">
        <v>0.59</v>
      </c>
      <c r="I14" t="n">
        <v>18</v>
      </c>
      <c r="J14" t="n">
        <v>119.93</v>
      </c>
      <c r="K14" t="n">
        <v>43.4</v>
      </c>
      <c r="L14" t="n">
        <v>4</v>
      </c>
      <c r="M14" t="n">
        <v>16</v>
      </c>
      <c r="N14" t="n">
        <v>17.53</v>
      </c>
      <c r="O14" t="n">
        <v>15025.44</v>
      </c>
      <c r="P14" t="n">
        <v>95.04000000000001</v>
      </c>
      <c r="Q14" t="n">
        <v>624.02</v>
      </c>
      <c r="R14" t="n">
        <v>43.12</v>
      </c>
      <c r="S14" t="n">
        <v>29.8</v>
      </c>
      <c r="T14" t="n">
        <v>5525.94</v>
      </c>
      <c r="U14" t="n">
        <v>0.6899999999999999</v>
      </c>
      <c r="V14" t="n">
        <v>0.84</v>
      </c>
      <c r="W14" t="n">
        <v>2.39</v>
      </c>
      <c r="X14" t="n">
        <v>0.35</v>
      </c>
      <c r="Y14" t="n">
        <v>1</v>
      </c>
      <c r="Z14" t="n">
        <v>10</v>
      </c>
      <c r="AA14" t="n">
        <v>278.1260181909377</v>
      </c>
      <c r="AB14" t="n">
        <v>380.5442881427875</v>
      </c>
      <c r="AC14" t="n">
        <v>344.225675379702</v>
      </c>
      <c r="AD14" t="n">
        <v>278126.0181909376</v>
      </c>
      <c r="AE14" t="n">
        <v>380544.2881427875</v>
      </c>
      <c r="AF14" t="n">
        <v>3.371161228220252e-06</v>
      </c>
      <c r="AG14" t="n">
        <v>11.82291666666667</v>
      </c>
      <c r="AH14" t="n">
        <v>344225.675379702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7.3751</v>
      </c>
      <c r="E15" t="n">
        <v>13.56</v>
      </c>
      <c r="F15" t="n">
        <v>11.07</v>
      </c>
      <c r="G15" t="n">
        <v>39.07</v>
      </c>
      <c r="H15" t="n">
        <v>0.62</v>
      </c>
      <c r="I15" t="n">
        <v>17</v>
      </c>
      <c r="J15" t="n">
        <v>120.26</v>
      </c>
      <c r="K15" t="n">
        <v>43.4</v>
      </c>
      <c r="L15" t="n">
        <v>4.25</v>
      </c>
      <c r="M15" t="n">
        <v>15</v>
      </c>
      <c r="N15" t="n">
        <v>17.61</v>
      </c>
      <c r="O15" t="n">
        <v>15065.56</v>
      </c>
      <c r="P15" t="n">
        <v>93.59999999999999</v>
      </c>
      <c r="Q15" t="n">
        <v>624.02</v>
      </c>
      <c r="R15" t="n">
        <v>42.32</v>
      </c>
      <c r="S15" t="n">
        <v>29.8</v>
      </c>
      <c r="T15" t="n">
        <v>5135.4</v>
      </c>
      <c r="U15" t="n">
        <v>0.7</v>
      </c>
      <c r="V15" t="n">
        <v>0.84</v>
      </c>
      <c r="W15" t="n">
        <v>2.38</v>
      </c>
      <c r="X15" t="n">
        <v>0.32</v>
      </c>
      <c r="Y15" t="n">
        <v>1</v>
      </c>
      <c r="Z15" t="n">
        <v>10</v>
      </c>
      <c r="AA15" t="n">
        <v>276.5532852327324</v>
      </c>
      <c r="AB15" t="n">
        <v>378.3924055252898</v>
      </c>
      <c r="AC15" t="n">
        <v>342.2791654190321</v>
      </c>
      <c r="AD15" t="n">
        <v>276553.2852327324</v>
      </c>
      <c r="AE15" t="n">
        <v>378392.4055252898</v>
      </c>
      <c r="AF15" t="n">
        <v>3.385114596136967e-06</v>
      </c>
      <c r="AG15" t="n">
        <v>11.77083333333333</v>
      </c>
      <c r="AH15" t="n">
        <v>342279.1654190321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7.4033</v>
      </c>
      <c r="E16" t="n">
        <v>13.51</v>
      </c>
      <c r="F16" t="n">
        <v>11.04</v>
      </c>
      <c r="G16" t="n">
        <v>41.4</v>
      </c>
      <c r="H16" t="n">
        <v>0.66</v>
      </c>
      <c r="I16" t="n">
        <v>16</v>
      </c>
      <c r="J16" t="n">
        <v>120.58</v>
      </c>
      <c r="K16" t="n">
        <v>43.4</v>
      </c>
      <c r="L16" t="n">
        <v>4.5</v>
      </c>
      <c r="M16" t="n">
        <v>14</v>
      </c>
      <c r="N16" t="n">
        <v>17.68</v>
      </c>
      <c r="O16" t="n">
        <v>15105.7</v>
      </c>
      <c r="P16" t="n">
        <v>92.33</v>
      </c>
      <c r="Q16" t="n">
        <v>624.02</v>
      </c>
      <c r="R16" t="n">
        <v>41.23</v>
      </c>
      <c r="S16" t="n">
        <v>29.8</v>
      </c>
      <c r="T16" t="n">
        <v>4591.56</v>
      </c>
      <c r="U16" t="n">
        <v>0.72</v>
      </c>
      <c r="V16" t="n">
        <v>0.85</v>
      </c>
      <c r="W16" t="n">
        <v>2.38</v>
      </c>
      <c r="X16" t="n">
        <v>0.29</v>
      </c>
      <c r="Y16" t="n">
        <v>1</v>
      </c>
      <c r="Z16" t="n">
        <v>10</v>
      </c>
      <c r="AA16" t="n">
        <v>275.1480133507145</v>
      </c>
      <c r="AB16" t="n">
        <v>376.469650540093</v>
      </c>
      <c r="AC16" t="n">
        <v>340.5399154710188</v>
      </c>
      <c r="AD16" t="n">
        <v>275148.0133507145</v>
      </c>
      <c r="AE16" t="n">
        <v>376469.650540093</v>
      </c>
      <c r="AF16" t="n">
        <v>3.398058180849183e-06</v>
      </c>
      <c r="AG16" t="n">
        <v>11.72743055555556</v>
      </c>
      <c r="AH16" t="n">
        <v>340539.9154710188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7.4199</v>
      </c>
      <c r="E17" t="n">
        <v>13.48</v>
      </c>
      <c r="F17" t="n">
        <v>11.03</v>
      </c>
      <c r="G17" t="n">
        <v>44.14</v>
      </c>
      <c r="H17" t="n">
        <v>0.6899999999999999</v>
      </c>
      <c r="I17" t="n">
        <v>15</v>
      </c>
      <c r="J17" t="n">
        <v>120.91</v>
      </c>
      <c r="K17" t="n">
        <v>43.4</v>
      </c>
      <c r="L17" t="n">
        <v>4.75</v>
      </c>
      <c r="M17" t="n">
        <v>13</v>
      </c>
      <c r="N17" t="n">
        <v>17.76</v>
      </c>
      <c r="O17" t="n">
        <v>15145.88</v>
      </c>
      <c r="P17" t="n">
        <v>90.77</v>
      </c>
      <c r="Q17" t="n">
        <v>624.01</v>
      </c>
      <c r="R17" t="n">
        <v>41.41</v>
      </c>
      <c r="S17" t="n">
        <v>29.8</v>
      </c>
      <c r="T17" t="n">
        <v>4687.52</v>
      </c>
      <c r="U17" t="n">
        <v>0.72</v>
      </c>
      <c r="V17" t="n">
        <v>0.85</v>
      </c>
      <c r="W17" t="n">
        <v>2.37</v>
      </c>
      <c r="X17" t="n">
        <v>0.29</v>
      </c>
      <c r="Y17" t="n">
        <v>1</v>
      </c>
      <c r="Z17" t="n">
        <v>10</v>
      </c>
      <c r="AA17" t="n">
        <v>273.7519931313107</v>
      </c>
      <c r="AB17" t="n">
        <v>374.5595540878393</v>
      </c>
      <c r="AC17" t="n">
        <v>338.8121159433311</v>
      </c>
      <c r="AD17" t="n">
        <v>273751.9931313107</v>
      </c>
      <c r="AE17" t="n">
        <v>374559.5540878393</v>
      </c>
      <c r="AF17" t="n">
        <v>3.405677454119494e-06</v>
      </c>
      <c r="AG17" t="n">
        <v>11.70138888888889</v>
      </c>
      <c r="AH17" t="n">
        <v>338812.1159433311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7.4511</v>
      </c>
      <c r="E18" t="n">
        <v>13.42</v>
      </c>
      <c r="F18" t="n">
        <v>11</v>
      </c>
      <c r="G18" t="n">
        <v>47.15</v>
      </c>
      <c r="H18" t="n">
        <v>0.73</v>
      </c>
      <c r="I18" t="n">
        <v>14</v>
      </c>
      <c r="J18" t="n">
        <v>121.23</v>
      </c>
      <c r="K18" t="n">
        <v>43.4</v>
      </c>
      <c r="L18" t="n">
        <v>5</v>
      </c>
      <c r="M18" t="n">
        <v>11</v>
      </c>
      <c r="N18" t="n">
        <v>17.83</v>
      </c>
      <c r="O18" t="n">
        <v>15186.08</v>
      </c>
      <c r="P18" t="n">
        <v>89.31</v>
      </c>
      <c r="Q18" t="n">
        <v>624.03</v>
      </c>
      <c r="R18" t="n">
        <v>40.16</v>
      </c>
      <c r="S18" t="n">
        <v>29.8</v>
      </c>
      <c r="T18" t="n">
        <v>4070.04</v>
      </c>
      <c r="U18" t="n">
        <v>0.74</v>
      </c>
      <c r="V18" t="n">
        <v>0.85</v>
      </c>
      <c r="W18" t="n">
        <v>2.38</v>
      </c>
      <c r="X18" t="n">
        <v>0.26</v>
      </c>
      <c r="Y18" t="n">
        <v>1</v>
      </c>
      <c r="Z18" t="n">
        <v>10</v>
      </c>
      <c r="AA18" t="n">
        <v>272.1879839772581</v>
      </c>
      <c r="AB18" t="n">
        <v>372.4196077640504</v>
      </c>
      <c r="AC18" t="n">
        <v>336.876403093251</v>
      </c>
      <c r="AD18" t="n">
        <v>272187.9839772581</v>
      </c>
      <c r="AE18" t="n">
        <v>372419.6077640504</v>
      </c>
      <c r="AF18" t="n">
        <v>3.419998015928755e-06</v>
      </c>
      <c r="AG18" t="n">
        <v>11.64930555555556</v>
      </c>
      <c r="AH18" t="n">
        <v>336876.4030932511</v>
      </c>
    </row>
    <row r="19">
      <c r="A19" t="n">
        <v>17</v>
      </c>
      <c r="B19" t="n">
        <v>55</v>
      </c>
      <c r="C19" t="inlineStr">
        <is>
          <t xml:space="preserve">CONCLUIDO	</t>
        </is>
      </c>
      <c r="D19" t="n">
        <v>7.4445</v>
      </c>
      <c r="E19" t="n">
        <v>13.43</v>
      </c>
      <c r="F19" t="n">
        <v>11.01</v>
      </c>
      <c r="G19" t="n">
        <v>47.2</v>
      </c>
      <c r="H19" t="n">
        <v>0.76</v>
      </c>
      <c r="I19" t="n">
        <v>14</v>
      </c>
      <c r="J19" t="n">
        <v>121.56</v>
      </c>
      <c r="K19" t="n">
        <v>43.4</v>
      </c>
      <c r="L19" t="n">
        <v>5.25</v>
      </c>
      <c r="M19" t="n">
        <v>8</v>
      </c>
      <c r="N19" t="n">
        <v>17.91</v>
      </c>
      <c r="O19" t="n">
        <v>15226.31</v>
      </c>
      <c r="P19" t="n">
        <v>87.92</v>
      </c>
      <c r="Q19" t="n">
        <v>623.97</v>
      </c>
      <c r="R19" t="n">
        <v>40.39</v>
      </c>
      <c r="S19" t="n">
        <v>29.8</v>
      </c>
      <c r="T19" t="n">
        <v>4184.03</v>
      </c>
      <c r="U19" t="n">
        <v>0.74</v>
      </c>
      <c r="V19" t="n">
        <v>0.85</v>
      </c>
      <c r="W19" t="n">
        <v>2.38</v>
      </c>
      <c r="X19" t="n">
        <v>0.27</v>
      </c>
      <c r="Y19" t="n">
        <v>1</v>
      </c>
      <c r="Z19" t="n">
        <v>10</v>
      </c>
      <c r="AA19" t="n">
        <v>271.2863578479252</v>
      </c>
      <c r="AB19" t="n">
        <v>371.1859631169596</v>
      </c>
      <c r="AC19" t="n">
        <v>335.7604957598474</v>
      </c>
      <c r="AD19" t="n">
        <v>271286.3578479252</v>
      </c>
      <c r="AE19" t="n">
        <v>371185.9631169596</v>
      </c>
      <c r="AF19" t="n">
        <v>3.416968666315257e-06</v>
      </c>
      <c r="AG19" t="n">
        <v>11.65798611111111</v>
      </c>
      <c r="AH19" t="n">
        <v>335760.4957598474</v>
      </c>
    </row>
    <row r="20">
      <c r="A20" t="n">
        <v>18</v>
      </c>
      <c r="B20" t="n">
        <v>55</v>
      </c>
      <c r="C20" t="inlineStr">
        <is>
          <t xml:space="preserve">CONCLUIDO	</t>
        </is>
      </c>
      <c r="D20" t="n">
        <v>7.459</v>
      </c>
      <c r="E20" t="n">
        <v>13.41</v>
      </c>
      <c r="F20" t="n">
        <v>11.01</v>
      </c>
      <c r="G20" t="n">
        <v>50.82</v>
      </c>
      <c r="H20" t="n">
        <v>0.8</v>
      </c>
      <c r="I20" t="n">
        <v>13</v>
      </c>
      <c r="J20" t="n">
        <v>121.89</v>
      </c>
      <c r="K20" t="n">
        <v>43.4</v>
      </c>
      <c r="L20" t="n">
        <v>5.5</v>
      </c>
      <c r="M20" t="n">
        <v>5</v>
      </c>
      <c r="N20" t="n">
        <v>17.99</v>
      </c>
      <c r="O20" t="n">
        <v>15266.56</v>
      </c>
      <c r="P20" t="n">
        <v>87.67</v>
      </c>
      <c r="Q20" t="n">
        <v>623.98</v>
      </c>
      <c r="R20" t="n">
        <v>40.16</v>
      </c>
      <c r="S20" t="n">
        <v>29.8</v>
      </c>
      <c r="T20" t="n">
        <v>4073.88</v>
      </c>
      <c r="U20" t="n">
        <v>0.74</v>
      </c>
      <c r="V20" t="n">
        <v>0.85</v>
      </c>
      <c r="W20" t="n">
        <v>2.39</v>
      </c>
      <c r="X20" t="n">
        <v>0.27</v>
      </c>
      <c r="Y20" t="n">
        <v>1</v>
      </c>
      <c r="Z20" t="n">
        <v>10</v>
      </c>
      <c r="AA20" t="n">
        <v>270.9176227229685</v>
      </c>
      <c r="AB20" t="n">
        <v>370.6814434515482</v>
      </c>
      <c r="AC20" t="n">
        <v>335.3041267432051</v>
      </c>
      <c r="AD20" t="n">
        <v>270917.6227229685</v>
      </c>
      <c r="AE20" t="n">
        <v>370681.4434515482</v>
      </c>
      <c r="AF20" t="n">
        <v>3.423624055617638e-06</v>
      </c>
      <c r="AG20" t="n">
        <v>11.640625</v>
      </c>
      <c r="AH20" t="n">
        <v>335304.1267432051</v>
      </c>
    </row>
    <row r="21">
      <c r="A21" t="n">
        <v>19</v>
      </c>
      <c r="B21" t="n">
        <v>55</v>
      </c>
      <c r="C21" t="inlineStr">
        <is>
          <t xml:space="preserve">CONCLUIDO	</t>
        </is>
      </c>
      <c r="D21" t="n">
        <v>7.4638</v>
      </c>
      <c r="E21" t="n">
        <v>13.4</v>
      </c>
      <c r="F21" t="n">
        <v>11</v>
      </c>
      <c r="G21" t="n">
        <v>50.78</v>
      </c>
      <c r="H21" t="n">
        <v>0.83</v>
      </c>
      <c r="I21" t="n">
        <v>13</v>
      </c>
      <c r="J21" t="n">
        <v>122.21</v>
      </c>
      <c r="K21" t="n">
        <v>43.4</v>
      </c>
      <c r="L21" t="n">
        <v>5.75</v>
      </c>
      <c r="M21" t="n">
        <v>2</v>
      </c>
      <c r="N21" t="n">
        <v>18.06</v>
      </c>
      <c r="O21" t="n">
        <v>15306.85</v>
      </c>
      <c r="P21" t="n">
        <v>87.61</v>
      </c>
      <c r="Q21" t="n">
        <v>624.03</v>
      </c>
      <c r="R21" t="n">
        <v>39.97</v>
      </c>
      <c r="S21" t="n">
        <v>29.8</v>
      </c>
      <c r="T21" t="n">
        <v>3977.43</v>
      </c>
      <c r="U21" t="n">
        <v>0.75</v>
      </c>
      <c r="V21" t="n">
        <v>0.85</v>
      </c>
      <c r="W21" t="n">
        <v>2.38</v>
      </c>
      <c r="X21" t="n">
        <v>0.26</v>
      </c>
      <c r="Y21" t="n">
        <v>1</v>
      </c>
      <c r="Z21" t="n">
        <v>10</v>
      </c>
      <c r="AA21" t="n">
        <v>270.7838539284089</v>
      </c>
      <c r="AB21" t="n">
        <v>370.4984150853692</v>
      </c>
      <c r="AC21" t="n">
        <v>335.1385663474123</v>
      </c>
      <c r="AD21" t="n">
        <v>270783.8539284089</v>
      </c>
      <c r="AE21" t="n">
        <v>370498.4150853692</v>
      </c>
      <c r="AF21" t="n">
        <v>3.425827218972908e-06</v>
      </c>
      <c r="AG21" t="n">
        <v>11.63194444444444</v>
      </c>
      <c r="AH21" t="n">
        <v>335138.5663474123</v>
      </c>
    </row>
    <row r="22">
      <c r="A22" t="n">
        <v>20</v>
      </c>
      <c r="B22" t="n">
        <v>55</v>
      </c>
      <c r="C22" t="inlineStr">
        <is>
          <t xml:space="preserve">CONCLUIDO	</t>
        </is>
      </c>
      <c r="D22" t="n">
        <v>7.4619</v>
      </c>
      <c r="E22" t="n">
        <v>13.4</v>
      </c>
      <c r="F22" t="n">
        <v>11.01</v>
      </c>
      <c r="G22" t="n">
        <v>50.8</v>
      </c>
      <c r="H22" t="n">
        <v>0.86</v>
      </c>
      <c r="I22" t="n">
        <v>13</v>
      </c>
      <c r="J22" t="n">
        <v>122.54</v>
      </c>
      <c r="K22" t="n">
        <v>43.4</v>
      </c>
      <c r="L22" t="n">
        <v>6</v>
      </c>
      <c r="M22" t="n">
        <v>1</v>
      </c>
      <c r="N22" t="n">
        <v>18.14</v>
      </c>
      <c r="O22" t="n">
        <v>15347.16</v>
      </c>
      <c r="P22" t="n">
        <v>87.68000000000001</v>
      </c>
      <c r="Q22" t="n">
        <v>624.03</v>
      </c>
      <c r="R22" t="n">
        <v>39.91</v>
      </c>
      <c r="S22" t="n">
        <v>29.8</v>
      </c>
      <c r="T22" t="n">
        <v>3948.7</v>
      </c>
      <c r="U22" t="n">
        <v>0.75</v>
      </c>
      <c r="V22" t="n">
        <v>0.85</v>
      </c>
      <c r="W22" t="n">
        <v>2.39</v>
      </c>
      <c r="X22" t="n">
        <v>0.26</v>
      </c>
      <c r="Y22" t="n">
        <v>1</v>
      </c>
      <c r="Z22" t="n">
        <v>10</v>
      </c>
      <c r="AA22" t="n">
        <v>270.8878056236331</v>
      </c>
      <c r="AB22" t="n">
        <v>370.6406463808</v>
      </c>
      <c r="AC22" t="n">
        <v>335.2672232876301</v>
      </c>
      <c r="AD22" t="n">
        <v>270887.8056236331</v>
      </c>
      <c r="AE22" t="n">
        <v>370640.6463808001</v>
      </c>
      <c r="AF22" t="n">
        <v>3.424955133478114e-06</v>
      </c>
      <c r="AG22" t="n">
        <v>11.63194444444444</v>
      </c>
      <c r="AH22" t="n">
        <v>335267.2232876301</v>
      </c>
    </row>
    <row r="23">
      <c r="A23" t="n">
        <v>21</v>
      </c>
      <c r="B23" t="n">
        <v>55</v>
      </c>
      <c r="C23" t="inlineStr">
        <is>
          <t xml:space="preserve">CONCLUIDO	</t>
        </is>
      </c>
      <c r="D23" t="n">
        <v>7.4618</v>
      </c>
      <c r="E23" t="n">
        <v>13.4</v>
      </c>
      <c r="F23" t="n">
        <v>11.01</v>
      </c>
      <c r="G23" t="n">
        <v>50.8</v>
      </c>
      <c r="H23" t="n">
        <v>0.9</v>
      </c>
      <c r="I23" t="n">
        <v>13</v>
      </c>
      <c r="J23" t="n">
        <v>122.87</v>
      </c>
      <c r="K23" t="n">
        <v>43.4</v>
      </c>
      <c r="L23" t="n">
        <v>6.25</v>
      </c>
      <c r="M23" t="n">
        <v>0</v>
      </c>
      <c r="N23" t="n">
        <v>18.22</v>
      </c>
      <c r="O23" t="n">
        <v>15387.5</v>
      </c>
      <c r="P23" t="n">
        <v>87.84</v>
      </c>
      <c r="Q23" t="n">
        <v>624.03</v>
      </c>
      <c r="R23" t="n">
        <v>39.92</v>
      </c>
      <c r="S23" t="n">
        <v>29.8</v>
      </c>
      <c r="T23" t="n">
        <v>3955.03</v>
      </c>
      <c r="U23" t="n">
        <v>0.75</v>
      </c>
      <c r="V23" t="n">
        <v>0.85</v>
      </c>
      <c r="W23" t="n">
        <v>2.39</v>
      </c>
      <c r="X23" t="n">
        <v>0.26</v>
      </c>
      <c r="Y23" t="n">
        <v>1</v>
      </c>
      <c r="Z23" t="n">
        <v>10</v>
      </c>
      <c r="AA23" t="n">
        <v>271.0057743539307</v>
      </c>
      <c r="AB23" t="n">
        <v>370.8020564020063</v>
      </c>
      <c r="AC23" t="n">
        <v>335.4132285629528</v>
      </c>
      <c r="AD23" t="n">
        <v>271005.7743539307</v>
      </c>
      <c r="AE23" t="n">
        <v>370802.0564020063</v>
      </c>
      <c r="AF23" t="n">
        <v>3.424909234241545e-06</v>
      </c>
      <c r="AG23" t="n">
        <v>11.63194444444444</v>
      </c>
      <c r="AH23" t="n">
        <v>335413.2285629528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6.4492</v>
      </c>
      <c r="E2" t="n">
        <v>15.51</v>
      </c>
      <c r="F2" t="n">
        <v>12.21</v>
      </c>
      <c r="G2" t="n">
        <v>10.17</v>
      </c>
      <c r="H2" t="n">
        <v>0.2</v>
      </c>
      <c r="I2" t="n">
        <v>72</v>
      </c>
      <c r="J2" t="n">
        <v>89.87</v>
      </c>
      <c r="K2" t="n">
        <v>37.55</v>
      </c>
      <c r="L2" t="n">
        <v>1</v>
      </c>
      <c r="M2" t="n">
        <v>70</v>
      </c>
      <c r="N2" t="n">
        <v>11.32</v>
      </c>
      <c r="O2" t="n">
        <v>11317.98</v>
      </c>
      <c r="P2" t="n">
        <v>99.14</v>
      </c>
      <c r="Q2" t="n">
        <v>624.1900000000001</v>
      </c>
      <c r="R2" t="n">
        <v>77.34999999999999</v>
      </c>
      <c r="S2" t="n">
        <v>29.8</v>
      </c>
      <c r="T2" t="n">
        <v>22374.76</v>
      </c>
      <c r="U2" t="n">
        <v>0.39</v>
      </c>
      <c r="V2" t="n">
        <v>0.77</v>
      </c>
      <c r="W2" t="n">
        <v>2.48</v>
      </c>
      <c r="X2" t="n">
        <v>1.46</v>
      </c>
      <c r="Y2" t="n">
        <v>1</v>
      </c>
      <c r="Z2" t="n">
        <v>10</v>
      </c>
      <c r="AA2" t="n">
        <v>315.9862461656883</v>
      </c>
      <c r="AB2" t="n">
        <v>432.3463223332176</v>
      </c>
      <c r="AC2" t="n">
        <v>391.0837961316089</v>
      </c>
      <c r="AD2" t="n">
        <v>315986.2461656883</v>
      </c>
      <c r="AE2" t="n">
        <v>432346.3223332176</v>
      </c>
      <c r="AF2" t="n">
        <v>3.190254720031315e-06</v>
      </c>
      <c r="AG2" t="n">
        <v>13.46354166666667</v>
      </c>
      <c r="AH2" t="n">
        <v>391083.7961316089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6.7236</v>
      </c>
      <c r="E3" t="n">
        <v>14.87</v>
      </c>
      <c r="F3" t="n">
        <v>11.88</v>
      </c>
      <c r="G3" t="n">
        <v>12.72</v>
      </c>
      <c r="H3" t="n">
        <v>0.24</v>
      </c>
      <c r="I3" t="n">
        <v>56</v>
      </c>
      <c r="J3" t="n">
        <v>90.18000000000001</v>
      </c>
      <c r="K3" t="n">
        <v>37.55</v>
      </c>
      <c r="L3" t="n">
        <v>1.25</v>
      </c>
      <c r="M3" t="n">
        <v>54</v>
      </c>
      <c r="N3" t="n">
        <v>11.37</v>
      </c>
      <c r="O3" t="n">
        <v>11355.7</v>
      </c>
      <c r="P3" t="n">
        <v>94.91</v>
      </c>
      <c r="Q3" t="n">
        <v>624.12</v>
      </c>
      <c r="R3" t="n">
        <v>67.20999999999999</v>
      </c>
      <c r="S3" t="n">
        <v>29.8</v>
      </c>
      <c r="T3" t="n">
        <v>17381.72</v>
      </c>
      <c r="U3" t="n">
        <v>0.44</v>
      </c>
      <c r="V3" t="n">
        <v>0.79</v>
      </c>
      <c r="W3" t="n">
        <v>2.45</v>
      </c>
      <c r="X3" t="n">
        <v>1.13</v>
      </c>
      <c r="Y3" t="n">
        <v>1</v>
      </c>
      <c r="Z3" t="n">
        <v>10</v>
      </c>
      <c r="AA3" t="n">
        <v>297.523683683529</v>
      </c>
      <c r="AB3" t="n">
        <v>407.0850298343558</v>
      </c>
      <c r="AC3" t="n">
        <v>368.2334059343919</v>
      </c>
      <c r="AD3" t="n">
        <v>297523.683683529</v>
      </c>
      <c r="AE3" t="n">
        <v>407085.0298343558</v>
      </c>
      <c r="AF3" t="n">
        <v>3.325993400050014e-06</v>
      </c>
      <c r="AG3" t="n">
        <v>12.90798611111111</v>
      </c>
      <c r="AH3" t="n">
        <v>368233.4059343919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6.9331</v>
      </c>
      <c r="E4" t="n">
        <v>14.42</v>
      </c>
      <c r="F4" t="n">
        <v>11.63</v>
      </c>
      <c r="G4" t="n">
        <v>15.51</v>
      </c>
      <c r="H4" t="n">
        <v>0.29</v>
      </c>
      <c r="I4" t="n">
        <v>45</v>
      </c>
      <c r="J4" t="n">
        <v>90.48</v>
      </c>
      <c r="K4" t="n">
        <v>37.55</v>
      </c>
      <c r="L4" t="n">
        <v>1.5</v>
      </c>
      <c r="M4" t="n">
        <v>43</v>
      </c>
      <c r="N4" t="n">
        <v>11.43</v>
      </c>
      <c r="O4" t="n">
        <v>11393.43</v>
      </c>
      <c r="P4" t="n">
        <v>91.59</v>
      </c>
      <c r="Q4" t="n">
        <v>624.0599999999999</v>
      </c>
      <c r="R4" t="n">
        <v>59.96</v>
      </c>
      <c r="S4" t="n">
        <v>29.8</v>
      </c>
      <c r="T4" t="n">
        <v>13810.77</v>
      </c>
      <c r="U4" t="n">
        <v>0.5</v>
      </c>
      <c r="V4" t="n">
        <v>0.8</v>
      </c>
      <c r="W4" t="n">
        <v>2.42</v>
      </c>
      <c r="X4" t="n">
        <v>0.89</v>
      </c>
      <c r="Y4" t="n">
        <v>1</v>
      </c>
      <c r="Z4" t="n">
        <v>10</v>
      </c>
      <c r="AA4" t="n">
        <v>281.835352473027</v>
      </c>
      <c r="AB4" t="n">
        <v>385.6195629518213</v>
      </c>
      <c r="AC4" t="n">
        <v>348.8165730841545</v>
      </c>
      <c r="AD4" t="n">
        <v>281835.352473027</v>
      </c>
      <c r="AE4" t="n">
        <v>385619.5629518213</v>
      </c>
      <c r="AF4" t="n">
        <v>3.429627705676535e-06</v>
      </c>
      <c r="AG4" t="n">
        <v>12.51736111111111</v>
      </c>
      <c r="AH4" t="n">
        <v>348816.5730841545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7.0698</v>
      </c>
      <c r="E5" t="n">
        <v>14.14</v>
      </c>
      <c r="F5" t="n">
        <v>11.49</v>
      </c>
      <c r="G5" t="n">
        <v>18.14</v>
      </c>
      <c r="H5" t="n">
        <v>0.34</v>
      </c>
      <c r="I5" t="n">
        <v>38</v>
      </c>
      <c r="J5" t="n">
        <v>90.79000000000001</v>
      </c>
      <c r="K5" t="n">
        <v>37.55</v>
      </c>
      <c r="L5" t="n">
        <v>1.75</v>
      </c>
      <c r="M5" t="n">
        <v>36</v>
      </c>
      <c r="N5" t="n">
        <v>11.49</v>
      </c>
      <c r="O5" t="n">
        <v>11431.19</v>
      </c>
      <c r="P5" t="n">
        <v>88.75</v>
      </c>
      <c r="Q5" t="n">
        <v>624.09</v>
      </c>
      <c r="R5" t="n">
        <v>55.51</v>
      </c>
      <c r="S5" t="n">
        <v>29.8</v>
      </c>
      <c r="T5" t="n">
        <v>11625.34</v>
      </c>
      <c r="U5" t="n">
        <v>0.54</v>
      </c>
      <c r="V5" t="n">
        <v>0.8100000000000001</v>
      </c>
      <c r="W5" t="n">
        <v>2.41</v>
      </c>
      <c r="X5" t="n">
        <v>0.74</v>
      </c>
      <c r="Y5" t="n">
        <v>1</v>
      </c>
      <c r="Z5" t="n">
        <v>10</v>
      </c>
      <c r="AA5" t="n">
        <v>277.1074588880196</v>
      </c>
      <c r="AB5" t="n">
        <v>379.1506503688699</v>
      </c>
      <c r="AC5" t="n">
        <v>342.9650444389442</v>
      </c>
      <c r="AD5" t="n">
        <v>277107.4588880196</v>
      </c>
      <c r="AE5" t="n">
        <v>379150.6503688699</v>
      </c>
      <c r="AF5" t="n">
        <v>3.497249708440952e-06</v>
      </c>
      <c r="AG5" t="n">
        <v>12.27430555555556</v>
      </c>
      <c r="AH5" t="n">
        <v>342965.0444389442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7.1872</v>
      </c>
      <c r="E6" t="n">
        <v>13.91</v>
      </c>
      <c r="F6" t="n">
        <v>11.37</v>
      </c>
      <c r="G6" t="n">
        <v>21.32</v>
      </c>
      <c r="H6" t="n">
        <v>0.39</v>
      </c>
      <c r="I6" t="n">
        <v>32</v>
      </c>
      <c r="J6" t="n">
        <v>91.09999999999999</v>
      </c>
      <c r="K6" t="n">
        <v>37.55</v>
      </c>
      <c r="L6" t="n">
        <v>2</v>
      </c>
      <c r="M6" t="n">
        <v>30</v>
      </c>
      <c r="N6" t="n">
        <v>11.54</v>
      </c>
      <c r="O6" t="n">
        <v>11468.97</v>
      </c>
      <c r="P6" t="n">
        <v>86.52</v>
      </c>
      <c r="Q6" t="n">
        <v>624.02</v>
      </c>
      <c r="R6" t="n">
        <v>51.71</v>
      </c>
      <c r="S6" t="n">
        <v>29.8</v>
      </c>
      <c r="T6" t="n">
        <v>9751.629999999999</v>
      </c>
      <c r="U6" t="n">
        <v>0.58</v>
      </c>
      <c r="V6" t="n">
        <v>0.82</v>
      </c>
      <c r="W6" t="n">
        <v>2.4</v>
      </c>
      <c r="X6" t="n">
        <v>0.62</v>
      </c>
      <c r="Y6" t="n">
        <v>1</v>
      </c>
      <c r="Z6" t="n">
        <v>10</v>
      </c>
      <c r="AA6" t="n">
        <v>273.490840818281</v>
      </c>
      <c r="AB6" t="n">
        <v>374.2022339719251</v>
      </c>
      <c r="AC6" t="n">
        <v>338.4888979577778</v>
      </c>
      <c r="AD6" t="n">
        <v>273490.8408182809</v>
      </c>
      <c r="AE6" t="n">
        <v>374202.2339719251</v>
      </c>
      <c r="AF6" t="n">
        <v>3.555324493550994e-06</v>
      </c>
      <c r="AG6" t="n">
        <v>12.07465277777778</v>
      </c>
      <c r="AH6" t="n">
        <v>338488.8979577778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7.2635</v>
      </c>
      <c r="E7" t="n">
        <v>13.77</v>
      </c>
      <c r="F7" t="n">
        <v>11.3</v>
      </c>
      <c r="G7" t="n">
        <v>24.21</v>
      </c>
      <c r="H7" t="n">
        <v>0.43</v>
      </c>
      <c r="I7" t="n">
        <v>28</v>
      </c>
      <c r="J7" t="n">
        <v>91.40000000000001</v>
      </c>
      <c r="K7" t="n">
        <v>37.55</v>
      </c>
      <c r="L7" t="n">
        <v>2.25</v>
      </c>
      <c r="M7" t="n">
        <v>26</v>
      </c>
      <c r="N7" t="n">
        <v>11.6</v>
      </c>
      <c r="O7" t="n">
        <v>11506.78</v>
      </c>
      <c r="P7" t="n">
        <v>84.5</v>
      </c>
      <c r="Q7" t="n">
        <v>623.97</v>
      </c>
      <c r="R7" t="n">
        <v>49.5</v>
      </c>
      <c r="S7" t="n">
        <v>29.8</v>
      </c>
      <c r="T7" t="n">
        <v>8666.700000000001</v>
      </c>
      <c r="U7" t="n">
        <v>0.6</v>
      </c>
      <c r="V7" t="n">
        <v>0.83</v>
      </c>
      <c r="W7" t="n">
        <v>2.4</v>
      </c>
      <c r="X7" t="n">
        <v>0.55</v>
      </c>
      <c r="Y7" t="n">
        <v>1</v>
      </c>
      <c r="Z7" t="n">
        <v>10</v>
      </c>
      <c r="AA7" t="n">
        <v>270.6255251586599</v>
      </c>
      <c r="AB7" t="n">
        <v>370.2817826776262</v>
      </c>
      <c r="AC7" t="n">
        <v>334.9426090326188</v>
      </c>
      <c r="AD7" t="n">
        <v>270625.5251586599</v>
      </c>
      <c r="AE7" t="n">
        <v>370281.7826776262</v>
      </c>
      <c r="AF7" t="n">
        <v>3.59306815712762e-06</v>
      </c>
      <c r="AG7" t="n">
        <v>11.953125</v>
      </c>
      <c r="AH7" t="n">
        <v>334942.6090326188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7.3303</v>
      </c>
      <c r="E8" t="n">
        <v>13.64</v>
      </c>
      <c r="F8" t="n">
        <v>11.23</v>
      </c>
      <c r="G8" t="n">
        <v>26.95</v>
      </c>
      <c r="H8" t="n">
        <v>0.48</v>
      </c>
      <c r="I8" t="n">
        <v>25</v>
      </c>
      <c r="J8" t="n">
        <v>91.70999999999999</v>
      </c>
      <c r="K8" t="n">
        <v>37.55</v>
      </c>
      <c r="L8" t="n">
        <v>2.5</v>
      </c>
      <c r="M8" t="n">
        <v>23</v>
      </c>
      <c r="N8" t="n">
        <v>11.66</v>
      </c>
      <c r="O8" t="n">
        <v>11544.61</v>
      </c>
      <c r="P8" t="n">
        <v>82.19</v>
      </c>
      <c r="Q8" t="n">
        <v>624.04</v>
      </c>
      <c r="R8" t="n">
        <v>47.35</v>
      </c>
      <c r="S8" t="n">
        <v>29.8</v>
      </c>
      <c r="T8" t="n">
        <v>7607.49</v>
      </c>
      <c r="U8" t="n">
        <v>0.63</v>
      </c>
      <c r="V8" t="n">
        <v>0.83</v>
      </c>
      <c r="W8" t="n">
        <v>2.39</v>
      </c>
      <c r="X8" t="n">
        <v>0.48</v>
      </c>
      <c r="Y8" t="n">
        <v>1</v>
      </c>
      <c r="Z8" t="n">
        <v>10</v>
      </c>
      <c r="AA8" t="n">
        <v>258.806991921616</v>
      </c>
      <c r="AB8" t="n">
        <v>354.1111441058147</v>
      </c>
      <c r="AC8" t="n">
        <v>320.3152735104671</v>
      </c>
      <c r="AD8" t="n">
        <v>258806.991921616</v>
      </c>
      <c r="AE8" t="n">
        <v>354111.1441058147</v>
      </c>
      <c r="AF8" t="n">
        <v>3.626112413050541e-06</v>
      </c>
      <c r="AG8" t="n">
        <v>11.84027777777778</v>
      </c>
      <c r="AH8" t="n">
        <v>320315.2735104671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7.3908</v>
      </c>
      <c r="E9" t="n">
        <v>13.53</v>
      </c>
      <c r="F9" t="n">
        <v>11.17</v>
      </c>
      <c r="G9" t="n">
        <v>30.48</v>
      </c>
      <c r="H9" t="n">
        <v>0.52</v>
      </c>
      <c r="I9" t="n">
        <v>22</v>
      </c>
      <c r="J9" t="n">
        <v>92.02</v>
      </c>
      <c r="K9" t="n">
        <v>37.55</v>
      </c>
      <c r="L9" t="n">
        <v>2.75</v>
      </c>
      <c r="M9" t="n">
        <v>20</v>
      </c>
      <c r="N9" t="n">
        <v>11.71</v>
      </c>
      <c r="O9" t="n">
        <v>11582.46</v>
      </c>
      <c r="P9" t="n">
        <v>80.19</v>
      </c>
      <c r="Q9" t="n">
        <v>623.97</v>
      </c>
      <c r="R9" t="n">
        <v>45.71</v>
      </c>
      <c r="S9" t="n">
        <v>29.8</v>
      </c>
      <c r="T9" t="n">
        <v>6801.08</v>
      </c>
      <c r="U9" t="n">
        <v>0.65</v>
      </c>
      <c r="V9" t="n">
        <v>0.84</v>
      </c>
      <c r="W9" t="n">
        <v>2.39</v>
      </c>
      <c r="X9" t="n">
        <v>0.43</v>
      </c>
      <c r="Y9" t="n">
        <v>1</v>
      </c>
      <c r="Z9" t="n">
        <v>10</v>
      </c>
      <c r="AA9" t="n">
        <v>256.4468589580575</v>
      </c>
      <c r="AB9" t="n">
        <v>350.8819060631903</v>
      </c>
      <c r="AC9" t="n">
        <v>317.3942294144724</v>
      </c>
      <c r="AD9" t="n">
        <v>256446.8589580575</v>
      </c>
      <c r="AE9" t="n">
        <v>350881.9060631903</v>
      </c>
      <c r="AF9" t="n">
        <v>3.656040219687317e-06</v>
      </c>
      <c r="AG9" t="n">
        <v>11.74479166666667</v>
      </c>
      <c r="AH9" t="n">
        <v>317394.2294144724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7.4485</v>
      </c>
      <c r="E10" t="n">
        <v>13.43</v>
      </c>
      <c r="F10" t="n">
        <v>11.11</v>
      </c>
      <c r="G10" t="n">
        <v>33.32</v>
      </c>
      <c r="H10" t="n">
        <v>0.57</v>
      </c>
      <c r="I10" t="n">
        <v>20</v>
      </c>
      <c r="J10" t="n">
        <v>92.31999999999999</v>
      </c>
      <c r="K10" t="n">
        <v>37.55</v>
      </c>
      <c r="L10" t="n">
        <v>3</v>
      </c>
      <c r="M10" t="n">
        <v>17</v>
      </c>
      <c r="N10" t="n">
        <v>11.77</v>
      </c>
      <c r="O10" t="n">
        <v>11620.34</v>
      </c>
      <c r="P10" t="n">
        <v>78.09</v>
      </c>
      <c r="Q10" t="n">
        <v>623.99</v>
      </c>
      <c r="R10" t="n">
        <v>43.53</v>
      </c>
      <c r="S10" t="n">
        <v>29.8</v>
      </c>
      <c r="T10" t="n">
        <v>5720.75</v>
      </c>
      <c r="U10" t="n">
        <v>0.68</v>
      </c>
      <c r="V10" t="n">
        <v>0.84</v>
      </c>
      <c r="W10" t="n">
        <v>2.38</v>
      </c>
      <c r="X10" t="n">
        <v>0.36</v>
      </c>
      <c r="Y10" t="n">
        <v>1</v>
      </c>
      <c r="Z10" t="n">
        <v>10</v>
      </c>
      <c r="AA10" t="n">
        <v>254.0839845970331</v>
      </c>
      <c r="AB10" t="n">
        <v>347.6489171197787</v>
      </c>
      <c r="AC10" t="n">
        <v>314.4697923982903</v>
      </c>
      <c r="AD10" t="n">
        <v>254083.9845970331</v>
      </c>
      <c r="AE10" t="n">
        <v>347648.9171197787</v>
      </c>
      <c r="AF10" t="n">
        <v>3.684582937752473e-06</v>
      </c>
      <c r="AG10" t="n">
        <v>11.65798611111111</v>
      </c>
      <c r="AH10" t="n">
        <v>314469.7923982904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7.4777</v>
      </c>
      <c r="E11" t="n">
        <v>13.37</v>
      </c>
      <c r="F11" t="n">
        <v>11.09</v>
      </c>
      <c r="G11" t="n">
        <v>36.98</v>
      </c>
      <c r="H11" t="n">
        <v>0.62</v>
      </c>
      <c r="I11" t="n">
        <v>18</v>
      </c>
      <c r="J11" t="n">
        <v>92.63</v>
      </c>
      <c r="K11" t="n">
        <v>37.55</v>
      </c>
      <c r="L11" t="n">
        <v>3.25</v>
      </c>
      <c r="M11" t="n">
        <v>13</v>
      </c>
      <c r="N11" t="n">
        <v>11.83</v>
      </c>
      <c r="O11" t="n">
        <v>11658.24</v>
      </c>
      <c r="P11" t="n">
        <v>76.05</v>
      </c>
      <c r="Q11" t="n">
        <v>624.05</v>
      </c>
      <c r="R11" t="n">
        <v>42.94</v>
      </c>
      <c r="S11" t="n">
        <v>29.8</v>
      </c>
      <c r="T11" t="n">
        <v>5437.09</v>
      </c>
      <c r="U11" t="n">
        <v>0.6899999999999999</v>
      </c>
      <c r="V11" t="n">
        <v>0.84</v>
      </c>
      <c r="W11" t="n">
        <v>2.39</v>
      </c>
      <c r="X11" t="n">
        <v>0.35</v>
      </c>
      <c r="Y11" t="n">
        <v>1</v>
      </c>
      <c r="Z11" t="n">
        <v>10</v>
      </c>
      <c r="AA11" t="n">
        <v>252.2169326059129</v>
      </c>
      <c r="AB11" t="n">
        <v>345.0943342170087</v>
      </c>
      <c r="AC11" t="n">
        <v>312.1590153023803</v>
      </c>
      <c r="AD11" t="n">
        <v>252216.9326059129</v>
      </c>
      <c r="AE11" t="n">
        <v>345094.3342170087</v>
      </c>
      <c r="AF11" t="n">
        <v>3.699027432856503e-06</v>
      </c>
      <c r="AG11" t="n">
        <v>11.60590277777778</v>
      </c>
      <c r="AH11" t="n">
        <v>312159.0153023803</v>
      </c>
    </row>
    <row r="12">
      <c r="A12" t="n">
        <v>10</v>
      </c>
      <c r="B12" t="n">
        <v>40</v>
      </c>
      <c r="C12" t="inlineStr">
        <is>
          <t xml:space="preserve">CONCLUIDO	</t>
        </is>
      </c>
      <c r="D12" t="n">
        <v>7.5011</v>
      </c>
      <c r="E12" t="n">
        <v>13.33</v>
      </c>
      <c r="F12" t="n">
        <v>11.07</v>
      </c>
      <c r="G12" t="n">
        <v>39.07</v>
      </c>
      <c r="H12" t="n">
        <v>0.66</v>
      </c>
      <c r="I12" t="n">
        <v>17</v>
      </c>
      <c r="J12" t="n">
        <v>92.94</v>
      </c>
      <c r="K12" t="n">
        <v>37.55</v>
      </c>
      <c r="L12" t="n">
        <v>3.5</v>
      </c>
      <c r="M12" t="n">
        <v>5</v>
      </c>
      <c r="N12" t="n">
        <v>11.88</v>
      </c>
      <c r="O12" t="n">
        <v>11696.16</v>
      </c>
      <c r="P12" t="n">
        <v>74.15000000000001</v>
      </c>
      <c r="Q12" t="n">
        <v>623.99</v>
      </c>
      <c r="R12" t="n">
        <v>41.98</v>
      </c>
      <c r="S12" t="n">
        <v>29.8</v>
      </c>
      <c r="T12" t="n">
        <v>4961.16</v>
      </c>
      <c r="U12" t="n">
        <v>0.71</v>
      </c>
      <c r="V12" t="n">
        <v>0.84</v>
      </c>
      <c r="W12" t="n">
        <v>2.39</v>
      </c>
      <c r="X12" t="n">
        <v>0.32</v>
      </c>
      <c r="Y12" t="n">
        <v>1</v>
      </c>
      <c r="Z12" t="n">
        <v>10</v>
      </c>
      <c r="AA12" t="n">
        <v>250.5288745743168</v>
      </c>
      <c r="AB12" t="n">
        <v>342.7846587463158</v>
      </c>
      <c r="AC12" t="n">
        <v>310.0697720169597</v>
      </c>
      <c r="AD12" t="n">
        <v>250528.8745743168</v>
      </c>
      <c r="AE12" t="n">
        <v>342784.6587463157</v>
      </c>
      <c r="AF12" t="n">
        <v>3.710602815919323e-06</v>
      </c>
      <c r="AG12" t="n">
        <v>11.57118055555556</v>
      </c>
      <c r="AH12" t="n">
        <v>310069.7720169597</v>
      </c>
    </row>
    <row r="13">
      <c r="A13" t="n">
        <v>11</v>
      </c>
      <c r="B13" t="n">
        <v>40</v>
      </c>
      <c r="C13" t="inlineStr">
        <is>
          <t xml:space="preserve">CONCLUIDO	</t>
        </is>
      </c>
      <c r="D13" t="n">
        <v>7.4956</v>
      </c>
      <c r="E13" t="n">
        <v>13.34</v>
      </c>
      <c r="F13" t="n">
        <v>11.08</v>
      </c>
      <c r="G13" t="n">
        <v>39.11</v>
      </c>
      <c r="H13" t="n">
        <v>0.71</v>
      </c>
      <c r="I13" t="n">
        <v>17</v>
      </c>
      <c r="J13" t="n">
        <v>93.23999999999999</v>
      </c>
      <c r="K13" t="n">
        <v>37.55</v>
      </c>
      <c r="L13" t="n">
        <v>3.75</v>
      </c>
      <c r="M13" t="n">
        <v>1</v>
      </c>
      <c r="N13" t="n">
        <v>11.94</v>
      </c>
      <c r="O13" t="n">
        <v>11734.1</v>
      </c>
      <c r="P13" t="n">
        <v>74.53</v>
      </c>
      <c r="Q13" t="n">
        <v>624.05</v>
      </c>
      <c r="R13" t="n">
        <v>42.01</v>
      </c>
      <c r="S13" t="n">
        <v>29.8</v>
      </c>
      <c r="T13" t="n">
        <v>4978.11</v>
      </c>
      <c r="U13" t="n">
        <v>0.71</v>
      </c>
      <c r="V13" t="n">
        <v>0.84</v>
      </c>
      <c r="W13" t="n">
        <v>2.4</v>
      </c>
      <c r="X13" t="n">
        <v>0.33</v>
      </c>
      <c r="Y13" t="n">
        <v>1</v>
      </c>
      <c r="Z13" t="n">
        <v>10</v>
      </c>
      <c r="AA13" t="n">
        <v>250.8896321082435</v>
      </c>
      <c r="AB13" t="n">
        <v>343.2782631197331</v>
      </c>
      <c r="AC13" t="n">
        <v>310.5162674817563</v>
      </c>
      <c r="AD13" t="n">
        <v>250889.6321082435</v>
      </c>
      <c r="AE13" t="n">
        <v>343278.2631197331</v>
      </c>
      <c r="AF13" t="n">
        <v>3.70788210622507e-06</v>
      </c>
      <c r="AG13" t="n">
        <v>11.57986111111111</v>
      </c>
      <c r="AH13" t="n">
        <v>310516.2674817563</v>
      </c>
    </row>
    <row r="14">
      <c r="A14" t="n">
        <v>12</v>
      </c>
      <c r="B14" t="n">
        <v>40</v>
      </c>
      <c r="C14" t="inlineStr">
        <is>
          <t xml:space="preserve">CONCLUIDO	</t>
        </is>
      </c>
      <c r="D14" t="n">
        <v>7.4959</v>
      </c>
      <c r="E14" t="n">
        <v>13.34</v>
      </c>
      <c r="F14" t="n">
        <v>11.08</v>
      </c>
      <c r="G14" t="n">
        <v>39.1</v>
      </c>
      <c r="H14" t="n">
        <v>0.75</v>
      </c>
      <c r="I14" t="n">
        <v>17</v>
      </c>
      <c r="J14" t="n">
        <v>93.55</v>
      </c>
      <c r="K14" t="n">
        <v>37.55</v>
      </c>
      <c r="L14" t="n">
        <v>4</v>
      </c>
      <c r="M14" t="n">
        <v>0</v>
      </c>
      <c r="N14" t="n">
        <v>12</v>
      </c>
      <c r="O14" t="n">
        <v>11772.07</v>
      </c>
      <c r="P14" t="n">
        <v>74.70999999999999</v>
      </c>
      <c r="Q14" t="n">
        <v>624.0700000000001</v>
      </c>
      <c r="R14" t="n">
        <v>42.05</v>
      </c>
      <c r="S14" t="n">
        <v>29.8</v>
      </c>
      <c r="T14" t="n">
        <v>4999.61</v>
      </c>
      <c r="U14" t="n">
        <v>0.71</v>
      </c>
      <c r="V14" t="n">
        <v>0.84</v>
      </c>
      <c r="W14" t="n">
        <v>2.4</v>
      </c>
      <c r="X14" t="n">
        <v>0.33</v>
      </c>
      <c r="Y14" t="n">
        <v>1</v>
      </c>
      <c r="Z14" t="n">
        <v>10</v>
      </c>
      <c r="AA14" t="n">
        <v>251.0170337800095</v>
      </c>
      <c r="AB14" t="n">
        <v>343.4525797076083</v>
      </c>
      <c r="AC14" t="n">
        <v>310.6739475391396</v>
      </c>
      <c r="AD14" t="n">
        <v>251017.0337800095</v>
      </c>
      <c r="AE14" t="n">
        <v>343452.5797076083</v>
      </c>
      <c r="AF14" t="n">
        <v>3.708030508572029e-06</v>
      </c>
      <c r="AG14" t="n">
        <v>11.57986111111111</v>
      </c>
      <c r="AH14" t="n">
        <v>310673.9475391397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130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4.6877</v>
      </c>
      <c r="E2" t="n">
        <v>21.33</v>
      </c>
      <c r="F2" t="n">
        <v>13.53</v>
      </c>
      <c r="G2" t="n">
        <v>5.97</v>
      </c>
      <c r="H2" t="n">
        <v>0.09</v>
      </c>
      <c r="I2" t="n">
        <v>136</v>
      </c>
      <c r="J2" t="n">
        <v>194.77</v>
      </c>
      <c r="K2" t="n">
        <v>54.38</v>
      </c>
      <c r="L2" t="n">
        <v>1</v>
      </c>
      <c r="M2" t="n">
        <v>134</v>
      </c>
      <c r="N2" t="n">
        <v>39.4</v>
      </c>
      <c r="O2" t="n">
        <v>24256.19</v>
      </c>
      <c r="P2" t="n">
        <v>188.38</v>
      </c>
      <c r="Q2" t="n">
        <v>624.08</v>
      </c>
      <c r="R2" t="n">
        <v>118.6</v>
      </c>
      <c r="S2" t="n">
        <v>29.8</v>
      </c>
      <c r="T2" t="n">
        <v>42679.08</v>
      </c>
      <c r="U2" t="n">
        <v>0.25</v>
      </c>
      <c r="V2" t="n">
        <v>0.6899999999999999</v>
      </c>
      <c r="W2" t="n">
        <v>2.58</v>
      </c>
      <c r="X2" t="n">
        <v>2.78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5.1673</v>
      </c>
      <c r="E3" t="n">
        <v>19.35</v>
      </c>
      <c r="F3" t="n">
        <v>12.83</v>
      </c>
      <c r="G3" t="n">
        <v>7.47</v>
      </c>
      <c r="H3" t="n">
        <v>0.11</v>
      </c>
      <c r="I3" t="n">
        <v>103</v>
      </c>
      <c r="J3" t="n">
        <v>195.16</v>
      </c>
      <c r="K3" t="n">
        <v>54.38</v>
      </c>
      <c r="L3" t="n">
        <v>1.25</v>
      </c>
      <c r="M3" t="n">
        <v>101</v>
      </c>
      <c r="N3" t="n">
        <v>39.53</v>
      </c>
      <c r="O3" t="n">
        <v>24303.87</v>
      </c>
      <c r="P3" t="n">
        <v>178.13</v>
      </c>
      <c r="Q3" t="n">
        <v>624.3099999999999</v>
      </c>
      <c r="R3" t="n">
        <v>97.06999999999999</v>
      </c>
      <c r="S3" t="n">
        <v>29.8</v>
      </c>
      <c r="T3" t="n">
        <v>32076.16</v>
      </c>
      <c r="U3" t="n">
        <v>0.31</v>
      </c>
      <c r="V3" t="n">
        <v>0.73</v>
      </c>
      <c r="W3" t="n">
        <v>2.52</v>
      </c>
      <c r="X3" t="n">
        <v>2.08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5.5047</v>
      </c>
      <c r="E4" t="n">
        <v>18.17</v>
      </c>
      <c r="F4" t="n">
        <v>12.42</v>
      </c>
      <c r="G4" t="n">
        <v>8.98</v>
      </c>
      <c r="H4" t="n">
        <v>0.14</v>
      </c>
      <c r="I4" t="n">
        <v>83</v>
      </c>
      <c r="J4" t="n">
        <v>195.55</v>
      </c>
      <c r="K4" t="n">
        <v>54.38</v>
      </c>
      <c r="L4" t="n">
        <v>1.5</v>
      </c>
      <c r="M4" t="n">
        <v>81</v>
      </c>
      <c r="N4" t="n">
        <v>39.67</v>
      </c>
      <c r="O4" t="n">
        <v>24351.61</v>
      </c>
      <c r="P4" t="n">
        <v>171.87</v>
      </c>
      <c r="Q4" t="n">
        <v>624.23</v>
      </c>
      <c r="R4" t="n">
        <v>84.06999999999999</v>
      </c>
      <c r="S4" t="n">
        <v>29.8</v>
      </c>
      <c r="T4" t="n">
        <v>25679.59</v>
      </c>
      <c r="U4" t="n">
        <v>0.35</v>
      </c>
      <c r="V4" t="n">
        <v>0.75</v>
      </c>
      <c r="W4" t="n">
        <v>2.49</v>
      </c>
      <c r="X4" t="n">
        <v>1.67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5.7507</v>
      </c>
      <c r="E5" t="n">
        <v>17.39</v>
      </c>
      <c r="F5" t="n">
        <v>12.15</v>
      </c>
      <c r="G5" t="n">
        <v>10.41</v>
      </c>
      <c r="H5" t="n">
        <v>0.16</v>
      </c>
      <c r="I5" t="n">
        <v>70</v>
      </c>
      <c r="J5" t="n">
        <v>195.93</v>
      </c>
      <c r="K5" t="n">
        <v>54.38</v>
      </c>
      <c r="L5" t="n">
        <v>1.75</v>
      </c>
      <c r="M5" t="n">
        <v>68</v>
      </c>
      <c r="N5" t="n">
        <v>39.81</v>
      </c>
      <c r="O5" t="n">
        <v>24399.39</v>
      </c>
      <c r="P5" t="n">
        <v>167.48</v>
      </c>
      <c r="Q5" t="n">
        <v>624.0599999999999</v>
      </c>
      <c r="R5" t="n">
        <v>76.45999999999999</v>
      </c>
      <c r="S5" t="n">
        <v>29.8</v>
      </c>
      <c r="T5" t="n">
        <v>21940.55</v>
      </c>
      <c r="U5" t="n">
        <v>0.39</v>
      </c>
      <c r="V5" t="n">
        <v>0.77</v>
      </c>
      <c r="W5" t="n">
        <v>2.46</v>
      </c>
      <c r="X5" t="n">
        <v>1.4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5.9609</v>
      </c>
      <c r="E6" t="n">
        <v>16.78</v>
      </c>
      <c r="F6" t="n">
        <v>11.93</v>
      </c>
      <c r="G6" t="n">
        <v>11.93</v>
      </c>
      <c r="H6" t="n">
        <v>0.18</v>
      </c>
      <c r="I6" t="n">
        <v>60</v>
      </c>
      <c r="J6" t="n">
        <v>196.32</v>
      </c>
      <c r="K6" t="n">
        <v>54.38</v>
      </c>
      <c r="L6" t="n">
        <v>2</v>
      </c>
      <c r="M6" t="n">
        <v>58</v>
      </c>
      <c r="N6" t="n">
        <v>39.95</v>
      </c>
      <c r="O6" t="n">
        <v>24447.22</v>
      </c>
      <c r="P6" t="n">
        <v>163.7</v>
      </c>
      <c r="Q6" t="n">
        <v>624.1799999999999</v>
      </c>
      <c r="R6" t="n">
        <v>69.23999999999999</v>
      </c>
      <c r="S6" t="n">
        <v>29.8</v>
      </c>
      <c r="T6" t="n">
        <v>18377.79</v>
      </c>
      <c r="U6" t="n">
        <v>0.43</v>
      </c>
      <c r="V6" t="n">
        <v>0.78</v>
      </c>
      <c r="W6" t="n">
        <v>2.44</v>
      </c>
      <c r="X6" t="n">
        <v>1.18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6.1137</v>
      </c>
      <c r="E7" t="n">
        <v>16.36</v>
      </c>
      <c r="F7" t="n">
        <v>11.78</v>
      </c>
      <c r="G7" t="n">
        <v>13.33</v>
      </c>
      <c r="H7" t="n">
        <v>0.2</v>
      </c>
      <c r="I7" t="n">
        <v>53</v>
      </c>
      <c r="J7" t="n">
        <v>196.71</v>
      </c>
      <c r="K7" t="n">
        <v>54.38</v>
      </c>
      <c r="L7" t="n">
        <v>2.25</v>
      </c>
      <c r="M7" t="n">
        <v>51</v>
      </c>
      <c r="N7" t="n">
        <v>40.08</v>
      </c>
      <c r="O7" t="n">
        <v>24495.09</v>
      </c>
      <c r="P7" t="n">
        <v>161.19</v>
      </c>
      <c r="Q7" t="n">
        <v>624.0700000000001</v>
      </c>
      <c r="R7" t="n">
        <v>64.40000000000001</v>
      </c>
      <c r="S7" t="n">
        <v>29.8</v>
      </c>
      <c r="T7" t="n">
        <v>15994.82</v>
      </c>
      <c r="U7" t="n">
        <v>0.46</v>
      </c>
      <c r="V7" t="n">
        <v>0.79</v>
      </c>
      <c r="W7" t="n">
        <v>2.43</v>
      </c>
      <c r="X7" t="n">
        <v>1.03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6.245</v>
      </c>
      <c r="E8" t="n">
        <v>16.01</v>
      </c>
      <c r="F8" t="n">
        <v>11.67</v>
      </c>
      <c r="G8" t="n">
        <v>14.9</v>
      </c>
      <c r="H8" t="n">
        <v>0.23</v>
      </c>
      <c r="I8" t="n">
        <v>47</v>
      </c>
      <c r="J8" t="n">
        <v>197.1</v>
      </c>
      <c r="K8" t="n">
        <v>54.38</v>
      </c>
      <c r="L8" t="n">
        <v>2.5</v>
      </c>
      <c r="M8" t="n">
        <v>45</v>
      </c>
      <c r="N8" t="n">
        <v>40.22</v>
      </c>
      <c r="O8" t="n">
        <v>24543.01</v>
      </c>
      <c r="P8" t="n">
        <v>159.23</v>
      </c>
      <c r="Q8" t="n">
        <v>624.13</v>
      </c>
      <c r="R8" t="n">
        <v>61</v>
      </c>
      <c r="S8" t="n">
        <v>29.8</v>
      </c>
      <c r="T8" t="n">
        <v>14325.11</v>
      </c>
      <c r="U8" t="n">
        <v>0.49</v>
      </c>
      <c r="V8" t="n">
        <v>0.8</v>
      </c>
      <c r="W8" t="n">
        <v>2.42</v>
      </c>
      <c r="X8" t="n">
        <v>0.92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6.3611</v>
      </c>
      <c r="E9" t="n">
        <v>15.72</v>
      </c>
      <c r="F9" t="n">
        <v>11.57</v>
      </c>
      <c r="G9" t="n">
        <v>16.53</v>
      </c>
      <c r="H9" t="n">
        <v>0.25</v>
      </c>
      <c r="I9" t="n">
        <v>42</v>
      </c>
      <c r="J9" t="n">
        <v>197.49</v>
      </c>
      <c r="K9" t="n">
        <v>54.38</v>
      </c>
      <c r="L9" t="n">
        <v>2.75</v>
      </c>
      <c r="M9" t="n">
        <v>40</v>
      </c>
      <c r="N9" t="n">
        <v>40.36</v>
      </c>
      <c r="O9" t="n">
        <v>24590.98</v>
      </c>
      <c r="P9" t="n">
        <v>157.31</v>
      </c>
      <c r="Q9" t="n">
        <v>624.0599999999999</v>
      </c>
      <c r="R9" t="n">
        <v>57.96</v>
      </c>
      <c r="S9" t="n">
        <v>29.8</v>
      </c>
      <c r="T9" t="n">
        <v>12827.21</v>
      </c>
      <c r="U9" t="n">
        <v>0.51</v>
      </c>
      <c r="V9" t="n">
        <v>0.8100000000000001</v>
      </c>
      <c r="W9" t="n">
        <v>2.42</v>
      </c>
      <c r="X9" t="n">
        <v>0.82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6.4328</v>
      </c>
      <c r="E10" t="n">
        <v>15.55</v>
      </c>
      <c r="F10" t="n">
        <v>11.51</v>
      </c>
      <c r="G10" t="n">
        <v>17.71</v>
      </c>
      <c r="H10" t="n">
        <v>0.27</v>
      </c>
      <c r="I10" t="n">
        <v>39</v>
      </c>
      <c r="J10" t="n">
        <v>197.88</v>
      </c>
      <c r="K10" t="n">
        <v>54.38</v>
      </c>
      <c r="L10" t="n">
        <v>3</v>
      </c>
      <c r="M10" t="n">
        <v>37</v>
      </c>
      <c r="N10" t="n">
        <v>40.5</v>
      </c>
      <c r="O10" t="n">
        <v>24639</v>
      </c>
      <c r="P10" t="n">
        <v>155.9</v>
      </c>
      <c r="Q10" t="n">
        <v>624.16</v>
      </c>
      <c r="R10" t="n">
        <v>55.91</v>
      </c>
      <c r="S10" t="n">
        <v>29.8</v>
      </c>
      <c r="T10" t="n">
        <v>11820.36</v>
      </c>
      <c r="U10" t="n">
        <v>0.53</v>
      </c>
      <c r="V10" t="n">
        <v>0.8100000000000001</v>
      </c>
      <c r="W10" t="n">
        <v>2.42</v>
      </c>
      <c r="X10" t="n">
        <v>0.76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6.5303</v>
      </c>
      <c r="E11" t="n">
        <v>15.31</v>
      </c>
      <c r="F11" t="n">
        <v>11.44</v>
      </c>
      <c r="G11" t="n">
        <v>19.6</v>
      </c>
      <c r="H11" t="n">
        <v>0.29</v>
      </c>
      <c r="I11" t="n">
        <v>35</v>
      </c>
      <c r="J11" t="n">
        <v>198.27</v>
      </c>
      <c r="K11" t="n">
        <v>54.38</v>
      </c>
      <c r="L11" t="n">
        <v>3.25</v>
      </c>
      <c r="M11" t="n">
        <v>33</v>
      </c>
      <c r="N11" t="n">
        <v>40.64</v>
      </c>
      <c r="O11" t="n">
        <v>24687.06</v>
      </c>
      <c r="P11" t="n">
        <v>154.16</v>
      </c>
      <c r="Q11" t="n">
        <v>624.22</v>
      </c>
      <c r="R11" t="n">
        <v>53.57</v>
      </c>
      <c r="S11" t="n">
        <v>29.8</v>
      </c>
      <c r="T11" t="n">
        <v>10669.25</v>
      </c>
      <c r="U11" t="n">
        <v>0.5600000000000001</v>
      </c>
      <c r="V11" t="n">
        <v>0.82</v>
      </c>
      <c r="W11" t="n">
        <v>2.41</v>
      </c>
      <c r="X11" t="n">
        <v>0.6899999999999999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6.574</v>
      </c>
      <c r="E12" t="n">
        <v>15.21</v>
      </c>
      <c r="F12" t="n">
        <v>11.41</v>
      </c>
      <c r="G12" t="n">
        <v>20.75</v>
      </c>
      <c r="H12" t="n">
        <v>0.31</v>
      </c>
      <c r="I12" t="n">
        <v>33</v>
      </c>
      <c r="J12" t="n">
        <v>198.66</v>
      </c>
      <c r="K12" t="n">
        <v>54.38</v>
      </c>
      <c r="L12" t="n">
        <v>3.5</v>
      </c>
      <c r="M12" t="n">
        <v>31</v>
      </c>
      <c r="N12" t="n">
        <v>40.78</v>
      </c>
      <c r="O12" t="n">
        <v>24735.17</v>
      </c>
      <c r="P12" t="n">
        <v>153.52</v>
      </c>
      <c r="Q12" t="n">
        <v>623.98</v>
      </c>
      <c r="R12" t="n">
        <v>52.68</v>
      </c>
      <c r="S12" t="n">
        <v>29.8</v>
      </c>
      <c r="T12" t="n">
        <v>10234.16</v>
      </c>
      <c r="U12" t="n">
        <v>0.57</v>
      </c>
      <c r="V12" t="n">
        <v>0.82</v>
      </c>
      <c r="W12" t="n">
        <v>2.42</v>
      </c>
      <c r="X12" t="n">
        <v>0.66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6.6664</v>
      </c>
      <c r="E13" t="n">
        <v>15</v>
      </c>
      <c r="F13" t="n">
        <v>11.32</v>
      </c>
      <c r="G13" t="n">
        <v>22.63</v>
      </c>
      <c r="H13" t="n">
        <v>0.33</v>
      </c>
      <c r="I13" t="n">
        <v>30</v>
      </c>
      <c r="J13" t="n">
        <v>199.05</v>
      </c>
      <c r="K13" t="n">
        <v>54.38</v>
      </c>
      <c r="L13" t="n">
        <v>3.75</v>
      </c>
      <c r="M13" t="n">
        <v>28</v>
      </c>
      <c r="N13" t="n">
        <v>40.92</v>
      </c>
      <c r="O13" t="n">
        <v>24783.33</v>
      </c>
      <c r="P13" t="n">
        <v>151.34</v>
      </c>
      <c r="Q13" t="n">
        <v>624.02</v>
      </c>
      <c r="R13" t="n">
        <v>50.23</v>
      </c>
      <c r="S13" t="n">
        <v>29.8</v>
      </c>
      <c r="T13" t="n">
        <v>9023.33</v>
      </c>
      <c r="U13" t="n">
        <v>0.59</v>
      </c>
      <c r="V13" t="n">
        <v>0.83</v>
      </c>
      <c r="W13" t="n">
        <v>2.39</v>
      </c>
      <c r="X13" t="n">
        <v>0.57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6.7105</v>
      </c>
      <c r="E14" t="n">
        <v>14.9</v>
      </c>
      <c r="F14" t="n">
        <v>11.3</v>
      </c>
      <c r="G14" t="n">
        <v>24.21</v>
      </c>
      <c r="H14" t="n">
        <v>0.36</v>
      </c>
      <c r="I14" t="n">
        <v>28</v>
      </c>
      <c r="J14" t="n">
        <v>199.44</v>
      </c>
      <c r="K14" t="n">
        <v>54.38</v>
      </c>
      <c r="L14" t="n">
        <v>4</v>
      </c>
      <c r="M14" t="n">
        <v>26</v>
      </c>
      <c r="N14" t="n">
        <v>41.06</v>
      </c>
      <c r="O14" t="n">
        <v>24831.54</v>
      </c>
      <c r="P14" t="n">
        <v>150.71</v>
      </c>
      <c r="Q14" t="n">
        <v>624</v>
      </c>
      <c r="R14" t="n">
        <v>49.26</v>
      </c>
      <c r="S14" t="n">
        <v>29.8</v>
      </c>
      <c r="T14" t="n">
        <v>8549.030000000001</v>
      </c>
      <c r="U14" t="n">
        <v>0.6</v>
      </c>
      <c r="V14" t="n">
        <v>0.83</v>
      </c>
      <c r="W14" t="n">
        <v>2.4</v>
      </c>
      <c r="X14" t="n">
        <v>0.55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6.7412</v>
      </c>
      <c r="E15" t="n">
        <v>14.83</v>
      </c>
      <c r="F15" t="n">
        <v>11.27</v>
      </c>
      <c r="G15" t="n">
        <v>25.04</v>
      </c>
      <c r="H15" t="n">
        <v>0.38</v>
      </c>
      <c r="I15" t="n">
        <v>27</v>
      </c>
      <c r="J15" t="n">
        <v>199.83</v>
      </c>
      <c r="K15" t="n">
        <v>54.38</v>
      </c>
      <c r="L15" t="n">
        <v>4.25</v>
      </c>
      <c r="M15" t="n">
        <v>25</v>
      </c>
      <c r="N15" t="n">
        <v>41.2</v>
      </c>
      <c r="O15" t="n">
        <v>24879.79</v>
      </c>
      <c r="P15" t="n">
        <v>149.68</v>
      </c>
      <c r="Q15" t="n">
        <v>624.08</v>
      </c>
      <c r="R15" t="n">
        <v>48.62</v>
      </c>
      <c r="S15" t="n">
        <v>29.8</v>
      </c>
      <c r="T15" t="n">
        <v>8232.030000000001</v>
      </c>
      <c r="U15" t="n">
        <v>0.61</v>
      </c>
      <c r="V15" t="n">
        <v>0.83</v>
      </c>
      <c r="W15" t="n">
        <v>2.39</v>
      </c>
      <c r="X15" t="n">
        <v>0.52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6.7949</v>
      </c>
      <c r="E16" t="n">
        <v>14.72</v>
      </c>
      <c r="F16" t="n">
        <v>11.23</v>
      </c>
      <c r="G16" t="n">
        <v>26.95</v>
      </c>
      <c r="H16" t="n">
        <v>0.4</v>
      </c>
      <c r="I16" t="n">
        <v>25</v>
      </c>
      <c r="J16" t="n">
        <v>200.22</v>
      </c>
      <c r="K16" t="n">
        <v>54.38</v>
      </c>
      <c r="L16" t="n">
        <v>4.5</v>
      </c>
      <c r="M16" t="n">
        <v>23</v>
      </c>
      <c r="N16" t="n">
        <v>41.35</v>
      </c>
      <c r="O16" t="n">
        <v>24928.09</v>
      </c>
      <c r="P16" t="n">
        <v>148.6</v>
      </c>
      <c r="Q16" t="n">
        <v>624</v>
      </c>
      <c r="R16" t="n">
        <v>47.21</v>
      </c>
      <c r="S16" t="n">
        <v>29.8</v>
      </c>
      <c r="T16" t="n">
        <v>7536.25</v>
      </c>
      <c r="U16" t="n">
        <v>0.63</v>
      </c>
      <c r="V16" t="n">
        <v>0.83</v>
      </c>
      <c r="W16" t="n">
        <v>2.39</v>
      </c>
      <c r="X16" t="n">
        <v>0.48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6.8196</v>
      </c>
      <c r="E17" t="n">
        <v>14.66</v>
      </c>
      <c r="F17" t="n">
        <v>11.21</v>
      </c>
      <c r="G17" t="n">
        <v>28.03</v>
      </c>
      <c r="H17" t="n">
        <v>0.42</v>
      </c>
      <c r="I17" t="n">
        <v>24</v>
      </c>
      <c r="J17" t="n">
        <v>200.61</v>
      </c>
      <c r="K17" t="n">
        <v>54.38</v>
      </c>
      <c r="L17" t="n">
        <v>4.75</v>
      </c>
      <c r="M17" t="n">
        <v>22</v>
      </c>
      <c r="N17" t="n">
        <v>41.49</v>
      </c>
      <c r="O17" t="n">
        <v>24976.45</v>
      </c>
      <c r="P17" t="n">
        <v>147.52</v>
      </c>
      <c r="Q17" t="n">
        <v>624.04</v>
      </c>
      <c r="R17" t="n">
        <v>46.86</v>
      </c>
      <c r="S17" t="n">
        <v>29.8</v>
      </c>
      <c r="T17" t="n">
        <v>7367.8</v>
      </c>
      <c r="U17" t="n">
        <v>0.64</v>
      </c>
      <c r="V17" t="n">
        <v>0.83</v>
      </c>
      <c r="W17" t="n">
        <v>2.39</v>
      </c>
      <c r="X17" t="n">
        <v>0.47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6.8735</v>
      </c>
      <c r="E18" t="n">
        <v>14.55</v>
      </c>
      <c r="F18" t="n">
        <v>11.18</v>
      </c>
      <c r="G18" t="n">
        <v>30.48</v>
      </c>
      <c r="H18" t="n">
        <v>0.44</v>
      </c>
      <c r="I18" t="n">
        <v>22</v>
      </c>
      <c r="J18" t="n">
        <v>201.01</v>
      </c>
      <c r="K18" t="n">
        <v>54.38</v>
      </c>
      <c r="L18" t="n">
        <v>5</v>
      </c>
      <c r="M18" t="n">
        <v>20</v>
      </c>
      <c r="N18" t="n">
        <v>41.63</v>
      </c>
      <c r="O18" t="n">
        <v>25024.84</v>
      </c>
      <c r="P18" t="n">
        <v>146.78</v>
      </c>
      <c r="Q18" t="n">
        <v>624</v>
      </c>
      <c r="R18" t="n">
        <v>45.72</v>
      </c>
      <c r="S18" t="n">
        <v>29.8</v>
      </c>
      <c r="T18" t="n">
        <v>6808.3</v>
      </c>
      <c r="U18" t="n">
        <v>0.65</v>
      </c>
      <c r="V18" t="n">
        <v>0.84</v>
      </c>
      <c r="W18" t="n">
        <v>2.39</v>
      </c>
      <c r="X18" t="n">
        <v>0.43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6.9069</v>
      </c>
      <c r="E19" t="n">
        <v>14.48</v>
      </c>
      <c r="F19" t="n">
        <v>11.14</v>
      </c>
      <c r="G19" t="n">
        <v>31.84</v>
      </c>
      <c r="H19" t="n">
        <v>0.46</v>
      </c>
      <c r="I19" t="n">
        <v>21</v>
      </c>
      <c r="J19" t="n">
        <v>201.4</v>
      </c>
      <c r="K19" t="n">
        <v>54.38</v>
      </c>
      <c r="L19" t="n">
        <v>5.25</v>
      </c>
      <c r="M19" t="n">
        <v>19</v>
      </c>
      <c r="N19" t="n">
        <v>41.77</v>
      </c>
      <c r="O19" t="n">
        <v>25073.29</v>
      </c>
      <c r="P19" t="n">
        <v>145.51</v>
      </c>
      <c r="Q19" t="n">
        <v>623.97</v>
      </c>
      <c r="R19" t="n">
        <v>44.59</v>
      </c>
      <c r="S19" t="n">
        <v>29.8</v>
      </c>
      <c r="T19" t="n">
        <v>6245.69</v>
      </c>
      <c r="U19" t="n">
        <v>0.67</v>
      </c>
      <c r="V19" t="n">
        <v>0.84</v>
      </c>
      <c r="W19" t="n">
        <v>2.39</v>
      </c>
      <c r="X19" t="n">
        <v>0.4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6.9292</v>
      </c>
      <c r="E20" t="n">
        <v>14.43</v>
      </c>
      <c r="F20" t="n">
        <v>11.14</v>
      </c>
      <c r="G20" t="n">
        <v>33.41</v>
      </c>
      <c r="H20" t="n">
        <v>0.48</v>
      </c>
      <c r="I20" t="n">
        <v>20</v>
      </c>
      <c r="J20" t="n">
        <v>201.79</v>
      </c>
      <c r="K20" t="n">
        <v>54.38</v>
      </c>
      <c r="L20" t="n">
        <v>5.5</v>
      </c>
      <c r="M20" t="n">
        <v>18</v>
      </c>
      <c r="N20" t="n">
        <v>41.92</v>
      </c>
      <c r="O20" t="n">
        <v>25121.79</v>
      </c>
      <c r="P20" t="n">
        <v>145.05</v>
      </c>
      <c r="Q20" t="n">
        <v>623.97</v>
      </c>
      <c r="R20" t="n">
        <v>44.18</v>
      </c>
      <c r="S20" t="n">
        <v>29.8</v>
      </c>
      <c r="T20" t="n">
        <v>6046.69</v>
      </c>
      <c r="U20" t="n">
        <v>0.67</v>
      </c>
      <c r="V20" t="n">
        <v>0.84</v>
      </c>
      <c r="W20" t="n">
        <v>2.39</v>
      </c>
      <c r="X20" t="n">
        <v>0.39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6.9623</v>
      </c>
      <c r="E21" t="n">
        <v>14.36</v>
      </c>
      <c r="F21" t="n">
        <v>11.11</v>
      </c>
      <c r="G21" t="n">
        <v>35.08</v>
      </c>
      <c r="H21" t="n">
        <v>0.51</v>
      </c>
      <c r="I21" t="n">
        <v>19</v>
      </c>
      <c r="J21" t="n">
        <v>202.19</v>
      </c>
      <c r="K21" t="n">
        <v>54.38</v>
      </c>
      <c r="L21" t="n">
        <v>5.75</v>
      </c>
      <c r="M21" t="n">
        <v>17</v>
      </c>
      <c r="N21" t="n">
        <v>42.06</v>
      </c>
      <c r="O21" t="n">
        <v>25170.34</v>
      </c>
      <c r="P21" t="n">
        <v>143.94</v>
      </c>
      <c r="Q21" t="n">
        <v>624.04</v>
      </c>
      <c r="R21" t="n">
        <v>43.53</v>
      </c>
      <c r="S21" t="n">
        <v>29.8</v>
      </c>
      <c r="T21" t="n">
        <v>5727.15</v>
      </c>
      <c r="U21" t="n">
        <v>0.68</v>
      </c>
      <c r="V21" t="n">
        <v>0.84</v>
      </c>
      <c r="W21" t="n">
        <v>2.38</v>
      </c>
      <c r="X21" t="n">
        <v>0.36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6.9575</v>
      </c>
      <c r="E22" t="n">
        <v>14.37</v>
      </c>
      <c r="F22" t="n">
        <v>11.12</v>
      </c>
      <c r="G22" t="n">
        <v>35.11</v>
      </c>
      <c r="H22" t="n">
        <v>0.53</v>
      </c>
      <c r="I22" t="n">
        <v>19</v>
      </c>
      <c r="J22" t="n">
        <v>202.58</v>
      </c>
      <c r="K22" t="n">
        <v>54.38</v>
      </c>
      <c r="L22" t="n">
        <v>6</v>
      </c>
      <c r="M22" t="n">
        <v>17</v>
      </c>
      <c r="N22" t="n">
        <v>42.2</v>
      </c>
      <c r="O22" t="n">
        <v>25218.93</v>
      </c>
      <c r="P22" t="n">
        <v>143.35</v>
      </c>
      <c r="Q22" t="n">
        <v>624</v>
      </c>
      <c r="R22" t="n">
        <v>43.87</v>
      </c>
      <c r="S22" t="n">
        <v>29.8</v>
      </c>
      <c r="T22" t="n">
        <v>5897.95</v>
      </c>
      <c r="U22" t="n">
        <v>0.68</v>
      </c>
      <c r="V22" t="n">
        <v>0.84</v>
      </c>
      <c r="W22" t="n">
        <v>2.38</v>
      </c>
      <c r="X22" t="n">
        <v>0.37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6.996</v>
      </c>
      <c r="E23" t="n">
        <v>14.29</v>
      </c>
      <c r="F23" t="n">
        <v>11.08</v>
      </c>
      <c r="G23" t="n">
        <v>36.92</v>
      </c>
      <c r="H23" t="n">
        <v>0.55</v>
      </c>
      <c r="I23" t="n">
        <v>18</v>
      </c>
      <c r="J23" t="n">
        <v>202.98</v>
      </c>
      <c r="K23" t="n">
        <v>54.38</v>
      </c>
      <c r="L23" t="n">
        <v>6.25</v>
      </c>
      <c r="M23" t="n">
        <v>16</v>
      </c>
      <c r="N23" t="n">
        <v>42.35</v>
      </c>
      <c r="O23" t="n">
        <v>25267.7</v>
      </c>
      <c r="P23" t="n">
        <v>141.95</v>
      </c>
      <c r="Q23" t="n">
        <v>623.97</v>
      </c>
      <c r="R23" t="n">
        <v>42.51</v>
      </c>
      <c r="S23" t="n">
        <v>29.8</v>
      </c>
      <c r="T23" t="n">
        <v>5224.33</v>
      </c>
      <c r="U23" t="n">
        <v>0.7</v>
      </c>
      <c r="V23" t="n">
        <v>0.84</v>
      </c>
      <c r="W23" t="n">
        <v>2.38</v>
      </c>
      <c r="X23" t="n">
        <v>0.33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7.0162</v>
      </c>
      <c r="E24" t="n">
        <v>14.25</v>
      </c>
      <c r="F24" t="n">
        <v>11.07</v>
      </c>
      <c r="G24" t="n">
        <v>39.09</v>
      </c>
      <c r="H24" t="n">
        <v>0.57</v>
      </c>
      <c r="I24" t="n">
        <v>17</v>
      </c>
      <c r="J24" t="n">
        <v>203.37</v>
      </c>
      <c r="K24" t="n">
        <v>54.38</v>
      </c>
      <c r="L24" t="n">
        <v>6.5</v>
      </c>
      <c r="M24" t="n">
        <v>15</v>
      </c>
      <c r="N24" t="n">
        <v>42.49</v>
      </c>
      <c r="O24" t="n">
        <v>25316.39</v>
      </c>
      <c r="P24" t="n">
        <v>141.76</v>
      </c>
      <c r="Q24" t="n">
        <v>623.98</v>
      </c>
      <c r="R24" t="n">
        <v>42.36</v>
      </c>
      <c r="S24" t="n">
        <v>29.8</v>
      </c>
      <c r="T24" t="n">
        <v>5150.93</v>
      </c>
      <c r="U24" t="n">
        <v>0.7</v>
      </c>
      <c r="V24" t="n">
        <v>0.84</v>
      </c>
      <c r="W24" t="n">
        <v>2.39</v>
      </c>
      <c r="X24" t="n">
        <v>0.33</v>
      </c>
      <c r="Y24" t="n">
        <v>1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7.0508</v>
      </c>
      <c r="E25" t="n">
        <v>14.18</v>
      </c>
      <c r="F25" t="n">
        <v>11.04</v>
      </c>
      <c r="G25" t="n">
        <v>41.41</v>
      </c>
      <c r="H25" t="n">
        <v>0.59</v>
      </c>
      <c r="I25" t="n">
        <v>16</v>
      </c>
      <c r="J25" t="n">
        <v>203.77</v>
      </c>
      <c r="K25" t="n">
        <v>54.38</v>
      </c>
      <c r="L25" t="n">
        <v>6.75</v>
      </c>
      <c r="M25" t="n">
        <v>14</v>
      </c>
      <c r="N25" t="n">
        <v>42.64</v>
      </c>
      <c r="O25" t="n">
        <v>25365.14</v>
      </c>
      <c r="P25" t="n">
        <v>140.68</v>
      </c>
      <c r="Q25" t="n">
        <v>623.97</v>
      </c>
      <c r="R25" t="n">
        <v>41.49</v>
      </c>
      <c r="S25" t="n">
        <v>29.8</v>
      </c>
      <c r="T25" t="n">
        <v>4724.71</v>
      </c>
      <c r="U25" t="n">
        <v>0.72</v>
      </c>
      <c r="V25" t="n">
        <v>0.85</v>
      </c>
      <c r="W25" t="n">
        <v>2.38</v>
      </c>
      <c r="X25" t="n">
        <v>0.3</v>
      </c>
      <c r="Y25" t="n">
        <v>1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7.0451</v>
      </c>
      <c r="E26" t="n">
        <v>14.19</v>
      </c>
      <c r="F26" t="n">
        <v>11.06</v>
      </c>
      <c r="G26" t="n">
        <v>41.46</v>
      </c>
      <c r="H26" t="n">
        <v>0.61</v>
      </c>
      <c r="I26" t="n">
        <v>16</v>
      </c>
      <c r="J26" t="n">
        <v>204.16</v>
      </c>
      <c r="K26" t="n">
        <v>54.38</v>
      </c>
      <c r="L26" t="n">
        <v>7</v>
      </c>
      <c r="M26" t="n">
        <v>14</v>
      </c>
      <c r="N26" t="n">
        <v>42.78</v>
      </c>
      <c r="O26" t="n">
        <v>25413.94</v>
      </c>
      <c r="P26" t="n">
        <v>140.35</v>
      </c>
      <c r="Q26" t="n">
        <v>624.08</v>
      </c>
      <c r="R26" t="n">
        <v>41.9</v>
      </c>
      <c r="S26" t="n">
        <v>29.8</v>
      </c>
      <c r="T26" t="n">
        <v>4926.34</v>
      </c>
      <c r="U26" t="n">
        <v>0.71</v>
      </c>
      <c r="V26" t="n">
        <v>0.84</v>
      </c>
      <c r="W26" t="n">
        <v>2.38</v>
      </c>
      <c r="X26" t="n">
        <v>0.31</v>
      </c>
      <c r="Y26" t="n">
        <v>1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7.0756</v>
      </c>
      <c r="E27" t="n">
        <v>14.13</v>
      </c>
      <c r="F27" t="n">
        <v>11.03</v>
      </c>
      <c r="G27" t="n">
        <v>44.13</v>
      </c>
      <c r="H27" t="n">
        <v>0.63</v>
      </c>
      <c r="I27" t="n">
        <v>15</v>
      </c>
      <c r="J27" t="n">
        <v>204.56</v>
      </c>
      <c r="K27" t="n">
        <v>54.38</v>
      </c>
      <c r="L27" t="n">
        <v>7.25</v>
      </c>
      <c r="M27" t="n">
        <v>13</v>
      </c>
      <c r="N27" t="n">
        <v>42.93</v>
      </c>
      <c r="O27" t="n">
        <v>25462.78</v>
      </c>
      <c r="P27" t="n">
        <v>139.3</v>
      </c>
      <c r="Q27" t="n">
        <v>623.98</v>
      </c>
      <c r="R27" t="n">
        <v>41.31</v>
      </c>
      <c r="S27" t="n">
        <v>29.8</v>
      </c>
      <c r="T27" t="n">
        <v>4638.31</v>
      </c>
      <c r="U27" t="n">
        <v>0.72</v>
      </c>
      <c r="V27" t="n">
        <v>0.85</v>
      </c>
      <c r="W27" t="n">
        <v>2.37</v>
      </c>
      <c r="X27" t="n">
        <v>0.29</v>
      </c>
      <c r="Y27" t="n">
        <v>1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7.0799</v>
      </c>
      <c r="E28" t="n">
        <v>14.12</v>
      </c>
      <c r="F28" t="n">
        <v>11.02</v>
      </c>
      <c r="G28" t="n">
        <v>44.1</v>
      </c>
      <c r="H28" t="n">
        <v>0.65</v>
      </c>
      <c r="I28" t="n">
        <v>15</v>
      </c>
      <c r="J28" t="n">
        <v>204.95</v>
      </c>
      <c r="K28" t="n">
        <v>54.38</v>
      </c>
      <c r="L28" t="n">
        <v>7.5</v>
      </c>
      <c r="M28" t="n">
        <v>13</v>
      </c>
      <c r="N28" t="n">
        <v>43.08</v>
      </c>
      <c r="O28" t="n">
        <v>25511.67</v>
      </c>
      <c r="P28" t="n">
        <v>138.51</v>
      </c>
      <c r="Q28" t="n">
        <v>623.97</v>
      </c>
      <c r="R28" t="n">
        <v>41.03</v>
      </c>
      <c r="S28" t="n">
        <v>29.8</v>
      </c>
      <c r="T28" t="n">
        <v>4496.4</v>
      </c>
      <c r="U28" t="n">
        <v>0.73</v>
      </c>
      <c r="V28" t="n">
        <v>0.85</v>
      </c>
      <c r="W28" t="n">
        <v>2.37</v>
      </c>
      <c r="X28" t="n">
        <v>0.28</v>
      </c>
      <c r="Y28" t="n">
        <v>1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7.1096</v>
      </c>
      <c r="E29" t="n">
        <v>14.07</v>
      </c>
      <c r="F29" t="n">
        <v>11</v>
      </c>
      <c r="G29" t="n">
        <v>47.16</v>
      </c>
      <c r="H29" t="n">
        <v>0.67</v>
      </c>
      <c r="I29" t="n">
        <v>14</v>
      </c>
      <c r="J29" t="n">
        <v>205.35</v>
      </c>
      <c r="K29" t="n">
        <v>54.38</v>
      </c>
      <c r="L29" t="n">
        <v>7.75</v>
      </c>
      <c r="M29" t="n">
        <v>12</v>
      </c>
      <c r="N29" t="n">
        <v>43.22</v>
      </c>
      <c r="O29" t="n">
        <v>25560.62</v>
      </c>
      <c r="P29" t="n">
        <v>138.01</v>
      </c>
      <c r="Q29" t="n">
        <v>624</v>
      </c>
      <c r="R29" t="n">
        <v>40.21</v>
      </c>
      <c r="S29" t="n">
        <v>29.8</v>
      </c>
      <c r="T29" t="n">
        <v>4091.49</v>
      </c>
      <c r="U29" t="n">
        <v>0.74</v>
      </c>
      <c r="V29" t="n">
        <v>0.85</v>
      </c>
      <c r="W29" t="n">
        <v>2.38</v>
      </c>
      <c r="X29" t="n">
        <v>0.26</v>
      </c>
      <c r="Y29" t="n">
        <v>1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7.1108</v>
      </c>
      <c r="E30" t="n">
        <v>14.06</v>
      </c>
      <c r="F30" t="n">
        <v>11</v>
      </c>
      <c r="G30" t="n">
        <v>47.15</v>
      </c>
      <c r="H30" t="n">
        <v>0.6899999999999999</v>
      </c>
      <c r="I30" t="n">
        <v>14</v>
      </c>
      <c r="J30" t="n">
        <v>205.75</v>
      </c>
      <c r="K30" t="n">
        <v>54.38</v>
      </c>
      <c r="L30" t="n">
        <v>8</v>
      </c>
      <c r="M30" t="n">
        <v>12</v>
      </c>
      <c r="N30" t="n">
        <v>43.37</v>
      </c>
      <c r="O30" t="n">
        <v>25609.61</v>
      </c>
      <c r="P30" t="n">
        <v>136.96</v>
      </c>
      <c r="Q30" t="n">
        <v>624.01</v>
      </c>
      <c r="R30" t="n">
        <v>40.23</v>
      </c>
      <c r="S30" t="n">
        <v>29.8</v>
      </c>
      <c r="T30" t="n">
        <v>4102.34</v>
      </c>
      <c r="U30" t="n">
        <v>0.74</v>
      </c>
      <c r="V30" t="n">
        <v>0.85</v>
      </c>
      <c r="W30" t="n">
        <v>2.37</v>
      </c>
      <c r="X30" t="n">
        <v>0.25</v>
      </c>
      <c r="Y30" t="n">
        <v>1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7.1355</v>
      </c>
      <c r="E31" t="n">
        <v>14.01</v>
      </c>
      <c r="F31" t="n">
        <v>10.99</v>
      </c>
      <c r="G31" t="n">
        <v>50.73</v>
      </c>
      <c r="H31" t="n">
        <v>0.71</v>
      </c>
      <c r="I31" t="n">
        <v>13</v>
      </c>
      <c r="J31" t="n">
        <v>206.15</v>
      </c>
      <c r="K31" t="n">
        <v>54.38</v>
      </c>
      <c r="L31" t="n">
        <v>8.25</v>
      </c>
      <c r="M31" t="n">
        <v>11</v>
      </c>
      <c r="N31" t="n">
        <v>43.52</v>
      </c>
      <c r="O31" t="n">
        <v>25658.66</v>
      </c>
      <c r="P31" t="n">
        <v>136.3</v>
      </c>
      <c r="Q31" t="n">
        <v>623.99</v>
      </c>
      <c r="R31" t="n">
        <v>39.98</v>
      </c>
      <c r="S31" t="n">
        <v>29.8</v>
      </c>
      <c r="T31" t="n">
        <v>3982.51</v>
      </c>
      <c r="U31" t="n">
        <v>0.75</v>
      </c>
      <c r="V31" t="n">
        <v>0.85</v>
      </c>
      <c r="W31" t="n">
        <v>2.37</v>
      </c>
      <c r="X31" t="n">
        <v>0.24</v>
      </c>
      <c r="Y31" t="n">
        <v>1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7.1345</v>
      </c>
      <c r="E32" t="n">
        <v>14.02</v>
      </c>
      <c r="F32" t="n">
        <v>10.99</v>
      </c>
      <c r="G32" t="n">
        <v>50.74</v>
      </c>
      <c r="H32" t="n">
        <v>0.73</v>
      </c>
      <c r="I32" t="n">
        <v>13</v>
      </c>
      <c r="J32" t="n">
        <v>206.54</v>
      </c>
      <c r="K32" t="n">
        <v>54.38</v>
      </c>
      <c r="L32" t="n">
        <v>8.5</v>
      </c>
      <c r="M32" t="n">
        <v>11</v>
      </c>
      <c r="N32" t="n">
        <v>43.67</v>
      </c>
      <c r="O32" t="n">
        <v>25707.76</v>
      </c>
      <c r="P32" t="n">
        <v>136.17</v>
      </c>
      <c r="Q32" t="n">
        <v>624.04</v>
      </c>
      <c r="R32" t="n">
        <v>39.94</v>
      </c>
      <c r="S32" t="n">
        <v>29.8</v>
      </c>
      <c r="T32" t="n">
        <v>3961.39</v>
      </c>
      <c r="U32" t="n">
        <v>0.75</v>
      </c>
      <c r="V32" t="n">
        <v>0.85</v>
      </c>
      <c r="W32" t="n">
        <v>2.38</v>
      </c>
      <c r="X32" t="n">
        <v>0.25</v>
      </c>
      <c r="Y32" t="n">
        <v>1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7.169</v>
      </c>
      <c r="E33" t="n">
        <v>13.95</v>
      </c>
      <c r="F33" t="n">
        <v>10.97</v>
      </c>
      <c r="G33" t="n">
        <v>54.83</v>
      </c>
      <c r="H33" t="n">
        <v>0.75</v>
      </c>
      <c r="I33" t="n">
        <v>12</v>
      </c>
      <c r="J33" t="n">
        <v>206.94</v>
      </c>
      <c r="K33" t="n">
        <v>54.38</v>
      </c>
      <c r="L33" t="n">
        <v>8.75</v>
      </c>
      <c r="M33" t="n">
        <v>10</v>
      </c>
      <c r="N33" t="n">
        <v>43.81</v>
      </c>
      <c r="O33" t="n">
        <v>25756.9</v>
      </c>
      <c r="P33" t="n">
        <v>134.27</v>
      </c>
      <c r="Q33" t="n">
        <v>623.97</v>
      </c>
      <c r="R33" t="n">
        <v>38.98</v>
      </c>
      <c r="S33" t="n">
        <v>29.8</v>
      </c>
      <c r="T33" t="n">
        <v>3488.54</v>
      </c>
      <c r="U33" t="n">
        <v>0.76</v>
      </c>
      <c r="V33" t="n">
        <v>0.85</v>
      </c>
      <c r="W33" t="n">
        <v>2.38</v>
      </c>
      <c r="X33" t="n">
        <v>0.22</v>
      </c>
      <c r="Y33" t="n">
        <v>1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7.168</v>
      </c>
      <c r="E34" t="n">
        <v>13.95</v>
      </c>
      <c r="F34" t="n">
        <v>10.97</v>
      </c>
      <c r="G34" t="n">
        <v>54.84</v>
      </c>
      <c r="H34" t="n">
        <v>0.77</v>
      </c>
      <c r="I34" t="n">
        <v>12</v>
      </c>
      <c r="J34" t="n">
        <v>207.34</v>
      </c>
      <c r="K34" t="n">
        <v>54.38</v>
      </c>
      <c r="L34" t="n">
        <v>9</v>
      </c>
      <c r="M34" t="n">
        <v>10</v>
      </c>
      <c r="N34" t="n">
        <v>43.96</v>
      </c>
      <c r="O34" t="n">
        <v>25806.1</v>
      </c>
      <c r="P34" t="n">
        <v>133.91</v>
      </c>
      <c r="Q34" t="n">
        <v>623.98</v>
      </c>
      <c r="R34" t="n">
        <v>39.26</v>
      </c>
      <c r="S34" t="n">
        <v>29.8</v>
      </c>
      <c r="T34" t="n">
        <v>3630.36</v>
      </c>
      <c r="U34" t="n">
        <v>0.76</v>
      </c>
      <c r="V34" t="n">
        <v>0.85</v>
      </c>
      <c r="W34" t="n">
        <v>2.37</v>
      </c>
      <c r="X34" t="n">
        <v>0.22</v>
      </c>
      <c r="Y34" t="n">
        <v>1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7.1626</v>
      </c>
      <c r="E35" t="n">
        <v>13.96</v>
      </c>
      <c r="F35" t="n">
        <v>10.98</v>
      </c>
      <c r="G35" t="n">
        <v>54.89</v>
      </c>
      <c r="H35" t="n">
        <v>0.79</v>
      </c>
      <c r="I35" t="n">
        <v>12</v>
      </c>
      <c r="J35" t="n">
        <v>207.74</v>
      </c>
      <c r="K35" t="n">
        <v>54.38</v>
      </c>
      <c r="L35" t="n">
        <v>9.25</v>
      </c>
      <c r="M35" t="n">
        <v>10</v>
      </c>
      <c r="N35" t="n">
        <v>44.11</v>
      </c>
      <c r="O35" t="n">
        <v>25855.35</v>
      </c>
      <c r="P35" t="n">
        <v>133.84</v>
      </c>
      <c r="Q35" t="n">
        <v>624.05</v>
      </c>
      <c r="R35" t="n">
        <v>39.45</v>
      </c>
      <c r="S35" t="n">
        <v>29.8</v>
      </c>
      <c r="T35" t="n">
        <v>3723.93</v>
      </c>
      <c r="U35" t="n">
        <v>0.76</v>
      </c>
      <c r="V35" t="n">
        <v>0.85</v>
      </c>
      <c r="W35" t="n">
        <v>2.37</v>
      </c>
      <c r="X35" t="n">
        <v>0.23</v>
      </c>
      <c r="Y35" t="n">
        <v>1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7.2079</v>
      </c>
      <c r="E36" t="n">
        <v>13.87</v>
      </c>
      <c r="F36" t="n">
        <v>10.93</v>
      </c>
      <c r="G36" t="n">
        <v>59.61</v>
      </c>
      <c r="H36" t="n">
        <v>0.8100000000000001</v>
      </c>
      <c r="I36" t="n">
        <v>11</v>
      </c>
      <c r="J36" t="n">
        <v>208.14</v>
      </c>
      <c r="K36" t="n">
        <v>54.38</v>
      </c>
      <c r="L36" t="n">
        <v>9.5</v>
      </c>
      <c r="M36" t="n">
        <v>9</v>
      </c>
      <c r="N36" t="n">
        <v>44.26</v>
      </c>
      <c r="O36" t="n">
        <v>25904.65</v>
      </c>
      <c r="P36" t="n">
        <v>131.77</v>
      </c>
      <c r="Q36" t="n">
        <v>624.02</v>
      </c>
      <c r="R36" t="n">
        <v>38.13</v>
      </c>
      <c r="S36" t="n">
        <v>29.8</v>
      </c>
      <c r="T36" t="n">
        <v>3067.99</v>
      </c>
      <c r="U36" t="n">
        <v>0.78</v>
      </c>
      <c r="V36" t="n">
        <v>0.85</v>
      </c>
      <c r="W36" t="n">
        <v>2.36</v>
      </c>
      <c r="X36" t="n">
        <v>0.18</v>
      </c>
      <c r="Y36" t="n">
        <v>1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7.198</v>
      </c>
      <c r="E37" t="n">
        <v>13.89</v>
      </c>
      <c r="F37" t="n">
        <v>10.95</v>
      </c>
      <c r="G37" t="n">
        <v>59.72</v>
      </c>
      <c r="H37" t="n">
        <v>0.83</v>
      </c>
      <c r="I37" t="n">
        <v>11</v>
      </c>
      <c r="J37" t="n">
        <v>208.54</v>
      </c>
      <c r="K37" t="n">
        <v>54.38</v>
      </c>
      <c r="L37" t="n">
        <v>9.75</v>
      </c>
      <c r="M37" t="n">
        <v>9</v>
      </c>
      <c r="N37" t="n">
        <v>44.41</v>
      </c>
      <c r="O37" t="n">
        <v>25954</v>
      </c>
      <c r="P37" t="n">
        <v>131.95</v>
      </c>
      <c r="Q37" t="n">
        <v>623.98</v>
      </c>
      <c r="R37" t="n">
        <v>38.54</v>
      </c>
      <c r="S37" t="n">
        <v>29.8</v>
      </c>
      <c r="T37" t="n">
        <v>3273.59</v>
      </c>
      <c r="U37" t="n">
        <v>0.77</v>
      </c>
      <c r="V37" t="n">
        <v>0.85</v>
      </c>
      <c r="W37" t="n">
        <v>2.37</v>
      </c>
      <c r="X37" t="n">
        <v>0.2</v>
      </c>
      <c r="Y37" t="n">
        <v>1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7.1961</v>
      </c>
      <c r="E38" t="n">
        <v>13.9</v>
      </c>
      <c r="F38" t="n">
        <v>10.95</v>
      </c>
      <c r="G38" t="n">
        <v>59.74</v>
      </c>
      <c r="H38" t="n">
        <v>0.85</v>
      </c>
      <c r="I38" t="n">
        <v>11</v>
      </c>
      <c r="J38" t="n">
        <v>208.94</v>
      </c>
      <c r="K38" t="n">
        <v>54.38</v>
      </c>
      <c r="L38" t="n">
        <v>10</v>
      </c>
      <c r="M38" t="n">
        <v>9</v>
      </c>
      <c r="N38" t="n">
        <v>44.56</v>
      </c>
      <c r="O38" t="n">
        <v>26003.41</v>
      </c>
      <c r="P38" t="n">
        <v>131.31</v>
      </c>
      <c r="Q38" t="n">
        <v>624.05</v>
      </c>
      <c r="R38" t="n">
        <v>38.76</v>
      </c>
      <c r="S38" t="n">
        <v>29.8</v>
      </c>
      <c r="T38" t="n">
        <v>3380.95</v>
      </c>
      <c r="U38" t="n">
        <v>0.77</v>
      </c>
      <c r="V38" t="n">
        <v>0.85</v>
      </c>
      <c r="W38" t="n">
        <v>2.37</v>
      </c>
      <c r="X38" t="n">
        <v>0.2</v>
      </c>
      <c r="Y38" t="n">
        <v>1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7.1942</v>
      </c>
      <c r="E39" t="n">
        <v>13.9</v>
      </c>
      <c r="F39" t="n">
        <v>10.96</v>
      </c>
      <c r="G39" t="n">
        <v>59.76</v>
      </c>
      <c r="H39" t="n">
        <v>0.87</v>
      </c>
      <c r="I39" t="n">
        <v>11</v>
      </c>
      <c r="J39" t="n">
        <v>209.34</v>
      </c>
      <c r="K39" t="n">
        <v>54.38</v>
      </c>
      <c r="L39" t="n">
        <v>10.25</v>
      </c>
      <c r="M39" t="n">
        <v>9</v>
      </c>
      <c r="N39" t="n">
        <v>44.71</v>
      </c>
      <c r="O39" t="n">
        <v>26052.86</v>
      </c>
      <c r="P39" t="n">
        <v>129.74</v>
      </c>
      <c r="Q39" t="n">
        <v>624</v>
      </c>
      <c r="R39" t="n">
        <v>38.72</v>
      </c>
      <c r="S39" t="n">
        <v>29.8</v>
      </c>
      <c r="T39" t="n">
        <v>3360.91</v>
      </c>
      <c r="U39" t="n">
        <v>0.77</v>
      </c>
      <c r="V39" t="n">
        <v>0.85</v>
      </c>
      <c r="W39" t="n">
        <v>2.37</v>
      </c>
      <c r="X39" t="n">
        <v>0.21</v>
      </c>
      <c r="Y39" t="n">
        <v>1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7.2301</v>
      </c>
      <c r="E40" t="n">
        <v>13.83</v>
      </c>
      <c r="F40" t="n">
        <v>10.93</v>
      </c>
      <c r="G40" t="n">
        <v>65.55</v>
      </c>
      <c r="H40" t="n">
        <v>0.89</v>
      </c>
      <c r="I40" t="n">
        <v>10</v>
      </c>
      <c r="J40" t="n">
        <v>209.74</v>
      </c>
      <c r="K40" t="n">
        <v>54.38</v>
      </c>
      <c r="L40" t="n">
        <v>10.5</v>
      </c>
      <c r="M40" t="n">
        <v>8</v>
      </c>
      <c r="N40" t="n">
        <v>44.87</v>
      </c>
      <c r="O40" t="n">
        <v>26102.37</v>
      </c>
      <c r="P40" t="n">
        <v>129.09</v>
      </c>
      <c r="Q40" t="n">
        <v>623.98</v>
      </c>
      <c r="R40" t="n">
        <v>37.85</v>
      </c>
      <c r="S40" t="n">
        <v>29.8</v>
      </c>
      <c r="T40" t="n">
        <v>2932.24</v>
      </c>
      <c r="U40" t="n">
        <v>0.79</v>
      </c>
      <c r="V40" t="n">
        <v>0.85</v>
      </c>
      <c r="W40" t="n">
        <v>2.37</v>
      </c>
      <c r="X40" t="n">
        <v>0.18</v>
      </c>
      <c r="Y40" t="n">
        <v>1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7.2304</v>
      </c>
      <c r="E41" t="n">
        <v>13.83</v>
      </c>
      <c r="F41" t="n">
        <v>10.93</v>
      </c>
      <c r="G41" t="n">
        <v>65.55</v>
      </c>
      <c r="H41" t="n">
        <v>0.91</v>
      </c>
      <c r="I41" t="n">
        <v>10</v>
      </c>
      <c r="J41" t="n">
        <v>210.14</v>
      </c>
      <c r="K41" t="n">
        <v>54.38</v>
      </c>
      <c r="L41" t="n">
        <v>10.75</v>
      </c>
      <c r="M41" t="n">
        <v>8</v>
      </c>
      <c r="N41" t="n">
        <v>45.02</v>
      </c>
      <c r="O41" t="n">
        <v>26151.93</v>
      </c>
      <c r="P41" t="n">
        <v>129.11</v>
      </c>
      <c r="Q41" t="n">
        <v>623.97</v>
      </c>
      <c r="R41" t="n">
        <v>37.81</v>
      </c>
      <c r="S41" t="n">
        <v>29.8</v>
      </c>
      <c r="T41" t="n">
        <v>2913.91</v>
      </c>
      <c r="U41" t="n">
        <v>0.79</v>
      </c>
      <c r="V41" t="n">
        <v>0.85</v>
      </c>
      <c r="W41" t="n">
        <v>2.37</v>
      </c>
      <c r="X41" t="n">
        <v>0.18</v>
      </c>
      <c r="Y41" t="n">
        <v>1</v>
      </c>
      <c r="Z41" t="n">
        <v>10</v>
      </c>
    </row>
    <row r="42">
      <c r="A42" t="n">
        <v>40</v>
      </c>
      <c r="B42" t="n">
        <v>100</v>
      </c>
      <c r="C42" t="inlineStr">
        <is>
          <t xml:space="preserve">CONCLUIDO	</t>
        </is>
      </c>
      <c r="D42" t="n">
        <v>7.2308</v>
      </c>
      <c r="E42" t="n">
        <v>13.83</v>
      </c>
      <c r="F42" t="n">
        <v>10.92</v>
      </c>
      <c r="G42" t="n">
        <v>65.55</v>
      </c>
      <c r="H42" t="n">
        <v>0.93</v>
      </c>
      <c r="I42" t="n">
        <v>10</v>
      </c>
      <c r="J42" t="n">
        <v>210.55</v>
      </c>
      <c r="K42" t="n">
        <v>54.38</v>
      </c>
      <c r="L42" t="n">
        <v>11</v>
      </c>
      <c r="M42" t="n">
        <v>8</v>
      </c>
      <c r="N42" t="n">
        <v>45.17</v>
      </c>
      <c r="O42" t="n">
        <v>26201.54</v>
      </c>
      <c r="P42" t="n">
        <v>127.95</v>
      </c>
      <c r="Q42" t="n">
        <v>623.99</v>
      </c>
      <c r="R42" t="n">
        <v>37.8</v>
      </c>
      <c r="S42" t="n">
        <v>29.8</v>
      </c>
      <c r="T42" t="n">
        <v>2905.86</v>
      </c>
      <c r="U42" t="n">
        <v>0.79</v>
      </c>
      <c r="V42" t="n">
        <v>0.86</v>
      </c>
      <c r="W42" t="n">
        <v>2.37</v>
      </c>
      <c r="X42" t="n">
        <v>0.18</v>
      </c>
      <c r="Y42" t="n">
        <v>1</v>
      </c>
      <c r="Z42" t="n">
        <v>10</v>
      </c>
    </row>
    <row r="43">
      <c r="A43" t="n">
        <v>41</v>
      </c>
      <c r="B43" t="n">
        <v>100</v>
      </c>
      <c r="C43" t="inlineStr">
        <is>
          <t xml:space="preserve">CONCLUIDO	</t>
        </is>
      </c>
      <c r="D43" t="n">
        <v>7.2597</v>
      </c>
      <c r="E43" t="n">
        <v>13.77</v>
      </c>
      <c r="F43" t="n">
        <v>10.91</v>
      </c>
      <c r="G43" t="n">
        <v>72.72</v>
      </c>
      <c r="H43" t="n">
        <v>0.95</v>
      </c>
      <c r="I43" t="n">
        <v>9</v>
      </c>
      <c r="J43" t="n">
        <v>210.95</v>
      </c>
      <c r="K43" t="n">
        <v>54.38</v>
      </c>
      <c r="L43" t="n">
        <v>11.25</v>
      </c>
      <c r="M43" t="n">
        <v>7</v>
      </c>
      <c r="N43" t="n">
        <v>45.32</v>
      </c>
      <c r="O43" t="n">
        <v>26251.2</v>
      </c>
      <c r="P43" t="n">
        <v>125.86</v>
      </c>
      <c r="Q43" t="n">
        <v>623.99</v>
      </c>
      <c r="R43" t="n">
        <v>37.22</v>
      </c>
      <c r="S43" t="n">
        <v>29.8</v>
      </c>
      <c r="T43" t="n">
        <v>2623.43</v>
      </c>
      <c r="U43" t="n">
        <v>0.8</v>
      </c>
      <c r="V43" t="n">
        <v>0.86</v>
      </c>
      <c r="W43" t="n">
        <v>2.37</v>
      </c>
      <c r="X43" t="n">
        <v>0.16</v>
      </c>
      <c r="Y43" t="n">
        <v>1</v>
      </c>
      <c r="Z43" t="n">
        <v>10</v>
      </c>
    </row>
    <row r="44">
      <c r="A44" t="n">
        <v>42</v>
      </c>
      <c r="B44" t="n">
        <v>100</v>
      </c>
      <c r="C44" t="inlineStr">
        <is>
          <t xml:space="preserve">CONCLUIDO	</t>
        </is>
      </c>
      <c r="D44" t="n">
        <v>7.255</v>
      </c>
      <c r="E44" t="n">
        <v>13.78</v>
      </c>
      <c r="F44" t="n">
        <v>10.92</v>
      </c>
      <c r="G44" t="n">
        <v>72.78</v>
      </c>
      <c r="H44" t="n">
        <v>0.97</v>
      </c>
      <c r="I44" t="n">
        <v>9</v>
      </c>
      <c r="J44" t="n">
        <v>211.35</v>
      </c>
      <c r="K44" t="n">
        <v>54.38</v>
      </c>
      <c r="L44" t="n">
        <v>11.5</v>
      </c>
      <c r="M44" t="n">
        <v>7</v>
      </c>
      <c r="N44" t="n">
        <v>45.48</v>
      </c>
      <c r="O44" t="n">
        <v>26300.92</v>
      </c>
      <c r="P44" t="n">
        <v>126.11</v>
      </c>
      <c r="Q44" t="n">
        <v>623.99</v>
      </c>
      <c r="R44" t="n">
        <v>37.53</v>
      </c>
      <c r="S44" t="n">
        <v>29.8</v>
      </c>
      <c r="T44" t="n">
        <v>2776.75</v>
      </c>
      <c r="U44" t="n">
        <v>0.79</v>
      </c>
      <c r="V44" t="n">
        <v>0.86</v>
      </c>
      <c r="W44" t="n">
        <v>2.37</v>
      </c>
      <c r="X44" t="n">
        <v>0.17</v>
      </c>
      <c r="Y44" t="n">
        <v>1</v>
      </c>
      <c r="Z44" t="n">
        <v>10</v>
      </c>
    </row>
    <row r="45">
      <c r="A45" t="n">
        <v>43</v>
      </c>
      <c r="B45" t="n">
        <v>100</v>
      </c>
      <c r="C45" t="inlineStr">
        <is>
          <t xml:space="preserve">CONCLUIDO	</t>
        </is>
      </c>
      <c r="D45" t="n">
        <v>7.2566</v>
      </c>
      <c r="E45" t="n">
        <v>13.78</v>
      </c>
      <c r="F45" t="n">
        <v>10.91</v>
      </c>
      <c r="G45" t="n">
        <v>72.76000000000001</v>
      </c>
      <c r="H45" t="n">
        <v>0.99</v>
      </c>
      <c r="I45" t="n">
        <v>9</v>
      </c>
      <c r="J45" t="n">
        <v>211.76</v>
      </c>
      <c r="K45" t="n">
        <v>54.38</v>
      </c>
      <c r="L45" t="n">
        <v>11.75</v>
      </c>
      <c r="M45" t="n">
        <v>7</v>
      </c>
      <c r="N45" t="n">
        <v>45.63</v>
      </c>
      <c r="O45" t="n">
        <v>26350.68</v>
      </c>
      <c r="P45" t="n">
        <v>126.17</v>
      </c>
      <c r="Q45" t="n">
        <v>623.97</v>
      </c>
      <c r="R45" t="n">
        <v>37.62</v>
      </c>
      <c r="S45" t="n">
        <v>29.8</v>
      </c>
      <c r="T45" t="n">
        <v>2822.98</v>
      </c>
      <c r="U45" t="n">
        <v>0.79</v>
      </c>
      <c r="V45" t="n">
        <v>0.86</v>
      </c>
      <c r="W45" t="n">
        <v>2.37</v>
      </c>
      <c r="X45" t="n">
        <v>0.17</v>
      </c>
      <c r="Y45" t="n">
        <v>1</v>
      </c>
      <c r="Z45" t="n">
        <v>10</v>
      </c>
    </row>
    <row r="46">
      <c r="A46" t="n">
        <v>44</v>
      </c>
      <c r="B46" t="n">
        <v>100</v>
      </c>
      <c r="C46" t="inlineStr">
        <is>
          <t xml:space="preserve">CONCLUIDO	</t>
        </is>
      </c>
      <c r="D46" t="n">
        <v>7.2625</v>
      </c>
      <c r="E46" t="n">
        <v>13.77</v>
      </c>
      <c r="F46" t="n">
        <v>10.9</v>
      </c>
      <c r="G46" t="n">
        <v>72.69</v>
      </c>
      <c r="H46" t="n">
        <v>1</v>
      </c>
      <c r="I46" t="n">
        <v>9</v>
      </c>
      <c r="J46" t="n">
        <v>212.16</v>
      </c>
      <c r="K46" t="n">
        <v>54.38</v>
      </c>
      <c r="L46" t="n">
        <v>12</v>
      </c>
      <c r="M46" t="n">
        <v>7</v>
      </c>
      <c r="N46" t="n">
        <v>45.78</v>
      </c>
      <c r="O46" t="n">
        <v>26400.51</v>
      </c>
      <c r="P46" t="n">
        <v>125.51</v>
      </c>
      <c r="Q46" t="n">
        <v>623.98</v>
      </c>
      <c r="R46" t="n">
        <v>37.2</v>
      </c>
      <c r="S46" t="n">
        <v>29.8</v>
      </c>
      <c r="T46" t="n">
        <v>2611.26</v>
      </c>
      <c r="U46" t="n">
        <v>0.8</v>
      </c>
      <c r="V46" t="n">
        <v>0.86</v>
      </c>
      <c r="W46" t="n">
        <v>2.36</v>
      </c>
      <c r="X46" t="n">
        <v>0.16</v>
      </c>
      <c r="Y46" t="n">
        <v>1</v>
      </c>
      <c r="Z46" t="n">
        <v>10</v>
      </c>
    </row>
    <row r="47">
      <c r="A47" t="n">
        <v>45</v>
      </c>
      <c r="B47" t="n">
        <v>100</v>
      </c>
      <c r="C47" t="inlineStr">
        <is>
          <t xml:space="preserve">CONCLUIDO	</t>
        </is>
      </c>
      <c r="D47" t="n">
        <v>7.2603</v>
      </c>
      <c r="E47" t="n">
        <v>13.77</v>
      </c>
      <c r="F47" t="n">
        <v>10.91</v>
      </c>
      <c r="G47" t="n">
        <v>72.70999999999999</v>
      </c>
      <c r="H47" t="n">
        <v>1.02</v>
      </c>
      <c r="I47" t="n">
        <v>9</v>
      </c>
      <c r="J47" t="n">
        <v>212.56</v>
      </c>
      <c r="K47" t="n">
        <v>54.38</v>
      </c>
      <c r="L47" t="n">
        <v>12.25</v>
      </c>
      <c r="M47" t="n">
        <v>7</v>
      </c>
      <c r="N47" t="n">
        <v>45.94</v>
      </c>
      <c r="O47" t="n">
        <v>26450.38</v>
      </c>
      <c r="P47" t="n">
        <v>123.84</v>
      </c>
      <c r="Q47" t="n">
        <v>623.99</v>
      </c>
      <c r="R47" t="n">
        <v>37.2</v>
      </c>
      <c r="S47" t="n">
        <v>29.8</v>
      </c>
      <c r="T47" t="n">
        <v>2613.91</v>
      </c>
      <c r="U47" t="n">
        <v>0.8</v>
      </c>
      <c r="V47" t="n">
        <v>0.86</v>
      </c>
      <c r="W47" t="n">
        <v>2.37</v>
      </c>
      <c r="X47" t="n">
        <v>0.16</v>
      </c>
      <c r="Y47" t="n">
        <v>1</v>
      </c>
      <c r="Z47" t="n">
        <v>10</v>
      </c>
    </row>
    <row r="48">
      <c r="A48" t="n">
        <v>46</v>
      </c>
      <c r="B48" t="n">
        <v>100</v>
      </c>
      <c r="C48" t="inlineStr">
        <is>
          <t xml:space="preserve">CONCLUIDO	</t>
        </is>
      </c>
      <c r="D48" t="n">
        <v>7.2534</v>
      </c>
      <c r="E48" t="n">
        <v>13.79</v>
      </c>
      <c r="F48" t="n">
        <v>10.92</v>
      </c>
      <c r="G48" t="n">
        <v>72.8</v>
      </c>
      <c r="H48" t="n">
        <v>1.04</v>
      </c>
      <c r="I48" t="n">
        <v>9</v>
      </c>
      <c r="J48" t="n">
        <v>212.97</v>
      </c>
      <c r="K48" t="n">
        <v>54.38</v>
      </c>
      <c r="L48" t="n">
        <v>12.5</v>
      </c>
      <c r="M48" t="n">
        <v>7</v>
      </c>
      <c r="N48" t="n">
        <v>46.09</v>
      </c>
      <c r="O48" t="n">
        <v>26500.31</v>
      </c>
      <c r="P48" t="n">
        <v>122.93</v>
      </c>
      <c r="Q48" t="n">
        <v>623.97</v>
      </c>
      <c r="R48" t="n">
        <v>37.82</v>
      </c>
      <c r="S48" t="n">
        <v>29.8</v>
      </c>
      <c r="T48" t="n">
        <v>2923.9</v>
      </c>
      <c r="U48" t="n">
        <v>0.79</v>
      </c>
      <c r="V48" t="n">
        <v>0.86</v>
      </c>
      <c r="W48" t="n">
        <v>2.37</v>
      </c>
      <c r="X48" t="n">
        <v>0.17</v>
      </c>
      <c r="Y48" t="n">
        <v>1</v>
      </c>
      <c r="Z48" t="n">
        <v>10</v>
      </c>
    </row>
    <row r="49">
      <c r="A49" t="n">
        <v>47</v>
      </c>
      <c r="B49" t="n">
        <v>100</v>
      </c>
      <c r="C49" t="inlineStr">
        <is>
          <t xml:space="preserve">CONCLUIDO	</t>
        </is>
      </c>
      <c r="D49" t="n">
        <v>7.2869</v>
      </c>
      <c r="E49" t="n">
        <v>13.72</v>
      </c>
      <c r="F49" t="n">
        <v>10.9</v>
      </c>
      <c r="G49" t="n">
        <v>81.72</v>
      </c>
      <c r="H49" t="n">
        <v>1.06</v>
      </c>
      <c r="I49" t="n">
        <v>8</v>
      </c>
      <c r="J49" t="n">
        <v>213.37</v>
      </c>
      <c r="K49" t="n">
        <v>54.38</v>
      </c>
      <c r="L49" t="n">
        <v>12.75</v>
      </c>
      <c r="M49" t="n">
        <v>5</v>
      </c>
      <c r="N49" t="n">
        <v>46.25</v>
      </c>
      <c r="O49" t="n">
        <v>26550.29</v>
      </c>
      <c r="P49" t="n">
        <v>122.36</v>
      </c>
      <c r="Q49" t="n">
        <v>623.97</v>
      </c>
      <c r="R49" t="n">
        <v>36.93</v>
      </c>
      <c r="S49" t="n">
        <v>29.8</v>
      </c>
      <c r="T49" t="n">
        <v>2484.92</v>
      </c>
      <c r="U49" t="n">
        <v>0.8100000000000001</v>
      </c>
      <c r="V49" t="n">
        <v>0.86</v>
      </c>
      <c r="W49" t="n">
        <v>2.37</v>
      </c>
      <c r="X49" t="n">
        <v>0.15</v>
      </c>
      <c r="Y49" t="n">
        <v>1</v>
      </c>
      <c r="Z49" t="n">
        <v>10</v>
      </c>
    </row>
    <row r="50">
      <c r="A50" t="n">
        <v>48</v>
      </c>
      <c r="B50" t="n">
        <v>100</v>
      </c>
      <c r="C50" t="inlineStr">
        <is>
          <t xml:space="preserve">CONCLUIDO	</t>
        </is>
      </c>
      <c r="D50" t="n">
        <v>7.288</v>
      </c>
      <c r="E50" t="n">
        <v>13.72</v>
      </c>
      <c r="F50" t="n">
        <v>10.89</v>
      </c>
      <c r="G50" t="n">
        <v>81.7</v>
      </c>
      <c r="H50" t="n">
        <v>1.08</v>
      </c>
      <c r="I50" t="n">
        <v>8</v>
      </c>
      <c r="J50" t="n">
        <v>213.78</v>
      </c>
      <c r="K50" t="n">
        <v>54.38</v>
      </c>
      <c r="L50" t="n">
        <v>13</v>
      </c>
      <c r="M50" t="n">
        <v>5</v>
      </c>
      <c r="N50" t="n">
        <v>46.4</v>
      </c>
      <c r="O50" t="n">
        <v>26600.32</v>
      </c>
      <c r="P50" t="n">
        <v>122.07</v>
      </c>
      <c r="Q50" t="n">
        <v>623.99</v>
      </c>
      <c r="R50" t="n">
        <v>36.97</v>
      </c>
      <c r="S50" t="n">
        <v>29.8</v>
      </c>
      <c r="T50" t="n">
        <v>2501.94</v>
      </c>
      <c r="U50" t="n">
        <v>0.8100000000000001</v>
      </c>
      <c r="V50" t="n">
        <v>0.86</v>
      </c>
      <c r="W50" t="n">
        <v>2.36</v>
      </c>
      <c r="X50" t="n">
        <v>0.15</v>
      </c>
      <c r="Y50" t="n">
        <v>1</v>
      </c>
      <c r="Z50" t="n">
        <v>10</v>
      </c>
    </row>
    <row r="51">
      <c r="A51" t="n">
        <v>49</v>
      </c>
      <c r="B51" t="n">
        <v>100</v>
      </c>
      <c r="C51" t="inlineStr">
        <is>
          <t xml:space="preserve">CONCLUIDO	</t>
        </is>
      </c>
      <c r="D51" t="n">
        <v>7.2916</v>
      </c>
      <c r="E51" t="n">
        <v>13.71</v>
      </c>
      <c r="F51" t="n">
        <v>10.89</v>
      </c>
      <c r="G51" t="n">
        <v>81.65000000000001</v>
      </c>
      <c r="H51" t="n">
        <v>1.1</v>
      </c>
      <c r="I51" t="n">
        <v>8</v>
      </c>
      <c r="J51" t="n">
        <v>214.19</v>
      </c>
      <c r="K51" t="n">
        <v>54.38</v>
      </c>
      <c r="L51" t="n">
        <v>13.25</v>
      </c>
      <c r="M51" t="n">
        <v>3</v>
      </c>
      <c r="N51" t="n">
        <v>46.56</v>
      </c>
      <c r="O51" t="n">
        <v>26650.41</v>
      </c>
      <c r="P51" t="n">
        <v>121.34</v>
      </c>
      <c r="Q51" t="n">
        <v>623.97</v>
      </c>
      <c r="R51" t="n">
        <v>36.57</v>
      </c>
      <c r="S51" t="n">
        <v>29.8</v>
      </c>
      <c r="T51" t="n">
        <v>2304.84</v>
      </c>
      <c r="U51" t="n">
        <v>0.8100000000000001</v>
      </c>
      <c r="V51" t="n">
        <v>0.86</v>
      </c>
      <c r="W51" t="n">
        <v>2.37</v>
      </c>
      <c r="X51" t="n">
        <v>0.14</v>
      </c>
      <c r="Y51" t="n">
        <v>1</v>
      </c>
      <c r="Z51" t="n">
        <v>10</v>
      </c>
    </row>
    <row r="52">
      <c r="A52" t="n">
        <v>50</v>
      </c>
      <c r="B52" t="n">
        <v>100</v>
      </c>
      <c r="C52" t="inlineStr">
        <is>
          <t xml:space="preserve">CONCLUIDO	</t>
        </is>
      </c>
      <c r="D52" t="n">
        <v>7.2876</v>
      </c>
      <c r="E52" t="n">
        <v>13.72</v>
      </c>
      <c r="F52" t="n">
        <v>10.89</v>
      </c>
      <c r="G52" t="n">
        <v>81.70999999999999</v>
      </c>
      <c r="H52" t="n">
        <v>1.12</v>
      </c>
      <c r="I52" t="n">
        <v>8</v>
      </c>
      <c r="J52" t="n">
        <v>214.59</v>
      </c>
      <c r="K52" t="n">
        <v>54.38</v>
      </c>
      <c r="L52" t="n">
        <v>13.5</v>
      </c>
      <c r="M52" t="n">
        <v>3</v>
      </c>
      <c r="N52" t="n">
        <v>46.72</v>
      </c>
      <c r="O52" t="n">
        <v>26700.55</v>
      </c>
      <c r="P52" t="n">
        <v>120.87</v>
      </c>
      <c r="Q52" t="n">
        <v>623.97</v>
      </c>
      <c r="R52" t="n">
        <v>36.69</v>
      </c>
      <c r="S52" t="n">
        <v>29.8</v>
      </c>
      <c r="T52" t="n">
        <v>2362.83</v>
      </c>
      <c r="U52" t="n">
        <v>0.8100000000000001</v>
      </c>
      <c r="V52" t="n">
        <v>0.86</v>
      </c>
      <c r="W52" t="n">
        <v>2.37</v>
      </c>
      <c r="X52" t="n">
        <v>0.15</v>
      </c>
      <c r="Y52" t="n">
        <v>1</v>
      </c>
      <c r="Z52" t="n">
        <v>10</v>
      </c>
    </row>
    <row r="53">
      <c r="A53" t="n">
        <v>51</v>
      </c>
      <c r="B53" t="n">
        <v>100</v>
      </c>
      <c r="C53" t="inlineStr">
        <is>
          <t xml:space="preserve">CONCLUIDO	</t>
        </is>
      </c>
      <c r="D53" t="n">
        <v>7.2935</v>
      </c>
      <c r="E53" t="n">
        <v>13.71</v>
      </c>
      <c r="F53" t="n">
        <v>10.88</v>
      </c>
      <c r="G53" t="n">
        <v>81.62</v>
      </c>
      <c r="H53" t="n">
        <v>1.14</v>
      </c>
      <c r="I53" t="n">
        <v>8</v>
      </c>
      <c r="J53" t="n">
        <v>215</v>
      </c>
      <c r="K53" t="n">
        <v>54.38</v>
      </c>
      <c r="L53" t="n">
        <v>13.75</v>
      </c>
      <c r="M53" t="n">
        <v>2</v>
      </c>
      <c r="N53" t="n">
        <v>46.87</v>
      </c>
      <c r="O53" t="n">
        <v>26750.75</v>
      </c>
      <c r="P53" t="n">
        <v>120.64</v>
      </c>
      <c r="Q53" t="n">
        <v>623.97</v>
      </c>
      <c r="R53" t="n">
        <v>36.35</v>
      </c>
      <c r="S53" t="n">
        <v>29.8</v>
      </c>
      <c r="T53" t="n">
        <v>2191.35</v>
      </c>
      <c r="U53" t="n">
        <v>0.82</v>
      </c>
      <c r="V53" t="n">
        <v>0.86</v>
      </c>
      <c r="W53" t="n">
        <v>2.37</v>
      </c>
      <c r="X53" t="n">
        <v>0.14</v>
      </c>
      <c r="Y53" t="n">
        <v>1</v>
      </c>
      <c r="Z53" t="n">
        <v>10</v>
      </c>
    </row>
    <row r="54">
      <c r="A54" t="n">
        <v>52</v>
      </c>
      <c r="B54" t="n">
        <v>100</v>
      </c>
      <c r="C54" t="inlineStr">
        <is>
          <t xml:space="preserve">CONCLUIDO	</t>
        </is>
      </c>
      <c r="D54" t="n">
        <v>7.2919</v>
      </c>
      <c r="E54" t="n">
        <v>13.71</v>
      </c>
      <c r="F54" t="n">
        <v>10.89</v>
      </c>
      <c r="G54" t="n">
        <v>81.65000000000001</v>
      </c>
      <c r="H54" t="n">
        <v>1.15</v>
      </c>
      <c r="I54" t="n">
        <v>8</v>
      </c>
      <c r="J54" t="n">
        <v>215.41</v>
      </c>
      <c r="K54" t="n">
        <v>54.38</v>
      </c>
      <c r="L54" t="n">
        <v>14</v>
      </c>
      <c r="M54" t="n">
        <v>1</v>
      </c>
      <c r="N54" t="n">
        <v>47.03</v>
      </c>
      <c r="O54" t="n">
        <v>26801</v>
      </c>
      <c r="P54" t="n">
        <v>120.54</v>
      </c>
      <c r="Q54" t="n">
        <v>623.97</v>
      </c>
      <c r="R54" t="n">
        <v>36.38</v>
      </c>
      <c r="S54" t="n">
        <v>29.8</v>
      </c>
      <c r="T54" t="n">
        <v>2208.91</v>
      </c>
      <c r="U54" t="n">
        <v>0.82</v>
      </c>
      <c r="V54" t="n">
        <v>0.86</v>
      </c>
      <c r="W54" t="n">
        <v>2.37</v>
      </c>
      <c r="X54" t="n">
        <v>0.14</v>
      </c>
      <c r="Y54" t="n">
        <v>1</v>
      </c>
      <c r="Z54" t="n">
        <v>10</v>
      </c>
    </row>
    <row r="55">
      <c r="A55" t="n">
        <v>53</v>
      </c>
      <c r="B55" t="n">
        <v>100</v>
      </c>
      <c r="C55" t="inlineStr">
        <is>
          <t xml:space="preserve">CONCLUIDO	</t>
        </is>
      </c>
      <c r="D55" t="n">
        <v>7.2905</v>
      </c>
      <c r="E55" t="n">
        <v>13.72</v>
      </c>
      <c r="F55" t="n">
        <v>10.89</v>
      </c>
      <c r="G55" t="n">
        <v>81.66</v>
      </c>
      <c r="H55" t="n">
        <v>1.17</v>
      </c>
      <c r="I55" t="n">
        <v>8</v>
      </c>
      <c r="J55" t="n">
        <v>215.82</v>
      </c>
      <c r="K55" t="n">
        <v>54.38</v>
      </c>
      <c r="L55" t="n">
        <v>14.25</v>
      </c>
      <c r="M55" t="n">
        <v>1</v>
      </c>
      <c r="N55" t="n">
        <v>47.19</v>
      </c>
      <c r="O55" t="n">
        <v>26851.31</v>
      </c>
      <c r="P55" t="n">
        <v>120.56</v>
      </c>
      <c r="Q55" t="n">
        <v>623.97</v>
      </c>
      <c r="R55" t="n">
        <v>36.41</v>
      </c>
      <c r="S55" t="n">
        <v>29.8</v>
      </c>
      <c r="T55" t="n">
        <v>2222.52</v>
      </c>
      <c r="U55" t="n">
        <v>0.82</v>
      </c>
      <c r="V55" t="n">
        <v>0.86</v>
      </c>
      <c r="W55" t="n">
        <v>2.37</v>
      </c>
      <c r="X55" t="n">
        <v>0.14</v>
      </c>
      <c r="Y55" t="n">
        <v>1</v>
      </c>
      <c r="Z55" t="n">
        <v>10</v>
      </c>
    </row>
    <row r="56">
      <c r="A56" t="n">
        <v>54</v>
      </c>
      <c r="B56" t="n">
        <v>100</v>
      </c>
      <c r="C56" t="inlineStr">
        <is>
          <t xml:space="preserve">CONCLUIDO	</t>
        </is>
      </c>
      <c r="D56" t="n">
        <v>7.2917</v>
      </c>
      <c r="E56" t="n">
        <v>13.71</v>
      </c>
      <c r="F56" t="n">
        <v>10.89</v>
      </c>
      <c r="G56" t="n">
        <v>81.65000000000001</v>
      </c>
      <c r="H56" t="n">
        <v>1.19</v>
      </c>
      <c r="I56" t="n">
        <v>8</v>
      </c>
      <c r="J56" t="n">
        <v>216.22</v>
      </c>
      <c r="K56" t="n">
        <v>54.38</v>
      </c>
      <c r="L56" t="n">
        <v>14.5</v>
      </c>
      <c r="M56" t="n">
        <v>1</v>
      </c>
      <c r="N56" t="n">
        <v>47.35</v>
      </c>
      <c r="O56" t="n">
        <v>26901.66</v>
      </c>
      <c r="P56" t="n">
        <v>120.49</v>
      </c>
      <c r="Q56" t="n">
        <v>623.97</v>
      </c>
      <c r="R56" t="n">
        <v>36.38</v>
      </c>
      <c r="S56" t="n">
        <v>29.8</v>
      </c>
      <c r="T56" t="n">
        <v>2209.76</v>
      </c>
      <c r="U56" t="n">
        <v>0.82</v>
      </c>
      <c r="V56" t="n">
        <v>0.86</v>
      </c>
      <c r="W56" t="n">
        <v>2.37</v>
      </c>
      <c r="X56" t="n">
        <v>0.14</v>
      </c>
      <c r="Y56" t="n">
        <v>1</v>
      </c>
      <c r="Z56" t="n">
        <v>10</v>
      </c>
    </row>
    <row r="57">
      <c r="A57" t="n">
        <v>55</v>
      </c>
      <c r="B57" t="n">
        <v>100</v>
      </c>
      <c r="C57" t="inlineStr">
        <is>
          <t xml:space="preserve">CONCLUIDO	</t>
        </is>
      </c>
      <c r="D57" t="n">
        <v>7.2913</v>
      </c>
      <c r="E57" t="n">
        <v>13.72</v>
      </c>
      <c r="F57" t="n">
        <v>10.89</v>
      </c>
      <c r="G57" t="n">
        <v>81.65000000000001</v>
      </c>
      <c r="H57" t="n">
        <v>1.21</v>
      </c>
      <c r="I57" t="n">
        <v>8</v>
      </c>
      <c r="J57" t="n">
        <v>216.63</v>
      </c>
      <c r="K57" t="n">
        <v>54.38</v>
      </c>
      <c r="L57" t="n">
        <v>14.75</v>
      </c>
      <c r="M57" t="n">
        <v>0</v>
      </c>
      <c r="N57" t="n">
        <v>47.51</v>
      </c>
      <c r="O57" t="n">
        <v>26952.08</v>
      </c>
      <c r="P57" t="n">
        <v>120.71</v>
      </c>
      <c r="Q57" t="n">
        <v>623.97</v>
      </c>
      <c r="R57" t="n">
        <v>36.38</v>
      </c>
      <c r="S57" t="n">
        <v>29.8</v>
      </c>
      <c r="T57" t="n">
        <v>2206.74</v>
      </c>
      <c r="U57" t="n">
        <v>0.82</v>
      </c>
      <c r="V57" t="n">
        <v>0.86</v>
      </c>
      <c r="W57" t="n">
        <v>2.37</v>
      </c>
      <c r="X57" t="n">
        <v>0.14</v>
      </c>
      <c r="Y57" t="n">
        <v>1</v>
      </c>
      <c r="Z57" t="n">
        <v>10</v>
      </c>
    </row>
    <row r="58">
      <c r="A58" t="n">
        <v>0</v>
      </c>
      <c r="B58" t="n">
        <v>140</v>
      </c>
      <c r="C58" t="inlineStr">
        <is>
          <t xml:space="preserve">CONCLUIDO	</t>
        </is>
      </c>
      <c r="D58" t="n">
        <v>3.7133</v>
      </c>
      <c r="E58" t="n">
        <v>26.93</v>
      </c>
      <c r="F58" t="n">
        <v>14.52</v>
      </c>
      <c r="G58" t="n">
        <v>4.79</v>
      </c>
      <c r="H58" t="n">
        <v>0.06</v>
      </c>
      <c r="I58" t="n">
        <v>182</v>
      </c>
      <c r="J58" t="n">
        <v>274.09</v>
      </c>
      <c r="K58" t="n">
        <v>60.56</v>
      </c>
      <c r="L58" t="n">
        <v>1</v>
      </c>
      <c r="M58" t="n">
        <v>180</v>
      </c>
      <c r="N58" t="n">
        <v>72.53</v>
      </c>
      <c r="O58" t="n">
        <v>34038.11</v>
      </c>
      <c r="P58" t="n">
        <v>251.81</v>
      </c>
      <c r="Q58" t="n">
        <v>624.47</v>
      </c>
      <c r="R58" t="n">
        <v>150.06</v>
      </c>
      <c r="S58" t="n">
        <v>29.8</v>
      </c>
      <c r="T58" t="n">
        <v>58177.35</v>
      </c>
      <c r="U58" t="n">
        <v>0.2</v>
      </c>
      <c r="V58" t="n">
        <v>0.64</v>
      </c>
      <c r="W58" t="n">
        <v>2.65</v>
      </c>
      <c r="X58" t="n">
        <v>3.77</v>
      </c>
      <c r="Y58" t="n">
        <v>1</v>
      </c>
      <c r="Z58" t="n">
        <v>10</v>
      </c>
    </row>
    <row r="59">
      <c r="A59" t="n">
        <v>1</v>
      </c>
      <c r="B59" t="n">
        <v>140</v>
      </c>
      <c r="C59" t="inlineStr">
        <is>
          <t xml:space="preserve">CONCLUIDO	</t>
        </is>
      </c>
      <c r="D59" t="n">
        <v>4.2615</v>
      </c>
      <c r="E59" t="n">
        <v>23.47</v>
      </c>
      <c r="F59" t="n">
        <v>13.52</v>
      </c>
      <c r="G59" t="n">
        <v>6.01</v>
      </c>
      <c r="H59" t="n">
        <v>0.08</v>
      </c>
      <c r="I59" t="n">
        <v>135</v>
      </c>
      <c r="J59" t="n">
        <v>274.57</v>
      </c>
      <c r="K59" t="n">
        <v>60.56</v>
      </c>
      <c r="L59" t="n">
        <v>1.25</v>
      </c>
      <c r="M59" t="n">
        <v>133</v>
      </c>
      <c r="N59" t="n">
        <v>72.76000000000001</v>
      </c>
      <c r="O59" t="n">
        <v>34097.72</v>
      </c>
      <c r="P59" t="n">
        <v>233.99</v>
      </c>
      <c r="Q59" t="n">
        <v>624.6</v>
      </c>
      <c r="R59" t="n">
        <v>118.12</v>
      </c>
      <c r="S59" t="n">
        <v>29.8</v>
      </c>
      <c r="T59" t="n">
        <v>42441.05</v>
      </c>
      <c r="U59" t="n">
        <v>0.25</v>
      </c>
      <c r="V59" t="n">
        <v>0.6899999999999999</v>
      </c>
      <c r="W59" t="n">
        <v>2.58</v>
      </c>
      <c r="X59" t="n">
        <v>2.76</v>
      </c>
      <c r="Y59" t="n">
        <v>1</v>
      </c>
      <c r="Z59" t="n">
        <v>10</v>
      </c>
    </row>
    <row r="60">
      <c r="A60" t="n">
        <v>2</v>
      </c>
      <c r="B60" t="n">
        <v>140</v>
      </c>
      <c r="C60" t="inlineStr">
        <is>
          <t xml:space="preserve">CONCLUIDO	</t>
        </is>
      </c>
      <c r="D60" t="n">
        <v>4.656</v>
      </c>
      <c r="E60" t="n">
        <v>21.48</v>
      </c>
      <c r="F60" t="n">
        <v>12.94</v>
      </c>
      <c r="G60" t="n">
        <v>7.19</v>
      </c>
      <c r="H60" t="n">
        <v>0.1</v>
      </c>
      <c r="I60" t="n">
        <v>108</v>
      </c>
      <c r="J60" t="n">
        <v>275.05</v>
      </c>
      <c r="K60" t="n">
        <v>60.56</v>
      </c>
      <c r="L60" t="n">
        <v>1.5</v>
      </c>
      <c r="M60" t="n">
        <v>106</v>
      </c>
      <c r="N60" t="n">
        <v>73</v>
      </c>
      <c r="O60" t="n">
        <v>34157.42</v>
      </c>
      <c r="P60" t="n">
        <v>223.58</v>
      </c>
      <c r="Q60" t="n">
        <v>624.23</v>
      </c>
      <c r="R60" t="n">
        <v>100.2</v>
      </c>
      <c r="S60" t="n">
        <v>29.8</v>
      </c>
      <c r="T60" t="n">
        <v>33615.74</v>
      </c>
      <c r="U60" t="n">
        <v>0.3</v>
      </c>
      <c r="V60" t="n">
        <v>0.72</v>
      </c>
      <c r="W60" t="n">
        <v>2.53</v>
      </c>
      <c r="X60" t="n">
        <v>2.19</v>
      </c>
      <c r="Y60" t="n">
        <v>1</v>
      </c>
      <c r="Z60" t="n">
        <v>10</v>
      </c>
    </row>
    <row r="61">
      <c r="A61" t="n">
        <v>3</v>
      </c>
      <c r="B61" t="n">
        <v>140</v>
      </c>
      <c r="C61" t="inlineStr">
        <is>
          <t xml:space="preserve">CONCLUIDO	</t>
        </is>
      </c>
      <c r="D61" t="n">
        <v>4.9593</v>
      </c>
      <c r="E61" t="n">
        <v>20.16</v>
      </c>
      <c r="F61" t="n">
        <v>12.56</v>
      </c>
      <c r="G61" t="n">
        <v>8.380000000000001</v>
      </c>
      <c r="H61" t="n">
        <v>0.11</v>
      </c>
      <c r="I61" t="n">
        <v>90</v>
      </c>
      <c r="J61" t="n">
        <v>275.54</v>
      </c>
      <c r="K61" t="n">
        <v>60.56</v>
      </c>
      <c r="L61" t="n">
        <v>1.75</v>
      </c>
      <c r="M61" t="n">
        <v>88</v>
      </c>
      <c r="N61" t="n">
        <v>73.23</v>
      </c>
      <c r="O61" t="n">
        <v>34217.22</v>
      </c>
      <c r="P61" t="n">
        <v>216.74</v>
      </c>
      <c r="Q61" t="n">
        <v>624.28</v>
      </c>
      <c r="R61" t="n">
        <v>89.06999999999999</v>
      </c>
      <c r="S61" t="n">
        <v>29.8</v>
      </c>
      <c r="T61" t="n">
        <v>28143.79</v>
      </c>
      <c r="U61" t="n">
        <v>0.33</v>
      </c>
      <c r="V61" t="n">
        <v>0.74</v>
      </c>
      <c r="W61" t="n">
        <v>2.49</v>
      </c>
      <c r="X61" t="n">
        <v>1.81</v>
      </c>
      <c r="Y61" t="n">
        <v>1</v>
      </c>
      <c r="Z61" t="n">
        <v>10</v>
      </c>
    </row>
    <row r="62">
      <c r="A62" t="n">
        <v>4</v>
      </c>
      <c r="B62" t="n">
        <v>140</v>
      </c>
      <c r="C62" t="inlineStr">
        <is>
          <t xml:space="preserve">CONCLUIDO	</t>
        </is>
      </c>
      <c r="D62" t="n">
        <v>5.2092</v>
      </c>
      <c r="E62" t="n">
        <v>19.2</v>
      </c>
      <c r="F62" t="n">
        <v>12.27</v>
      </c>
      <c r="G62" t="n">
        <v>9.56</v>
      </c>
      <c r="H62" t="n">
        <v>0.13</v>
      </c>
      <c r="I62" t="n">
        <v>77</v>
      </c>
      <c r="J62" t="n">
        <v>276.02</v>
      </c>
      <c r="K62" t="n">
        <v>60.56</v>
      </c>
      <c r="L62" t="n">
        <v>2</v>
      </c>
      <c r="M62" t="n">
        <v>75</v>
      </c>
      <c r="N62" t="n">
        <v>73.47</v>
      </c>
      <c r="O62" t="n">
        <v>34277.1</v>
      </c>
      <c r="P62" t="n">
        <v>211.4</v>
      </c>
      <c r="Q62" t="n">
        <v>624.08</v>
      </c>
      <c r="R62" t="n">
        <v>79.86</v>
      </c>
      <c r="S62" t="n">
        <v>29.8</v>
      </c>
      <c r="T62" t="n">
        <v>23605.1</v>
      </c>
      <c r="U62" t="n">
        <v>0.37</v>
      </c>
      <c r="V62" t="n">
        <v>0.76</v>
      </c>
      <c r="W62" t="n">
        <v>2.47</v>
      </c>
      <c r="X62" t="n">
        <v>1.52</v>
      </c>
      <c r="Y62" t="n">
        <v>1</v>
      </c>
      <c r="Z62" t="n">
        <v>10</v>
      </c>
    </row>
    <row r="63">
      <c r="A63" t="n">
        <v>5</v>
      </c>
      <c r="B63" t="n">
        <v>140</v>
      </c>
      <c r="C63" t="inlineStr">
        <is>
          <t xml:space="preserve">CONCLUIDO	</t>
        </is>
      </c>
      <c r="D63" t="n">
        <v>5.3832</v>
      </c>
      <c r="E63" t="n">
        <v>18.58</v>
      </c>
      <c r="F63" t="n">
        <v>12.12</v>
      </c>
      <c r="G63" t="n">
        <v>10.7</v>
      </c>
      <c r="H63" t="n">
        <v>0.14</v>
      </c>
      <c r="I63" t="n">
        <v>68</v>
      </c>
      <c r="J63" t="n">
        <v>276.51</v>
      </c>
      <c r="K63" t="n">
        <v>60.56</v>
      </c>
      <c r="L63" t="n">
        <v>2.25</v>
      </c>
      <c r="M63" t="n">
        <v>66</v>
      </c>
      <c r="N63" t="n">
        <v>73.70999999999999</v>
      </c>
      <c r="O63" t="n">
        <v>34337.08</v>
      </c>
      <c r="P63" t="n">
        <v>208.53</v>
      </c>
      <c r="Q63" t="n">
        <v>624.03</v>
      </c>
      <c r="R63" t="n">
        <v>74.79000000000001</v>
      </c>
      <c r="S63" t="n">
        <v>29.8</v>
      </c>
      <c r="T63" t="n">
        <v>21111.8</v>
      </c>
      <c r="U63" t="n">
        <v>0.4</v>
      </c>
      <c r="V63" t="n">
        <v>0.77</v>
      </c>
      <c r="W63" t="n">
        <v>2.47</v>
      </c>
      <c r="X63" t="n">
        <v>1.38</v>
      </c>
      <c r="Y63" t="n">
        <v>1</v>
      </c>
      <c r="Z63" t="n">
        <v>10</v>
      </c>
    </row>
    <row r="64">
      <c r="A64" t="n">
        <v>6</v>
      </c>
      <c r="B64" t="n">
        <v>140</v>
      </c>
      <c r="C64" t="inlineStr">
        <is>
          <t xml:space="preserve">CONCLUIDO	</t>
        </is>
      </c>
      <c r="D64" t="n">
        <v>5.5635</v>
      </c>
      <c r="E64" t="n">
        <v>17.97</v>
      </c>
      <c r="F64" t="n">
        <v>11.94</v>
      </c>
      <c r="G64" t="n">
        <v>11.94</v>
      </c>
      <c r="H64" t="n">
        <v>0.16</v>
      </c>
      <c r="I64" t="n">
        <v>60</v>
      </c>
      <c r="J64" t="n">
        <v>277</v>
      </c>
      <c r="K64" t="n">
        <v>60.56</v>
      </c>
      <c r="L64" t="n">
        <v>2.5</v>
      </c>
      <c r="M64" t="n">
        <v>58</v>
      </c>
      <c r="N64" t="n">
        <v>73.94</v>
      </c>
      <c r="O64" t="n">
        <v>34397.15</v>
      </c>
      <c r="P64" t="n">
        <v>204.87</v>
      </c>
      <c r="Q64" t="n">
        <v>624.11</v>
      </c>
      <c r="R64" t="n">
        <v>69.3</v>
      </c>
      <c r="S64" t="n">
        <v>29.8</v>
      </c>
      <c r="T64" t="n">
        <v>18407.01</v>
      </c>
      <c r="U64" t="n">
        <v>0.43</v>
      </c>
      <c r="V64" t="n">
        <v>0.78</v>
      </c>
      <c r="W64" t="n">
        <v>2.45</v>
      </c>
      <c r="X64" t="n">
        <v>1.19</v>
      </c>
      <c r="Y64" t="n">
        <v>1</v>
      </c>
      <c r="Z64" t="n">
        <v>10</v>
      </c>
    </row>
    <row r="65">
      <c r="A65" t="n">
        <v>7</v>
      </c>
      <c r="B65" t="n">
        <v>140</v>
      </c>
      <c r="C65" t="inlineStr">
        <is>
          <t xml:space="preserve">CONCLUIDO	</t>
        </is>
      </c>
      <c r="D65" t="n">
        <v>5.7047</v>
      </c>
      <c r="E65" t="n">
        <v>17.53</v>
      </c>
      <c r="F65" t="n">
        <v>11.81</v>
      </c>
      <c r="G65" t="n">
        <v>13.12</v>
      </c>
      <c r="H65" t="n">
        <v>0.18</v>
      </c>
      <c r="I65" t="n">
        <v>54</v>
      </c>
      <c r="J65" t="n">
        <v>277.48</v>
      </c>
      <c r="K65" t="n">
        <v>60.56</v>
      </c>
      <c r="L65" t="n">
        <v>2.75</v>
      </c>
      <c r="M65" t="n">
        <v>52</v>
      </c>
      <c r="N65" t="n">
        <v>74.18000000000001</v>
      </c>
      <c r="O65" t="n">
        <v>34457.31</v>
      </c>
      <c r="P65" t="n">
        <v>202.43</v>
      </c>
      <c r="Q65" t="n">
        <v>624.05</v>
      </c>
      <c r="R65" t="n">
        <v>65.34</v>
      </c>
      <c r="S65" t="n">
        <v>29.8</v>
      </c>
      <c r="T65" t="n">
        <v>16456.93</v>
      </c>
      <c r="U65" t="n">
        <v>0.46</v>
      </c>
      <c r="V65" t="n">
        <v>0.79</v>
      </c>
      <c r="W65" t="n">
        <v>2.44</v>
      </c>
      <c r="X65" t="n">
        <v>1.06</v>
      </c>
      <c r="Y65" t="n">
        <v>1</v>
      </c>
      <c r="Z65" t="n">
        <v>10</v>
      </c>
    </row>
    <row r="66">
      <c r="A66" t="n">
        <v>8</v>
      </c>
      <c r="B66" t="n">
        <v>140</v>
      </c>
      <c r="C66" t="inlineStr">
        <is>
          <t xml:space="preserve">CONCLUIDO	</t>
        </is>
      </c>
      <c r="D66" t="n">
        <v>5.8242</v>
      </c>
      <c r="E66" t="n">
        <v>17.17</v>
      </c>
      <c r="F66" t="n">
        <v>11.71</v>
      </c>
      <c r="G66" t="n">
        <v>14.34</v>
      </c>
      <c r="H66" t="n">
        <v>0.19</v>
      </c>
      <c r="I66" t="n">
        <v>49</v>
      </c>
      <c r="J66" t="n">
        <v>277.97</v>
      </c>
      <c r="K66" t="n">
        <v>60.56</v>
      </c>
      <c r="L66" t="n">
        <v>3</v>
      </c>
      <c r="M66" t="n">
        <v>47</v>
      </c>
      <c r="N66" t="n">
        <v>74.42</v>
      </c>
      <c r="O66" t="n">
        <v>34517.57</v>
      </c>
      <c r="P66" t="n">
        <v>200.38</v>
      </c>
      <c r="Q66" t="n">
        <v>624.12</v>
      </c>
      <c r="R66" t="n">
        <v>62.11</v>
      </c>
      <c r="S66" t="n">
        <v>29.8</v>
      </c>
      <c r="T66" t="n">
        <v>14866.48</v>
      </c>
      <c r="U66" t="n">
        <v>0.48</v>
      </c>
      <c r="V66" t="n">
        <v>0.8</v>
      </c>
      <c r="W66" t="n">
        <v>2.43</v>
      </c>
      <c r="X66" t="n">
        <v>0.96</v>
      </c>
      <c r="Y66" t="n">
        <v>1</v>
      </c>
      <c r="Z66" t="n">
        <v>10</v>
      </c>
    </row>
    <row r="67">
      <c r="A67" t="n">
        <v>9</v>
      </c>
      <c r="B67" t="n">
        <v>140</v>
      </c>
      <c r="C67" t="inlineStr">
        <is>
          <t xml:space="preserve">CONCLUIDO	</t>
        </is>
      </c>
      <c r="D67" t="n">
        <v>5.9219</v>
      </c>
      <c r="E67" t="n">
        <v>16.89</v>
      </c>
      <c r="F67" t="n">
        <v>11.64</v>
      </c>
      <c r="G67" t="n">
        <v>15.51</v>
      </c>
      <c r="H67" t="n">
        <v>0.21</v>
      </c>
      <c r="I67" t="n">
        <v>45</v>
      </c>
      <c r="J67" t="n">
        <v>278.46</v>
      </c>
      <c r="K67" t="n">
        <v>60.56</v>
      </c>
      <c r="L67" t="n">
        <v>3.25</v>
      </c>
      <c r="M67" t="n">
        <v>43</v>
      </c>
      <c r="N67" t="n">
        <v>74.66</v>
      </c>
      <c r="O67" t="n">
        <v>34577.92</v>
      </c>
      <c r="P67" t="n">
        <v>198.73</v>
      </c>
      <c r="Q67" t="n">
        <v>624.08</v>
      </c>
      <c r="R67" t="n">
        <v>59.84</v>
      </c>
      <c r="S67" t="n">
        <v>29.8</v>
      </c>
      <c r="T67" t="n">
        <v>13753.4</v>
      </c>
      <c r="U67" t="n">
        <v>0.5</v>
      </c>
      <c r="V67" t="n">
        <v>0.8</v>
      </c>
      <c r="W67" t="n">
        <v>2.43</v>
      </c>
      <c r="X67" t="n">
        <v>0.89</v>
      </c>
      <c r="Y67" t="n">
        <v>1</v>
      </c>
      <c r="Z67" t="n">
        <v>10</v>
      </c>
    </row>
    <row r="68">
      <c r="A68" t="n">
        <v>10</v>
      </c>
      <c r="B68" t="n">
        <v>140</v>
      </c>
      <c r="C68" t="inlineStr">
        <is>
          <t xml:space="preserve">CONCLUIDO	</t>
        </is>
      </c>
      <c r="D68" t="n">
        <v>6.004</v>
      </c>
      <c r="E68" t="n">
        <v>16.66</v>
      </c>
      <c r="F68" t="n">
        <v>11.56</v>
      </c>
      <c r="G68" t="n">
        <v>16.52</v>
      </c>
      <c r="H68" t="n">
        <v>0.22</v>
      </c>
      <c r="I68" t="n">
        <v>42</v>
      </c>
      <c r="J68" t="n">
        <v>278.95</v>
      </c>
      <c r="K68" t="n">
        <v>60.56</v>
      </c>
      <c r="L68" t="n">
        <v>3.5</v>
      </c>
      <c r="M68" t="n">
        <v>40</v>
      </c>
      <c r="N68" t="n">
        <v>74.90000000000001</v>
      </c>
      <c r="O68" t="n">
        <v>34638.36</v>
      </c>
      <c r="P68" t="n">
        <v>197.07</v>
      </c>
      <c r="Q68" t="n">
        <v>624.04</v>
      </c>
      <c r="R68" t="n">
        <v>57.46</v>
      </c>
      <c r="S68" t="n">
        <v>29.8</v>
      </c>
      <c r="T68" t="n">
        <v>12578.63</v>
      </c>
      <c r="U68" t="n">
        <v>0.52</v>
      </c>
      <c r="V68" t="n">
        <v>0.8100000000000001</v>
      </c>
      <c r="W68" t="n">
        <v>2.42</v>
      </c>
      <c r="X68" t="n">
        <v>0.8100000000000001</v>
      </c>
      <c r="Y68" t="n">
        <v>1</v>
      </c>
      <c r="Z68" t="n">
        <v>10</v>
      </c>
    </row>
    <row r="69">
      <c r="A69" t="n">
        <v>11</v>
      </c>
      <c r="B69" t="n">
        <v>140</v>
      </c>
      <c r="C69" t="inlineStr">
        <is>
          <t xml:space="preserve">CONCLUIDO	</t>
        </is>
      </c>
      <c r="D69" t="n">
        <v>6.0829</v>
      </c>
      <c r="E69" t="n">
        <v>16.44</v>
      </c>
      <c r="F69" t="n">
        <v>11.5</v>
      </c>
      <c r="G69" t="n">
        <v>17.69</v>
      </c>
      <c r="H69" t="n">
        <v>0.24</v>
      </c>
      <c r="I69" t="n">
        <v>39</v>
      </c>
      <c r="J69" t="n">
        <v>279.44</v>
      </c>
      <c r="K69" t="n">
        <v>60.56</v>
      </c>
      <c r="L69" t="n">
        <v>3.75</v>
      </c>
      <c r="M69" t="n">
        <v>37</v>
      </c>
      <c r="N69" t="n">
        <v>75.14</v>
      </c>
      <c r="O69" t="n">
        <v>34698.9</v>
      </c>
      <c r="P69" t="n">
        <v>195.84</v>
      </c>
      <c r="Q69" t="n">
        <v>624.02</v>
      </c>
      <c r="R69" t="n">
        <v>55.89</v>
      </c>
      <c r="S69" t="n">
        <v>29.8</v>
      </c>
      <c r="T69" t="n">
        <v>11806.01</v>
      </c>
      <c r="U69" t="n">
        <v>0.53</v>
      </c>
      <c r="V69" t="n">
        <v>0.8100000000000001</v>
      </c>
      <c r="W69" t="n">
        <v>2.41</v>
      </c>
      <c r="X69" t="n">
        <v>0.75</v>
      </c>
      <c r="Y69" t="n">
        <v>1</v>
      </c>
      <c r="Z69" t="n">
        <v>10</v>
      </c>
    </row>
    <row r="70">
      <c r="A70" t="n">
        <v>12</v>
      </c>
      <c r="B70" t="n">
        <v>140</v>
      </c>
      <c r="C70" t="inlineStr">
        <is>
          <t xml:space="preserve">CONCLUIDO	</t>
        </is>
      </c>
      <c r="D70" t="n">
        <v>6.1622</v>
      </c>
      <c r="E70" t="n">
        <v>16.23</v>
      </c>
      <c r="F70" t="n">
        <v>11.45</v>
      </c>
      <c r="G70" t="n">
        <v>19.08</v>
      </c>
      <c r="H70" t="n">
        <v>0.25</v>
      </c>
      <c r="I70" t="n">
        <v>36</v>
      </c>
      <c r="J70" t="n">
        <v>279.94</v>
      </c>
      <c r="K70" t="n">
        <v>60.56</v>
      </c>
      <c r="L70" t="n">
        <v>4</v>
      </c>
      <c r="M70" t="n">
        <v>34</v>
      </c>
      <c r="N70" t="n">
        <v>75.38</v>
      </c>
      <c r="O70" t="n">
        <v>34759.54</v>
      </c>
      <c r="P70" t="n">
        <v>194.47</v>
      </c>
      <c r="Q70" t="n">
        <v>624.09</v>
      </c>
      <c r="R70" t="n">
        <v>54.09</v>
      </c>
      <c r="S70" t="n">
        <v>29.8</v>
      </c>
      <c r="T70" t="n">
        <v>10920.85</v>
      </c>
      <c r="U70" t="n">
        <v>0.55</v>
      </c>
      <c r="V70" t="n">
        <v>0.82</v>
      </c>
      <c r="W70" t="n">
        <v>2.41</v>
      </c>
      <c r="X70" t="n">
        <v>0.7</v>
      </c>
      <c r="Y70" t="n">
        <v>1</v>
      </c>
      <c r="Z70" t="n">
        <v>10</v>
      </c>
    </row>
    <row r="71">
      <c r="A71" t="n">
        <v>13</v>
      </c>
      <c r="B71" t="n">
        <v>140</v>
      </c>
      <c r="C71" t="inlineStr">
        <is>
          <t xml:space="preserve">CONCLUIDO	</t>
        </is>
      </c>
      <c r="D71" t="n">
        <v>6.2203</v>
      </c>
      <c r="E71" t="n">
        <v>16.08</v>
      </c>
      <c r="F71" t="n">
        <v>11.4</v>
      </c>
      <c r="G71" t="n">
        <v>20.12</v>
      </c>
      <c r="H71" t="n">
        <v>0.27</v>
      </c>
      <c r="I71" t="n">
        <v>34</v>
      </c>
      <c r="J71" t="n">
        <v>280.43</v>
      </c>
      <c r="K71" t="n">
        <v>60.56</v>
      </c>
      <c r="L71" t="n">
        <v>4.25</v>
      </c>
      <c r="M71" t="n">
        <v>32</v>
      </c>
      <c r="N71" t="n">
        <v>75.62</v>
      </c>
      <c r="O71" t="n">
        <v>34820.27</v>
      </c>
      <c r="P71" t="n">
        <v>193.19</v>
      </c>
      <c r="Q71" t="n">
        <v>624.02</v>
      </c>
      <c r="R71" t="n">
        <v>52.78</v>
      </c>
      <c r="S71" t="n">
        <v>29.8</v>
      </c>
      <c r="T71" t="n">
        <v>10275.9</v>
      </c>
      <c r="U71" t="n">
        <v>0.5600000000000001</v>
      </c>
      <c r="V71" t="n">
        <v>0.82</v>
      </c>
      <c r="W71" t="n">
        <v>2.4</v>
      </c>
      <c r="X71" t="n">
        <v>0.65</v>
      </c>
      <c r="Y71" t="n">
        <v>1</v>
      </c>
      <c r="Z71" t="n">
        <v>10</v>
      </c>
    </row>
    <row r="72">
      <c r="A72" t="n">
        <v>14</v>
      </c>
      <c r="B72" t="n">
        <v>140</v>
      </c>
      <c r="C72" t="inlineStr">
        <is>
          <t xml:space="preserve">CONCLUIDO	</t>
        </is>
      </c>
      <c r="D72" t="n">
        <v>6.2684</v>
      </c>
      <c r="E72" t="n">
        <v>15.95</v>
      </c>
      <c r="F72" t="n">
        <v>11.38</v>
      </c>
      <c r="G72" t="n">
        <v>21.34</v>
      </c>
      <c r="H72" t="n">
        <v>0.29</v>
      </c>
      <c r="I72" t="n">
        <v>32</v>
      </c>
      <c r="J72" t="n">
        <v>280.92</v>
      </c>
      <c r="K72" t="n">
        <v>60.56</v>
      </c>
      <c r="L72" t="n">
        <v>4.5</v>
      </c>
      <c r="M72" t="n">
        <v>30</v>
      </c>
      <c r="N72" t="n">
        <v>75.87</v>
      </c>
      <c r="O72" t="n">
        <v>34881.09</v>
      </c>
      <c r="P72" t="n">
        <v>192.79</v>
      </c>
      <c r="Q72" t="n">
        <v>624.0700000000001</v>
      </c>
      <c r="R72" t="n">
        <v>52.09</v>
      </c>
      <c r="S72" t="n">
        <v>29.8</v>
      </c>
      <c r="T72" t="n">
        <v>9942.700000000001</v>
      </c>
      <c r="U72" t="n">
        <v>0.57</v>
      </c>
      <c r="V72" t="n">
        <v>0.82</v>
      </c>
      <c r="W72" t="n">
        <v>2.4</v>
      </c>
      <c r="X72" t="n">
        <v>0.63</v>
      </c>
      <c r="Y72" t="n">
        <v>1</v>
      </c>
      <c r="Z72" t="n">
        <v>10</v>
      </c>
    </row>
    <row r="73">
      <c r="A73" t="n">
        <v>15</v>
      </c>
      <c r="B73" t="n">
        <v>140</v>
      </c>
      <c r="C73" t="inlineStr">
        <is>
          <t xml:space="preserve">CONCLUIDO	</t>
        </is>
      </c>
      <c r="D73" t="n">
        <v>6.3332</v>
      </c>
      <c r="E73" t="n">
        <v>15.79</v>
      </c>
      <c r="F73" t="n">
        <v>11.32</v>
      </c>
      <c r="G73" t="n">
        <v>22.64</v>
      </c>
      <c r="H73" t="n">
        <v>0.3</v>
      </c>
      <c r="I73" t="n">
        <v>30</v>
      </c>
      <c r="J73" t="n">
        <v>281.41</v>
      </c>
      <c r="K73" t="n">
        <v>60.56</v>
      </c>
      <c r="L73" t="n">
        <v>4.75</v>
      </c>
      <c r="M73" t="n">
        <v>28</v>
      </c>
      <c r="N73" t="n">
        <v>76.11</v>
      </c>
      <c r="O73" t="n">
        <v>34942.02</v>
      </c>
      <c r="P73" t="n">
        <v>191.26</v>
      </c>
      <c r="Q73" t="n">
        <v>624.08</v>
      </c>
      <c r="R73" t="n">
        <v>50.11</v>
      </c>
      <c r="S73" t="n">
        <v>29.8</v>
      </c>
      <c r="T73" t="n">
        <v>8965.48</v>
      </c>
      <c r="U73" t="n">
        <v>0.59</v>
      </c>
      <c r="V73" t="n">
        <v>0.82</v>
      </c>
      <c r="W73" t="n">
        <v>2.4</v>
      </c>
      <c r="X73" t="n">
        <v>0.57</v>
      </c>
      <c r="Y73" t="n">
        <v>1</v>
      </c>
      <c r="Z73" t="n">
        <v>10</v>
      </c>
    </row>
    <row r="74">
      <c r="A74" t="n">
        <v>16</v>
      </c>
      <c r="B74" t="n">
        <v>140</v>
      </c>
      <c r="C74" t="inlineStr">
        <is>
          <t xml:space="preserve">CONCLUIDO	</t>
        </is>
      </c>
      <c r="D74" t="n">
        <v>6.3539</v>
      </c>
      <c r="E74" t="n">
        <v>15.74</v>
      </c>
      <c r="F74" t="n">
        <v>11.32</v>
      </c>
      <c r="G74" t="n">
        <v>23.43</v>
      </c>
      <c r="H74" t="n">
        <v>0.32</v>
      </c>
      <c r="I74" t="n">
        <v>29</v>
      </c>
      <c r="J74" t="n">
        <v>281.91</v>
      </c>
      <c r="K74" t="n">
        <v>60.56</v>
      </c>
      <c r="L74" t="n">
        <v>5</v>
      </c>
      <c r="M74" t="n">
        <v>27</v>
      </c>
      <c r="N74" t="n">
        <v>76.34999999999999</v>
      </c>
      <c r="O74" t="n">
        <v>35003.04</v>
      </c>
      <c r="P74" t="n">
        <v>191.03</v>
      </c>
      <c r="Q74" t="n">
        <v>624.1799999999999</v>
      </c>
      <c r="R74" t="n">
        <v>50.19</v>
      </c>
      <c r="S74" t="n">
        <v>29.8</v>
      </c>
      <c r="T74" t="n">
        <v>9005.66</v>
      </c>
      <c r="U74" t="n">
        <v>0.59</v>
      </c>
      <c r="V74" t="n">
        <v>0.83</v>
      </c>
      <c r="W74" t="n">
        <v>2.4</v>
      </c>
      <c r="X74" t="n">
        <v>0.57</v>
      </c>
      <c r="Y74" t="n">
        <v>1</v>
      </c>
      <c r="Z74" t="n">
        <v>10</v>
      </c>
    </row>
    <row r="75">
      <c r="A75" t="n">
        <v>17</v>
      </c>
      <c r="B75" t="n">
        <v>140</v>
      </c>
      <c r="C75" t="inlineStr">
        <is>
          <t xml:space="preserve">CONCLUIDO	</t>
        </is>
      </c>
      <c r="D75" t="n">
        <v>6.4177</v>
      </c>
      <c r="E75" t="n">
        <v>15.58</v>
      </c>
      <c r="F75" t="n">
        <v>11.27</v>
      </c>
      <c r="G75" t="n">
        <v>25.05</v>
      </c>
      <c r="H75" t="n">
        <v>0.33</v>
      </c>
      <c r="I75" t="n">
        <v>27</v>
      </c>
      <c r="J75" t="n">
        <v>282.4</v>
      </c>
      <c r="K75" t="n">
        <v>60.56</v>
      </c>
      <c r="L75" t="n">
        <v>5.25</v>
      </c>
      <c r="M75" t="n">
        <v>25</v>
      </c>
      <c r="N75" t="n">
        <v>76.59999999999999</v>
      </c>
      <c r="O75" t="n">
        <v>35064.15</v>
      </c>
      <c r="P75" t="n">
        <v>189.8</v>
      </c>
      <c r="Q75" t="n">
        <v>624.0599999999999</v>
      </c>
      <c r="R75" t="n">
        <v>48.56</v>
      </c>
      <c r="S75" t="n">
        <v>29.8</v>
      </c>
      <c r="T75" t="n">
        <v>8203.75</v>
      </c>
      <c r="U75" t="n">
        <v>0.61</v>
      </c>
      <c r="V75" t="n">
        <v>0.83</v>
      </c>
      <c r="W75" t="n">
        <v>2.4</v>
      </c>
      <c r="X75" t="n">
        <v>0.52</v>
      </c>
      <c r="Y75" t="n">
        <v>1</v>
      </c>
      <c r="Z75" t="n">
        <v>10</v>
      </c>
    </row>
    <row r="76">
      <c r="A76" t="n">
        <v>18</v>
      </c>
      <c r="B76" t="n">
        <v>140</v>
      </c>
      <c r="C76" t="inlineStr">
        <is>
          <t xml:space="preserve">CONCLUIDO	</t>
        </is>
      </c>
      <c r="D76" t="n">
        <v>6.4515</v>
      </c>
      <c r="E76" t="n">
        <v>15.5</v>
      </c>
      <c r="F76" t="n">
        <v>11.24</v>
      </c>
      <c r="G76" t="n">
        <v>25.94</v>
      </c>
      <c r="H76" t="n">
        <v>0.35</v>
      </c>
      <c r="I76" t="n">
        <v>26</v>
      </c>
      <c r="J76" t="n">
        <v>282.9</v>
      </c>
      <c r="K76" t="n">
        <v>60.56</v>
      </c>
      <c r="L76" t="n">
        <v>5.5</v>
      </c>
      <c r="M76" t="n">
        <v>24</v>
      </c>
      <c r="N76" t="n">
        <v>76.84999999999999</v>
      </c>
      <c r="O76" t="n">
        <v>35125.37</v>
      </c>
      <c r="P76" t="n">
        <v>188.84</v>
      </c>
      <c r="Q76" t="n">
        <v>624.08</v>
      </c>
      <c r="R76" t="n">
        <v>47.8</v>
      </c>
      <c r="S76" t="n">
        <v>29.8</v>
      </c>
      <c r="T76" t="n">
        <v>7828.22</v>
      </c>
      <c r="U76" t="n">
        <v>0.62</v>
      </c>
      <c r="V76" t="n">
        <v>0.83</v>
      </c>
      <c r="W76" t="n">
        <v>2.39</v>
      </c>
      <c r="X76" t="n">
        <v>0.49</v>
      </c>
      <c r="Y76" t="n">
        <v>1</v>
      </c>
      <c r="Z76" t="n">
        <v>10</v>
      </c>
    </row>
    <row r="77">
      <c r="A77" t="n">
        <v>19</v>
      </c>
      <c r="B77" t="n">
        <v>140</v>
      </c>
      <c r="C77" t="inlineStr">
        <is>
          <t xml:space="preserve">CONCLUIDO	</t>
        </is>
      </c>
      <c r="D77" t="n">
        <v>6.4777</v>
      </c>
      <c r="E77" t="n">
        <v>15.44</v>
      </c>
      <c r="F77" t="n">
        <v>11.23</v>
      </c>
      <c r="G77" t="n">
        <v>26.95</v>
      </c>
      <c r="H77" t="n">
        <v>0.36</v>
      </c>
      <c r="I77" t="n">
        <v>25</v>
      </c>
      <c r="J77" t="n">
        <v>283.4</v>
      </c>
      <c r="K77" t="n">
        <v>60.56</v>
      </c>
      <c r="L77" t="n">
        <v>5.75</v>
      </c>
      <c r="M77" t="n">
        <v>23</v>
      </c>
      <c r="N77" t="n">
        <v>77.09</v>
      </c>
      <c r="O77" t="n">
        <v>35186.68</v>
      </c>
      <c r="P77" t="n">
        <v>188.57</v>
      </c>
      <c r="Q77" t="n">
        <v>624.14</v>
      </c>
      <c r="R77" t="n">
        <v>47.22</v>
      </c>
      <c r="S77" t="n">
        <v>29.8</v>
      </c>
      <c r="T77" t="n">
        <v>7542.81</v>
      </c>
      <c r="U77" t="n">
        <v>0.63</v>
      </c>
      <c r="V77" t="n">
        <v>0.83</v>
      </c>
      <c r="W77" t="n">
        <v>2.4</v>
      </c>
      <c r="X77" t="n">
        <v>0.48</v>
      </c>
      <c r="Y77" t="n">
        <v>1</v>
      </c>
      <c r="Z77" t="n">
        <v>10</v>
      </c>
    </row>
    <row r="78">
      <c r="A78" t="n">
        <v>20</v>
      </c>
      <c r="B78" t="n">
        <v>140</v>
      </c>
      <c r="C78" t="inlineStr">
        <is>
          <t xml:space="preserve">CONCLUIDO	</t>
        </is>
      </c>
      <c r="D78" t="n">
        <v>6.5065</v>
      </c>
      <c r="E78" t="n">
        <v>15.37</v>
      </c>
      <c r="F78" t="n">
        <v>11.21</v>
      </c>
      <c r="G78" t="n">
        <v>28.04</v>
      </c>
      <c r="H78" t="n">
        <v>0.38</v>
      </c>
      <c r="I78" t="n">
        <v>24</v>
      </c>
      <c r="J78" t="n">
        <v>283.9</v>
      </c>
      <c r="K78" t="n">
        <v>60.56</v>
      </c>
      <c r="L78" t="n">
        <v>6</v>
      </c>
      <c r="M78" t="n">
        <v>22</v>
      </c>
      <c r="N78" t="n">
        <v>77.34</v>
      </c>
      <c r="O78" t="n">
        <v>35248.1</v>
      </c>
      <c r="P78" t="n">
        <v>187.83</v>
      </c>
      <c r="Q78" t="n">
        <v>624.03</v>
      </c>
      <c r="R78" t="n">
        <v>46.71</v>
      </c>
      <c r="S78" t="n">
        <v>29.8</v>
      </c>
      <c r="T78" t="n">
        <v>7295.04</v>
      </c>
      <c r="U78" t="n">
        <v>0.64</v>
      </c>
      <c r="V78" t="n">
        <v>0.83</v>
      </c>
      <c r="W78" t="n">
        <v>2.4</v>
      </c>
      <c r="X78" t="n">
        <v>0.47</v>
      </c>
      <c r="Y78" t="n">
        <v>1</v>
      </c>
      <c r="Z78" t="n">
        <v>10</v>
      </c>
    </row>
    <row r="79">
      <c r="A79" t="n">
        <v>21</v>
      </c>
      <c r="B79" t="n">
        <v>140</v>
      </c>
      <c r="C79" t="inlineStr">
        <is>
          <t xml:space="preserve">CONCLUIDO	</t>
        </is>
      </c>
      <c r="D79" t="n">
        <v>6.5388</v>
      </c>
      <c r="E79" t="n">
        <v>15.29</v>
      </c>
      <c r="F79" t="n">
        <v>11.19</v>
      </c>
      <c r="G79" t="n">
        <v>29.19</v>
      </c>
      <c r="H79" t="n">
        <v>0.39</v>
      </c>
      <c r="I79" t="n">
        <v>23</v>
      </c>
      <c r="J79" t="n">
        <v>284.4</v>
      </c>
      <c r="K79" t="n">
        <v>60.56</v>
      </c>
      <c r="L79" t="n">
        <v>6.25</v>
      </c>
      <c r="M79" t="n">
        <v>21</v>
      </c>
      <c r="N79" t="n">
        <v>77.59</v>
      </c>
      <c r="O79" t="n">
        <v>35309.61</v>
      </c>
      <c r="P79" t="n">
        <v>187.18</v>
      </c>
      <c r="Q79" t="n">
        <v>624.04</v>
      </c>
      <c r="R79" t="n">
        <v>46.09</v>
      </c>
      <c r="S79" t="n">
        <v>29.8</v>
      </c>
      <c r="T79" t="n">
        <v>6988.03</v>
      </c>
      <c r="U79" t="n">
        <v>0.65</v>
      </c>
      <c r="V79" t="n">
        <v>0.83</v>
      </c>
      <c r="W79" t="n">
        <v>2.39</v>
      </c>
      <c r="X79" t="n">
        <v>0.44</v>
      </c>
      <c r="Y79" t="n">
        <v>1</v>
      </c>
      <c r="Z79" t="n">
        <v>10</v>
      </c>
    </row>
    <row r="80">
      <c r="A80" t="n">
        <v>22</v>
      </c>
      <c r="B80" t="n">
        <v>140</v>
      </c>
      <c r="C80" t="inlineStr">
        <is>
          <t xml:space="preserve">CONCLUIDO	</t>
        </is>
      </c>
      <c r="D80" t="n">
        <v>6.5689</v>
      </c>
      <c r="E80" t="n">
        <v>15.22</v>
      </c>
      <c r="F80" t="n">
        <v>11.17</v>
      </c>
      <c r="G80" t="n">
        <v>30.47</v>
      </c>
      <c r="H80" t="n">
        <v>0.41</v>
      </c>
      <c r="I80" t="n">
        <v>22</v>
      </c>
      <c r="J80" t="n">
        <v>284.89</v>
      </c>
      <c r="K80" t="n">
        <v>60.56</v>
      </c>
      <c r="L80" t="n">
        <v>6.5</v>
      </c>
      <c r="M80" t="n">
        <v>20</v>
      </c>
      <c r="N80" t="n">
        <v>77.84</v>
      </c>
      <c r="O80" t="n">
        <v>35371.22</v>
      </c>
      <c r="P80" t="n">
        <v>186.61</v>
      </c>
      <c r="Q80" t="n">
        <v>624.04</v>
      </c>
      <c r="R80" t="n">
        <v>45.6</v>
      </c>
      <c r="S80" t="n">
        <v>29.8</v>
      </c>
      <c r="T80" t="n">
        <v>6745.77</v>
      </c>
      <c r="U80" t="n">
        <v>0.65</v>
      </c>
      <c r="V80" t="n">
        <v>0.84</v>
      </c>
      <c r="W80" t="n">
        <v>2.39</v>
      </c>
      <c r="X80" t="n">
        <v>0.43</v>
      </c>
      <c r="Y80" t="n">
        <v>1</v>
      </c>
      <c r="Z80" t="n">
        <v>10</v>
      </c>
    </row>
    <row r="81">
      <c r="A81" t="n">
        <v>23</v>
      </c>
      <c r="B81" t="n">
        <v>140</v>
      </c>
      <c r="C81" t="inlineStr">
        <is>
          <t xml:space="preserve">CONCLUIDO	</t>
        </is>
      </c>
      <c r="D81" t="n">
        <v>6.6055</v>
      </c>
      <c r="E81" t="n">
        <v>15.14</v>
      </c>
      <c r="F81" t="n">
        <v>11.14</v>
      </c>
      <c r="G81" t="n">
        <v>31.83</v>
      </c>
      <c r="H81" t="n">
        <v>0.42</v>
      </c>
      <c r="I81" t="n">
        <v>21</v>
      </c>
      <c r="J81" t="n">
        <v>285.39</v>
      </c>
      <c r="K81" t="n">
        <v>60.56</v>
      </c>
      <c r="L81" t="n">
        <v>6.75</v>
      </c>
      <c r="M81" t="n">
        <v>19</v>
      </c>
      <c r="N81" t="n">
        <v>78.09</v>
      </c>
      <c r="O81" t="n">
        <v>35432.93</v>
      </c>
      <c r="P81" t="n">
        <v>185.51</v>
      </c>
      <c r="Q81" t="n">
        <v>624.04</v>
      </c>
      <c r="R81" t="n">
        <v>44.57</v>
      </c>
      <c r="S81" t="n">
        <v>29.8</v>
      </c>
      <c r="T81" t="n">
        <v>6236.03</v>
      </c>
      <c r="U81" t="n">
        <v>0.67</v>
      </c>
      <c r="V81" t="n">
        <v>0.84</v>
      </c>
      <c r="W81" t="n">
        <v>2.38</v>
      </c>
      <c r="X81" t="n">
        <v>0.39</v>
      </c>
      <c r="Y81" t="n">
        <v>1</v>
      </c>
      <c r="Z81" t="n">
        <v>10</v>
      </c>
    </row>
    <row r="82">
      <c r="A82" t="n">
        <v>24</v>
      </c>
      <c r="B82" t="n">
        <v>140</v>
      </c>
      <c r="C82" t="inlineStr">
        <is>
          <t xml:space="preserve">CONCLUIDO	</t>
        </is>
      </c>
      <c r="D82" t="n">
        <v>6.6362</v>
      </c>
      <c r="E82" t="n">
        <v>15.07</v>
      </c>
      <c r="F82" t="n">
        <v>11.12</v>
      </c>
      <c r="G82" t="n">
        <v>33.37</v>
      </c>
      <c r="H82" t="n">
        <v>0.44</v>
      </c>
      <c r="I82" t="n">
        <v>20</v>
      </c>
      <c r="J82" t="n">
        <v>285.9</v>
      </c>
      <c r="K82" t="n">
        <v>60.56</v>
      </c>
      <c r="L82" t="n">
        <v>7</v>
      </c>
      <c r="M82" t="n">
        <v>18</v>
      </c>
      <c r="N82" t="n">
        <v>78.34</v>
      </c>
      <c r="O82" t="n">
        <v>35494.74</v>
      </c>
      <c r="P82" t="n">
        <v>184.93</v>
      </c>
      <c r="Q82" t="n">
        <v>623.97</v>
      </c>
      <c r="R82" t="n">
        <v>44.19</v>
      </c>
      <c r="S82" t="n">
        <v>29.8</v>
      </c>
      <c r="T82" t="n">
        <v>6054.09</v>
      </c>
      <c r="U82" t="n">
        <v>0.67</v>
      </c>
      <c r="V82" t="n">
        <v>0.84</v>
      </c>
      <c r="W82" t="n">
        <v>2.38</v>
      </c>
      <c r="X82" t="n">
        <v>0.38</v>
      </c>
      <c r="Y82" t="n">
        <v>1</v>
      </c>
      <c r="Z82" t="n">
        <v>10</v>
      </c>
    </row>
    <row r="83">
      <c r="A83" t="n">
        <v>25</v>
      </c>
      <c r="B83" t="n">
        <v>140</v>
      </c>
      <c r="C83" t="inlineStr">
        <is>
          <t xml:space="preserve">CONCLUIDO	</t>
        </is>
      </c>
      <c r="D83" t="n">
        <v>6.6333</v>
      </c>
      <c r="E83" t="n">
        <v>15.08</v>
      </c>
      <c r="F83" t="n">
        <v>11.13</v>
      </c>
      <c r="G83" t="n">
        <v>33.39</v>
      </c>
      <c r="H83" t="n">
        <v>0.45</v>
      </c>
      <c r="I83" t="n">
        <v>20</v>
      </c>
      <c r="J83" t="n">
        <v>286.4</v>
      </c>
      <c r="K83" t="n">
        <v>60.56</v>
      </c>
      <c r="L83" t="n">
        <v>7.25</v>
      </c>
      <c r="M83" t="n">
        <v>18</v>
      </c>
      <c r="N83" t="n">
        <v>78.59</v>
      </c>
      <c r="O83" t="n">
        <v>35556.78</v>
      </c>
      <c r="P83" t="n">
        <v>184.8</v>
      </c>
      <c r="Q83" t="n">
        <v>624.01</v>
      </c>
      <c r="R83" t="n">
        <v>44.08</v>
      </c>
      <c r="S83" t="n">
        <v>29.8</v>
      </c>
      <c r="T83" t="n">
        <v>5999.9</v>
      </c>
      <c r="U83" t="n">
        <v>0.68</v>
      </c>
      <c r="V83" t="n">
        <v>0.84</v>
      </c>
      <c r="W83" t="n">
        <v>2.39</v>
      </c>
      <c r="X83" t="n">
        <v>0.38</v>
      </c>
      <c r="Y83" t="n">
        <v>1</v>
      </c>
      <c r="Z83" t="n">
        <v>10</v>
      </c>
    </row>
    <row r="84">
      <c r="A84" t="n">
        <v>26</v>
      </c>
      <c r="B84" t="n">
        <v>140</v>
      </c>
      <c r="C84" t="inlineStr">
        <is>
          <t xml:space="preserve">CONCLUIDO	</t>
        </is>
      </c>
      <c r="D84" t="n">
        <v>6.668</v>
      </c>
      <c r="E84" t="n">
        <v>15</v>
      </c>
      <c r="F84" t="n">
        <v>11.1</v>
      </c>
      <c r="G84" t="n">
        <v>35.06</v>
      </c>
      <c r="H84" t="n">
        <v>0.47</v>
      </c>
      <c r="I84" t="n">
        <v>19</v>
      </c>
      <c r="J84" t="n">
        <v>286.9</v>
      </c>
      <c r="K84" t="n">
        <v>60.56</v>
      </c>
      <c r="L84" t="n">
        <v>7.5</v>
      </c>
      <c r="M84" t="n">
        <v>17</v>
      </c>
      <c r="N84" t="n">
        <v>78.84999999999999</v>
      </c>
      <c r="O84" t="n">
        <v>35618.8</v>
      </c>
      <c r="P84" t="n">
        <v>183.95</v>
      </c>
      <c r="Q84" t="n">
        <v>623.97</v>
      </c>
      <c r="R84" t="n">
        <v>43.55</v>
      </c>
      <c r="S84" t="n">
        <v>29.8</v>
      </c>
      <c r="T84" t="n">
        <v>5736.28</v>
      </c>
      <c r="U84" t="n">
        <v>0.68</v>
      </c>
      <c r="V84" t="n">
        <v>0.84</v>
      </c>
      <c r="W84" t="n">
        <v>2.38</v>
      </c>
      <c r="X84" t="n">
        <v>0.36</v>
      </c>
      <c r="Y84" t="n">
        <v>1</v>
      </c>
      <c r="Z84" t="n">
        <v>10</v>
      </c>
    </row>
    <row r="85">
      <c r="A85" t="n">
        <v>27</v>
      </c>
      <c r="B85" t="n">
        <v>140</v>
      </c>
      <c r="C85" t="inlineStr">
        <is>
          <t xml:space="preserve">CONCLUIDO	</t>
        </is>
      </c>
      <c r="D85" t="n">
        <v>6.6975</v>
      </c>
      <c r="E85" t="n">
        <v>14.93</v>
      </c>
      <c r="F85" t="n">
        <v>11.09</v>
      </c>
      <c r="G85" t="n">
        <v>36.97</v>
      </c>
      <c r="H85" t="n">
        <v>0.48</v>
      </c>
      <c r="I85" t="n">
        <v>18</v>
      </c>
      <c r="J85" t="n">
        <v>287.41</v>
      </c>
      <c r="K85" t="n">
        <v>60.56</v>
      </c>
      <c r="L85" t="n">
        <v>7.75</v>
      </c>
      <c r="M85" t="n">
        <v>16</v>
      </c>
      <c r="N85" t="n">
        <v>79.09999999999999</v>
      </c>
      <c r="O85" t="n">
        <v>35680.92</v>
      </c>
      <c r="P85" t="n">
        <v>183.42</v>
      </c>
      <c r="Q85" t="n">
        <v>623.97</v>
      </c>
      <c r="R85" t="n">
        <v>43</v>
      </c>
      <c r="S85" t="n">
        <v>29.8</v>
      </c>
      <c r="T85" t="n">
        <v>5466.33</v>
      </c>
      <c r="U85" t="n">
        <v>0.6899999999999999</v>
      </c>
      <c r="V85" t="n">
        <v>0.84</v>
      </c>
      <c r="W85" t="n">
        <v>2.38</v>
      </c>
      <c r="X85" t="n">
        <v>0.34</v>
      </c>
      <c r="Y85" t="n">
        <v>1</v>
      </c>
      <c r="Z85" t="n">
        <v>10</v>
      </c>
    </row>
    <row r="86">
      <c r="A86" t="n">
        <v>28</v>
      </c>
      <c r="B86" t="n">
        <v>140</v>
      </c>
      <c r="C86" t="inlineStr">
        <is>
          <t xml:space="preserve">CONCLUIDO	</t>
        </is>
      </c>
      <c r="D86" t="n">
        <v>6.7029</v>
      </c>
      <c r="E86" t="n">
        <v>14.92</v>
      </c>
      <c r="F86" t="n">
        <v>11.08</v>
      </c>
      <c r="G86" t="n">
        <v>36.93</v>
      </c>
      <c r="H86" t="n">
        <v>0.49</v>
      </c>
      <c r="I86" t="n">
        <v>18</v>
      </c>
      <c r="J86" t="n">
        <v>287.91</v>
      </c>
      <c r="K86" t="n">
        <v>60.56</v>
      </c>
      <c r="L86" t="n">
        <v>8</v>
      </c>
      <c r="M86" t="n">
        <v>16</v>
      </c>
      <c r="N86" t="n">
        <v>79.36</v>
      </c>
      <c r="O86" t="n">
        <v>35743.15</v>
      </c>
      <c r="P86" t="n">
        <v>182.68</v>
      </c>
      <c r="Q86" t="n">
        <v>623.98</v>
      </c>
      <c r="R86" t="n">
        <v>42.65</v>
      </c>
      <c r="S86" t="n">
        <v>29.8</v>
      </c>
      <c r="T86" t="n">
        <v>5292.72</v>
      </c>
      <c r="U86" t="n">
        <v>0.7</v>
      </c>
      <c r="V86" t="n">
        <v>0.84</v>
      </c>
      <c r="W86" t="n">
        <v>2.38</v>
      </c>
      <c r="X86" t="n">
        <v>0.33</v>
      </c>
      <c r="Y86" t="n">
        <v>1</v>
      </c>
      <c r="Z86" t="n">
        <v>10</v>
      </c>
    </row>
    <row r="87">
      <c r="A87" t="n">
        <v>29</v>
      </c>
      <c r="B87" t="n">
        <v>140</v>
      </c>
      <c r="C87" t="inlineStr">
        <is>
          <t xml:space="preserve">CONCLUIDO	</t>
        </is>
      </c>
      <c r="D87" t="n">
        <v>6.7307</v>
      </c>
      <c r="E87" t="n">
        <v>14.86</v>
      </c>
      <c r="F87" t="n">
        <v>11.07</v>
      </c>
      <c r="G87" t="n">
        <v>39.06</v>
      </c>
      <c r="H87" t="n">
        <v>0.51</v>
      </c>
      <c r="I87" t="n">
        <v>17</v>
      </c>
      <c r="J87" t="n">
        <v>288.42</v>
      </c>
      <c r="K87" t="n">
        <v>60.56</v>
      </c>
      <c r="L87" t="n">
        <v>8.25</v>
      </c>
      <c r="M87" t="n">
        <v>15</v>
      </c>
      <c r="N87" t="n">
        <v>79.61</v>
      </c>
      <c r="O87" t="n">
        <v>35805.48</v>
      </c>
      <c r="P87" t="n">
        <v>182.07</v>
      </c>
      <c r="Q87" t="n">
        <v>623.97</v>
      </c>
      <c r="R87" t="n">
        <v>42.3</v>
      </c>
      <c r="S87" t="n">
        <v>29.8</v>
      </c>
      <c r="T87" t="n">
        <v>5120.97</v>
      </c>
      <c r="U87" t="n">
        <v>0.7</v>
      </c>
      <c r="V87" t="n">
        <v>0.84</v>
      </c>
      <c r="W87" t="n">
        <v>2.38</v>
      </c>
      <c r="X87" t="n">
        <v>0.32</v>
      </c>
      <c r="Y87" t="n">
        <v>1</v>
      </c>
      <c r="Z87" t="n">
        <v>10</v>
      </c>
    </row>
    <row r="88">
      <c r="A88" t="n">
        <v>30</v>
      </c>
      <c r="B88" t="n">
        <v>140</v>
      </c>
      <c r="C88" t="inlineStr">
        <is>
          <t xml:space="preserve">CONCLUIDO	</t>
        </is>
      </c>
      <c r="D88" t="n">
        <v>6.7246</v>
      </c>
      <c r="E88" t="n">
        <v>14.87</v>
      </c>
      <c r="F88" t="n">
        <v>11.08</v>
      </c>
      <c r="G88" t="n">
        <v>39.11</v>
      </c>
      <c r="H88" t="n">
        <v>0.52</v>
      </c>
      <c r="I88" t="n">
        <v>17</v>
      </c>
      <c r="J88" t="n">
        <v>288.92</v>
      </c>
      <c r="K88" t="n">
        <v>60.56</v>
      </c>
      <c r="L88" t="n">
        <v>8.5</v>
      </c>
      <c r="M88" t="n">
        <v>15</v>
      </c>
      <c r="N88" t="n">
        <v>79.87</v>
      </c>
      <c r="O88" t="n">
        <v>35867.91</v>
      </c>
      <c r="P88" t="n">
        <v>182.37</v>
      </c>
      <c r="Q88" t="n">
        <v>623.97</v>
      </c>
      <c r="R88" t="n">
        <v>42.81</v>
      </c>
      <c r="S88" t="n">
        <v>29.8</v>
      </c>
      <c r="T88" t="n">
        <v>5377.12</v>
      </c>
      <c r="U88" t="n">
        <v>0.7</v>
      </c>
      <c r="V88" t="n">
        <v>0.84</v>
      </c>
      <c r="W88" t="n">
        <v>2.38</v>
      </c>
      <c r="X88" t="n">
        <v>0.34</v>
      </c>
      <c r="Y88" t="n">
        <v>1</v>
      </c>
      <c r="Z88" t="n">
        <v>10</v>
      </c>
    </row>
    <row r="89">
      <c r="A89" t="n">
        <v>31</v>
      </c>
      <c r="B89" t="n">
        <v>140</v>
      </c>
      <c r="C89" t="inlineStr">
        <is>
          <t xml:space="preserve">CONCLUIDO	</t>
        </is>
      </c>
      <c r="D89" t="n">
        <v>6.7673</v>
      </c>
      <c r="E89" t="n">
        <v>14.78</v>
      </c>
      <c r="F89" t="n">
        <v>11.04</v>
      </c>
      <c r="G89" t="n">
        <v>41.4</v>
      </c>
      <c r="H89" t="n">
        <v>0.54</v>
      </c>
      <c r="I89" t="n">
        <v>16</v>
      </c>
      <c r="J89" t="n">
        <v>289.43</v>
      </c>
      <c r="K89" t="n">
        <v>60.56</v>
      </c>
      <c r="L89" t="n">
        <v>8.75</v>
      </c>
      <c r="M89" t="n">
        <v>14</v>
      </c>
      <c r="N89" t="n">
        <v>80.12</v>
      </c>
      <c r="O89" t="n">
        <v>35930.44</v>
      </c>
      <c r="P89" t="n">
        <v>181.48</v>
      </c>
      <c r="Q89" t="n">
        <v>624.08</v>
      </c>
      <c r="R89" t="n">
        <v>41.35</v>
      </c>
      <c r="S89" t="n">
        <v>29.8</v>
      </c>
      <c r="T89" t="n">
        <v>4652.03</v>
      </c>
      <c r="U89" t="n">
        <v>0.72</v>
      </c>
      <c r="V89" t="n">
        <v>0.85</v>
      </c>
      <c r="W89" t="n">
        <v>2.38</v>
      </c>
      <c r="X89" t="n">
        <v>0.29</v>
      </c>
      <c r="Y89" t="n">
        <v>1</v>
      </c>
      <c r="Z89" t="n">
        <v>10</v>
      </c>
    </row>
    <row r="90">
      <c r="A90" t="n">
        <v>32</v>
      </c>
      <c r="B90" t="n">
        <v>140</v>
      </c>
      <c r="C90" t="inlineStr">
        <is>
          <t xml:space="preserve">CONCLUIDO	</t>
        </is>
      </c>
      <c r="D90" t="n">
        <v>6.7656</v>
      </c>
      <c r="E90" t="n">
        <v>14.78</v>
      </c>
      <c r="F90" t="n">
        <v>11.04</v>
      </c>
      <c r="G90" t="n">
        <v>41.41</v>
      </c>
      <c r="H90" t="n">
        <v>0.55</v>
      </c>
      <c r="I90" t="n">
        <v>16</v>
      </c>
      <c r="J90" t="n">
        <v>289.94</v>
      </c>
      <c r="K90" t="n">
        <v>60.56</v>
      </c>
      <c r="L90" t="n">
        <v>9</v>
      </c>
      <c r="M90" t="n">
        <v>14</v>
      </c>
      <c r="N90" t="n">
        <v>80.38</v>
      </c>
      <c r="O90" t="n">
        <v>35993.08</v>
      </c>
      <c r="P90" t="n">
        <v>181.04</v>
      </c>
      <c r="Q90" t="n">
        <v>623.97</v>
      </c>
      <c r="R90" t="n">
        <v>41.62</v>
      </c>
      <c r="S90" t="n">
        <v>29.8</v>
      </c>
      <c r="T90" t="n">
        <v>4786.39</v>
      </c>
      <c r="U90" t="n">
        <v>0.72</v>
      </c>
      <c r="V90" t="n">
        <v>0.85</v>
      </c>
      <c r="W90" t="n">
        <v>2.38</v>
      </c>
      <c r="X90" t="n">
        <v>0.3</v>
      </c>
      <c r="Y90" t="n">
        <v>1</v>
      </c>
      <c r="Z90" t="n">
        <v>10</v>
      </c>
    </row>
    <row r="91">
      <c r="A91" t="n">
        <v>33</v>
      </c>
      <c r="B91" t="n">
        <v>140</v>
      </c>
      <c r="C91" t="inlineStr">
        <is>
          <t xml:space="preserve">CONCLUIDO	</t>
        </is>
      </c>
      <c r="D91" t="n">
        <v>6.79</v>
      </c>
      <c r="E91" t="n">
        <v>14.73</v>
      </c>
      <c r="F91" t="n">
        <v>11.04</v>
      </c>
      <c r="G91" t="n">
        <v>44.17</v>
      </c>
      <c r="H91" t="n">
        <v>0.57</v>
      </c>
      <c r="I91" t="n">
        <v>15</v>
      </c>
      <c r="J91" t="n">
        <v>290.45</v>
      </c>
      <c r="K91" t="n">
        <v>60.56</v>
      </c>
      <c r="L91" t="n">
        <v>9.25</v>
      </c>
      <c r="M91" t="n">
        <v>13</v>
      </c>
      <c r="N91" t="n">
        <v>80.64</v>
      </c>
      <c r="O91" t="n">
        <v>36055.83</v>
      </c>
      <c r="P91" t="n">
        <v>180.3</v>
      </c>
      <c r="Q91" t="n">
        <v>624</v>
      </c>
      <c r="R91" t="n">
        <v>41.69</v>
      </c>
      <c r="S91" t="n">
        <v>29.8</v>
      </c>
      <c r="T91" t="n">
        <v>4826.29</v>
      </c>
      <c r="U91" t="n">
        <v>0.71</v>
      </c>
      <c r="V91" t="n">
        <v>0.85</v>
      </c>
      <c r="W91" t="n">
        <v>2.37</v>
      </c>
      <c r="X91" t="n">
        <v>0.3</v>
      </c>
      <c r="Y91" t="n">
        <v>1</v>
      </c>
      <c r="Z91" t="n">
        <v>10</v>
      </c>
    </row>
    <row r="92">
      <c r="A92" t="n">
        <v>34</v>
      </c>
      <c r="B92" t="n">
        <v>140</v>
      </c>
      <c r="C92" t="inlineStr">
        <is>
          <t xml:space="preserve">CONCLUIDO	</t>
        </is>
      </c>
      <c r="D92" t="n">
        <v>6.7941</v>
      </c>
      <c r="E92" t="n">
        <v>14.72</v>
      </c>
      <c r="F92" t="n">
        <v>11.03</v>
      </c>
      <c r="G92" t="n">
        <v>44.14</v>
      </c>
      <c r="H92" t="n">
        <v>0.58</v>
      </c>
      <c r="I92" t="n">
        <v>15</v>
      </c>
      <c r="J92" t="n">
        <v>290.96</v>
      </c>
      <c r="K92" t="n">
        <v>60.56</v>
      </c>
      <c r="L92" t="n">
        <v>9.5</v>
      </c>
      <c r="M92" t="n">
        <v>13</v>
      </c>
      <c r="N92" t="n">
        <v>80.90000000000001</v>
      </c>
      <c r="O92" t="n">
        <v>36118.68</v>
      </c>
      <c r="P92" t="n">
        <v>180.28</v>
      </c>
      <c r="Q92" t="n">
        <v>624.03</v>
      </c>
      <c r="R92" t="n">
        <v>41.29</v>
      </c>
      <c r="S92" t="n">
        <v>29.8</v>
      </c>
      <c r="T92" t="n">
        <v>4629.96</v>
      </c>
      <c r="U92" t="n">
        <v>0.72</v>
      </c>
      <c r="V92" t="n">
        <v>0.85</v>
      </c>
      <c r="W92" t="n">
        <v>2.38</v>
      </c>
      <c r="X92" t="n">
        <v>0.29</v>
      </c>
      <c r="Y92" t="n">
        <v>1</v>
      </c>
      <c r="Z92" t="n">
        <v>10</v>
      </c>
    </row>
    <row r="93">
      <c r="A93" t="n">
        <v>35</v>
      </c>
      <c r="B93" t="n">
        <v>140</v>
      </c>
      <c r="C93" t="inlineStr">
        <is>
          <t xml:space="preserve">CONCLUIDO	</t>
        </is>
      </c>
      <c r="D93" t="n">
        <v>6.7922</v>
      </c>
      <c r="E93" t="n">
        <v>14.72</v>
      </c>
      <c r="F93" t="n">
        <v>11.04</v>
      </c>
      <c r="G93" t="n">
        <v>44.15</v>
      </c>
      <c r="H93" t="n">
        <v>0.6</v>
      </c>
      <c r="I93" t="n">
        <v>15</v>
      </c>
      <c r="J93" t="n">
        <v>291.47</v>
      </c>
      <c r="K93" t="n">
        <v>60.56</v>
      </c>
      <c r="L93" t="n">
        <v>9.75</v>
      </c>
      <c r="M93" t="n">
        <v>13</v>
      </c>
      <c r="N93" t="n">
        <v>81.16</v>
      </c>
      <c r="O93" t="n">
        <v>36181.64</v>
      </c>
      <c r="P93" t="n">
        <v>179.79</v>
      </c>
      <c r="Q93" t="n">
        <v>624.02</v>
      </c>
      <c r="R93" t="n">
        <v>41.18</v>
      </c>
      <c r="S93" t="n">
        <v>29.8</v>
      </c>
      <c r="T93" t="n">
        <v>4572</v>
      </c>
      <c r="U93" t="n">
        <v>0.72</v>
      </c>
      <c r="V93" t="n">
        <v>0.85</v>
      </c>
      <c r="W93" t="n">
        <v>2.38</v>
      </c>
      <c r="X93" t="n">
        <v>0.29</v>
      </c>
      <c r="Y93" t="n">
        <v>1</v>
      </c>
      <c r="Z93" t="n">
        <v>10</v>
      </c>
    </row>
    <row r="94">
      <c r="A94" t="n">
        <v>36</v>
      </c>
      <c r="B94" t="n">
        <v>140</v>
      </c>
      <c r="C94" t="inlineStr">
        <is>
          <t xml:space="preserve">CONCLUIDO	</t>
        </is>
      </c>
      <c r="D94" t="n">
        <v>6.8328</v>
      </c>
      <c r="E94" t="n">
        <v>14.64</v>
      </c>
      <c r="F94" t="n">
        <v>11</v>
      </c>
      <c r="G94" t="n">
        <v>47.16</v>
      </c>
      <c r="H94" t="n">
        <v>0.61</v>
      </c>
      <c r="I94" t="n">
        <v>14</v>
      </c>
      <c r="J94" t="n">
        <v>291.98</v>
      </c>
      <c r="K94" t="n">
        <v>60.56</v>
      </c>
      <c r="L94" t="n">
        <v>10</v>
      </c>
      <c r="M94" t="n">
        <v>12</v>
      </c>
      <c r="N94" t="n">
        <v>81.42</v>
      </c>
      <c r="O94" t="n">
        <v>36244.71</v>
      </c>
      <c r="P94" t="n">
        <v>179</v>
      </c>
      <c r="Q94" t="n">
        <v>623.97</v>
      </c>
      <c r="R94" t="n">
        <v>40.33</v>
      </c>
      <c r="S94" t="n">
        <v>29.8</v>
      </c>
      <c r="T94" t="n">
        <v>4150.71</v>
      </c>
      <c r="U94" t="n">
        <v>0.74</v>
      </c>
      <c r="V94" t="n">
        <v>0.85</v>
      </c>
      <c r="W94" t="n">
        <v>2.37</v>
      </c>
      <c r="X94" t="n">
        <v>0.26</v>
      </c>
      <c r="Y94" t="n">
        <v>1</v>
      </c>
      <c r="Z94" t="n">
        <v>10</v>
      </c>
    </row>
    <row r="95">
      <c r="A95" t="n">
        <v>37</v>
      </c>
      <c r="B95" t="n">
        <v>140</v>
      </c>
      <c r="C95" t="inlineStr">
        <is>
          <t xml:space="preserve">CONCLUIDO	</t>
        </is>
      </c>
      <c r="D95" t="n">
        <v>6.8362</v>
      </c>
      <c r="E95" t="n">
        <v>14.63</v>
      </c>
      <c r="F95" t="n">
        <v>11</v>
      </c>
      <c r="G95" t="n">
        <v>47.12</v>
      </c>
      <c r="H95" t="n">
        <v>0.62</v>
      </c>
      <c r="I95" t="n">
        <v>14</v>
      </c>
      <c r="J95" t="n">
        <v>292.49</v>
      </c>
      <c r="K95" t="n">
        <v>60.56</v>
      </c>
      <c r="L95" t="n">
        <v>10.25</v>
      </c>
      <c r="M95" t="n">
        <v>12</v>
      </c>
      <c r="N95" t="n">
        <v>81.68000000000001</v>
      </c>
      <c r="O95" t="n">
        <v>36307.88</v>
      </c>
      <c r="P95" t="n">
        <v>178.67</v>
      </c>
      <c r="Q95" t="n">
        <v>623.98</v>
      </c>
      <c r="R95" t="n">
        <v>40.21</v>
      </c>
      <c r="S95" t="n">
        <v>29.8</v>
      </c>
      <c r="T95" t="n">
        <v>4093.42</v>
      </c>
      <c r="U95" t="n">
        <v>0.74</v>
      </c>
      <c r="V95" t="n">
        <v>0.85</v>
      </c>
      <c r="W95" t="n">
        <v>2.37</v>
      </c>
      <c r="X95" t="n">
        <v>0.25</v>
      </c>
      <c r="Y95" t="n">
        <v>1</v>
      </c>
      <c r="Z95" t="n">
        <v>10</v>
      </c>
    </row>
    <row r="96">
      <c r="A96" t="n">
        <v>38</v>
      </c>
      <c r="B96" t="n">
        <v>140</v>
      </c>
      <c r="C96" t="inlineStr">
        <is>
          <t xml:space="preserve">CONCLUIDO	</t>
        </is>
      </c>
      <c r="D96" t="n">
        <v>6.8314</v>
      </c>
      <c r="E96" t="n">
        <v>14.64</v>
      </c>
      <c r="F96" t="n">
        <v>11.01</v>
      </c>
      <c r="G96" t="n">
        <v>47.17</v>
      </c>
      <c r="H96" t="n">
        <v>0.64</v>
      </c>
      <c r="I96" t="n">
        <v>14</v>
      </c>
      <c r="J96" t="n">
        <v>293</v>
      </c>
      <c r="K96" t="n">
        <v>60.56</v>
      </c>
      <c r="L96" t="n">
        <v>10.5</v>
      </c>
      <c r="M96" t="n">
        <v>12</v>
      </c>
      <c r="N96" t="n">
        <v>81.95</v>
      </c>
      <c r="O96" t="n">
        <v>36371.17</v>
      </c>
      <c r="P96" t="n">
        <v>178.07</v>
      </c>
      <c r="Q96" t="n">
        <v>623.98</v>
      </c>
      <c r="R96" t="n">
        <v>40.28</v>
      </c>
      <c r="S96" t="n">
        <v>29.8</v>
      </c>
      <c r="T96" t="n">
        <v>4126</v>
      </c>
      <c r="U96" t="n">
        <v>0.74</v>
      </c>
      <c r="V96" t="n">
        <v>0.85</v>
      </c>
      <c r="W96" t="n">
        <v>2.38</v>
      </c>
      <c r="X96" t="n">
        <v>0.26</v>
      </c>
      <c r="Y96" t="n">
        <v>1</v>
      </c>
      <c r="Z96" t="n">
        <v>10</v>
      </c>
    </row>
    <row r="97">
      <c r="A97" t="n">
        <v>39</v>
      </c>
      <c r="B97" t="n">
        <v>140</v>
      </c>
      <c r="C97" t="inlineStr">
        <is>
          <t xml:space="preserve">CONCLUIDO	</t>
        </is>
      </c>
      <c r="D97" t="n">
        <v>6.8647</v>
      </c>
      <c r="E97" t="n">
        <v>14.57</v>
      </c>
      <c r="F97" t="n">
        <v>10.99</v>
      </c>
      <c r="G97" t="n">
        <v>50.71</v>
      </c>
      <c r="H97" t="n">
        <v>0.65</v>
      </c>
      <c r="I97" t="n">
        <v>13</v>
      </c>
      <c r="J97" t="n">
        <v>293.52</v>
      </c>
      <c r="K97" t="n">
        <v>60.56</v>
      </c>
      <c r="L97" t="n">
        <v>10.75</v>
      </c>
      <c r="M97" t="n">
        <v>11</v>
      </c>
      <c r="N97" t="n">
        <v>82.20999999999999</v>
      </c>
      <c r="O97" t="n">
        <v>36434.56</v>
      </c>
      <c r="P97" t="n">
        <v>177.64</v>
      </c>
      <c r="Q97" t="n">
        <v>623.99</v>
      </c>
      <c r="R97" t="n">
        <v>39.88</v>
      </c>
      <c r="S97" t="n">
        <v>29.8</v>
      </c>
      <c r="T97" t="n">
        <v>3932.79</v>
      </c>
      <c r="U97" t="n">
        <v>0.75</v>
      </c>
      <c r="V97" t="n">
        <v>0.85</v>
      </c>
      <c r="W97" t="n">
        <v>2.37</v>
      </c>
      <c r="X97" t="n">
        <v>0.24</v>
      </c>
      <c r="Y97" t="n">
        <v>1</v>
      </c>
      <c r="Z97" t="n">
        <v>10</v>
      </c>
    </row>
    <row r="98">
      <c r="A98" t="n">
        <v>40</v>
      </c>
      <c r="B98" t="n">
        <v>140</v>
      </c>
      <c r="C98" t="inlineStr">
        <is>
          <t xml:space="preserve">CONCLUIDO	</t>
        </is>
      </c>
      <c r="D98" t="n">
        <v>6.8615</v>
      </c>
      <c r="E98" t="n">
        <v>14.57</v>
      </c>
      <c r="F98" t="n">
        <v>10.99</v>
      </c>
      <c r="G98" t="n">
        <v>50.74</v>
      </c>
      <c r="H98" t="n">
        <v>0.67</v>
      </c>
      <c r="I98" t="n">
        <v>13</v>
      </c>
      <c r="J98" t="n">
        <v>294.03</v>
      </c>
      <c r="K98" t="n">
        <v>60.56</v>
      </c>
      <c r="L98" t="n">
        <v>11</v>
      </c>
      <c r="M98" t="n">
        <v>11</v>
      </c>
      <c r="N98" t="n">
        <v>82.48</v>
      </c>
      <c r="O98" t="n">
        <v>36498.06</v>
      </c>
      <c r="P98" t="n">
        <v>177.79</v>
      </c>
      <c r="Q98" t="n">
        <v>624.01</v>
      </c>
      <c r="R98" t="n">
        <v>40.07</v>
      </c>
      <c r="S98" t="n">
        <v>29.8</v>
      </c>
      <c r="T98" t="n">
        <v>4028.12</v>
      </c>
      <c r="U98" t="n">
        <v>0.74</v>
      </c>
      <c r="V98" t="n">
        <v>0.85</v>
      </c>
      <c r="W98" t="n">
        <v>2.37</v>
      </c>
      <c r="X98" t="n">
        <v>0.25</v>
      </c>
      <c r="Y98" t="n">
        <v>1</v>
      </c>
      <c r="Z98" t="n">
        <v>10</v>
      </c>
    </row>
    <row r="99">
      <c r="A99" t="n">
        <v>41</v>
      </c>
      <c r="B99" t="n">
        <v>140</v>
      </c>
      <c r="C99" t="inlineStr">
        <is>
          <t xml:space="preserve">CONCLUIDO	</t>
        </is>
      </c>
      <c r="D99" t="n">
        <v>6.8649</v>
      </c>
      <c r="E99" t="n">
        <v>14.57</v>
      </c>
      <c r="F99" t="n">
        <v>10.99</v>
      </c>
      <c r="G99" t="n">
        <v>50.71</v>
      </c>
      <c r="H99" t="n">
        <v>0.68</v>
      </c>
      <c r="I99" t="n">
        <v>13</v>
      </c>
      <c r="J99" t="n">
        <v>294.55</v>
      </c>
      <c r="K99" t="n">
        <v>60.56</v>
      </c>
      <c r="L99" t="n">
        <v>11.25</v>
      </c>
      <c r="M99" t="n">
        <v>11</v>
      </c>
      <c r="N99" t="n">
        <v>82.73999999999999</v>
      </c>
      <c r="O99" t="n">
        <v>36561.67</v>
      </c>
      <c r="P99" t="n">
        <v>177.1</v>
      </c>
      <c r="Q99" t="n">
        <v>623.98</v>
      </c>
      <c r="R99" t="n">
        <v>39.83</v>
      </c>
      <c r="S99" t="n">
        <v>29.8</v>
      </c>
      <c r="T99" t="n">
        <v>3907.94</v>
      </c>
      <c r="U99" t="n">
        <v>0.75</v>
      </c>
      <c r="V99" t="n">
        <v>0.85</v>
      </c>
      <c r="W99" t="n">
        <v>2.37</v>
      </c>
      <c r="X99" t="n">
        <v>0.24</v>
      </c>
      <c r="Y99" t="n">
        <v>1</v>
      </c>
      <c r="Z99" t="n">
        <v>10</v>
      </c>
    </row>
    <row r="100">
      <c r="A100" t="n">
        <v>42</v>
      </c>
      <c r="B100" t="n">
        <v>140</v>
      </c>
      <c r="C100" t="inlineStr">
        <is>
          <t xml:space="preserve">CONCLUIDO	</t>
        </is>
      </c>
      <c r="D100" t="n">
        <v>6.8999</v>
      </c>
      <c r="E100" t="n">
        <v>14.49</v>
      </c>
      <c r="F100" t="n">
        <v>10.97</v>
      </c>
      <c r="G100" t="n">
        <v>54.83</v>
      </c>
      <c r="H100" t="n">
        <v>0.6899999999999999</v>
      </c>
      <c r="I100" t="n">
        <v>12</v>
      </c>
      <c r="J100" t="n">
        <v>295.06</v>
      </c>
      <c r="K100" t="n">
        <v>60.56</v>
      </c>
      <c r="L100" t="n">
        <v>11.5</v>
      </c>
      <c r="M100" t="n">
        <v>10</v>
      </c>
      <c r="N100" t="n">
        <v>83.01000000000001</v>
      </c>
      <c r="O100" t="n">
        <v>36625.39</v>
      </c>
      <c r="P100" t="n">
        <v>176.09</v>
      </c>
      <c r="Q100" t="n">
        <v>623.99</v>
      </c>
      <c r="R100" t="n">
        <v>38.94</v>
      </c>
      <c r="S100" t="n">
        <v>29.8</v>
      </c>
      <c r="T100" t="n">
        <v>3470.45</v>
      </c>
      <c r="U100" t="n">
        <v>0.77</v>
      </c>
      <c r="V100" t="n">
        <v>0.85</v>
      </c>
      <c r="W100" t="n">
        <v>2.38</v>
      </c>
      <c r="X100" t="n">
        <v>0.22</v>
      </c>
      <c r="Y100" t="n">
        <v>1</v>
      </c>
      <c r="Z100" t="n">
        <v>10</v>
      </c>
    </row>
    <row r="101">
      <c r="A101" t="n">
        <v>43</v>
      </c>
      <c r="B101" t="n">
        <v>140</v>
      </c>
      <c r="C101" t="inlineStr">
        <is>
          <t xml:space="preserve">CONCLUIDO	</t>
        </is>
      </c>
      <c r="D101" t="n">
        <v>6.9</v>
      </c>
      <c r="E101" t="n">
        <v>14.49</v>
      </c>
      <c r="F101" t="n">
        <v>10.96</v>
      </c>
      <c r="G101" t="n">
        <v>54.83</v>
      </c>
      <c r="H101" t="n">
        <v>0.71</v>
      </c>
      <c r="I101" t="n">
        <v>12</v>
      </c>
      <c r="J101" t="n">
        <v>295.58</v>
      </c>
      <c r="K101" t="n">
        <v>60.56</v>
      </c>
      <c r="L101" t="n">
        <v>11.75</v>
      </c>
      <c r="M101" t="n">
        <v>10</v>
      </c>
      <c r="N101" t="n">
        <v>83.28</v>
      </c>
      <c r="O101" t="n">
        <v>36689.22</v>
      </c>
      <c r="P101" t="n">
        <v>175.71</v>
      </c>
      <c r="Q101" t="n">
        <v>623.97</v>
      </c>
      <c r="R101" t="n">
        <v>39.12</v>
      </c>
      <c r="S101" t="n">
        <v>29.8</v>
      </c>
      <c r="T101" t="n">
        <v>3557.27</v>
      </c>
      <c r="U101" t="n">
        <v>0.76</v>
      </c>
      <c r="V101" t="n">
        <v>0.85</v>
      </c>
      <c r="W101" t="n">
        <v>2.37</v>
      </c>
      <c r="X101" t="n">
        <v>0.22</v>
      </c>
      <c r="Y101" t="n">
        <v>1</v>
      </c>
      <c r="Z101" t="n">
        <v>10</v>
      </c>
    </row>
    <row r="102">
      <c r="A102" t="n">
        <v>44</v>
      </c>
      <c r="B102" t="n">
        <v>140</v>
      </c>
      <c r="C102" t="inlineStr">
        <is>
          <t xml:space="preserve">CONCLUIDO	</t>
        </is>
      </c>
      <c r="D102" t="n">
        <v>6.8943</v>
      </c>
      <c r="E102" t="n">
        <v>14.5</v>
      </c>
      <c r="F102" t="n">
        <v>10.98</v>
      </c>
      <c r="G102" t="n">
        <v>54.88</v>
      </c>
      <c r="H102" t="n">
        <v>0.72</v>
      </c>
      <c r="I102" t="n">
        <v>12</v>
      </c>
      <c r="J102" t="n">
        <v>296.1</v>
      </c>
      <c r="K102" t="n">
        <v>60.56</v>
      </c>
      <c r="L102" t="n">
        <v>12</v>
      </c>
      <c r="M102" t="n">
        <v>10</v>
      </c>
      <c r="N102" t="n">
        <v>83.54000000000001</v>
      </c>
      <c r="O102" t="n">
        <v>36753.16</v>
      </c>
      <c r="P102" t="n">
        <v>175.99</v>
      </c>
      <c r="Q102" t="n">
        <v>623.97</v>
      </c>
      <c r="R102" t="n">
        <v>39.52</v>
      </c>
      <c r="S102" t="n">
        <v>29.8</v>
      </c>
      <c r="T102" t="n">
        <v>3759.46</v>
      </c>
      <c r="U102" t="n">
        <v>0.75</v>
      </c>
      <c r="V102" t="n">
        <v>0.85</v>
      </c>
      <c r="W102" t="n">
        <v>2.37</v>
      </c>
      <c r="X102" t="n">
        <v>0.23</v>
      </c>
      <c r="Y102" t="n">
        <v>1</v>
      </c>
      <c r="Z102" t="n">
        <v>10</v>
      </c>
    </row>
    <row r="103">
      <c r="A103" t="n">
        <v>45</v>
      </c>
      <c r="B103" t="n">
        <v>140</v>
      </c>
      <c r="C103" t="inlineStr">
        <is>
          <t xml:space="preserve">CONCLUIDO	</t>
        </is>
      </c>
      <c r="D103" t="n">
        <v>6.8943</v>
      </c>
      <c r="E103" t="n">
        <v>14.5</v>
      </c>
      <c r="F103" t="n">
        <v>10.98</v>
      </c>
      <c r="G103" t="n">
        <v>54.88</v>
      </c>
      <c r="H103" t="n">
        <v>0.74</v>
      </c>
      <c r="I103" t="n">
        <v>12</v>
      </c>
      <c r="J103" t="n">
        <v>296.62</v>
      </c>
      <c r="K103" t="n">
        <v>60.56</v>
      </c>
      <c r="L103" t="n">
        <v>12.25</v>
      </c>
      <c r="M103" t="n">
        <v>10</v>
      </c>
      <c r="N103" t="n">
        <v>83.81</v>
      </c>
      <c r="O103" t="n">
        <v>36817.22</v>
      </c>
      <c r="P103" t="n">
        <v>175.64</v>
      </c>
      <c r="Q103" t="n">
        <v>624</v>
      </c>
      <c r="R103" t="n">
        <v>39.56</v>
      </c>
      <c r="S103" t="n">
        <v>29.8</v>
      </c>
      <c r="T103" t="n">
        <v>3778.89</v>
      </c>
      <c r="U103" t="n">
        <v>0.75</v>
      </c>
      <c r="V103" t="n">
        <v>0.85</v>
      </c>
      <c r="W103" t="n">
        <v>2.37</v>
      </c>
      <c r="X103" t="n">
        <v>0.23</v>
      </c>
      <c r="Y103" t="n">
        <v>1</v>
      </c>
      <c r="Z103" t="n">
        <v>10</v>
      </c>
    </row>
    <row r="104">
      <c r="A104" t="n">
        <v>46</v>
      </c>
      <c r="B104" t="n">
        <v>140</v>
      </c>
      <c r="C104" t="inlineStr">
        <is>
          <t xml:space="preserve">CONCLUIDO	</t>
        </is>
      </c>
      <c r="D104" t="n">
        <v>6.934</v>
      </c>
      <c r="E104" t="n">
        <v>14.42</v>
      </c>
      <c r="F104" t="n">
        <v>10.95</v>
      </c>
      <c r="G104" t="n">
        <v>59.71</v>
      </c>
      <c r="H104" t="n">
        <v>0.75</v>
      </c>
      <c r="I104" t="n">
        <v>11</v>
      </c>
      <c r="J104" t="n">
        <v>297.14</v>
      </c>
      <c r="K104" t="n">
        <v>60.56</v>
      </c>
      <c r="L104" t="n">
        <v>12.5</v>
      </c>
      <c r="M104" t="n">
        <v>9</v>
      </c>
      <c r="N104" t="n">
        <v>84.08</v>
      </c>
      <c r="O104" t="n">
        <v>36881.39</v>
      </c>
      <c r="P104" t="n">
        <v>174.24</v>
      </c>
      <c r="Q104" t="n">
        <v>624.01</v>
      </c>
      <c r="R104" t="n">
        <v>38.51</v>
      </c>
      <c r="S104" t="n">
        <v>29.8</v>
      </c>
      <c r="T104" t="n">
        <v>3258.96</v>
      </c>
      <c r="U104" t="n">
        <v>0.77</v>
      </c>
      <c r="V104" t="n">
        <v>0.85</v>
      </c>
      <c r="W104" t="n">
        <v>2.37</v>
      </c>
      <c r="X104" t="n">
        <v>0.2</v>
      </c>
      <c r="Y104" t="n">
        <v>1</v>
      </c>
      <c r="Z104" t="n">
        <v>10</v>
      </c>
    </row>
    <row r="105">
      <c r="A105" t="n">
        <v>47</v>
      </c>
      <c r="B105" t="n">
        <v>140</v>
      </c>
      <c r="C105" t="inlineStr">
        <is>
          <t xml:space="preserve">CONCLUIDO	</t>
        </is>
      </c>
      <c r="D105" t="n">
        <v>6.9378</v>
      </c>
      <c r="E105" t="n">
        <v>14.41</v>
      </c>
      <c r="F105" t="n">
        <v>10.94</v>
      </c>
      <c r="G105" t="n">
        <v>59.66</v>
      </c>
      <c r="H105" t="n">
        <v>0.76</v>
      </c>
      <c r="I105" t="n">
        <v>11</v>
      </c>
      <c r="J105" t="n">
        <v>297.66</v>
      </c>
      <c r="K105" t="n">
        <v>60.56</v>
      </c>
      <c r="L105" t="n">
        <v>12.75</v>
      </c>
      <c r="M105" t="n">
        <v>9</v>
      </c>
      <c r="N105" t="n">
        <v>84.36</v>
      </c>
      <c r="O105" t="n">
        <v>36945.67</v>
      </c>
      <c r="P105" t="n">
        <v>174.19</v>
      </c>
      <c r="Q105" t="n">
        <v>623.98</v>
      </c>
      <c r="R105" t="n">
        <v>38.21</v>
      </c>
      <c r="S105" t="n">
        <v>29.8</v>
      </c>
      <c r="T105" t="n">
        <v>3108.6</v>
      </c>
      <c r="U105" t="n">
        <v>0.78</v>
      </c>
      <c r="V105" t="n">
        <v>0.85</v>
      </c>
      <c r="W105" t="n">
        <v>2.37</v>
      </c>
      <c r="X105" t="n">
        <v>0.19</v>
      </c>
      <c r="Y105" t="n">
        <v>1</v>
      </c>
      <c r="Z105" t="n">
        <v>10</v>
      </c>
    </row>
    <row r="106">
      <c r="A106" t="n">
        <v>48</v>
      </c>
      <c r="B106" t="n">
        <v>140</v>
      </c>
      <c r="C106" t="inlineStr">
        <is>
          <t xml:space="preserve">CONCLUIDO	</t>
        </is>
      </c>
      <c r="D106" t="n">
        <v>6.9333</v>
      </c>
      <c r="E106" t="n">
        <v>14.42</v>
      </c>
      <c r="F106" t="n">
        <v>10.95</v>
      </c>
      <c r="G106" t="n">
        <v>59.71</v>
      </c>
      <c r="H106" t="n">
        <v>0.78</v>
      </c>
      <c r="I106" t="n">
        <v>11</v>
      </c>
      <c r="J106" t="n">
        <v>298.18</v>
      </c>
      <c r="K106" t="n">
        <v>60.56</v>
      </c>
      <c r="L106" t="n">
        <v>13</v>
      </c>
      <c r="M106" t="n">
        <v>9</v>
      </c>
      <c r="N106" t="n">
        <v>84.63</v>
      </c>
      <c r="O106" t="n">
        <v>37010.06</v>
      </c>
      <c r="P106" t="n">
        <v>174.25</v>
      </c>
      <c r="Q106" t="n">
        <v>623.97</v>
      </c>
      <c r="R106" t="n">
        <v>38.54</v>
      </c>
      <c r="S106" t="n">
        <v>29.8</v>
      </c>
      <c r="T106" t="n">
        <v>3271.43</v>
      </c>
      <c r="U106" t="n">
        <v>0.77</v>
      </c>
      <c r="V106" t="n">
        <v>0.85</v>
      </c>
      <c r="W106" t="n">
        <v>2.37</v>
      </c>
      <c r="X106" t="n">
        <v>0.2</v>
      </c>
      <c r="Y106" t="n">
        <v>1</v>
      </c>
      <c r="Z106" t="n">
        <v>10</v>
      </c>
    </row>
    <row r="107">
      <c r="A107" t="n">
        <v>49</v>
      </c>
      <c r="B107" t="n">
        <v>140</v>
      </c>
      <c r="C107" t="inlineStr">
        <is>
          <t xml:space="preserve">CONCLUIDO	</t>
        </is>
      </c>
      <c r="D107" t="n">
        <v>6.9316</v>
      </c>
      <c r="E107" t="n">
        <v>14.43</v>
      </c>
      <c r="F107" t="n">
        <v>10.95</v>
      </c>
      <c r="G107" t="n">
        <v>59.73</v>
      </c>
      <c r="H107" t="n">
        <v>0.79</v>
      </c>
      <c r="I107" t="n">
        <v>11</v>
      </c>
      <c r="J107" t="n">
        <v>298.71</v>
      </c>
      <c r="K107" t="n">
        <v>60.56</v>
      </c>
      <c r="L107" t="n">
        <v>13.25</v>
      </c>
      <c r="M107" t="n">
        <v>9</v>
      </c>
      <c r="N107" t="n">
        <v>84.90000000000001</v>
      </c>
      <c r="O107" t="n">
        <v>37074.57</v>
      </c>
      <c r="P107" t="n">
        <v>173.97</v>
      </c>
      <c r="Q107" t="n">
        <v>624</v>
      </c>
      <c r="R107" t="n">
        <v>38.68</v>
      </c>
      <c r="S107" t="n">
        <v>29.8</v>
      </c>
      <c r="T107" t="n">
        <v>3342.27</v>
      </c>
      <c r="U107" t="n">
        <v>0.77</v>
      </c>
      <c r="V107" t="n">
        <v>0.85</v>
      </c>
      <c r="W107" t="n">
        <v>2.37</v>
      </c>
      <c r="X107" t="n">
        <v>0.2</v>
      </c>
      <c r="Y107" t="n">
        <v>1</v>
      </c>
      <c r="Z107" t="n">
        <v>10</v>
      </c>
    </row>
    <row r="108">
      <c r="A108" t="n">
        <v>50</v>
      </c>
      <c r="B108" t="n">
        <v>140</v>
      </c>
      <c r="C108" t="inlineStr">
        <is>
          <t xml:space="preserve">CONCLUIDO	</t>
        </is>
      </c>
      <c r="D108" t="n">
        <v>6.9329</v>
      </c>
      <c r="E108" t="n">
        <v>14.42</v>
      </c>
      <c r="F108" t="n">
        <v>10.95</v>
      </c>
      <c r="G108" t="n">
        <v>59.72</v>
      </c>
      <c r="H108" t="n">
        <v>0.8</v>
      </c>
      <c r="I108" t="n">
        <v>11</v>
      </c>
      <c r="J108" t="n">
        <v>299.23</v>
      </c>
      <c r="K108" t="n">
        <v>60.56</v>
      </c>
      <c r="L108" t="n">
        <v>13.5</v>
      </c>
      <c r="M108" t="n">
        <v>9</v>
      </c>
      <c r="N108" t="n">
        <v>85.18000000000001</v>
      </c>
      <c r="O108" t="n">
        <v>37139.2</v>
      </c>
      <c r="P108" t="n">
        <v>172.93</v>
      </c>
      <c r="Q108" t="n">
        <v>623.98</v>
      </c>
      <c r="R108" t="n">
        <v>38.62</v>
      </c>
      <c r="S108" t="n">
        <v>29.8</v>
      </c>
      <c r="T108" t="n">
        <v>3313.56</v>
      </c>
      <c r="U108" t="n">
        <v>0.77</v>
      </c>
      <c r="V108" t="n">
        <v>0.85</v>
      </c>
      <c r="W108" t="n">
        <v>2.37</v>
      </c>
      <c r="X108" t="n">
        <v>0.2</v>
      </c>
      <c r="Y108" t="n">
        <v>1</v>
      </c>
      <c r="Z108" t="n">
        <v>10</v>
      </c>
    </row>
    <row r="109">
      <c r="A109" t="n">
        <v>51</v>
      </c>
      <c r="B109" t="n">
        <v>140</v>
      </c>
      <c r="C109" t="inlineStr">
        <is>
          <t xml:space="preserve">CONCLUIDO	</t>
        </is>
      </c>
      <c r="D109" t="n">
        <v>6.9688</v>
      </c>
      <c r="E109" t="n">
        <v>14.35</v>
      </c>
      <c r="F109" t="n">
        <v>10.93</v>
      </c>
      <c r="G109" t="n">
        <v>65.56</v>
      </c>
      <c r="H109" t="n">
        <v>0.82</v>
      </c>
      <c r="I109" t="n">
        <v>10</v>
      </c>
      <c r="J109" t="n">
        <v>299.76</v>
      </c>
      <c r="K109" t="n">
        <v>60.56</v>
      </c>
      <c r="L109" t="n">
        <v>13.75</v>
      </c>
      <c r="M109" t="n">
        <v>8</v>
      </c>
      <c r="N109" t="n">
        <v>85.45</v>
      </c>
      <c r="O109" t="n">
        <v>37204.07</v>
      </c>
      <c r="P109" t="n">
        <v>172.26</v>
      </c>
      <c r="Q109" t="n">
        <v>623.97</v>
      </c>
      <c r="R109" t="n">
        <v>37.91</v>
      </c>
      <c r="S109" t="n">
        <v>29.8</v>
      </c>
      <c r="T109" t="n">
        <v>2965.54</v>
      </c>
      <c r="U109" t="n">
        <v>0.79</v>
      </c>
      <c r="V109" t="n">
        <v>0.85</v>
      </c>
      <c r="W109" t="n">
        <v>2.37</v>
      </c>
      <c r="X109" t="n">
        <v>0.18</v>
      </c>
      <c r="Y109" t="n">
        <v>1</v>
      </c>
      <c r="Z109" t="n">
        <v>10</v>
      </c>
    </row>
    <row r="110">
      <c r="A110" t="n">
        <v>52</v>
      </c>
      <c r="B110" t="n">
        <v>140</v>
      </c>
      <c r="C110" t="inlineStr">
        <is>
          <t xml:space="preserve">CONCLUIDO	</t>
        </is>
      </c>
      <c r="D110" t="n">
        <v>6.9686</v>
      </c>
      <c r="E110" t="n">
        <v>14.35</v>
      </c>
      <c r="F110" t="n">
        <v>10.93</v>
      </c>
      <c r="G110" t="n">
        <v>65.56</v>
      </c>
      <c r="H110" t="n">
        <v>0.83</v>
      </c>
      <c r="I110" t="n">
        <v>10</v>
      </c>
      <c r="J110" t="n">
        <v>300.28</v>
      </c>
      <c r="K110" t="n">
        <v>60.56</v>
      </c>
      <c r="L110" t="n">
        <v>14</v>
      </c>
      <c r="M110" t="n">
        <v>8</v>
      </c>
      <c r="N110" t="n">
        <v>85.73</v>
      </c>
      <c r="O110" t="n">
        <v>37268.93</v>
      </c>
      <c r="P110" t="n">
        <v>172.05</v>
      </c>
      <c r="Q110" t="n">
        <v>623.97</v>
      </c>
      <c r="R110" t="n">
        <v>37.99</v>
      </c>
      <c r="S110" t="n">
        <v>29.8</v>
      </c>
      <c r="T110" t="n">
        <v>3003.07</v>
      </c>
      <c r="U110" t="n">
        <v>0.78</v>
      </c>
      <c r="V110" t="n">
        <v>0.85</v>
      </c>
      <c r="W110" t="n">
        <v>2.37</v>
      </c>
      <c r="X110" t="n">
        <v>0.18</v>
      </c>
      <c r="Y110" t="n">
        <v>1</v>
      </c>
      <c r="Z110" t="n">
        <v>10</v>
      </c>
    </row>
    <row r="111">
      <c r="A111" t="n">
        <v>53</v>
      </c>
      <c r="B111" t="n">
        <v>140</v>
      </c>
      <c r="C111" t="inlineStr">
        <is>
          <t xml:space="preserve">CONCLUIDO	</t>
        </is>
      </c>
      <c r="D111" t="n">
        <v>6.9688</v>
      </c>
      <c r="E111" t="n">
        <v>14.35</v>
      </c>
      <c r="F111" t="n">
        <v>10.93</v>
      </c>
      <c r="G111" t="n">
        <v>65.56</v>
      </c>
      <c r="H111" t="n">
        <v>0.84</v>
      </c>
      <c r="I111" t="n">
        <v>10</v>
      </c>
      <c r="J111" t="n">
        <v>300.81</v>
      </c>
      <c r="K111" t="n">
        <v>60.56</v>
      </c>
      <c r="L111" t="n">
        <v>14.25</v>
      </c>
      <c r="M111" t="n">
        <v>8</v>
      </c>
      <c r="N111" t="n">
        <v>86</v>
      </c>
      <c r="O111" t="n">
        <v>37333.9</v>
      </c>
      <c r="P111" t="n">
        <v>172.19</v>
      </c>
      <c r="Q111" t="n">
        <v>624.03</v>
      </c>
      <c r="R111" t="n">
        <v>37.9</v>
      </c>
      <c r="S111" t="n">
        <v>29.8</v>
      </c>
      <c r="T111" t="n">
        <v>2958.68</v>
      </c>
      <c r="U111" t="n">
        <v>0.79</v>
      </c>
      <c r="V111" t="n">
        <v>0.85</v>
      </c>
      <c r="W111" t="n">
        <v>2.37</v>
      </c>
      <c r="X111" t="n">
        <v>0.18</v>
      </c>
      <c r="Y111" t="n">
        <v>1</v>
      </c>
      <c r="Z111" t="n">
        <v>10</v>
      </c>
    </row>
    <row r="112">
      <c r="A112" t="n">
        <v>54</v>
      </c>
      <c r="B112" t="n">
        <v>140</v>
      </c>
      <c r="C112" t="inlineStr">
        <is>
          <t xml:space="preserve">CONCLUIDO	</t>
        </is>
      </c>
      <c r="D112" t="n">
        <v>6.9682</v>
      </c>
      <c r="E112" t="n">
        <v>14.35</v>
      </c>
      <c r="F112" t="n">
        <v>10.93</v>
      </c>
      <c r="G112" t="n">
        <v>65.56</v>
      </c>
      <c r="H112" t="n">
        <v>0.86</v>
      </c>
      <c r="I112" t="n">
        <v>10</v>
      </c>
      <c r="J112" t="n">
        <v>301.34</v>
      </c>
      <c r="K112" t="n">
        <v>60.56</v>
      </c>
      <c r="L112" t="n">
        <v>14.5</v>
      </c>
      <c r="M112" t="n">
        <v>8</v>
      </c>
      <c r="N112" t="n">
        <v>86.28</v>
      </c>
      <c r="O112" t="n">
        <v>37399</v>
      </c>
      <c r="P112" t="n">
        <v>172.18</v>
      </c>
      <c r="Q112" t="n">
        <v>624.03</v>
      </c>
      <c r="R112" t="n">
        <v>37.88</v>
      </c>
      <c r="S112" t="n">
        <v>29.8</v>
      </c>
      <c r="T112" t="n">
        <v>2949.75</v>
      </c>
      <c r="U112" t="n">
        <v>0.79</v>
      </c>
      <c r="V112" t="n">
        <v>0.85</v>
      </c>
      <c r="W112" t="n">
        <v>2.37</v>
      </c>
      <c r="X112" t="n">
        <v>0.18</v>
      </c>
      <c r="Y112" t="n">
        <v>1</v>
      </c>
      <c r="Z112" t="n">
        <v>10</v>
      </c>
    </row>
    <row r="113">
      <c r="A113" t="n">
        <v>55</v>
      </c>
      <c r="B113" t="n">
        <v>140</v>
      </c>
      <c r="C113" t="inlineStr">
        <is>
          <t xml:space="preserve">CONCLUIDO	</t>
        </is>
      </c>
      <c r="D113" t="n">
        <v>6.9682</v>
      </c>
      <c r="E113" t="n">
        <v>14.35</v>
      </c>
      <c r="F113" t="n">
        <v>10.93</v>
      </c>
      <c r="G113" t="n">
        <v>65.56</v>
      </c>
      <c r="H113" t="n">
        <v>0.87</v>
      </c>
      <c r="I113" t="n">
        <v>10</v>
      </c>
      <c r="J113" t="n">
        <v>301.86</v>
      </c>
      <c r="K113" t="n">
        <v>60.56</v>
      </c>
      <c r="L113" t="n">
        <v>14.75</v>
      </c>
      <c r="M113" t="n">
        <v>8</v>
      </c>
      <c r="N113" t="n">
        <v>86.56</v>
      </c>
      <c r="O113" t="n">
        <v>37464.21</v>
      </c>
      <c r="P113" t="n">
        <v>171.24</v>
      </c>
      <c r="Q113" t="n">
        <v>623.97</v>
      </c>
      <c r="R113" t="n">
        <v>37.85</v>
      </c>
      <c r="S113" t="n">
        <v>29.8</v>
      </c>
      <c r="T113" t="n">
        <v>2933.6</v>
      </c>
      <c r="U113" t="n">
        <v>0.79</v>
      </c>
      <c r="V113" t="n">
        <v>0.85</v>
      </c>
      <c r="W113" t="n">
        <v>2.37</v>
      </c>
      <c r="X113" t="n">
        <v>0.18</v>
      </c>
      <c r="Y113" t="n">
        <v>1</v>
      </c>
      <c r="Z113" t="n">
        <v>10</v>
      </c>
    </row>
    <row r="114">
      <c r="A114" t="n">
        <v>56</v>
      </c>
      <c r="B114" t="n">
        <v>140</v>
      </c>
      <c r="C114" t="inlineStr">
        <is>
          <t xml:space="preserve">CONCLUIDO	</t>
        </is>
      </c>
      <c r="D114" t="n">
        <v>6.9722</v>
      </c>
      <c r="E114" t="n">
        <v>14.34</v>
      </c>
      <c r="F114" t="n">
        <v>10.92</v>
      </c>
      <c r="G114" t="n">
        <v>65.52</v>
      </c>
      <c r="H114" t="n">
        <v>0.88</v>
      </c>
      <c r="I114" t="n">
        <v>10</v>
      </c>
      <c r="J114" t="n">
        <v>302.39</v>
      </c>
      <c r="K114" t="n">
        <v>60.56</v>
      </c>
      <c r="L114" t="n">
        <v>15</v>
      </c>
      <c r="M114" t="n">
        <v>8</v>
      </c>
      <c r="N114" t="n">
        <v>86.84</v>
      </c>
      <c r="O114" t="n">
        <v>37529.55</v>
      </c>
      <c r="P114" t="n">
        <v>170.4</v>
      </c>
      <c r="Q114" t="n">
        <v>623.97</v>
      </c>
      <c r="R114" t="n">
        <v>37.74</v>
      </c>
      <c r="S114" t="n">
        <v>29.8</v>
      </c>
      <c r="T114" t="n">
        <v>2875.79</v>
      </c>
      <c r="U114" t="n">
        <v>0.79</v>
      </c>
      <c r="V114" t="n">
        <v>0.86</v>
      </c>
      <c r="W114" t="n">
        <v>2.37</v>
      </c>
      <c r="X114" t="n">
        <v>0.17</v>
      </c>
      <c r="Y114" t="n">
        <v>1</v>
      </c>
      <c r="Z114" t="n">
        <v>10</v>
      </c>
    </row>
    <row r="115">
      <c r="A115" t="n">
        <v>57</v>
      </c>
      <c r="B115" t="n">
        <v>140</v>
      </c>
      <c r="C115" t="inlineStr">
        <is>
          <t xml:space="preserve">CONCLUIDO	</t>
        </is>
      </c>
      <c r="D115" t="n">
        <v>7.0043</v>
      </c>
      <c r="E115" t="n">
        <v>14.28</v>
      </c>
      <c r="F115" t="n">
        <v>10.91</v>
      </c>
      <c r="G115" t="n">
        <v>72.70999999999999</v>
      </c>
      <c r="H115" t="n">
        <v>0.9</v>
      </c>
      <c r="I115" t="n">
        <v>9</v>
      </c>
      <c r="J115" t="n">
        <v>302.92</v>
      </c>
      <c r="K115" t="n">
        <v>60.56</v>
      </c>
      <c r="L115" t="n">
        <v>15.25</v>
      </c>
      <c r="M115" t="n">
        <v>7</v>
      </c>
      <c r="N115" t="n">
        <v>87.12</v>
      </c>
      <c r="O115" t="n">
        <v>37595</v>
      </c>
      <c r="P115" t="n">
        <v>169.45</v>
      </c>
      <c r="Q115" t="n">
        <v>623.99</v>
      </c>
      <c r="R115" t="n">
        <v>37.25</v>
      </c>
      <c r="S115" t="n">
        <v>29.8</v>
      </c>
      <c r="T115" t="n">
        <v>2640.14</v>
      </c>
      <c r="U115" t="n">
        <v>0.8</v>
      </c>
      <c r="V115" t="n">
        <v>0.86</v>
      </c>
      <c r="W115" t="n">
        <v>2.37</v>
      </c>
      <c r="X115" t="n">
        <v>0.16</v>
      </c>
      <c r="Y115" t="n">
        <v>1</v>
      </c>
      <c r="Z115" t="n">
        <v>10</v>
      </c>
    </row>
    <row r="116">
      <c r="A116" t="n">
        <v>58</v>
      </c>
      <c r="B116" t="n">
        <v>140</v>
      </c>
      <c r="C116" t="inlineStr">
        <is>
          <t xml:space="preserve">CONCLUIDO	</t>
        </is>
      </c>
      <c r="D116" t="n">
        <v>7.002</v>
      </c>
      <c r="E116" t="n">
        <v>14.28</v>
      </c>
      <c r="F116" t="n">
        <v>10.91</v>
      </c>
      <c r="G116" t="n">
        <v>72.73999999999999</v>
      </c>
      <c r="H116" t="n">
        <v>0.91</v>
      </c>
      <c r="I116" t="n">
        <v>9</v>
      </c>
      <c r="J116" t="n">
        <v>303.46</v>
      </c>
      <c r="K116" t="n">
        <v>60.56</v>
      </c>
      <c r="L116" t="n">
        <v>15.5</v>
      </c>
      <c r="M116" t="n">
        <v>7</v>
      </c>
      <c r="N116" t="n">
        <v>87.40000000000001</v>
      </c>
      <c r="O116" t="n">
        <v>37660.57</v>
      </c>
      <c r="P116" t="n">
        <v>169.8</v>
      </c>
      <c r="Q116" t="n">
        <v>623.97</v>
      </c>
      <c r="R116" t="n">
        <v>37.46</v>
      </c>
      <c r="S116" t="n">
        <v>29.8</v>
      </c>
      <c r="T116" t="n">
        <v>2740.77</v>
      </c>
      <c r="U116" t="n">
        <v>0.8</v>
      </c>
      <c r="V116" t="n">
        <v>0.86</v>
      </c>
      <c r="W116" t="n">
        <v>2.37</v>
      </c>
      <c r="X116" t="n">
        <v>0.16</v>
      </c>
      <c r="Y116" t="n">
        <v>1</v>
      </c>
      <c r="Z116" t="n">
        <v>10</v>
      </c>
    </row>
    <row r="117">
      <c r="A117" t="n">
        <v>59</v>
      </c>
      <c r="B117" t="n">
        <v>140</v>
      </c>
      <c r="C117" t="inlineStr">
        <is>
          <t xml:space="preserve">CONCLUIDO	</t>
        </is>
      </c>
      <c r="D117" t="n">
        <v>6.9999</v>
      </c>
      <c r="E117" t="n">
        <v>14.29</v>
      </c>
      <c r="F117" t="n">
        <v>10.91</v>
      </c>
      <c r="G117" t="n">
        <v>72.76000000000001</v>
      </c>
      <c r="H117" t="n">
        <v>0.92</v>
      </c>
      <c r="I117" t="n">
        <v>9</v>
      </c>
      <c r="J117" t="n">
        <v>303.99</v>
      </c>
      <c r="K117" t="n">
        <v>60.56</v>
      </c>
      <c r="L117" t="n">
        <v>15.75</v>
      </c>
      <c r="M117" t="n">
        <v>7</v>
      </c>
      <c r="N117" t="n">
        <v>87.68000000000001</v>
      </c>
      <c r="O117" t="n">
        <v>37726.27</v>
      </c>
      <c r="P117" t="n">
        <v>169.96</v>
      </c>
      <c r="Q117" t="n">
        <v>623.97</v>
      </c>
      <c r="R117" t="n">
        <v>37.53</v>
      </c>
      <c r="S117" t="n">
        <v>29.8</v>
      </c>
      <c r="T117" t="n">
        <v>2778.56</v>
      </c>
      <c r="U117" t="n">
        <v>0.79</v>
      </c>
      <c r="V117" t="n">
        <v>0.86</v>
      </c>
      <c r="W117" t="n">
        <v>2.37</v>
      </c>
      <c r="X117" t="n">
        <v>0.17</v>
      </c>
      <c r="Y117" t="n">
        <v>1</v>
      </c>
      <c r="Z117" t="n">
        <v>10</v>
      </c>
    </row>
    <row r="118">
      <c r="A118" t="n">
        <v>60</v>
      </c>
      <c r="B118" t="n">
        <v>140</v>
      </c>
      <c r="C118" t="inlineStr">
        <is>
          <t xml:space="preserve">CONCLUIDO	</t>
        </is>
      </c>
      <c r="D118" t="n">
        <v>7.0002</v>
      </c>
      <c r="E118" t="n">
        <v>14.29</v>
      </c>
      <c r="F118" t="n">
        <v>10.91</v>
      </c>
      <c r="G118" t="n">
        <v>72.76000000000001</v>
      </c>
      <c r="H118" t="n">
        <v>0.9399999999999999</v>
      </c>
      <c r="I118" t="n">
        <v>9</v>
      </c>
      <c r="J118" t="n">
        <v>304.52</v>
      </c>
      <c r="K118" t="n">
        <v>60.56</v>
      </c>
      <c r="L118" t="n">
        <v>16</v>
      </c>
      <c r="M118" t="n">
        <v>7</v>
      </c>
      <c r="N118" t="n">
        <v>87.97</v>
      </c>
      <c r="O118" t="n">
        <v>37792.08</v>
      </c>
      <c r="P118" t="n">
        <v>169.75</v>
      </c>
      <c r="Q118" t="n">
        <v>624.01</v>
      </c>
      <c r="R118" t="n">
        <v>37.49</v>
      </c>
      <c r="S118" t="n">
        <v>29.8</v>
      </c>
      <c r="T118" t="n">
        <v>2758.64</v>
      </c>
      <c r="U118" t="n">
        <v>0.79</v>
      </c>
      <c r="V118" t="n">
        <v>0.86</v>
      </c>
      <c r="W118" t="n">
        <v>2.37</v>
      </c>
      <c r="X118" t="n">
        <v>0.17</v>
      </c>
      <c r="Y118" t="n">
        <v>1</v>
      </c>
      <c r="Z118" t="n">
        <v>10</v>
      </c>
    </row>
    <row r="119">
      <c r="A119" t="n">
        <v>61</v>
      </c>
      <c r="B119" t="n">
        <v>140</v>
      </c>
      <c r="C119" t="inlineStr">
        <is>
          <t xml:space="preserve">CONCLUIDO	</t>
        </is>
      </c>
      <c r="D119" t="n">
        <v>7.0061</v>
      </c>
      <c r="E119" t="n">
        <v>14.27</v>
      </c>
      <c r="F119" t="n">
        <v>10.9</v>
      </c>
      <c r="G119" t="n">
        <v>72.68000000000001</v>
      </c>
      <c r="H119" t="n">
        <v>0.95</v>
      </c>
      <c r="I119" t="n">
        <v>9</v>
      </c>
      <c r="J119" t="n">
        <v>305.06</v>
      </c>
      <c r="K119" t="n">
        <v>60.56</v>
      </c>
      <c r="L119" t="n">
        <v>16.25</v>
      </c>
      <c r="M119" t="n">
        <v>7</v>
      </c>
      <c r="N119" t="n">
        <v>88.25</v>
      </c>
      <c r="O119" t="n">
        <v>37858.02</v>
      </c>
      <c r="P119" t="n">
        <v>169.46</v>
      </c>
      <c r="Q119" t="n">
        <v>623.97</v>
      </c>
      <c r="R119" t="n">
        <v>37.17</v>
      </c>
      <c r="S119" t="n">
        <v>29.8</v>
      </c>
      <c r="T119" t="n">
        <v>2599.87</v>
      </c>
      <c r="U119" t="n">
        <v>0.8</v>
      </c>
      <c r="V119" t="n">
        <v>0.86</v>
      </c>
      <c r="W119" t="n">
        <v>2.37</v>
      </c>
      <c r="X119" t="n">
        <v>0.16</v>
      </c>
      <c r="Y119" t="n">
        <v>1</v>
      </c>
      <c r="Z119" t="n">
        <v>10</v>
      </c>
    </row>
    <row r="120">
      <c r="A120" t="n">
        <v>62</v>
      </c>
      <c r="B120" t="n">
        <v>140</v>
      </c>
      <c r="C120" t="inlineStr">
        <is>
          <t xml:space="preserve">CONCLUIDO	</t>
        </is>
      </c>
      <c r="D120" t="n">
        <v>7.007</v>
      </c>
      <c r="E120" t="n">
        <v>14.27</v>
      </c>
      <c r="F120" t="n">
        <v>10.9</v>
      </c>
      <c r="G120" t="n">
        <v>72.67</v>
      </c>
      <c r="H120" t="n">
        <v>0.96</v>
      </c>
      <c r="I120" t="n">
        <v>9</v>
      </c>
      <c r="J120" t="n">
        <v>305.59</v>
      </c>
      <c r="K120" t="n">
        <v>60.56</v>
      </c>
      <c r="L120" t="n">
        <v>16.5</v>
      </c>
      <c r="M120" t="n">
        <v>7</v>
      </c>
      <c r="N120" t="n">
        <v>88.54000000000001</v>
      </c>
      <c r="O120" t="n">
        <v>37924.08</v>
      </c>
      <c r="P120" t="n">
        <v>168.48</v>
      </c>
      <c r="Q120" t="n">
        <v>623.97</v>
      </c>
      <c r="R120" t="n">
        <v>37.17</v>
      </c>
      <c r="S120" t="n">
        <v>29.8</v>
      </c>
      <c r="T120" t="n">
        <v>2598.69</v>
      </c>
      <c r="U120" t="n">
        <v>0.8</v>
      </c>
      <c r="V120" t="n">
        <v>0.86</v>
      </c>
      <c r="W120" t="n">
        <v>2.36</v>
      </c>
      <c r="X120" t="n">
        <v>0.15</v>
      </c>
      <c r="Y120" t="n">
        <v>1</v>
      </c>
      <c r="Z120" t="n">
        <v>10</v>
      </c>
    </row>
    <row r="121">
      <c r="A121" t="n">
        <v>63</v>
      </c>
      <c r="B121" t="n">
        <v>140</v>
      </c>
      <c r="C121" t="inlineStr">
        <is>
          <t xml:space="preserve">CONCLUIDO	</t>
        </is>
      </c>
      <c r="D121" t="n">
        <v>7.0039</v>
      </c>
      <c r="E121" t="n">
        <v>14.28</v>
      </c>
      <c r="F121" t="n">
        <v>10.91</v>
      </c>
      <c r="G121" t="n">
        <v>72.70999999999999</v>
      </c>
      <c r="H121" t="n">
        <v>0.97</v>
      </c>
      <c r="I121" t="n">
        <v>9</v>
      </c>
      <c r="J121" t="n">
        <v>306.13</v>
      </c>
      <c r="K121" t="n">
        <v>60.56</v>
      </c>
      <c r="L121" t="n">
        <v>16.75</v>
      </c>
      <c r="M121" t="n">
        <v>7</v>
      </c>
      <c r="N121" t="n">
        <v>88.83</v>
      </c>
      <c r="O121" t="n">
        <v>37990.27</v>
      </c>
      <c r="P121" t="n">
        <v>168.21</v>
      </c>
      <c r="Q121" t="n">
        <v>624.02</v>
      </c>
      <c r="R121" t="n">
        <v>37.3</v>
      </c>
      <c r="S121" t="n">
        <v>29.8</v>
      </c>
      <c r="T121" t="n">
        <v>2662.65</v>
      </c>
      <c r="U121" t="n">
        <v>0.8</v>
      </c>
      <c r="V121" t="n">
        <v>0.86</v>
      </c>
      <c r="W121" t="n">
        <v>2.37</v>
      </c>
      <c r="X121" t="n">
        <v>0.16</v>
      </c>
      <c r="Y121" t="n">
        <v>1</v>
      </c>
      <c r="Z121" t="n">
        <v>10</v>
      </c>
    </row>
    <row r="122">
      <c r="A122" t="n">
        <v>64</v>
      </c>
      <c r="B122" t="n">
        <v>140</v>
      </c>
      <c r="C122" t="inlineStr">
        <is>
          <t xml:space="preserve">CONCLUIDO	</t>
        </is>
      </c>
      <c r="D122" t="n">
        <v>6.9989</v>
      </c>
      <c r="E122" t="n">
        <v>14.29</v>
      </c>
      <c r="F122" t="n">
        <v>10.92</v>
      </c>
      <c r="G122" t="n">
        <v>72.78</v>
      </c>
      <c r="H122" t="n">
        <v>0.99</v>
      </c>
      <c r="I122" t="n">
        <v>9</v>
      </c>
      <c r="J122" t="n">
        <v>306.67</v>
      </c>
      <c r="K122" t="n">
        <v>60.56</v>
      </c>
      <c r="L122" t="n">
        <v>17</v>
      </c>
      <c r="M122" t="n">
        <v>7</v>
      </c>
      <c r="N122" t="n">
        <v>89.11</v>
      </c>
      <c r="O122" t="n">
        <v>38056.58</v>
      </c>
      <c r="P122" t="n">
        <v>167.4</v>
      </c>
      <c r="Q122" t="n">
        <v>623.97</v>
      </c>
      <c r="R122" t="n">
        <v>37.75</v>
      </c>
      <c r="S122" t="n">
        <v>29.8</v>
      </c>
      <c r="T122" t="n">
        <v>2888.35</v>
      </c>
      <c r="U122" t="n">
        <v>0.79</v>
      </c>
      <c r="V122" t="n">
        <v>0.86</v>
      </c>
      <c r="W122" t="n">
        <v>2.36</v>
      </c>
      <c r="X122" t="n">
        <v>0.17</v>
      </c>
      <c r="Y122" t="n">
        <v>1</v>
      </c>
      <c r="Z122" t="n">
        <v>10</v>
      </c>
    </row>
    <row r="123">
      <c r="A123" t="n">
        <v>65</v>
      </c>
      <c r="B123" t="n">
        <v>140</v>
      </c>
      <c r="C123" t="inlineStr">
        <is>
          <t xml:space="preserve">CONCLUIDO	</t>
        </is>
      </c>
      <c r="D123" t="n">
        <v>7.0392</v>
      </c>
      <c r="E123" t="n">
        <v>14.21</v>
      </c>
      <c r="F123" t="n">
        <v>10.89</v>
      </c>
      <c r="G123" t="n">
        <v>81.65000000000001</v>
      </c>
      <c r="H123" t="n">
        <v>1</v>
      </c>
      <c r="I123" t="n">
        <v>8</v>
      </c>
      <c r="J123" t="n">
        <v>307.21</v>
      </c>
      <c r="K123" t="n">
        <v>60.56</v>
      </c>
      <c r="L123" t="n">
        <v>17.25</v>
      </c>
      <c r="M123" t="n">
        <v>6</v>
      </c>
      <c r="N123" t="n">
        <v>89.40000000000001</v>
      </c>
      <c r="O123" t="n">
        <v>38123.01</v>
      </c>
      <c r="P123" t="n">
        <v>166.8</v>
      </c>
      <c r="Q123" t="n">
        <v>624.02</v>
      </c>
      <c r="R123" t="n">
        <v>36.69</v>
      </c>
      <c r="S123" t="n">
        <v>29.8</v>
      </c>
      <c r="T123" t="n">
        <v>2364.45</v>
      </c>
      <c r="U123" t="n">
        <v>0.8100000000000001</v>
      </c>
      <c r="V123" t="n">
        <v>0.86</v>
      </c>
      <c r="W123" t="n">
        <v>2.36</v>
      </c>
      <c r="X123" t="n">
        <v>0.14</v>
      </c>
      <c r="Y123" t="n">
        <v>1</v>
      </c>
      <c r="Z123" t="n">
        <v>10</v>
      </c>
    </row>
    <row r="124">
      <c r="A124" t="n">
        <v>66</v>
      </c>
      <c r="B124" t="n">
        <v>140</v>
      </c>
      <c r="C124" t="inlineStr">
        <is>
          <t xml:space="preserve">CONCLUIDO	</t>
        </is>
      </c>
      <c r="D124" t="n">
        <v>7.0354</v>
      </c>
      <c r="E124" t="n">
        <v>14.21</v>
      </c>
      <c r="F124" t="n">
        <v>10.89</v>
      </c>
      <c r="G124" t="n">
        <v>81.70999999999999</v>
      </c>
      <c r="H124" t="n">
        <v>1.01</v>
      </c>
      <c r="I124" t="n">
        <v>8</v>
      </c>
      <c r="J124" t="n">
        <v>307.75</v>
      </c>
      <c r="K124" t="n">
        <v>60.56</v>
      </c>
      <c r="L124" t="n">
        <v>17.5</v>
      </c>
      <c r="M124" t="n">
        <v>6</v>
      </c>
      <c r="N124" t="n">
        <v>89.69</v>
      </c>
      <c r="O124" t="n">
        <v>38189.58</v>
      </c>
      <c r="P124" t="n">
        <v>166.9</v>
      </c>
      <c r="Q124" t="n">
        <v>624</v>
      </c>
      <c r="R124" t="n">
        <v>36.89</v>
      </c>
      <c r="S124" t="n">
        <v>29.8</v>
      </c>
      <c r="T124" t="n">
        <v>2460.96</v>
      </c>
      <c r="U124" t="n">
        <v>0.8100000000000001</v>
      </c>
      <c r="V124" t="n">
        <v>0.86</v>
      </c>
      <c r="W124" t="n">
        <v>2.37</v>
      </c>
      <c r="X124" t="n">
        <v>0.15</v>
      </c>
      <c r="Y124" t="n">
        <v>1</v>
      </c>
      <c r="Z124" t="n">
        <v>10</v>
      </c>
    </row>
    <row r="125">
      <c r="A125" t="n">
        <v>67</v>
      </c>
      <c r="B125" t="n">
        <v>140</v>
      </c>
      <c r="C125" t="inlineStr">
        <is>
          <t xml:space="preserve">CONCLUIDO	</t>
        </is>
      </c>
      <c r="D125" t="n">
        <v>7.035</v>
      </c>
      <c r="E125" t="n">
        <v>14.21</v>
      </c>
      <c r="F125" t="n">
        <v>10.9</v>
      </c>
      <c r="G125" t="n">
        <v>81.72</v>
      </c>
      <c r="H125" t="n">
        <v>1.03</v>
      </c>
      <c r="I125" t="n">
        <v>8</v>
      </c>
      <c r="J125" t="n">
        <v>308.29</v>
      </c>
      <c r="K125" t="n">
        <v>60.56</v>
      </c>
      <c r="L125" t="n">
        <v>17.75</v>
      </c>
      <c r="M125" t="n">
        <v>6</v>
      </c>
      <c r="N125" t="n">
        <v>89.98</v>
      </c>
      <c r="O125" t="n">
        <v>38256.26</v>
      </c>
      <c r="P125" t="n">
        <v>166.82</v>
      </c>
      <c r="Q125" t="n">
        <v>623.97</v>
      </c>
      <c r="R125" t="n">
        <v>36.98</v>
      </c>
      <c r="S125" t="n">
        <v>29.8</v>
      </c>
      <c r="T125" t="n">
        <v>2507.6</v>
      </c>
      <c r="U125" t="n">
        <v>0.8100000000000001</v>
      </c>
      <c r="V125" t="n">
        <v>0.86</v>
      </c>
      <c r="W125" t="n">
        <v>2.37</v>
      </c>
      <c r="X125" t="n">
        <v>0.15</v>
      </c>
      <c r="Y125" t="n">
        <v>1</v>
      </c>
      <c r="Z125" t="n">
        <v>10</v>
      </c>
    </row>
    <row r="126">
      <c r="A126" t="n">
        <v>68</v>
      </c>
      <c r="B126" t="n">
        <v>140</v>
      </c>
      <c r="C126" t="inlineStr">
        <is>
          <t xml:space="preserve">CONCLUIDO	</t>
        </is>
      </c>
      <c r="D126" t="n">
        <v>7.0424</v>
      </c>
      <c r="E126" t="n">
        <v>14.2</v>
      </c>
      <c r="F126" t="n">
        <v>10.88</v>
      </c>
      <c r="G126" t="n">
        <v>81.61</v>
      </c>
      <c r="H126" t="n">
        <v>1.04</v>
      </c>
      <c r="I126" t="n">
        <v>8</v>
      </c>
      <c r="J126" t="n">
        <v>308.83</v>
      </c>
      <c r="K126" t="n">
        <v>60.56</v>
      </c>
      <c r="L126" t="n">
        <v>18</v>
      </c>
      <c r="M126" t="n">
        <v>6</v>
      </c>
      <c r="N126" t="n">
        <v>90.27</v>
      </c>
      <c r="O126" t="n">
        <v>38323.08</v>
      </c>
      <c r="P126" t="n">
        <v>165.95</v>
      </c>
      <c r="Q126" t="n">
        <v>623.97</v>
      </c>
      <c r="R126" t="n">
        <v>36.47</v>
      </c>
      <c r="S126" t="n">
        <v>29.8</v>
      </c>
      <c r="T126" t="n">
        <v>2253.55</v>
      </c>
      <c r="U126" t="n">
        <v>0.82</v>
      </c>
      <c r="V126" t="n">
        <v>0.86</v>
      </c>
      <c r="W126" t="n">
        <v>2.37</v>
      </c>
      <c r="X126" t="n">
        <v>0.13</v>
      </c>
      <c r="Y126" t="n">
        <v>1</v>
      </c>
      <c r="Z126" t="n">
        <v>10</v>
      </c>
    </row>
    <row r="127">
      <c r="A127" t="n">
        <v>69</v>
      </c>
      <c r="B127" t="n">
        <v>140</v>
      </c>
      <c r="C127" t="inlineStr">
        <is>
          <t xml:space="preserve">CONCLUIDO	</t>
        </is>
      </c>
      <c r="D127" t="n">
        <v>7.0399</v>
      </c>
      <c r="E127" t="n">
        <v>14.2</v>
      </c>
      <c r="F127" t="n">
        <v>10.89</v>
      </c>
      <c r="G127" t="n">
        <v>81.64</v>
      </c>
      <c r="H127" t="n">
        <v>1.05</v>
      </c>
      <c r="I127" t="n">
        <v>8</v>
      </c>
      <c r="J127" t="n">
        <v>309.37</v>
      </c>
      <c r="K127" t="n">
        <v>60.56</v>
      </c>
      <c r="L127" t="n">
        <v>18.25</v>
      </c>
      <c r="M127" t="n">
        <v>6</v>
      </c>
      <c r="N127" t="n">
        <v>90.56999999999999</v>
      </c>
      <c r="O127" t="n">
        <v>38390.02</v>
      </c>
      <c r="P127" t="n">
        <v>165.6</v>
      </c>
      <c r="Q127" t="n">
        <v>623.99</v>
      </c>
      <c r="R127" t="n">
        <v>36.65</v>
      </c>
      <c r="S127" t="n">
        <v>29.8</v>
      </c>
      <c r="T127" t="n">
        <v>2342.25</v>
      </c>
      <c r="U127" t="n">
        <v>0.8100000000000001</v>
      </c>
      <c r="V127" t="n">
        <v>0.86</v>
      </c>
      <c r="W127" t="n">
        <v>2.36</v>
      </c>
      <c r="X127" t="n">
        <v>0.14</v>
      </c>
      <c r="Y127" t="n">
        <v>1</v>
      </c>
      <c r="Z127" t="n">
        <v>10</v>
      </c>
    </row>
    <row r="128">
      <c r="A128" t="n">
        <v>70</v>
      </c>
      <c r="B128" t="n">
        <v>140</v>
      </c>
      <c r="C128" t="inlineStr">
        <is>
          <t xml:space="preserve">CONCLUIDO	</t>
        </is>
      </c>
      <c r="D128" t="n">
        <v>7.0417</v>
      </c>
      <c r="E128" t="n">
        <v>14.2</v>
      </c>
      <c r="F128" t="n">
        <v>10.88</v>
      </c>
      <c r="G128" t="n">
        <v>81.62</v>
      </c>
      <c r="H128" t="n">
        <v>1.06</v>
      </c>
      <c r="I128" t="n">
        <v>8</v>
      </c>
      <c r="J128" t="n">
        <v>309.91</v>
      </c>
      <c r="K128" t="n">
        <v>60.56</v>
      </c>
      <c r="L128" t="n">
        <v>18.5</v>
      </c>
      <c r="M128" t="n">
        <v>6</v>
      </c>
      <c r="N128" t="n">
        <v>90.86</v>
      </c>
      <c r="O128" t="n">
        <v>38457.09</v>
      </c>
      <c r="P128" t="n">
        <v>165.08</v>
      </c>
      <c r="Q128" t="n">
        <v>623.97</v>
      </c>
      <c r="R128" t="n">
        <v>36.41</v>
      </c>
      <c r="S128" t="n">
        <v>29.8</v>
      </c>
      <c r="T128" t="n">
        <v>2225.54</v>
      </c>
      <c r="U128" t="n">
        <v>0.82</v>
      </c>
      <c r="V128" t="n">
        <v>0.86</v>
      </c>
      <c r="W128" t="n">
        <v>2.37</v>
      </c>
      <c r="X128" t="n">
        <v>0.14</v>
      </c>
      <c r="Y128" t="n">
        <v>1</v>
      </c>
      <c r="Z128" t="n">
        <v>10</v>
      </c>
    </row>
    <row r="129">
      <c r="A129" t="n">
        <v>71</v>
      </c>
      <c r="B129" t="n">
        <v>140</v>
      </c>
      <c r="C129" t="inlineStr">
        <is>
          <t xml:space="preserve">CONCLUIDO	</t>
        </is>
      </c>
      <c r="D129" t="n">
        <v>7.0439</v>
      </c>
      <c r="E129" t="n">
        <v>14.2</v>
      </c>
      <c r="F129" t="n">
        <v>10.88</v>
      </c>
      <c r="G129" t="n">
        <v>81.58</v>
      </c>
      <c r="H129" t="n">
        <v>1.08</v>
      </c>
      <c r="I129" t="n">
        <v>8</v>
      </c>
      <c r="J129" t="n">
        <v>310.46</v>
      </c>
      <c r="K129" t="n">
        <v>60.56</v>
      </c>
      <c r="L129" t="n">
        <v>18.75</v>
      </c>
      <c r="M129" t="n">
        <v>6</v>
      </c>
      <c r="N129" t="n">
        <v>91.16</v>
      </c>
      <c r="O129" t="n">
        <v>38524.29</v>
      </c>
      <c r="P129" t="n">
        <v>164.59</v>
      </c>
      <c r="Q129" t="n">
        <v>624.01</v>
      </c>
      <c r="R129" t="n">
        <v>36.34</v>
      </c>
      <c r="S129" t="n">
        <v>29.8</v>
      </c>
      <c r="T129" t="n">
        <v>2190.43</v>
      </c>
      <c r="U129" t="n">
        <v>0.82</v>
      </c>
      <c r="V129" t="n">
        <v>0.86</v>
      </c>
      <c r="W129" t="n">
        <v>2.36</v>
      </c>
      <c r="X129" t="n">
        <v>0.13</v>
      </c>
      <c r="Y129" t="n">
        <v>1</v>
      </c>
      <c r="Z129" t="n">
        <v>10</v>
      </c>
    </row>
    <row r="130">
      <c r="A130" t="n">
        <v>72</v>
      </c>
      <c r="B130" t="n">
        <v>140</v>
      </c>
      <c r="C130" t="inlineStr">
        <is>
          <t xml:space="preserve">CONCLUIDO	</t>
        </is>
      </c>
      <c r="D130" t="n">
        <v>7.0469</v>
      </c>
      <c r="E130" t="n">
        <v>14.19</v>
      </c>
      <c r="F130" t="n">
        <v>10.87</v>
      </c>
      <c r="G130" t="n">
        <v>81.54000000000001</v>
      </c>
      <c r="H130" t="n">
        <v>1.09</v>
      </c>
      <c r="I130" t="n">
        <v>8</v>
      </c>
      <c r="J130" t="n">
        <v>311.01</v>
      </c>
      <c r="K130" t="n">
        <v>60.56</v>
      </c>
      <c r="L130" t="n">
        <v>19</v>
      </c>
      <c r="M130" t="n">
        <v>6</v>
      </c>
      <c r="N130" t="n">
        <v>91.45</v>
      </c>
      <c r="O130" t="n">
        <v>38591.62</v>
      </c>
      <c r="P130" t="n">
        <v>163.35</v>
      </c>
      <c r="Q130" t="n">
        <v>624.02</v>
      </c>
      <c r="R130" t="n">
        <v>36.24</v>
      </c>
      <c r="S130" t="n">
        <v>29.8</v>
      </c>
      <c r="T130" t="n">
        <v>2137.25</v>
      </c>
      <c r="U130" t="n">
        <v>0.82</v>
      </c>
      <c r="V130" t="n">
        <v>0.86</v>
      </c>
      <c r="W130" t="n">
        <v>2.36</v>
      </c>
      <c r="X130" t="n">
        <v>0.12</v>
      </c>
      <c r="Y130" t="n">
        <v>1</v>
      </c>
      <c r="Z130" t="n">
        <v>10</v>
      </c>
    </row>
    <row r="131">
      <c r="A131" t="n">
        <v>73</v>
      </c>
      <c r="B131" t="n">
        <v>140</v>
      </c>
      <c r="C131" t="inlineStr">
        <is>
          <t xml:space="preserve">CONCLUIDO	</t>
        </is>
      </c>
      <c r="D131" t="n">
        <v>7.0407</v>
      </c>
      <c r="E131" t="n">
        <v>14.2</v>
      </c>
      <c r="F131" t="n">
        <v>10.88</v>
      </c>
      <c r="G131" t="n">
        <v>81.63</v>
      </c>
      <c r="H131" t="n">
        <v>1.1</v>
      </c>
      <c r="I131" t="n">
        <v>8</v>
      </c>
      <c r="J131" t="n">
        <v>311.55</v>
      </c>
      <c r="K131" t="n">
        <v>60.56</v>
      </c>
      <c r="L131" t="n">
        <v>19.25</v>
      </c>
      <c r="M131" t="n">
        <v>6</v>
      </c>
      <c r="N131" t="n">
        <v>91.75</v>
      </c>
      <c r="O131" t="n">
        <v>38659.08</v>
      </c>
      <c r="P131" t="n">
        <v>162.52</v>
      </c>
      <c r="Q131" t="n">
        <v>624.02</v>
      </c>
      <c r="R131" t="n">
        <v>36.58</v>
      </c>
      <c r="S131" t="n">
        <v>29.8</v>
      </c>
      <c r="T131" t="n">
        <v>2306.43</v>
      </c>
      <c r="U131" t="n">
        <v>0.8100000000000001</v>
      </c>
      <c r="V131" t="n">
        <v>0.86</v>
      </c>
      <c r="W131" t="n">
        <v>2.37</v>
      </c>
      <c r="X131" t="n">
        <v>0.14</v>
      </c>
      <c r="Y131" t="n">
        <v>1</v>
      </c>
      <c r="Z131" t="n">
        <v>10</v>
      </c>
    </row>
    <row r="132">
      <c r="A132" t="n">
        <v>74</v>
      </c>
      <c r="B132" t="n">
        <v>140</v>
      </c>
      <c r="C132" t="inlineStr">
        <is>
          <t xml:space="preserve">CONCLUIDO	</t>
        </is>
      </c>
      <c r="D132" t="n">
        <v>7.0781</v>
      </c>
      <c r="E132" t="n">
        <v>14.13</v>
      </c>
      <c r="F132" t="n">
        <v>10.86</v>
      </c>
      <c r="G132" t="n">
        <v>93.09999999999999</v>
      </c>
      <c r="H132" t="n">
        <v>1.11</v>
      </c>
      <c r="I132" t="n">
        <v>7</v>
      </c>
      <c r="J132" t="n">
        <v>312.1</v>
      </c>
      <c r="K132" t="n">
        <v>60.56</v>
      </c>
      <c r="L132" t="n">
        <v>19.5</v>
      </c>
      <c r="M132" t="n">
        <v>5</v>
      </c>
      <c r="N132" t="n">
        <v>92.05</v>
      </c>
      <c r="O132" t="n">
        <v>38726.8</v>
      </c>
      <c r="P132" t="n">
        <v>162.05</v>
      </c>
      <c r="Q132" t="n">
        <v>623.97</v>
      </c>
      <c r="R132" t="n">
        <v>35.88</v>
      </c>
      <c r="S132" t="n">
        <v>29.8</v>
      </c>
      <c r="T132" t="n">
        <v>1963.26</v>
      </c>
      <c r="U132" t="n">
        <v>0.83</v>
      </c>
      <c r="V132" t="n">
        <v>0.86</v>
      </c>
      <c r="W132" t="n">
        <v>2.36</v>
      </c>
      <c r="X132" t="n">
        <v>0.11</v>
      </c>
      <c r="Y132" t="n">
        <v>1</v>
      </c>
      <c r="Z132" t="n">
        <v>10</v>
      </c>
    </row>
    <row r="133">
      <c r="A133" t="n">
        <v>75</v>
      </c>
      <c r="B133" t="n">
        <v>140</v>
      </c>
      <c r="C133" t="inlineStr">
        <is>
          <t xml:space="preserve">CONCLUIDO	</t>
        </is>
      </c>
      <c r="D133" t="n">
        <v>7.0755</v>
      </c>
      <c r="E133" t="n">
        <v>14.13</v>
      </c>
      <c r="F133" t="n">
        <v>10.87</v>
      </c>
      <c r="G133" t="n">
        <v>93.14</v>
      </c>
      <c r="H133" t="n">
        <v>1.13</v>
      </c>
      <c r="I133" t="n">
        <v>7</v>
      </c>
      <c r="J133" t="n">
        <v>312.65</v>
      </c>
      <c r="K133" t="n">
        <v>60.56</v>
      </c>
      <c r="L133" t="n">
        <v>19.75</v>
      </c>
      <c r="M133" t="n">
        <v>5</v>
      </c>
      <c r="N133" t="n">
        <v>92.34999999999999</v>
      </c>
      <c r="O133" t="n">
        <v>38794.53</v>
      </c>
      <c r="P133" t="n">
        <v>162.37</v>
      </c>
      <c r="Q133" t="n">
        <v>623.97</v>
      </c>
      <c r="R133" t="n">
        <v>36.05</v>
      </c>
      <c r="S133" t="n">
        <v>29.8</v>
      </c>
      <c r="T133" t="n">
        <v>2047.16</v>
      </c>
      <c r="U133" t="n">
        <v>0.83</v>
      </c>
      <c r="V133" t="n">
        <v>0.86</v>
      </c>
      <c r="W133" t="n">
        <v>2.36</v>
      </c>
      <c r="X133" t="n">
        <v>0.12</v>
      </c>
      <c r="Y133" t="n">
        <v>1</v>
      </c>
      <c r="Z133" t="n">
        <v>10</v>
      </c>
    </row>
    <row r="134">
      <c r="A134" t="n">
        <v>76</v>
      </c>
      <c r="B134" t="n">
        <v>140</v>
      </c>
      <c r="C134" t="inlineStr">
        <is>
          <t xml:space="preserve">CONCLUIDO	</t>
        </is>
      </c>
      <c r="D134" t="n">
        <v>7.0742</v>
      </c>
      <c r="E134" t="n">
        <v>14.14</v>
      </c>
      <c r="F134" t="n">
        <v>10.87</v>
      </c>
      <c r="G134" t="n">
        <v>93.16</v>
      </c>
      <c r="H134" t="n">
        <v>1.14</v>
      </c>
      <c r="I134" t="n">
        <v>7</v>
      </c>
      <c r="J134" t="n">
        <v>313.2</v>
      </c>
      <c r="K134" t="n">
        <v>60.56</v>
      </c>
      <c r="L134" t="n">
        <v>20</v>
      </c>
      <c r="M134" t="n">
        <v>5</v>
      </c>
      <c r="N134" t="n">
        <v>92.65000000000001</v>
      </c>
      <c r="O134" t="n">
        <v>38862.4</v>
      </c>
      <c r="P134" t="n">
        <v>162.63</v>
      </c>
      <c r="Q134" t="n">
        <v>623.97</v>
      </c>
      <c r="R134" t="n">
        <v>36.19</v>
      </c>
      <c r="S134" t="n">
        <v>29.8</v>
      </c>
      <c r="T134" t="n">
        <v>2115.9</v>
      </c>
      <c r="U134" t="n">
        <v>0.82</v>
      </c>
      <c r="V134" t="n">
        <v>0.86</v>
      </c>
      <c r="W134" t="n">
        <v>2.36</v>
      </c>
      <c r="X134" t="n">
        <v>0.12</v>
      </c>
      <c r="Y134" t="n">
        <v>1</v>
      </c>
      <c r="Z134" t="n">
        <v>10</v>
      </c>
    </row>
    <row r="135">
      <c r="A135" t="n">
        <v>77</v>
      </c>
      <c r="B135" t="n">
        <v>140</v>
      </c>
      <c r="C135" t="inlineStr">
        <is>
          <t xml:space="preserve">CONCLUIDO	</t>
        </is>
      </c>
      <c r="D135" t="n">
        <v>7.0751</v>
      </c>
      <c r="E135" t="n">
        <v>14.13</v>
      </c>
      <c r="F135" t="n">
        <v>10.87</v>
      </c>
      <c r="G135" t="n">
        <v>93.15000000000001</v>
      </c>
      <c r="H135" t="n">
        <v>1.15</v>
      </c>
      <c r="I135" t="n">
        <v>7</v>
      </c>
      <c r="J135" t="n">
        <v>313.75</v>
      </c>
      <c r="K135" t="n">
        <v>60.56</v>
      </c>
      <c r="L135" t="n">
        <v>20.25</v>
      </c>
      <c r="M135" t="n">
        <v>5</v>
      </c>
      <c r="N135" t="n">
        <v>92.95</v>
      </c>
      <c r="O135" t="n">
        <v>38930.39</v>
      </c>
      <c r="P135" t="n">
        <v>163.08</v>
      </c>
      <c r="Q135" t="n">
        <v>624.01</v>
      </c>
      <c r="R135" t="n">
        <v>36.13</v>
      </c>
      <c r="S135" t="n">
        <v>29.8</v>
      </c>
      <c r="T135" t="n">
        <v>2090.03</v>
      </c>
      <c r="U135" t="n">
        <v>0.82</v>
      </c>
      <c r="V135" t="n">
        <v>0.86</v>
      </c>
      <c r="W135" t="n">
        <v>2.36</v>
      </c>
      <c r="X135" t="n">
        <v>0.12</v>
      </c>
      <c r="Y135" t="n">
        <v>1</v>
      </c>
      <c r="Z135" t="n">
        <v>10</v>
      </c>
    </row>
    <row r="136">
      <c r="A136" t="n">
        <v>78</v>
      </c>
      <c r="B136" t="n">
        <v>140</v>
      </c>
      <c r="C136" t="inlineStr">
        <is>
          <t xml:space="preserve">CONCLUIDO	</t>
        </is>
      </c>
      <c r="D136" t="n">
        <v>7.076</v>
      </c>
      <c r="E136" t="n">
        <v>14.13</v>
      </c>
      <c r="F136" t="n">
        <v>10.87</v>
      </c>
      <c r="G136" t="n">
        <v>93.13</v>
      </c>
      <c r="H136" t="n">
        <v>1.16</v>
      </c>
      <c r="I136" t="n">
        <v>7</v>
      </c>
      <c r="J136" t="n">
        <v>314.3</v>
      </c>
      <c r="K136" t="n">
        <v>60.56</v>
      </c>
      <c r="L136" t="n">
        <v>20.5</v>
      </c>
      <c r="M136" t="n">
        <v>5</v>
      </c>
      <c r="N136" t="n">
        <v>93.25</v>
      </c>
      <c r="O136" t="n">
        <v>38998.53</v>
      </c>
      <c r="P136" t="n">
        <v>162.72</v>
      </c>
      <c r="Q136" t="n">
        <v>624.09</v>
      </c>
      <c r="R136" t="n">
        <v>36.09</v>
      </c>
      <c r="S136" t="n">
        <v>29.8</v>
      </c>
      <c r="T136" t="n">
        <v>2066.17</v>
      </c>
      <c r="U136" t="n">
        <v>0.83</v>
      </c>
      <c r="V136" t="n">
        <v>0.86</v>
      </c>
      <c r="W136" t="n">
        <v>2.36</v>
      </c>
      <c r="X136" t="n">
        <v>0.12</v>
      </c>
      <c r="Y136" t="n">
        <v>1</v>
      </c>
      <c r="Z136" t="n">
        <v>10</v>
      </c>
    </row>
    <row r="137">
      <c r="A137" t="n">
        <v>79</v>
      </c>
      <c r="B137" t="n">
        <v>140</v>
      </c>
      <c r="C137" t="inlineStr">
        <is>
          <t xml:space="preserve">CONCLUIDO	</t>
        </is>
      </c>
      <c r="D137" t="n">
        <v>7.0744</v>
      </c>
      <c r="E137" t="n">
        <v>14.14</v>
      </c>
      <c r="F137" t="n">
        <v>10.87</v>
      </c>
      <c r="G137" t="n">
        <v>93.16</v>
      </c>
      <c r="H137" t="n">
        <v>1.17</v>
      </c>
      <c r="I137" t="n">
        <v>7</v>
      </c>
      <c r="J137" t="n">
        <v>314.86</v>
      </c>
      <c r="K137" t="n">
        <v>60.56</v>
      </c>
      <c r="L137" t="n">
        <v>20.75</v>
      </c>
      <c r="M137" t="n">
        <v>5</v>
      </c>
      <c r="N137" t="n">
        <v>93.55</v>
      </c>
      <c r="O137" t="n">
        <v>39066.8</v>
      </c>
      <c r="P137" t="n">
        <v>162.34</v>
      </c>
      <c r="Q137" t="n">
        <v>623.97</v>
      </c>
      <c r="R137" t="n">
        <v>36.18</v>
      </c>
      <c r="S137" t="n">
        <v>29.8</v>
      </c>
      <c r="T137" t="n">
        <v>2113.99</v>
      </c>
      <c r="U137" t="n">
        <v>0.82</v>
      </c>
      <c r="V137" t="n">
        <v>0.86</v>
      </c>
      <c r="W137" t="n">
        <v>2.36</v>
      </c>
      <c r="X137" t="n">
        <v>0.12</v>
      </c>
      <c r="Y137" t="n">
        <v>1</v>
      </c>
      <c r="Z137" t="n">
        <v>10</v>
      </c>
    </row>
    <row r="138">
      <c r="A138" t="n">
        <v>80</v>
      </c>
      <c r="B138" t="n">
        <v>140</v>
      </c>
      <c r="C138" t="inlineStr">
        <is>
          <t xml:space="preserve">CONCLUIDO	</t>
        </is>
      </c>
      <c r="D138" t="n">
        <v>7.0781</v>
      </c>
      <c r="E138" t="n">
        <v>14.13</v>
      </c>
      <c r="F138" t="n">
        <v>10.86</v>
      </c>
      <c r="G138" t="n">
        <v>93.09999999999999</v>
      </c>
      <c r="H138" t="n">
        <v>1.19</v>
      </c>
      <c r="I138" t="n">
        <v>7</v>
      </c>
      <c r="J138" t="n">
        <v>315.41</v>
      </c>
      <c r="K138" t="n">
        <v>60.56</v>
      </c>
      <c r="L138" t="n">
        <v>21</v>
      </c>
      <c r="M138" t="n">
        <v>5</v>
      </c>
      <c r="N138" t="n">
        <v>93.86</v>
      </c>
      <c r="O138" t="n">
        <v>39135.2</v>
      </c>
      <c r="P138" t="n">
        <v>161.87</v>
      </c>
      <c r="Q138" t="n">
        <v>623.97</v>
      </c>
      <c r="R138" t="n">
        <v>35.89</v>
      </c>
      <c r="S138" t="n">
        <v>29.8</v>
      </c>
      <c r="T138" t="n">
        <v>1968.23</v>
      </c>
      <c r="U138" t="n">
        <v>0.83</v>
      </c>
      <c r="V138" t="n">
        <v>0.86</v>
      </c>
      <c r="W138" t="n">
        <v>2.36</v>
      </c>
      <c r="X138" t="n">
        <v>0.11</v>
      </c>
      <c r="Y138" t="n">
        <v>1</v>
      </c>
      <c r="Z138" t="n">
        <v>10</v>
      </c>
    </row>
    <row r="139">
      <c r="A139" t="n">
        <v>81</v>
      </c>
      <c r="B139" t="n">
        <v>140</v>
      </c>
      <c r="C139" t="inlineStr">
        <is>
          <t xml:space="preserve">CONCLUIDO	</t>
        </is>
      </c>
      <c r="D139" t="n">
        <v>7.0732</v>
      </c>
      <c r="E139" t="n">
        <v>14.14</v>
      </c>
      <c r="F139" t="n">
        <v>10.87</v>
      </c>
      <c r="G139" t="n">
        <v>93.18000000000001</v>
      </c>
      <c r="H139" t="n">
        <v>1.2</v>
      </c>
      <c r="I139" t="n">
        <v>7</v>
      </c>
      <c r="J139" t="n">
        <v>315.97</v>
      </c>
      <c r="K139" t="n">
        <v>60.56</v>
      </c>
      <c r="L139" t="n">
        <v>21.25</v>
      </c>
      <c r="M139" t="n">
        <v>5</v>
      </c>
      <c r="N139" t="n">
        <v>94.16</v>
      </c>
      <c r="O139" t="n">
        <v>39203.74</v>
      </c>
      <c r="P139" t="n">
        <v>161.41</v>
      </c>
      <c r="Q139" t="n">
        <v>623.99</v>
      </c>
      <c r="R139" t="n">
        <v>36.13</v>
      </c>
      <c r="S139" t="n">
        <v>29.8</v>
      </c>
      <c r="T139" t="n">
        <v>2090.42</v>
      </c>
      <c r="U139" t="n">
        <v>0.82</v>
      </c>
      <c r="V139" t="n">
        <v>0.86</v>
      </c>
      <c r="W139" t="n">
        <v>2.37</v>
      </c>
      <c r="X139" t="n">
        <v>0.12</v>
      </c>
      <c r="Y139" t="n">
        <v>1</v>
      </c>
      <c r="Z139" t="n">
        <v>10</v>
      </c>
    </row>
    <row r="140">
      <c r="A140" t="n">
        <v>82</v>
      </c>
      <c r="B140" t="n">
        <v>140</v>
      </c>
      <c r="C140" t="inlineStr">
        <is>
          <t xml:space="preserve">CONCLUIDO	</t>
        </is>
      </c>
      <c r="D140" t="n">
        <v>7.0714</v>
      </c>
      <c r="E140" t="n">
        <v>14.14</v>
      </c>
      <c r="F140" t="n">
        <v>10.87</v>
      </c>
      <c r="G140" t="n">
        <v>93.20999999999999</v>
      </c>
      <c r="H140" t="n">
        <v>1.21</v>
      </c>
      <c r="I140" t="n">
        <v>7</v>
      </c>
      <c r="J140" t="n">
        <v>316.53</v>
      </c>
      <c r="K140" t="n">
        <v>60.56</v>
      </c>
      <c r="L140" t="n">
        <v>21.5</v>
      </c>
      <c r="M140" t="n">
        <v>5</v>
      </c>
      <c r="N140" t="n">
        <v>94.47</v>
      </c>
      <c r="O140" t="n">
        <v>39272.42</v>
      </c>
      <c r="P140" t="n">
        <v>160.73</v>
      </c>
      <c r="Q140" t="n">
        <v>623.97</v>
      </c>
      <c r="R140" t="n">
        <v>36.31</v>
      </c>
      <c r="S140" t="n">
        <v>29.8</v>
      </c>
      <c r="T140" t="n">
        <v>2180.06</v>
      </c>
      <c r="U140" t="n">
        <v>0.82</v>
      </c>
      <c r="V140" t="n">
        <v>0.86</v>
      </c>
      <c r="W140" t="n">
        <v>2.36</v>
      </c>
      <c r="X140" t="n">
        <v>0.13</v>
      </c>
      <c r="Y140" t="n">
        <v>1</v>
      </c>
      <c r="Z140" t="n">
        <v>10</v>
      </c>
    </row>
    <row r="141">
      <c r="A141" t="n">
        <v>83</v>
      </c>
      <c r="B141" t="n">
        <v>140</v>
      </c>
      <c r="C141" t="inlineStr">
        <is>
          <t xml:space="preserve">CONCLUIDO	</t>
        </is>
      </c>
      <c r="D141" t="n">
        <v>7.0717</v>
      </c>
      <c r="E141" t="n">
        <v>14.14</v>
      </c>
      <c r="F141" t="n">
        <v>10.87</v>
      </c>
      <c r="G141" t="n">
        <v>93.20999999999999</v>
      </c>
      <c r="H141" t="n">
        <v>1.22</v>
      </c>
      <c r="I141" t="n">
        <v>7</v>
      </c>
      <c r="J141" t="n">
        <v>317.08</v>
      </c>
      <c r="K141" t="n">
        <v>60.56</v>
      </c>
      <c r="L141" t="n">
        <v>21.75</v>
      </c>
      <c r="M141" t="n">
        <v>5</v>
      </c>
      <c r="N141" t="n">
        <v>94.78</v>
      </c>
      <c r="O141" t="n">
        <v>39341.24</v>
      </c>
      <c r="P141" t="n">
        <v>160.41</v>
      </c>
      <c r="Q141" t="n">
        <v>623.97</v>
      </c>
      <c r="R141" t="n">
        <v>36.39</v>
      </c>
      <c r="S141" t="n">
        <v>29.8</v>
      </c>
      <c r="T141" t="n">
        <v>2218.7</v>
      </c>
      <c r="U141" t="n">
        <v>0.82</v>
      </c>
      <c r="V141" t="n">
        <v>0.86</v>
      </c>
      <c r="W141" t="n">
        <v>2.36</v>
      </c>
      <c r="X141" t="n">
        <v>0.13</v>
      </c>
      <c r="Y141" t="n">
        <v>1</v>
      </c>
      <c r="Z141" t="n">
        <v>10</v>
      </c>
    </row>
    <row r="142">
      <c r="A142" t="n">
        <v>84</v>
      </c>
      <c r="B142" t="n">
        <v>140</v>
      </c>
      <c r="C142" t="inlineStr">
        <is>
          <t xml:space="preserve">CONCLUIDO	</t>
        </is>
      </c>
      <c r="D142" t="n">
        <v>7.0716</v>
      </c>
      <c r="E142" t="n">
        <v>14.14</v>
      </c>
      <c r="F142" t="n">
        <v>10.87</v>
      </c>
      <c r="G142" t="n">
        <v>93.20999999999999</v>
      </c>
      <c r="H142" t="n">
        <v>1.23</v>
      </c>
      <c r="I142" t="n">
        <v>7</v>
      </c>
      <c r="J142" t="n">
        <v>317.64</v>
      </c>
      <c r="K142" t="n">
        <v>60.56</v>
      </c>
      <c r="L142" t="n">
        <v>22</v>
      </c>
      <c r="M142" t="n">
        <v>5</v>
      </c>
      <c r="N142" t="n">
        <v>95.09</v>
      </c>
      <c r="O142" t="n">
        <v>39410.2</v>
      </c>
      <c r="P142" t="n">
        <v>159.78</v>
      </c>
      <c r="Q142" t="n">
        <v>623.97</v>
      </c>
      <c r="R142" t="n">
        <v>36.31</v>
      </c>
      <c r="S142" t="n">
        <v>29.8</v>
      </c>
      <c r="T142" t="n">
        <v>2176.66</v>
      </c>
      <c r="U142" t="n">
        <v>0.82</v>
      </c>
      <c r="V142" t="n">
        <v>0.86</v>
      </c>
      <c r="W142" t="n">
        <v>2.37</v>
      </c>
      <c r="X142" t="n">
        <v>0.13</v>
      </c>
      <c r="Y142" t="n">
        <v>1</v>
      </c>
      <c r="Z142" t="n">
        <v>10</v>
      </c>
    </row>
    <row r="143">
      <c r="A143" t="n">
        <v>85</v>
      </c>
      <c r="B143" t="n">
        <v>140</v>
      </c>
      <c r="C143" t="inlineStr">
        <is>
          <t xml:space="preserve">CONCLUIDO	</t>
        </is>
      </c>
      <c r="D143" t="n">
        <v>7.0723</v>
      </c>
      <c r="E143" t="n">
        <v>14.14</v>
      </c>
      <c r="F143" t="n">
        <v>10.87</v>
      </c>
      <c r="G143" t="n">
        <v>93.2</v>
      </c>
      <c r="H143" t="n">
        <v>1.25</v>
      </c>
      <c r="I143" t="n">
        <v>7</v>
      </c>
      <c r="J143" t="n">
        <v>318.2</v>
      </c>
      <c r="K143" t="n">
        <v>60.56</v>
      </c>
      <c r="L143" t="n">
        <v>22.25</v>
      </c>
      <c r="M143" t="n">
        <v>5</v>
      </c>
      <c r="N143" t="n">
        <v>95.40000000000001</v>
      </c>
      <c r="O143" t="n">
        <v>39479.3</v>
      </c>
      <c r="P143" t="n">
        <v>158.78</v>
      </c>
      <c r="Q143" t="n">
        <v>624</v>
      </c>
      <c r="R143" t="n">
        <v>36.29</v>
      </c>
      <c r="S143" t="n">
        <v>29.8</v>
      </c>
      <c r="T143" t="n">
        <v>2167.9</v>
      </c>
      <c r="U143" t="n">
        <v>0.82</v>
      </c>
      <c r="V143" t="n">
        <v>0.86</v>
      </c>
      <c r="W143" t="n">
        <v>2.36</v>
      </c>
      <c r="X143" t="n">
        <v>0.13</v>
      </c>
      <c r="Y143" t="n">
        <v>1</v>
      </c>
      <c r="Z143" t="n">
        <v>10</v>
      </c>
    </row>
    <row r="144">
      <c r="A144" t="n">
        <v>86</v>
      </c>
      <c r="B144" t="n">
        <v>140</v>
      </c>
      <c r="C144" t="inlineStr">
        <is>
          <t xml:space="preserve">CONCLUIDO	</t>
        </is>
      </c>
      <c r="D144" t="n">
        <v>7.1146</v>
      </c>
      <c r="E144" t="n">
        <v>14.06</v>
      </c>
      <c r="F144" t="n">
        <v>10.84</v>
      </c>
      <c r="G144" t="n">
        <v>108.41</v>
      </c>
      <c r="H144" t="n">
        <v>1.26</v>
      </c>
      <c r="I144" t="n">
        <v>6</v>
      </c>
      <c r="J144" t="n">
        <v>318.76</v>
      </c>
      <c r="K144" t="n">
        <v>60.56</v>
      </c>
      <c r="L144" t="n">
        <v>22.5</v>
      </c>
      <c r="M144" t="n">
        <v>4</v>
      </c>
      <c r="N144" t="n">
        <v>95.70999999999999</v>
      </c>
      <c r="O144" t="n">
        <v>39548.54</v>
      </c>
      <c r="P144" t="n">
        <v>156.91</v>
      </c>
      <c r="Q144" t="n">
        <v>623.99</v>
      </c>
      <c r="R144" t="n">
        <v>35.26</v>
      </c>
      <c r="S144" t="n">
        <v>29.8</v>
      </c>
      <c r="T144" t="n">
        <v>1658.61</v>
      </c>
      <c r="U144" t="n">
        <v>0.85</v>
      </c>
      <c r="V144" t="n">
        <v>0.86</v>
      </c>
      <c r="W144" t="n">
        <v>2.36</v>
      </c>
      <c r="X144" t="n">
        <v>0.09</v>
      </c>
      <c r="Y144" t="n">
        <v>1</v>
      </c>
      <c r="Z144" t="n">
        <v>10</v>
      </c>
    </row>
    <row r="145">
      <c r="A145" t="n">
        <v>87</v>
      </c>
      <c r="B145" t="n">
        <v>140</v>
      </c>
      <c r="C145" t="inlineStr">
        <is>
          <t xml:space="preserve">CONCLUIDO	</t>
        </is>
      </c>
      <c r="D145" t="n">
        <v>7.1138</v>
      </c>
      <c r="E145" t="n">
        <v>14.06</v>
      </c>
      <c r="F145" t="n">
        <v>10.84</v>
      </c>
      <c r="G145" t="n">
        <v>108.43</v>
      </c>
      <c r="H145" t="n">
        <v>1.27</v>
      </c>
      <c r="I145" t="n">
        <v>6</v>
      </c>
      <c r="J145" t="n">
        <v>319.33</v>
      </c>
      <c r="K145" t="n">
        <v>60.56</v>
      </c>
      <c r="L145" t="n">
        <v>22.75</v>
      </c>
      <c r="M145" t="n">
        <v>4</v>
      </c>
      <c r="N145" t="n">
        <v>96.02</v>
      </c>
      <c r="O145" t="n">
        <v>39617.93</v>
      </c>
      <c r="P145" t="n">
        <v>156.92</v>
      </c>
      <c r="Q145" t="n">
        <v>624.01</v>
      </c>
      <c r="R145" t="n">
        <v>35.25</v>
      </c>
      <c r="S145" t="n">
        <v>29.8</v>
      </c>
      <c r="T145" t="n">
        <v>1655.62</v>
      </c>
      <c r="U145" t="n">
        <v>0.85</v>
      </c>
      <c r="V145" t="n">
        <v>0.86</v>
      </c>
      <c r="W145" t="n">
        <v>2.36</v>
      </c>
      <c r="X145" t="n">
        <v>0.1</v>
      </c>
      <c r="Y145" t="n">
        <v>1</v>
      </c>
      <c r="Z145" t="n">
        <v>10</v>
      </c>
    </row>
    <row r="146">
      <c r="A146" t="n">
        <v>88</v>
      </c>
      <c r="B146" t="n">
        <v>140</v>
      </c>
      <c r="C146" t="inlineStr">
        <is>
          <t xml:space="preserve">CONCLUIDO	</t>
        </is>
      </c>
      <c r="D146" t="n">
        <v>7.1148</v>
      </c>
      <c r="E146" t="n">
        <v>14.06</v>
      </c>
      <c r="F146" t="n">
        <v>10.84</v>
      </c>
      <c r="G146" t="n">
        <v>108.41</v>
      </c>
      <c r="H146" t="n">
        <v>1.28</v>
      </c>
      <c r="I146" t="n">
        <v>6</v>
      </c>
      <c r="J146" t="n">
        <v>319.89</v>
      </c>
      <c r="K146" t="n">
        <v>60.56</v>
      </c>
      <c r="L146" t="n">
        <v>23</v>
      </c>
      <c r="M146" t="n">
        <v>4</v>
      </c>
      <c r="N146" t="n">
        <v>96.34</v>
      </c>
      <c r="O146" t="n">
        <v>39687.46</v>
      </c>
      <c r="P146" t="n">
        <v>156.95</v>
      </c>
      <c r="Q146" t="n">
        <v>623.97</v>
      </c>
      <c r="R146" t="n">
        <v>35.21</v>
      </c>
      <c r="S146" t="n">
        <v>29.8</v>
      </c>
      <c r="T146" t="n">
        <v>1633.03</v>
      </c>
      <c r="U146" t="n">
        <v>0.85</v>
      </c>
      <c r="V146" t="n">
        <v>0.86</v>
      </c>
      <c r="W146" t="n">
        <v>2.36</v>
      </c>
      <c r="X146" t="n">
        <v>0.09</v>
      </c>
      <c r="Y146" t="n">
        <v>1</v>
      </c>
      <c r="Z146" t="n">
        <v>10</v>
      </c>
    </row>
    <row r="147">
      <c r="A147" t="n">
        <v>89</v>
      </c>
      <c r="B147" t="n">
        <v>140</v>
      </c>
      <c r="C147" t="inlineStr">
        <is>
          <t xml:space="preserve">CONCLUIDO	</t>
        </is>
      </c>
      <c r="D147" t="n">
        <v>7.1114</v>
      </c>
      <c r="E147" t="n">
        <v>14.06</v>
      </c>
      <c r="F147" t="n">
        <v>10.85</v>
      </c>
      <c r="G147" t="n">
        <v>108.47</v>
      </c>
      <c r="H147" t="n">
        <v>1.29</v>
      </c>
      <c r="I147" t="n">
        <v>6</v>
      </c>
      <c r="J147" t="n">
        <v>320.46</v>
      </c>
      <c r="K147" t="n">
        <v>60.56</v>
      </c>
      <c r="L147" t="n">
        <v>23.25</v>
      </c>
      <c r="M147" t="n">
        <v>4</v>
      </c>
      <c r="N147" t="n">
        <v>96.65000000000001</v>
      </c>
      <c r="O147" t="n">
        <v>39757.13</v>
      </c>
      <c r="P147" t="n">
        <v>156.87</v>
      </c>
      <c r="Q147" t="n">
        <v>623.98</v>
      </c>
      <c r="R147" t="n">
        <v>35.5</v>
      </c>
      <c r="S147" t="n">
        <v>29.8</v>
      </c>
      <c r="T147" t="n">
        <v>1776.77</v>
      </c>
      <c r="U147" t="n">
        <v>0.84</v>
      </c>
      <c r="V147" t="n">
        <v>0.86</v>
      </c>
      <c r="W147" t="n">
        <v>2.36</v>
      </c>
      <c r="X147" t="n">
        <v>0.1</v>
      </c>
      <c r="Y147" t="n">
        <v>1</v>
      </c>
      <c r="Z147" t="n">
        <v>10</v>
      </c>
    </row>
    <row r="148">
      <c r="A148" t="n">
        <v>90</v>
      </c>
      <c r="B148" t="n">
        <v>140</v>
      </c>
      <c r="C148" t="inlineStr">
        <is>
          <t xml:space="preserve">CONCLUIDO	</t>
        </is>
      </c>
      <c r="D148" t="n">
        <v>7.1117</v>
      </c>
      <c r="E148" t="n">
        <v>14.06</v>
      </c>
      <c r="F148" t="n">
        <v>10.85</v>
      </c>
      <c r="G148" t="n">
        <v>108.47</v>
      </c>
      <c r="H148" t="n">
        <v>1.3</v>
      </c>
      <c r="I148" t="n">
        <v>6</v>
      </c>
      <c r="J148" t="n">
        <v>321.02</v>
      </c>
      <c r="K148" t="n">
        <v>60.56</v>
      </c>
      <c r="L148" t="n">
        <v>23.5</v>
      </c>
      <c r="M148" t="n">
        <v>4</v>
      </c>
      <c r="N148" t="n">
        <v>96.97</v>
      </c>
      <c r="O148" t="n">
        <v>39826.95</v>
      </c>
      <c r="P148" t="n">
        <v>156.83</v>
      </c>
      <c r="Q148" t="n">
        <v>623.97</v>
      </c>
      <c r="R148" t="n">
        <v>35.42</v>
      </c>
      <c r="S148" t="n">
        <v>29.8</v>
      </c>
      <c r="T148" t="n">
        <v>1738.87</v>
      </c>
      <c r="U148" t="n">
        <v>0.84</v>
      </c>
      <c r="V148" t="n">
        <v>0.86</v>
      </c>
      <c r="W148" t="n">
        <v>2.36</v>
      </c>
      <c r="X148" t="n">
        <v>0.1</v>
      </c>
      <c r="Y148" t="n">
        <v>1</v>
      </c>
      <c r="Z148" t="n">
        <v>10</v>
      </c>
    </row>
    <row r="149">
      <c r="A149" t="n">
        <v>91</v>
      </c>
      <c r="B149" t="n">
        <v>140</v>
      </c>
      <c r="C149" t="inlineStr">
        <is>
          <t xml:space="preserve">CONCLUIDO	</t>
        </is>
      </c>
      <c r="D149" t="n">
        <v>7.1093</v>
      </c>
      <c r="E149" t="n">
        <v>14.07</v>
      </c>
      <c r="F149" t="n">
        <v>10.85</v>
      </c>
      <c r="G149" t="n">
        <v>108.52</v>
      </c>
      <c r="H149" t="n">
        <v>1.32</v>
      </c>
      <c r="I149" t="n">
        <v>6</v>
      </c>
      <c r="J149" t="n">
        <v>321.59</v>
      </c>
      <c r="K149" t="n">
        <v>60.56</v>
      </c>
      <c r="L149" t="n">
        <v>23.75</v>
      </c>
      <c r="M149" t="n">
        <v>3</v>
      </c>
      <c r="N149" t="n">
        <v>97.28</v>
      </c>
      <c r="O149" t="n">
        <v>39896.91</v>
      </c>
      <c r="P149" t="n">
        <v>156.67</v>
      </c>
      <c r="Q149" t="n">
        <v>623.97</v>
      </c>
      <c r="R149" t="n">
        <v>35.6</v>
      </c>
      <c r="S149" t="n">
        <v>29.8</v>
      </c>
      <c r="T149" t="n">
        <v>1829.57</v>
      </c>
      <c r="U149" t="n">
        <v>0.84</v>
      </c>
      <c r="V149" t="n">
        <v>0.86</v>
      </c>
      <c r="W149" t="n">
        <v>2.36</v>
      </c>
      <c r="X149" t="n">
        <v>0.1</v>
      </c>
      <c r="Y149" t="n">
        <v>1</v>
      </c>
      <c r="Z149" t="n">
        <v>10</v>
      </c>
    </row>
    <row r="150">
      <c r="A150" t="n">
        <v>92</v>
      </c>
      <c r="B150" t="n">
        <v>140</v>
      </c>
      <c r="C150" t="inlineStr">
        <is>
          <t xml:space="preserve">CONCLUIDO	</t>
        </is>
      </c>
      <c r="D150" t="n">
        <v>7.1134</v>
      </c>
      <c r="E150" t="n">
        <v>14.06</v>
      </c>
      <c r="F150" t="n">
        <v>10.84</v>
      </c>
      <c r="G150" t="n">
        <v>108.44</v>
      </c>
      <c r="H150" t="n">
        <v>1.33</v>
      </c>
      <c r="I150" t="n">
        <v>6</v>
      </c>
      <c r="J150" t="n">
        <v>322.16</v>
      </c>
      <c r="K150" t="n">
        <v>60.56</v>
      </c>
      <c r="L150" t="n">
        <v>24</v>
      </c>
      <c r="M150" t="n">
        <v>2</v>
      </c>
      <c r="N150" t="n">
        <v>97.59999999999999</v>
      </c>
      <c r="O150" t="n">
        <v>39967.02</v>
      </c>
      <c r="P150" t="n">
        <v>156.09</v>
      </c>
      <c r="Q150" t="n">
        <v>623.97</v>
      </c>
      <c r="R150" t="n">
        <v>35.33</v>
      </c>
      <c r="S150" t="n">
        <v>29.8</v>
      </c>
      <c r="T150" t="n">
        <v>1691.49</v>
      </c>
      <c r="U150" t="n">
        <v>0.84</v>
      </c>
      <c r="V150" t="n">
        <v>0.86</v>
      </c>
      <c r="W150" t="n">
        <v>2.36</v>
      </c>
      <c r="X150" t="n">
        <v>0.1</v>
      </c>
      <c r="Y150" t="n">
        <v>1</v>
      </c>
      <c r="Z150" t="n">
        <v>10</v>
      </c>
    </row>
    <row r="151">
      <c r="A151" t="n">
        <v>93</v>
      </c>
      <c r="B151" t="n">
        <v>140</v>
      </c>
      <c r="C151" t="inlineStr">
        <is>
          <t xml:space="preserve">CONCLUIDO	</t>
        </is>
      </c>
      <c r="D151" t="n">
        <v>7.1113</v>
      </c>
      <c r="E151" t="n">
        <v>14.06</v>
      </c>
      <c r="F151" t="n">
        <v>10.85</v>
      </c>
      <c r="G151" t="n">
        <v>108.48</v>
      </c>
      <c r="H151" t="n">
        <v>1.34</v>
      </c>
      <c r="I151" t="n">
        <v>6</v>
      </c>
      <c r="J151" t="n">
        <v>322.73</v>
      </c>
      <c r="K151" t="n">
        <v>60.56</v>
      </c>
      <c r="L151" t="n">
        <v>24.25</v>
      </c>
      <c r="M151" t="n">
        <v>2</v>
      </c>
      <c r="N151" t="n">
        <v>97.92</v>
      </c>
      <c r="O151" t="n">
        <v>40037.28</v>
      </c>
      <c r="P151" t="n">
        <v>155.98</v>
      </c>
      <c r="Q151" t="n">
        <v>623.97</v>
      </c>
      <c r="R151" t="n">
        <v>35.43</v>
      </c>
      <c r="S151" t="n">
        <v>29.8</v>
      </c>
      <c r="T151" t="n">
        <v>1744.34</v>
      </c>
      <c r="U151" t="n">
        <v>0.84</v>
      </c>
      <c r="V151" t="n">
        <v>0.86</v>
      </c>
      <c r="W151" t="n">
        <v>2.36</v>
      </c>
      <c r="X151" t="n">
        <v>0.1</v>
      </c>
      <c r="Y151" t="n">
        <v>1</v>
      </c>
      <c r="Z151" t="n">
        <v>10</v>
      </c>
    </row>
    <row r="152">
      <c r="A152" t="n">
        <v>94</v>
      </c>
      <c r="B152" t="n">
        <v>140</v>
      </c>
      <c r="C152" t="inlineStr">
        <is>
          <t xml:space="preserve">CONCLUIDO	</t>
        </is>
      </c>
      <c r="D152" t="n">
        <v>7.1107</v>
      </c>
      <c r="E152" t="n">
        <v>14.06</v>
      </c>
      <c r="F152" t="n">
        <v>10.85</v>
      </c>
      <c r="G152" t="n">
        <v>108.49</v>
      </c>
      <c r="H152" t="n">
        <v>1.35</v>
      </c>
      <c r="I152" t="n">
        <v>6</v>
      </c>
      <c r="J152" t="n">
        <v>323.3</v>
      </c>
      <c r="K152" t="n">
        <v>60.56</v>
      </c>
      <c r="L152" t="n">
        <v>24.5</v>
      </c>
      <c r="M152" t="n">
        <v>1</v>
      </c>
      <c r="N152" t="n">
        <v>98.23999999999999</v>
      </c>
      <c r="O152" t="n">
        <v>40107.81</v>
      </c>
      <c r="P152" t="n">
        <v>156.17</v>
      </c>
      <c r="Q152" t="n">
        <v>623.97</v>
      </c>
      <c r="R152" t="n">
        <v>35.4</v>
      </c>
      <c r="S152" t="n">
        <v>29.8</v>
      </c>
      <c r="T152" t="n">
        <v>1730.59</v>
      </c>
      <c r="U152" t="n">
        <v>0.84</v>
      </c>
      <c r="V152" t="n">
        <v>0.86</v>
      </c>
      <c r="W152" t="n">
        <v>2.37</v>
      </c>
      <c r="X152" t="n">
        <v>0.1</v>
      </c>
      <c r="Y152" t="n">
        <v>1</v>
      </c>
      <c r="Z152" t="n">
        <v>10</v>
      </c>
    </row>
    <row r="153">
      <c r="A153" t="n">
        <v>95</v>
      </c>
      <c r="B153" t="n">
        <v>140</v>
      </c>
      <c r="C153" t="inlineStr">
        <is>
          <t xml:space="preserve">CONCLUIDO	</t>
        </is>
      </c>
      <c r="D153" t="n">
        <v>7.1125</v>
      </c>
      <c r="E153" t="n">
        <v>14.06</v>
      </c>
      <c r="F153" t="n">
        <v>10.85</v>
      </c>
      <c r="G153" t="n">
        <v>108.45</v>
      </c>
      <c r="H153" t="n">
        <v>1.36</v>
      </c>
      <c r="I153" t="n">
        <v>6</v>
      </c>
      <c r="J153" t="n">
        <v>323.87</v>
      </c>
      <c r="K153" t="n">
        <v>60.56</v>
      </c>
      <c r="L153" t="n">
        <v>24.75</v>
      </c>
      <c r="M153" t="n">
        <v>1</v>
      </c>
      <c r="N153" t="n">
        <v>98.56999999999999</v>
      </c>
      <c r="O153" t="n">
        <v>40178.37</v>
      </c>
      <c r="P153" t="n">
        <v>156.1</v>
      </c>
      <c r="Q153" t="n">
        <v>624.08</v>
      </c>
      <c r="R153" t="n">
        <v>35.31</v>
      </c>
      <c r="S153" t="n">
        <v>29.8</v>
      </c>
      <c r="T153" t="n">
        <v>1683.69</v>
      </c>
      <c r="U153" t="n">
        <v>0.84</v>
      </c>
      <c r="V153" t="n">
        <v>0.86</v>
      </c>
      <c r="W153" t="n">
        <v>2.36</v>
      </c>
      <c r="X153" t="n">
        <v>0.1</v>
      </c>
      <c r="Y153" t="n">
        <v>1</v>
      </c>
      <c r="Z153" t="n">
        <v>10</v>
      </c>
    </row>
    <row r="154">
      <c r="A154" t="n">
        <v>96</v>
      </c>
      <c r="B154" t="n">
        <v>140</v>
      </c>
      <c r="C154" t="inlineStr">
        <is>
          <t xml:space="preserve">CONCLUIDO	</t>
        </is>
      </c>
      <c r="D154" t="n">
        <v>7.1117</v>
      </c>
      <c r="E154" t="n">
        <v>14.06</v>
      </c>
      <c r="F154" t="n">
        <v>10.85</v>
      </c>
      <c r="G154" t="n">
        <v>108.47</v>
      </c>
      <c r="H154" t="n">
        <v>1.37</v>
      </c>
      <c r="I154" t="n">
        <v>6</v>
      </c>
      <c r="J154" t="n">
        <v>324.44</v>
      </c>
      <c r="K154" t="n">
        <v>60.56</v>
      </c>
      <c r="L154" t="n">
        <v>25</v>
      </c>
      <c r="M154" t="n">
        <v>1</v>
      </c>
      <c r="N154" t="n">
        <v>98.89</v>
      </c>
      <c r="O154" t="n">
        <v>40249.08</v>
      </c>
      <c r="P154" t="n">
        <v>156.35</v>
      </c>
      <c r="Q154" t="n">
        <v>623.97</v>
      </c>
      <c r="R154" t="n">
        <v>35.34</v>
      </c>
      <c r="S154" t="n">
        <v>29.8</v>
      </c>
      <c r="T154" t="n">
        <v>1699.78</v>
      </c>
      <c r="U154" t="n">
        <v>0.84</v>
      </c>
      <c r="V154" t="n">
        <v>0.86</v>
      </c>
      <c r="W154" t="n">
        <v>2.36</v>
      </c>
      <c r="X154" t="n">
        <v>0.1</v>
      </c>
      <c r="Y154" t="n">
        <v>1</v>
      </c>
      <c r="Z154" t="n">
        <v>10</v>
      </c>
    </row>
    <row r="155">
      <c r="A155" t="n">
        <v>97</v>
      </c>
      <c r="B155" t="n">
        <v>140</v>
      </c>
      <c r="C155" t="inlineStr">
        <is>
          <t xml:space="preserve">CONCLUIDO	</t>
        </is>
      </c>
      <c r="D155" t="n">
        <v>7.1105</v>
      </c>
      <c r="E155" t="n">
        <v>14.06</v>
      </c>
      <c r="F155" t="n">
        <v>10.85</v>
      </c>
      <c r="G155" t="n">
        <v>108.49</v>
      </c>
      <c r="H155" t="n">
        <v>1.38</v>
      </c>
      <c r="I155" t="n">
        <v>6</v>
      </c>
      <c r="J155" t="n">
        <v>325.02</v>
      </c>
      <c r="K155" t="n">
        <v>60.56</v>
      </c>
      <c r="L155" t="n">
        <v>25.25</v>
      </c>
      <c r="M155" t="n">
        <v>1</v>
      </c>
      <c r="N155" t="n">
        <v>99.20999999999999</v>
      </c>
      <c r="O155" t="n">
        <v>40319.95</v>
      </c>
      <c r="P155" t="n">
        <v>156.59</v>
      </c>
      <c r="Q155" t="n">
        <v>623.97</v>
      </c>
      <c r="R155" t="n">
        <v>35.41</v>
      </c>
      <c r="S155" t="n">
        <v>29.8</v>
      </c>
      <c r="T155" t="n">
        <v>1732.11</v>
      </c>
      <c r="U155" t="n">
        <v>0.84</v>
      </c>
      <c r="V155" t="n">
        <v>0.86</v>
      </c>
      <c r="W155" t="n">
        <v>2.36</v>
      </c>
      <c r="X155" t="n">
        <v>0.1</v>
      </c>
      <c r="Y155" t="n">
        <v>1</v>
      </c>
      <c r="Z155" t="n">
        <v>10</v>
      </c>
    </row>
    <row r="156">
      <c r="A156" t="n">
        <v>98</v>
      </c>
      <c r="B156" t="n">
        <v>140</v>
      </c>
      <c r="C156" t="inlineStr">
        <is>
          <t xml:space="preserve">CONCLUIDO	</t>
        </is>
      </c>
      <c r="D156" t="n">
        <v>7.1084</v>
      </c>
      <c r="E156" t="n">
        <v>14.07</v>
      </c>
      <c r="F156" t="n">
        <v>10.85</v>
      </c>
      <c r="G156" t="n">
        <v>108.53</v>
      </c>
      <c r="H156" t="n">
        <v>1.4</v>
      </c>
      <c r="I156" t="n">
        <v>6</v>
      </c>
      <c r="J156" t="n">
        <v>325.59</v>
      </c>
      <c r="K156" t="n">
        <v>60.56</v>
      </c>
      <c r="L156" t="n">
        <v>25.5</v>
      </c>
      <c r="M156" t="n">
        <v>0</v>
      </c>
      <c r="N156" t="n">
        <v>99.54000000000001</v>
      </c>
      <c r="O156" t="n">
        <v>40390.96</v>
      </c>
      <c r="P156" t="n">
        <v>156.8</v>
      </c>
      <c r="Q156" t="n">
        <v>623.97</v>
      </c>
      <c r="R156" t="n">
        <v>35.5</v>
      </c>
      <c r="S156" t="n">
        <v>29.8</v>
      </c>
      <c r="T156" t="n">
        <v>1780.04</v>
      </c>
      <c r="U156" t="n">
        <v>0.84</v>
      </c>
      <c r="V156" t="n">
        <v>0.86</v>
      </c>
      <c r="W156" t="n">
        <v>2.37</v>
      </c>
      <c r="X156" t="n">
        <v>0.11</v>
      </c>
      <c r="Y156" t="n">
        <v>1</v>
      </c>
      <c r="Z156" t="n">
        <v>10</v>
      </c>
    </row>
    <row r="157">
      <c r="A157" t="n">
        <v>0</v>
      </c>
      <c r="B157" t="n">
        <v>40</v>
      </c>
      <c r="C157" t="inlineStr">
        <is>
          <t xml:space="preserve">CONCLUIDO	</t>
        </is>
      </c>
      <c r="D157" t="n">
        <v>6.4492</v>
      </c>
      <c r="E157" t="n">
        <v>15.51</v>
      </c>
      <c r="F157" t="n">
        <v>12.21</v>
      </c>
      <c r="G157" t="n">
        <v>10.17</v>
      </c>
      <c r="H157" t="n">
        <v>0.2</v>
      </c>
      <c r="I157" t="n">
        <v>72</v>
      </c>
      <c r="J157" t="n">
        <v>89.87</v>
      </c>
      <c r="K157" t="n">
        <v>37.55</v>
      </c>
      <c r="L157" t="n">
        <v>1</v>
      </c>
      <c r="M157" t="n">
        <v>70</v>
      </c>
      <c r="N157" t="n">
        <v>11.32</v>
      </c>
      <c r="O157" t="n">
        <v>11317.98</v>
      </c>
      <c r="P157" t="n">
        <v>99.14</v>
      </c>
      <c r="Q157" t="n">
        <v>624.1900000000001</v>
      </c>
      <c r="R157" t="n">
        <v>77.34999999999999</v>
      </c>
      <c r="S157" t="n">
        <v>29.8</v>
      </c>
      <c r="T157" t="n">
        <v>22374.76</v>
      </c>
      <c r="U157" t="n">
        <v>0.39</v>
      </c>
      <c r="V157" t="n">
        <v>0.77</v>
      </c>
      <c r="W157" t="n">
        <v>2.48</v>
      </c>
      <c r="X157" t="n">
        <v>1.46</v>
      </c>
      <c r="Y157" t="n">
        <v>1</v>
      </c>
      <c r="Z157" t="n">
        <v>10</v>
      </c>
    </row>
    <row r="158">
      <c r="A158" t="n">
        <v>1</v>
      </c>
      <c r="B158" t="n">
        <v>40</v>
      </c>
      <c r="C158" t="inlineStr">
        <is>
          <t xml:space="preserve">CONCLUIDO	</t>
        </is>
      </c>
      <c r="D158" t="n">
        <v>6.7236</v>
      </c>
      <c r="E158" t="n">
        <v>14.87</v>
      </c>
      <c r="F158" t="n">
        <v>11.88</v>
      </c>
      <c r="G158" t="n">
        <v>12.72</v>
      </c>
      <c r="H158" t="n">
        <v>0.24</v>
      </c>
      <c r="I158" t="n">
        <v>56</v>
      </c>
      <c r="J158" t="n">
        <v>90.18000000000001</v>
      </c>
      <c r="K158" t="n">
        <v>37.55</v>
      </c>
      <c r="L158" t="n">
        <v>1.25</v>
      </c>
      <c r="M158" t="n">
        <v>54</v>
      </c>
      <c r="N158" t="n">
        <v>11.37</v>
      </c>
      <c r="O158" t="n">
        <v>11355.7</v>
      </c>
      <c r="P158" t="n">
        <v>94.91</v>
      </c>
      <c r="Q158" t="n">
        <v>624.12</v>
      </c>
      <c r="R158" t="n">
        <v>67.20999999999999</v>
      </c>
      <c r="S158" t="n">
        <v>29.8</v>
      </c>
      <c r="T158" t="n">
        <v>17381.72</v>
      </c>
      <c r="U158" t="n">
        <v>0.44</v>
      </c>
      <c r="V158" t="n">
        <v>0.79</v>
      </c>
      <c r="W158" t="n">
        <v>2.45</v>
      </c>
      <c r="X158" t="n">
        <v>1.13</v>
      </c>
      <c r="Y158" t="n">
        <v>1</v>
      </c>
      <c r="Z158" t="n">
        <v>10</v>
      </c>
    </row>
    <row r="159">
      <c r="A159" t="n">
        <v>2</v>
      </c>
      <c r="B159" t="n">
        <v>40</v>
      </c>
      <c r="C159" t="inlineStr">
        <is>
          <t xml:space="preserve">CONCLUIDO	</t>
        </is>
      </c>
      <c r="D159" t="n">
        <v>6.9331</v>
      </c>
      <c r="E159" t="n">
        <v>14.42</v>
      </c>
      <c r="F159" t="n">
        <v>11.63</v>
      </c>
      <c r="G159" t="n">
        <v>15.51</v>
      </c>
      <c r="H159" t="n">
        <v>0.29</v>
      </c>
      <c r="I159" t="n">
        <v>45</v>
      </c>
      <c r="J159" t="n">
        <v>90.48</v>
      </c>
      <c r="K159" t="n">
        <v>37.55</v>
      </c>
      <c r="L159" t="n">
        <v>1.5</v>
      </c>
      <c r="M159" t="n">
        <v>43</v>
      </c>
      <c r="N159" t="n">
        <v>11.43</v>
      </c>
      <c r="O159" t="n">
        <v>11393.43</v>
      </c>
      <c r="P159" t="n">
        <v>91.59</v>
      </c>
      <c r="Q159" t="n">
        <v>624.0599999999999</v>
      </c>
      <c r="R159" t="n">
        <v>59.96</v>
      </c>
      <c r="S159" t="n">
        <v>29.8</v>
      </c>
      <c r="T159" t="n">
        <v>13810.77</v>
      </c>
      <c r="U159" t="n">
        <v>0.5</v>
      </c>
      <c r="V159" t="n">
        <v>0.8</v>
      </c>
      <c r="W159" t="n">
        <v>2.42</v>
      </c>
      <c r="X159" t="n">
        <v>0.89</v>
      </c>
      <c r="Y159" t="n">
        <v>1</v>
      </c>
      <c r="Z159" t="n">
        <v>10</v>
      </c>
    </row>
    <row r="160">
      <c r="A160" t="n">
        <v>3</v>
      </c>
      <c r="B160" t="n">
        <v>40</v>
      </c>
      <c r="C160" t="inlineStr">
        <is>
          <t xml:space="preserve">CONCLUIDO	</t>
        </is>
      </c>
      <c r="D160" t="n">
        <v>7.0698</v>
      </c>
      <c r="E160" t="n">
        <v>14.14</v>
      </c>
      <c r="F160" t="n">
        <v>11.49</v>
      </c>
      <c r="G160" t="n">
        <v>18.14</v>
      </c>
      <c r="H160" t="n">
        <v>0.34</v>
      </c>
      <c r="I160" t="n">
        <v>38</v>
      </c>
      <c r="J160" t="n">
        <v>90.79000000000001</v>
      </c>
      <c r="K160" t="n">
        <v>37.55</v>
      </c>
      <c r="L160" t="n">
        <v>1.75</v>
      </c>
      <c r="M160" t="n">
        <v>36</v>
      </c>
      <c r="N160" t="n">
        <v>11.49</v>
      </c>
      <c r="O160" t="n">
        <v>11431.19</v>
      </c>
      <c r="P160" t="n">
        <v>88.75</v>
      </c>
      <c r="Q160" t="n">
        <v>624.09</v>
      </c>
      <c r="R160" t="n">
        <v>55.51</v>
      </c>
      <c r="S160" t="n">
        <v>29.8</v>
      </c>
      <c r="T160" t="n">
        <v>11625.34</v>
      </c>
      <c r="U160" t="n">
        <v>0.54</v>
      </c>
      <c r="V160" t="n">
        <v>0.8100000000000001</v>
      </c>
      <c r="W160" t="n">
        <v>2.41</v>
      </c>
      <c r="X160" t="n">
        <v>0.74</v>
      </c>
      <c r="Y160" t="n">
        <v>1</v>
      </c>
      <c r="Z160" t="n">
        <v>10</v>
      </c>
    </row>
    <row r="161">
      <c r="A161" t="n">
        <v>4</v>
      </c>
      <c r="B161" t="n">
        <v>40</v>
      </c>
      <c r="C161" t="inlineStr">
        <is>
          <t xml:space="preserve">CONCLUIDO	</t>
        </is>
      </c>
      <c r="D161" t="n">
        <v>7.1872</v>
      </c>
      <c r="E161" t="n">
        <v>13.91</v>
      </c>
      <c r="F161" t="n">
        <v>11.37</v>
      </c>
      <c r="G161" t="n">
        <v>21.32</v>
      </c>
      <c r="H161" t="n">
        <v>0.39</v>
      </c>
      <c r="I161" t="n">
        <v>32</v>
      </c>
      <c r="J161" t="n">
        <v>91.09999999999999</v>
      </c>
      <c r="K161" t="n">
        <v>37.55</v>
      </c>
      <c r="L161" t="n">
        <v>2</v>
      </c>
      <c r="M161" t="n">
        <v>30</v>
      </c>
      <c r="N161" t="n">
        <v>11.54</v>
      </c>
      <c r="O161" t="n">
        <v>11468.97</v>
      </c>
      <c r="P161" t="n">
        <v>86.52</v>
      </c>
      <c r="Q161" t="n">
        <v>624.02</v>
      </c>
      <c r="R161" t="n">
        <v>51.71</v>
      </c>
      <c r="S161" t="n">
        <v>29.8</v>
      </c>
      <c r="T161" t="n">
        <v>9751.629999999999</v>
      </c>
      <c r="U161" t="n">
        <v>0.58</v>
      </c>
      <c r="V161" t="n">
        <v>0.82</v>
      </c>
      <c r="W161" t="n">
        <v>2.4</v>
      </c>
      <c r="X161" t="n">
        <v>0.62</v>
      </c>
      <c r="Y161" t="n">
        <v>1</v>
      </c>
      <c r="Z161" t="n">
        <v>10</v>
      </c>
    </row>
    <row r="162">
      <c r="A162" t="n">
        <v>5</v>
      </c>
      <c r="B162" t="n">
        <v>40</v>
      </c>
      <c r="C162" t="inlineStr">
        <is>
          <t xml:space="preserve">CONCLUIDO	</t>
        </is>
      </c>
      <c r="D162" t="n">
        <v>7.2635</v>
      </c>
      <c r="E162" t="n">
        <v>13.77</v>
      </c>
      <c r="F162" t="n">
        <v>11.3</v>
      </c>
      <c r="G162" t="n">
        <v>24.21</v>
      </c>
      <c r="H162" t="n">
        <v>0.43</v>
      </c>
      <c r="I162" t="n">
        <v>28</v>
      </c>
      <c r="J162" t="n">
        <v>91.40000000000001</v>
      </c>
      <c r="K162" t="n">
        <v>37.55</v>
      </c>
      <c r="L162" t="n">
        <v>2.25</v>
      </c>
      <c r="M162" t="n">
        <v>26</v>
      </c>
      <c r="N162" t="n">
        <v>11.6</v>
      </c>
      <c r="O162" t="n">
        <v>11506.78</v>
      </c>
      <c r="P162" t="n">
        <v>84.5</v>
      </c>
      <c r="Q162" t="n">
        <v>623.97</v>
      </c>
      <c r="R162" t="n">
        <v>49.5</v>
      </c>
      <c r="S162" t="n">
        <v>29.8</v>
      </c>
      <c r="T162" t="n">
        <v>8666.700000000001</v>
      </c>
      <c r="U162" t="n">
        <v>0.6</v>
      </c>
      <c r="V162" t="n">
        <v>0.83</v>
      </c>
      <c r="W162" t="n">
        <v>2.4</v>
      </c>
      <c r="X162" t="n">
        <v>0.55</v>
      </c>
      <c r="Y162" t="n">
        <v>1</v>
      </c>
      <c r="Z162" t="n">
        <v>10</v>
      </c>
    </row>
    <row r="163">
      <c r="A163" t="n">
        <v>6</v>
      </c>
      <c r="B163" t="n">
        <v>40</v>
      </c>
      <c r="C163" t="inlineStr">
        <is>
          <t xml:space="preserve">CONCLUIDO	</t>
        </is>
      </c>
      <c r="D163" t="n">
        <v>7.3303</v>
      </c>
      <c r="E163" t="n">
        <v>13.64</v>
      </c>
      <c r="F163" t="n">
        <v>11.23</v>
      </c>
      <c r="G163" t="n">
        <v>26.95</v>
      </c>
      <c r="H163" t="n">
        <v>0.48</v>
      </c>
      <c r="I163" t="n">
        <v>25</v>
      </c>
      <c r="J163" t="n">
        <v>91.70999999999999</v>
      </c>
      <c r="K163" t="n">
        <v>37.55</v>
      </c>
      <c r="L163" t="n">
        <v>2.5</v>
      </c>
      <c r="M163" t="n">
        <v>23</v>
      </c>
      <c r="N163" t="n">
        <v>11.66</v>
      </c>
      <c r="O163" t="n">
        <v>11544.61</v>
      </c>
      <c r="P163" t="n">
        <v>82.19</v>
      </c>
      <c r="Q163" t="n">
        <v>624.04</v>
      </c>
      <c r="R163" t="n">
        <v>47.35</v>
      </c>
      <c r="S163" t="n">
        <v>29.8</v>
      </c>
      <c r="T163" t="n">
        <v>7607.49</v>
      </c>
      <c r="U163" t="n">
        <v>0.63</v>
      </c>
      <c r="V163" t="n">
        <v>0.83</v>
      </c>
      <c r="W163" t="n">
        <v>2.39</v>
      </c>
      <c r="X163" t="n">
        <v>0.48</v>
      </c>
      <c r="Y163" t="n">
        <v>1</v>
      </c>
      <c r="Z163" t="n">
        <v>10</v>
      </c>
    </row>
    <row r="164">
      <c r="A164" t="n">
        <v>7</v>
      </c>
      <c r="B164" t="n">
        <v>40</v>
      </c>
      <c r="C164" t="inlineStr">
        <is>
          <t xml:space="preserve">CONCLUIDO	</t>
        </is>
      </c>
      <c r="D164" t="n">
        <v>7.3908</v>
      </c>
      <c r="E164" t="n">
        <v>13.53</v>
      </c>
      <c r="F164" t="n">
        <v>11.17</v>
      </c>
      <c r="G164" t="n">
        <v>30.48</v>
      </c>
      <c r="H164" t="n">
        <v>0.52</v>
      </c>
      <c r="I164" t="n">
        <v>22</v>
      </c>
      <c r="J164" t="n">
        <v>92.02</v>
      </c>
      <c r="K164" t="n">
        <v>37.55</v>
      </c>
      <c r="L164" t="n">
        <v>2.75</v>
      </c>
      <c r="M164" t="n">
        <v>20</v>
      </c>
      <c r="N164" t="n">
        <v>11.71</v>
      </c>
      <c r="O164" t="n">
        <v>11582.46</v>
      </c>
      <c r="P164" t="n">
        <v>80.19</v>
      </c>
      <c r="Q164" t="n">
        <v>623.97</v>
      </c>
      <c r="R164" t="n">
        <v>45.71</v>
      </c>
      <c r="S164" t="n">
        <v>29.8</v>
      </c>
      <c r="T164" t="n">
        <v>6801.08</v>
      </c>
      <c r="U164" t="n">
        <v>0.65</v>
      </c>
      <c r="V164" t="n">
        <v>0.84</v>
      </c>
      <c r="W164" t="n">
        <v>2.39</v>
      </c>
      <c r="X164" t="n">
        <v>0.43</v>
      </c>
      <c r="Y164" t="n">
        <v>1</v>
      </c>
      <c r="Z164" t="n">
        <v>10</v>
      </c>
    </row>
    <row r="165">
      <c r="A165" t="n">
        <v>8</v>
      </c>
      <c r="B165" t="n">
        <v>40</v>
      </c>
      <c r="C165" t="inlineStr">
        <is>
          <t xml:space="preserve">CONCLUIDO	</t>
        </is>
      </c>
      <c r="D165" t="n">
        <v>7.4485</v>
      </c>
      <c r="E165" t="n">
        <v>13.43</v>
      </c>
      <c r="F165" t="n">
        <v>11.11</v>
      </c>
      <c r="G165" t="n">
        <v>33.32</v>
      </c>
      <c r="H165" t="n">
        <v>0.57</v>
      </c>
      <c r="I165" t="n">
        <v>20</v>
      </c>
      <c r="J165" t="n">
        <v>92.31999999999999</v>
      </c>
      <c r="K165" t="n">
        <v>37.55</v>
      </c>
      <c r="L165" t="n">
        <v>3</v>
      </c>
      <c r="M165" t="n">
        <v>17</v>
      </c>
      <c r="N165" t="n">
        <v>11.77</v>
      </c>
      <c r="O165" t="n">
        <v>11620.34</v>
      </c>
      <c r="P165" t="n">
        <v>78.09</v>
      </c>
      <c r="Q165" t="n">
        <v>623.99</v>
      </c>
      <c r="R165" t="n">
        <v>43.53</v>
      </c>
      <c r="S165" t="n">
        <v>29.8</v>
      </c>
      <c r="T165" t="n">
        <v>5720.75</v>
      </c>
      <c r="U165" t="n">
        <v>0.68</v>
      </c>
      <c r="V165" t="n">
        <v>0.84</v>
      </c>
      <c r="W165" t="n">
        <v>2.38</v>
      </c>
      <c r="X165" t="n">
        <v>0.36</v>
      </c>
      <c r="Y165" t="n">
        <v>1</v>
      </c>
      <c r="Z165" t="n">
        <v>10</v>
      </c>
    </row>
    <row r="166">
      <c r="A166" t="n">
        <v>9</v>
      </c>
      <c r="B166" t="n">
        <v>40</v>
      </c>
      <c r="C166" t="inlineStr">
        <is>
          <t xml:space="preserve">CONCLUIDO	</t>
        </is>
      </c>
      <c r="D166" t="n">
        <v>7.4777</v>
      </c>
      <c r="E166" t="n">
        <v>13.37</v>
      </c>
      <c r="F166" t="n">
        <v>11.09</v>
      </c>
      <c r="G166" t="n">
        <v>36.98</v>
      </c>
      <c r="H166" t="n">
        <v>0.62</v>
      </c>
      <c r="I166" t="n">
        <v>18</v>
      </c>
      <c r="J166" t="n">
        <v>92.63</v>
      </c>
      <c r="K166" t="n">
        <v>37.55</v>
      </c>
      <c r="L166" t="n">
        <v>3.25</v>
      </c>
      <c r="M166" t="n">
        <v>13</v>
      </c>
      <c r="N166" t="n">
        <v>11.83</v>
      </c>
      <c r="O166" t="n">
        <v>11658.24</v>
      </c>
      <c r="P166" t="n">
        <v>76.05</v>
      </c>
      <c r="Q166" t="n">
        <v>624.05</v>
      </c>
      <c r="R166" t="n">
        <v>42.94</v>
      </c>
      <c r="S166" t="n">
        <v>29.8</v>
      </c>
      <c r="T166" t="n">
        <v>5437.09</v>
      </c>
      <c r="U166" t="n">
        <v>0.6899999999999999</v>
      </c>
      <c r="V166" t="n">
        <v>0.84</v>
      </c>
      <c r="W166" t="n">
        <v>2.39</v>
      </c>
      <c r="X166" t="n">
        <v>0.35</v>
      </c>
      <c r="Y166" t="n">
        <v>1</v>
      </c>
      <c r="Z166" t="n">
        <v>10</v>
      </c>
    </row>
    <row r="167">
      <c r="A167" t="n">
        <v>10</v>
      </c>
      <c r="B167" t="n">
        <v>40</v>
      </c>
      <c r="C167" t="inlineStr">
        <is>
          <t xml:space="preserve">CONCLUIDO	</t>
        </is>
      </c>
      <c r="D167" t="n">
        <v>7.5011</v>
      </c>
      <c r="E167" t="n">
        <v>13.33</v>
      </c>
      <c r="F167" t="n">
        <v>11.07</v>
      </c>
      <c r="G167" t="n">
        <v>39.07</v>
      </c>
      <c r="H167" t="n">
        <v>0.66</v>
      </c>
      <c r="I167" t="n">
        <v>17</v>
      </c>
      <c r="J167" t="n">
        <v>92.94</v>
      </c>
      <c r="K167" t="n">
        <v>37.55</v>
      </c>
      <c r="L167" t="n">
        <v>3.5</v>
      </c>
      <c r="M167" t="n">
        <v>5</v>
      </c>
      <c r="N167" t="n">
        <v>11.88</v>
      </c>
      <c r="O167" t="n">
        <v>11696.16</v>
      </c>
      <c r="P167" t="n">
        <v>74.15000000000001</v>
      </c>
      <c r="Q167" t="n">
        <v>623.99</v>
      </c>
      <c r="R167" t="n">
        <v>41.98</v>
      </c>
      <c r="S167" t="n">
        <v>29.8</v>
      </c>
      <c r="T167" t="n">
        <v>4961.16</v>
      </c>
      <c r="U167" t="n">
        <v>0.71</v>
      </c>
      <c r="V167" t="n">
        <v>0.84</v>
      </c>
      <c r="W167" t="n">
        <v>2.39</v>
      </c>
      <c r="X167" t="n">
        <v>0.32</v>
      </c>
      <c r="Y167" t="n">
        <v>1</v>
      </c>
      <c r="Z167" t="n">
        <v>10</v>
      </c>
    </row>
    <row r="168">
      <c r="A168" t="n">
        <v>11</v>
      </c>
      <c r="B168" t="n">
        <v>40</v>
      </c>
      <c r="C168" t="inlineStr">
        <is>
          <t xml:space="preserve">CONCLUIDO	</t>
        </is>
      </c>
      <c r="D168" t="n">
        <v>7.4956</v>
      </c>
      <c r="E168" t="n">
        <v>13.34</v>
      </c>
      <c r="F168" t="n">
        <v>11.08</v>
      </c>
      <c r="G168" t="n">
        <v>39.11</v>
      </c>
      <c r="H168" t="n">
        <v>0.71</v>
      </c>
      <c r="I168" t="n">
        <v>17</v>
      </c>
      <c r="J168" t="n">
        <v>93.23999999999999</v>
      </c>
      <c r="K168" t="n">
        <v>37.55</v>
      </c>
      <c r="L168" t="n">
        <v>3.75</v>
      </c>
      <c r="M168" t="n">
        <v>1</v>
      </c>
      <c r="N168" t="n">
        <v>11.94</v>
      </c>
      <c r="O168" t="n">
        <v>11734.1</v>
      </c>
      <c r="P168" t="n">
        <v>74.53</v>
      </c>
      <c r="Q168" t="n">
        <v>624.05</v>
      </c>
      <c r="R168" t="n">
        <v>42.01</v>
      </c>
      <c r="S168" t="n">
        <v>29.8</v>
      </c>
      <c r="T168" t="n">
        <v>4978.11</v>
      </c>
      <c r="U168" t="n">
        <v>0.71</v>
      </c>
      <c r="V168" t="n">
        <v>0.84</v>
      </c>
      <c r="W168" t="n">
        <v>2.4</v>
      </c>
      <c r="X168" t="n">
        <v>0.33</v>
      </c>
      <c r="Y168" t="n">
        <v>1</v>
      </c>
      <c r="Z168" t="n">
        <v>10</v>
      </c>
    </row>
    <row r="169">
      <c r="A169" t="n">
        <v>12</v>
      </c>
      <c r="B169" t="n">
        <v>40</v>
      </c>
      <c r="C169" t="inlineStr">
        <is>
          <t xml:space="preserve">CONCLUIDO	</t>
        </is>
      </c>
      <c r="D169" t="n">
        <v>7.4959</v>
      </c>
      <c r="E169" t="n">
        <v>13.34</v>
      </c>
      <c r="F169" t="n">
        <v>11.08</v>
      </c>
      <c r="G169" t="n">
        <v>39.1</v>
      </c>
      <c r="H169" t="n">
        <v>0.75</v>
      </c>
      <c r="I169" t="n">
        <v>17</v>
      </c>
      <c r="J169" t="n">
        <v>93.55</v>
      </c>
      <c r="K169" t="n">
        <v>37.55</v>
      </c>
      <c r="L169" t="n">
        <v>4</v>
      </c>
      <c r="M169" t="n">
        <v>0</v>
      </c>
      <c r="N169" t="n">
        <v>12</v>
      </c>
      <c r="O169" t="n">
        <v>11772.07</v>
      </c>
      <c r="P169" t="n">
        <v>74.70999999999999</v>
      </c>
      <c r="Q169" t="n">
        <v>624.0700000000001</v>
      </c>
      <c r="R169" t="n">
        <v>42.05</v>
      </c>
      <c r="S169" t="n">
        <v>29.8</v>
      </c>
      <c r="T169" t="n">
        <v>4999.61</v>
      </c>
      <c r="U169" t="n">
        <v>0.71</v>
      </c>
      <c r="V169" t="n">
        <v>0.84</v>
      </c>
      <c r="W169" t="n">
        <v>2.4</v>
      </c>
      <c r="X169" t="n">
        <v>0.33</v>
      </c>
      <c r="Y169" t="n">
        <v>1</v>
      </c>
      <c r="Z169" t="n">
        <v>10</v>
      </c>
    </row>
    <row r="170">
      <c r="A170" t="n">
        <v>0</v>
      </c>
      <c r="B170" t="n">
        <v>125</v>
      </c>
      <c r="C170" t="inlineStr">
        <is>
          <t xml:space="preserve">CONCLUIDO	</t>
        </is>
      </c>
      <c r="D170" t="n">
        <v>4.0602</v>
      </c>
      <c r="E170" t="n">
        <v>24.63</v>
      </c>
      <c r="F170" t="n">
        <v>14.13</v>
      </c>
      <c r="G170" t="n">
        <v>5.17</v>
      </c>
      <c r="H170" t="n">
        <v>0.07000000000000001</v>
      </c>
      <c r="I170" t="n">
        <v>164</v>
      </c>
      <c r="J170" t="n">
        <v>242.64</v>
      </c>
      <c r="K170" t="n">
        <v>58.47</v>
      </c>
      <c r="L170" t="n">
        <v>1</v>
      </c>
      <c r="M170" t="n">
        <v>162</v>
      </c>
      <c r="N170" t="n">
        <v>58.17</v>
      </c>
      <c r="O170" t="n">
        <v>30160.1</v>
      </c>
      <c r="P170" t="n">
        <v>226.75</v>
      </c>
      <c r="Q170" t="n">
        <v>624.35</v>
      </c>
      <c r="R170" t="n">
        <v>137.66</v>
      </c>
      <c r="S170" t="n">
        <v>29.8</v>
      </c>
      <c r="T170" t="n">
        <v>52070.29</v>
      </c>
      <c r="U170" t="n">
        <v>0.22</v>
      </c>
      <c r="V170" t="n">
        <v>0.66</v>
      </c>
      <c r="W170" t="n">
        <v>2.62</v>
      </c>
      <c r="X170" t="n">
        <v>3.38</v>
      </c>
      <c r="Y170" t="n">
        <v>1</v>
      </c>
      <c r="Z170" t="n">
        <v>10</v>
      </c>
    </row>
    <row r="171">
      <c r="A171" t="n">
        <v>1</v>
      </c>
      <c r="B171" t="n">
        <v>125</v>
      </c>
      <c r="C171" t="inlineStr">
        <is>
          <t xml:space="preserve">CONCLUIDO	</t>
        </is>
      </c>
      <c r="D171" t="n">
        <v>4.5841</v>
      </c>
      <c r="E171" t="n">
        <v>21.81</v>
      </c>
      <c r="F171" t="n">
        <v>13.25</v>
      </c>
      <c r="G171" t="n">
        <v>6.46</v>
      </c>
      <c r="H171" t="n">
        <v>0.09</v>
      </c>
      <c r="I171" t="n">
        <v>123</v>
      </c>
      <c r="J171" t="n">
        <v>243.08</v>
      </c>
      <c r="K171" t="n">
        <v>58.47</v>
      </c>
      <c r="L171" t="n">
        <v>1.25</v>
      </c>
      <c r="M171" t="n">
        <v>121</v>
      </c>
      <c r="N171" t="n">
        <v>58.36</v>
      </c>
      <c r="O171" t="n">
        <v>30214.33</v>
      </c>
      <c r="P171" t="n">
        <v>212.21</v>
      </c>
      <c r="Q171" t="n">
        <v>624.13</v>
      </c>
      <c r="R171" t="n">
        <v>109.89</v>
      </c>
      <c r="S171" t="n">
        <v>29.8</v>
      </c>
      <c r="T171" t="n">
        <v>38388.45</v>
      </c>
      <c r="U171" t="n">
        <v>0.27</v>
      </c>
      <c r="V171" t="n">
        <v>0.71</v>
      </c>
      <c r="W171" t="n">
        <v>2.56</v>
      </c>
      <c r="X171" t="n">
        <v>2.5</v>
      </c>
      <c r="Y171" t="n">
        <v>1</v>
      </c>
      <c r="Z171" t="n">
        <v>10</v>
      </c>
    </row>
    <row r="172">
      <c r="A172" t="n">
        <v>2</v>
      </c>
      <c r="B172" t="n">
        <v>125</v>
      </c>
      <c r="C172" t="inlineStr">
        <is>
          <t xml:space="preserve">CONCLUIDO	</t>
        </is>
      </c>
      <c r="D172" t="n">
        <v>4.9534</v>
      </c>
      <c r="E172" t="n">
        <v>20.19</v>
      </c>
      <c r="F172" t="n">
        <v>12.76</v>
      </c>
      <c r="G172" t="n">
        <v>7.73</v>
      </c>
      <c r="H172" t="n">
        <v>0.11</v>
      </c>
      <c r="I172" t="n">
        <v>99</v>
      </c>
      <c r="J172" t="n">
        <v>243.52</v>
      </c>
      <c r="K172" t="n">
        <v>58.47</v>
      </c>
      <c r="L172" t="n">
        <v>1.5</v>
      </c>
      <c r="M172" t="n">
        <v>97</v>
      </c>
      <c r="N172" t="n">
        <v>58.55</v>
      </c>
      <c r="O172" t="n">
        <v>30268.64</v>
      </c>
      <c r="P172" t="n">
        <v>203.82</v>
      </c>
      <c r="Q172" t="n">
        <v>624.22</v>
      </c>
      <c r="R172" t="n">
        <v>94.84999999999999</v>
      </c>
      <c r="S172" t="n">
        <v>29.8</v>
      </c>
      <c r="T172" t="n">
        <v>30988.33</v>
      </c>
      <c r="U172" t="n">
        <v>0.31</v>
      </c>
      <c r="V172" t="n">
        <v>0.73</v>
      </c>
      <c r="W172" t="n">
        <v>2.52</v>
      </c>
      <c r="X172" t="n">
        <v>2</v>
      </c>
      <c r="Y172" t="n">
        <v>1</v>
      </c>
      <c r="Z172" t="n">
        <v>10</v>
      </c>
    </row>
    <row r="173">
      <c r="A173" t="n">
        <v>3</v>
      </c>
      <c r="B173" t="n">
        <v>125</v>
      </c>
      <c r="C173" t="inlineStr">
        <is>
          <t xml:space="preserve">CONCLUIDO	</t>
        </is>
      </c>
      <c r="D173" t="n">
        <v>5.2595</v>
      </c>
      <c r="E173" t="n">
        <v>19.01</v>
      </c>
      <c r="F173" t="n">
        <v>12.38</v>
      </c>
      <c r="G173" t="n">
        <v>9.06</v>
      </c>
      <c r="H173" t="n">
        <v>0.13</v>
      </c>
      <c r="I173" t="n">
        <v>82</v>
      </c>
      <c r="J173" t="n">
        <v>243.96</v>
      </c>
      <c r="K173" t="n">
        <v>58.47</v>
      </c>
      <c r="L173" t="n">
        <v>1.75</v>
      </c>
      <c r="M173" t="n">
        <v>80</v>
      </c>
      <c r="N173" t="n">
        <v>58.74</v>
      </c>
      <c r="O173" t="n">
        <v>30323.01</v>
      </c>
      <c r="P173" t="n">
        <v>197.46</v>
      </c>
      <c r="Q173" t="n">
        <v>624.1900000000001</v>
      </c>
      <c r="R173" t="n">
        <v>83.48</v>
      </c>
      <c r="S173" t="n">
        <v>29.8</v>
      </c>
      <c r="T173" t="n">
        <v>25389.57</v>
      </c>
      <c r="U173" t="n">
        <v>0.36</v>
      </c>
      <c r="V173" t="n">
        <v>0.75</v>
      </c>
      <c r="W173" t="n">
        <v>2.48</v>
      </c>
      <c r="X173" t="n">
        <v>1.64</v>
      </c>
      <c r="Y173" t="n">
        <v>1</v>
      </c>
      <c r="Z173" t="n">
        <v>10</v>
      </c>
    </row>
    <row r="174">
      <c r="A174" t="n">
        <v>4</v>
      </c>
      <c r="B174" t="n">
        <v>125</v>
      </c>
      <c r="C174" t="inlineStr">
        <is>
          <t xml:space="preserve">CONCLUIDO	</t>
        </is>
      </c>
      <c r="D174" t="n">
        <v>5.4695</v>
      </c>
      <c r="E174" t="n">
        <v>18.28</v>
      </c>
      <c r="F174" t="n">
        <v>12.17</v>
      </c>
      <c r="G174" t="n">
        <v>10.29</v>
      </c>
      <c r="H174" t="n">
        <v>0.15</v>
      </c>
      <c r="I174" t="n">
        <v>71</v>
      </c>
      <c r="J174" t="n">
        <v>244.41</v>
      </c>
      <c r="K174" t="n">
        <v>58.47</v>
      </c>
      <c r="L174" t="n">
        <v>2</v>
      </c>
      <c r="M174" t="n">
        <v>69</v>
      </c>
      <c r="N174" t="n">
        <v>58.93</v>
      </c>
      <c r="O174" t="n">
        <v>30377.45</v>
      </c>
      <c r="P174" t="n">
        <v>193.68</v>
      </c>
      <c r="Q174" t="n">
        <v>624.08</v>
      </c>
      <c r="R174" t="n">
        <v>76.39</v>
      </c>
      <c r="S174" t="n">
        <v>29.8</v>
      </c>
      <c r="T174" t="n">
        <v>21900.12</v>
      </c>
      <c r="U174" t="n">
        <v>0.39</v>
      </c>
      <c r="V174" t="n">
        <v>0.77</v>
      </c>
      <c r="W174" t="n">
        <v>2.48</v>
      </c>
      <c r="X174" t="n">
        <v>1.42</v>
      </c>
      <c r="Y174" t="n">
        <v>1</v>
      </c>
      <c r="Z174" t="n">
        <v>10</v>
      </c>
    </row>
    <row r="175">
      <c r="A175" t="n">
        <v>5</v>
      </c>
      <c r="B175" t="n">
        <v>125</v>
      </c>
      <c r="C175" t="inlineStr">
        <is>
          <t xml:space="preserve">CONCLUIDO	</t>
        </is>
      </c>
      <c r="D175" t="n">
        <v>5.6586</v>
      </c>
      <c r="E175" t="n">
        <v>17.67</v>
      </c>
      <c r="F175" t="n">
        <v>11.99</v>
      </c>
      <c r="G175" t="n">
        <v>11.6</v>
      </c>
      <c r="H175" t="n">
        <v>0.16</v>
      </c>
      <c r="I175" t="n">
        <v>62</v>
      </c>
      <c r="J175" t="n">
        <v>244.85</v>
      </c>
      <c r="K175" t="n">
        <v>58.47</v>
      </c>
      <c r="L175" t="n">
        <v>2.25</v>
      </c>
      <c r="M175" t="n">
        <v>60</v>
      </c>
      <c r="N175" t="n">
        <v>59.12</v>
      </c>
      <c r="O175" t="n">
        <v>30431.96</v>
      </c>
      <c r="P175" t="n">
        <v>190.29</v>
      </c>
      <c r="Q175" t="n">
        <v>624.17</v>
      </c>
      <c r="R175" t="n">
        <v>70.94</v>
      </c>
      <c r="S175" t="n">
        <v>29.8</v>
      </c>
      <c r="T175" t="n">
        <v>19217.45</v>
      </c>
      <c r="U175" t="n">
        <v>0.42</v>
      </c>
      <c r="V175" t="n">
        <v>0.78</v>
      </c>
      <c r="W175" t="n">
        <v>2.45</v>
      </c>
      <c r="X175" t="n">
        <v>1.24</v>
      </c>
      <c r="Y175" t="n">
        <v>1</v>
      </c>
      <c r="Z175" t="n">
        <v>10</v>
      </c>
    </row>
    <row r="176">
      <c r="A176" t="n">
        <v>6</v>
      </c>
      <c r="B176" t="n">
        <v>125</v>
      </c>
      <c r="C176" t="inlineStr">
        <is>
          <t xml:space="preserve">CONCLUIDO	</t>
        </is>
      </c>
      <c r="D176" t="n">
        <v>5.8137</v>
      </c>
      <c r="E176" t="n">
        <v>17.2</v>
      </c>
      <c r="F176" t="n">
        <v>11.85</v>
      </c>
      <c r="G176" t="n">
        <v>12.92</v>
      </c>
      <c r="H176" t="n">
        <v>0.18</v>
      </c>
      <c r="I176" t="n">
        <v>55</v>
      </c>
      <c r="J176" t="n">
        <v>245.29</v>
      </c>
      <c r="K176" t="n">
        <v>58.47</v>
      </c>
      <c r="L176" t="n">
        <v>2.5</v>
      </c>
      <c r="M176" t="n">
        <v>53</v>
      </c>
      <c r="N176" t="n">
        <v>59.32</v>
      </c>
      <c r="O176" t="n">
        <v>30486.54</v>
      </c>
      <c r="P176" t="n">
        <v>187.6</v>
      </c>
      <c r="Q176" t="n">
        <v>624.11</v>
      </c>
      <c r="R176" t="n">
        <v>66.78</v>
      </c>
      <c r="S176" t="n">
        <v>29.8</v>
      </c>
      <c r="T176" t="n">
        <v>17172.15</v>
      </c>
      <c r="U176" t="n">
        <v>0.45</v>
      </c>
      <c r="V176" t="n">
        <v>0.79</v>
      </c>
      <c r="W176" t="n">
        <v>2.43</v>
      </c>
      <c r="X176" t="n">
        <v>1.1</v>
      </c>
      <c r="Y176" t="n">
        <v>1</v>
      </c>
      <c r="Z176" t="n">
        <v>10</v>
      </c>
    </row>
    <row r="177">
      <c r="A177" t="n">
        <v>7</v>
      </c>
      <c r="B177" t="n">
        <v>125</v>
      </c>
      <c r="C177" t="inlineStr">
        <is>
          <t xml:space="preserve">CONCLUIDO	</t>
        </is>
      </c>
      <c r="D177" t="n">
        <v>5.9307</v>
      </c>
      <c r="E177" t="n">
        <v>16.86</v>
      </c>
      <c r="F177" t="n">
        <v>11.74</v>
      </c>
      <c r="G177" t="n">
        <v>14.09</v>
      </c>
      <c r="H177" t="n">
        <v>0.2</v>
      </c>
      <c r="I177" t="n">
        <v>50</v>
      </c>
      <c r="J177" t="n">
        <v>245.73</v>
      </c>
      <c r="K177" t="n">
        <v>58.47</v>
      </c>
      <c r="L177" t="n">
        <v>2.75</v>
      </c>
      <c r="M177" t="n">
        <v>48</v>
      </c>
      <c r="N177" t="n">
        <v>59.51</v>
      </c>
      <c r="O177" t="n">
        <v>30541.19</v>
      </c>
      <c r="P177" t="n">
        <v>185.53</v>
      </c>
      <c r="Q177" t="n">
        <v>624.15</v>
      </c>
      <c r="R177" t="n">
        <v>63.17</v>
      </c>
      <c r="S177" t="n">
        <v>29.8</v>
      </c>
      <c r="T177" t="n">
        <v>15393.9</v>
      </c>
      <c r="U177" t="n">
        <v>0.47</v>
      </c>
      <c r="V177" t="n">
        <v>0.8</v>
      </c>
      <c r="W177" t="n">
        <v>2.44</v>
      </c>
      <c r="X177" t="n">
        <v>0.99</v>
      </c>
      <c r="Y177" t="n">
        <v>1</v>
      </c>
      <c r="Z177" t="n">
        <v>10</v>
      </c>
    </row>
    <row r="178">
      <c r="A178" t="n">
        <v>8</v>
      </c>
      <c r="B178" t="n">
        <v>125</v>
      </c>
      <c r="C178" t="inlineStr">
        <is>
          <t xml:space="preserve">CONCLUIDO	</t>
        </is>
      </c>
      <c r="D178" t="n">
        <v>6.0553</v>
      </c>
      <c r="E178" t="n">
        <v>16.51</v>
      </c>
      <c r="F178" t="n">
        <v>11.63</v>
      </c>
      <c r="G178" t="n">
        <v>15.51</v>
      </c>
      <c r="H178" t="n">
        <v>0.22</v>
      </c>
      <c r="I178" t="n">
        <v>45</v>
      </c>
      <c r="J178" t="n">
        <v>246.18</v>
      </c>
      <c r="K178" t="n">
        <v>58.47</v>
      </c>
      <c r="L178" t="n">
        <v>3</v>
      </c>
      <c r="M178" t="n">
        <v>43</v>
      </c>
      <c r="N178" t="n">
        <v>59.7</v>
      </c>
      <c r="O178" t="n">
        <v>30595.91</v>
      </c>
      <c r="P178" t="n">
        <v>183.4</v>
      </c>
      <c r="Q178" t="n">
        <v>624.03</v>
      </c>
      <c r="R178" t="n">
        <v>59.84</v>
      </c>
      <c r="S178" t="n">
        <v>29.8</v>
      </c>
      <c r="T178" t="n">
        <v>13752.72</v>
      </c>
      <c r="U178" t="n">
        <v>0.5</v>
      </c>
      <c r="V178" t="n">
        <v>0.8</v>
      </c>
      <c r="W178" t="n">
        <v>2.43</v>
      </c>
      <c r="X178" t="n">
        <v>0.88</v>
      </c>
      <c r="Y178" t="n">
        <v>1</v>
      </c>
      <c r="Z178" t="n">
        <v>10</v>
      </c>
    </row>
    <row r="179">
      <c r="A179" t="n">
        <v>9</v>
      </c>
      <c r="B179" t="n">
        <v>125</v>
      </c>
      <c r="C179" t="inlineStr">
        <is>
          <t xml:space="preserve">CONCLUIDO	</t>
        </is>
      </c>
      <c r="D179" t="n">
        <v>6.1578</v>
      </c>
      <c r="E179" t="n">
        <v>16.24</v>
      </c>
      <c r="F179" t="n">
        <v>11.55</v>
      </c>
      <c r="G179" t="n">
        <v>16.9</v>
      </c>
      <c r="H179" t="n">
        <v>0.23</v>
      </c>
      <c r="I179" t="n">
        <v>41</v>
      </c>
      <c r="J179" t="n">
        <v>246.62</v>
      </c>
      <c r="K179" t="n">
        <v>58.47</v>
      </c>
      <c r="L179" t="n">
        <v>3.25</v>
      </c>
      <c r="M179" t="n">
        <v>39</v>
      </c>
      <c r="N179" t="n">
        <v>59.9</v>
      </c>
      <c r="O179" t="n">
        <v>30650.7</v>
      </c>
      <c r="P179" t="n">
        <v>181.56</v>
      </c>
      <c r="Q179" t="n">
        <v>623.99</v>
      </c>
      <c r="R179" t="n">
        <v>57.09</v>
      </c>
      <c r="S179" t="n">
        <v>29.8</v>
      </c>
      <c r="T179" t="n">
        <v>12400.4</v>
      </c>
      <c r="U179" t="n">
        <v>0.52</v>
      </c>
      <c r="V179" t="n">
        <v>0.8100000000000001</v>
      </c>
      <c r="W179" t="n">
        <v>2.42</v>
      </c>
      <c r="X179" t="n">
        <v>0.8</v>
      </c>
      <c r="Y179" t="n">
        <v>1</v>
      </c>
      <c r="Z179" t="n">
        <v>10</v>
      </c>
    </row>
    <row r="180">
      <c r="A180" t="n">
        <v>10</v>
      </c>
      <c r="B180" t="n">
        <v>125</v>
      </c>
      <c r="C180" t="inlineStr">
        <is>
          <t xml:space="preserve">CONCLUIDO	</t>
        </is>
      </c>
      <c r="D180" t="n">
        <v>6.2333</v>
      </c>
      <c r="E180" t="n">
        <v>16.04</v>
      </c>
      <c r="F180" t="n">
        <v>11.49</v>
      </c>
      <c r="G180" t="n">
        <v>18.14</v>
      </c>
      <c r="H180" t="n">
        <v>0.25</v>
      </c>
      <c r="I180" t="n">
        <v>38</v>
      </c>
      <c r="J180" t="n">
        <v>247.07</v>
      </c>
      <c r="K180" t="n">
        <v>58.47</v>
      </c>
      <c r="L180" t="n">
        <v>3.5</v>
      </c>
      <c r="M180" t="n">
        <v>36</v>
      </c>
      <c r="N180" t="n">
        <v>60.09</v>
      </c>
      <c r="O180" t="n">
        <v>30705.56</v>
      </c>
      <c r="P180" t="n">
        <v>180.42</v>
      </c>
      <c r="Q180" t="n">
        <v>624.03</v>
      </c>
      <c r="R180" t="n">
        <v>55.36</v>
      </c>
      <c r="S180" t="n">
        <v>29.8</v>
      </c>
      <c r="T180" t="n">
        <v>11548.24</v>
      </c>
      <c r="U180" t="n">
        <v>0.54</v>
      </c>
      <c r="V180" t="n">
        <v>0.8100000000000001</v>
      </c>
      <c r="W180" t="n">
        <v>2.42</v>
      </c>
      <c r="X180" t="n">
        <v>0.74</v>
      </c>
      <c r="Y180" t="n">
        <v>1</v>
      </c>
      <c r="Z180" t="n">
        <v>10</v>
      </c>
    </row>
    <row r="181">
      <c r="A181" t="n">
        <v>11</v>
      </c>
      <c r="B181" t="n">
        <v>125</v>
      </c>
      <c r="C181" t="inlineStr">
        <is>
          <t xml:space="preserve">CONCLUIDO	</t>
        </is>
      </c>
      <c r="D181" t="n">
        <v>6.2847</v>
      </c>
      <c r="E181" t="n">
        <v>15.91</v>
      </c>
      <c r="F181" t="n">
        <v>11.45</v>
      </c>
      <c r="G181" t="n">
        <v>19.09</v>
      </c>
      <c r="H181" t="n">
        <v>0.27</v>
      </c>
      <c r="I181" t="n">
        <v>36</v>
      </c>
      <c r="J181" t="n">
        <v>247.51</v>
      </c>
      <c r="K181" t="n">
        <v>58.47</v>
      </c>
      <c r="L181" t="n">
        <v>3.75</v>
      </c>
      <c r="M181" t="n">
        <v>34</v>
      </c>
      <c r="N181" t="n">
        <v>60.29</v>
      </c>
      <c r="O181" t="n">
        <v>30760.49</v>
      </c>
      <c r="P181" t="n">
        <v>179.28</v>
      </c>
      <c r="Q181" t="n">
        <v>624.12</v>
      </c>
      <c r="R181" t="n">
        <v>54.11</v>
      </c>
      <c r="S181" t="n">
        <v>29.8</v>
      </c>
      <c r="T181" t="n">
        <v>10932.46</v>
      </c>
      <c r="U181" t="n">
        <v>0.55</v>
      </c>
      <c r="V181" t="n">
        <v>0.82</v>
      </c>
      <c r="W181" t="n">
        <v>2.42</v>
      </c>
      <c r="X181" t="n">
        <v>0.71</v>
      </c>
      <c r="Y181" t="n">
        <v>1</v>
      </c>
      <c r="Z181" t="n">
        <v>10</v>
      </c>
    </row>
    <row r="182">
      <c r="A182" t="n">
        <v>12</v>
      </c>
      <c r="B182" t="n">
        <v>125</v>
      </c>
      <c r="C182" t="inlineStr">
        <is>
          <t xml:space="preserve">CONCLUIDO	</t>
        </is>
      </c>
      <c r="D182" t="n">
        <v>6.3676</v>
      </c>
      <c r="E182" t="n">
        <v>15.7</v>
      </c>
      <c r="F182" t="n">
        <v>11.39</v>
      </c>
      <c r="G182" t="n">
        <v>20.71</v>
      </c>
      <c r="H182" t="n">
        <v>0.29</v>
      </c>
      <c r="I182" t="n">
        <v>33</v>
      </c>
      <c r="J182" t="n">
        <v>247.96</v>
      </c>
      <c r="K182" t="n">
        <v>58.47</v>
      </c>
      <c r="L182" t="n">
        <v>4</v>
      </c>
      <c r="M182" t="n">
        <v>31</v>
      </c>
      <c r="N182" t="n">
        <v>60.48</v>
      </c>
      <c r="O182" t="n">
        <v>30815.5</v>
      </c>
      <c r="P182" t="n">
        <v>177.81</v>
      </c>
      <c r="Q182" t="n">
        <v>624.09</v>
      </c>
      <c r="R182" t="n">
        <v>52.25</v>
      </c>
      <c r="S182" t="n">
        <v>29.8</v>
      </c>
      <c r="T182" t="n">
        <v>10018</v>
      </c>
      <c r="U182" t="n">
        <v>0.57</v>
      </c>
      <c r="V182" t="n">
        <v>0.82</v>
      </c>
      <c r="W182" t="n">
        <v>2.4</v>
      </c>
      <c r="X182" t="n">
        <v>0.64</v>
      </c>
      <c r="Y182" t="n">
        <v>1</v>
      </c>
      <c r="Z182" t="n">
        <v>10</v>
      </c>
    </row>
    <row r="183">
      <c r="A183" t="n">
        <v>13</v>
      </c>
      <c r="B183" t="n">
        <v>125</v>
      </c>
      <c r="C183" t="inlineStr">
        <is>
          <t xml:space="preserve">CONCLUIDO	</t>
        </is>
      </c>
      <c r="D183" t="n">
        <v>6.4373</v>
      </c>
      <c r="E183" t="n">
        <v>15.53</v>
      </c>
      <c r="F183" t="n">
        <v>11.31</v>
      </c>
      <c r="G183" t="n">
        <v>21.9</v>
      </c>
      <c r="H183" t="n">
        <v>0.3</v>
      </c>
      <c r="I183" t="n">
        <v>31</v>
      </c>
      <c r="J183" t="n">
        <v>248.4</v>
      </c>
      <c r="K183" t="n">
        <v>58.47</v>
      </c>
      <c r="L183" t="n">
        <v>4.25</v>
      </c>
      <c r="M183" t="n">
        <v>29</v>
      </c>
      <c r="N183" t="n">
        <v>60.68</v>
      </c>
      <c r="O183" t="n">
        <v>30870.57</v>
      </c>
      <c r="P183" t="n">
        <v>176.18</v>
      </c>
      <c r="Q183" t="n">
        <v>624.05</v>
      </c>
      <c r="R183" t="n">
        <v>50.1</v>
      </c>
      <c r="S183" t="n">
        <v>29.8</v>
      </c>
      <c r="T183" t="n">
        <v>8955.42</v>
      </c>
      <c r="U183" t="n">
        <v>0.59</v>
      </c>
      <c r="V183" t="n">
        <v>0.83</v>
      </c>
      <c r="W183" t="n">
        <v>2.39</v>
      </c>
      <c r="X183" t="n">
        <v>0.57</v>
      </c>
      <c r="Y183" t="n">
        <v>1</v>
      </c>
      <c r="Z183" t="n">
        <v>10</v>
      </c>
    </row>
    <row r="184">
      <c r="A184" t="n">
        <v>14</v>
      </c>
      <c r="B184" t="n">
        <v>125</v>
      </c>
      <c r="C184" t="inlineStr">
        <is>
          <t xml:space="preserve">CONCLUIDO	</t>
        </is>
      </c>
      <c r="D184" t="n">
        <v>6.4796</v>
      </c>
      <c r="E184" t="n">
        <v>15.43</v>
      </c>
      <c r="F184" t="n">
        <v>11.31</v>
      </c>
      <c r="G184" t="n">
        <v>23.39</v>
      </c>
      <c r="H184" t="n">
        <v>0.32</v>
      </c>
      <c r="I184" t="n">
        <v>29</v>
      </c>
      <c r="J184" t="n">
        <v>248.85</v>
      </c>
      <c r="K184" t="n">
        <v>58.47</v>
      </c>
      <c r="L184" t="n">
        <v>4.5</v>
      </c>
      <c r="M184" t="n">
        <v>27</v>
      </c>
      <c r="N184" t="n">
        <v>60.88</v>
      </c>
      <c r="O184" t="n">
        <v>30925.72</v>
      </c>
      <c r="P184" t="n">
        <v>175.63</v>
      </c>
      <c r="Q184" t="n">
        <v>624</v>
      </c>
      <c r="R184" t="n">
        <v>49.81</v>
      </c>
      <c r="S184" t="n">
        <v>29.8</v>
      </c>
      <c r="T184" t="n">
        <v>8818.93</v>
      </c>
      <c r="U184" t="n">
        <v>0.6</v>
      </c>
      <c r="V184" t="n">
        <v>0.83</v>
      </c>
      <c r="W184" t="n">
        <v>2.4</v>
      </c>
      <c r="X184" t="n">
        <v>0.5600000000000001</v>
      </c>
      <c r="Y184" t="n">
        <v>1</v>
      </c>
      <c r="Z184" t="n">
        <v>10</v>
      </c>
    </row>
    <row r="185">
      <c r="A185" t="n">
        <v>15</v>
      </c>
      <c r="B185" t="n">
        <v>125</v>
      </c>
      <c r="C185" t="inlineStr">
        <is>
          <t xml:space="preserve">CONCLUIDO	</t>
        </is>
      </c>
      <c r="D185" t="n">
        <v>6.502</v>
      </c>
      <c r="E185" t="n">
        <v>15.38</v>
      </c>
      <c r="F185" t="n">
        <v>11.3</v>
      </c>
      <c r="G185" t="n">
        <v>24.22</v>
      </c>
      <c r="H185" t="n">
        <v>0.34</v>
      </c>
      <c r="I185" t="n">
        <v>28</v>
      </c>
      <c r="J185" t="n">
        <v>249.3</v>
      </c>
      <c r="K185" t="n">
        <v>58.47</v>
      </c>
      <c r="L185" t="n">
        <v>4.75</v>
      </c>
      <c r="M185" t="n">
        <v>26</v>
      </c>
      <c r="N185" t="n">
        <v>61.07</v>
      </c>
      <c r="O185" t="n">
        <v>30980.93</v>
      </c>
      <c r="P185" t="n">
        <v>175.2</v>
      </c>
      <c r="Q185" t="n">
        <v>624.05</v>
      </c>
      <c r="R185" t="n">
        <v>49.42</v>
      </c>
      <c r="S185" t="n">
        <v>29.8</v>
      </c>
      <c r="T185" t="n">
        <v>8626.620000000001</v>
      </c>
      <c r="U185" t="n">
        <v>0.6</v>
      </c>
      <c r="V185" t="n">
        <v>0.83</v>
      </c>
      <c r="W185" t="n">
        <v>2.4</v>
      </c>
      <c r="X185" t="n">
        <v>0.55</v>
      </c>
      <c r="Y185" t="n">
        <v>1</v>
      </c>
      <c r="Z185" t="n">
        <v>10</v>
      </c>
    </row>
    <row r="186">
      <c r="A186" t="n">
        <v>16</v>
      </c>
      <c r="B186" t="n">
        <v>125</v>
      </c>
      <c r="C186" t="inlineStr">
        <is>
          <t xml:space="preserve">CONCLUIDO	</t>
        </is>
      </c>
      <c r="D186" t="n">
        <v>6.5671</v>
      </c>
      <c r="E186" t="n">
        <v>15.23</v>
      </c>
      <c r="F186" t="n">
        <v>11.24</v>
      </c>
      <c r="G186" t="n">
        <v>25.94</v>
      </c>
      <c r="H186" t="n">
        <v>0.36</v>
      </c>
      <c r="I186" t="n">
        <v>26</v>
      </c>
      <c r="J186" t="n">
        <v>249.75</v>
      </c>
      <c r="K186" t="n">
        <v>58.47</v>
      </c>
      <c r="L186" t="n">
        <v>5</v>
      </c>
      <c r="M186" t="n">
        <v>24</v>
      </c>
      <c r="N186" t="n">
        <v>61.27</v>
      </c>
      <c r="O186" t="n">
        <v>31036.22</v>
      </c>
      <c r="P186" t="n">
        <v>173.78</v>
      </c>
      <c r="Q186" t="n">
        <v>624.02</v>
      </c>
      <c r="R186" t="n">
        <v>47.91</v>
      </c>
      <c r="S186" t="n">
        <v>29.8</v>
      </c>
      <c r="T186" t="n">
        <v>7885.33</v>
      </c>
      <c r="U186" t="n">
        <v>0.62</v>
      </c>
      <c r="V186" t="n">
        <v>0.83</v>
      </c>
      <c r="W186" t="n">
        <v>2.39</v>
      </c>
      <c r="X186" t="n">
        <v>0.5</v>
      </c>
      <c r="Y186" t="n">
        <v>1</v>
      </c>
      <c r="Z186" t="n">
        <v>10</v>
      </c>
    </row>
    <row r="187">
      <c r="A187" t="n">
        <v>17</v>
      </c>
      <c r="B187" t="n">
        <v>125</v>
      </c>
      <c r="C187" t="inlineStr">
        <is>
          <t xml:space="preserve">CONCLUIDO	</t>
        </is>
      </c>
      <c r="D187" t="n">
        <v>6.5922</v>
      </c>
      <c r="E187" t="n">
        <v>15.17</v>
      </c>
      <c r="F187" t="n">
        <v>11.23</v>
      </c>
      <c r="G187" t="n">
        <v>26.96</v>
      </c>
      <c r="H187" t="n">
        <v>0.37</v>
      </c>
      <c r="I187" t="n">
        <v>25</v>
      </c>
      <c r="J187" t="n">
        <v>250.2</v>
      </c>
      <c r="K187" t="n">
        <v>58.47</v>
      </c>
      <c r="L187" t="n">
        <v>5.25</v>
      </c>
      <c r="M187" t="n">
        <v>23</v>
      </c>
      <c r="N187" t="n">
        <v>61.47</v>
      </c>
      <c r="O187" t="n">
        <v>31091.59</v>
      </c>
      <c r="P187" t="n">
        <v>173.39</v>
      </c>
      <c r="Q187" t="n">
        <v>624.01</v>
      </c>
      <c r="R187" t="n">
        <v>47.25</v>
      </c>
      <c r="S187" t="n">
        <v>29.8</v>
      </c>
      <c r="T187" t="n">
        <v>7556.14</v>
      </c>
      <c r="U187" t="n">
        <v>0.63</v>
      </c>
      <c r="V187" t="n">
        <v>0.83</v>
      </c>
      <c r="W187" t="n">
        <v>2.4</v>
      </c>
      <c r="X187" t="n">
        <v>0.48</v>
      </c>
      <c r="Y187" t="n">
        <v>1</v>
      </c>
      <c r="Z187" t="n">
        <v>10</v>
      </c>
    </row>
    <row r="188">
      <c r="A188" t="n">
        <v>18</v>
      </c>
      <c r="B188" t="n">
        <v>125</v>
      </c>
      <c r="C188" t="inlineStr">
        <is>
          <t xml:space="preserve">CONCLUIDO	</t>
        </is>
      </c>
      <c r="D188" t="n">
        <v>6.62</v>
      </c>
      <c r="E188" t="n">
        <v>15.11</v>
      </c>
      <c r="F188" t="n">
        <v>11.22</v>
      </c>
      <c r="G188" t="n">
        <v>28.04</v>
      </c>
      <c r="H188" t="n">
        <v>0.39</v>
      </c>
      <c r="I188" t="n">
        <v>24</v>
      </c>
      <c r="J188" t="n">
        <v>250.64</v>
      </c>
      <c r="K188" t="n">
        <v>58.47</v>
      </c>
      <c r="L188" t="n">
        <v>5.5</v>
      </c>
      <c r="M188" t="n">
        <v>22</v>
      </c>
      <c r="N188" t="n">
        <v>61.67</v>
      </c>
      <c r="O188" t="n">
        <v>31147.02</v>
      </c>
      <c r="P188" t="n">
        <v>172.63</v>
      </c>
      <c r="Q188" t="n">
        <v>623.98</v>
      </c>
      <c r="R188" t="n">
        <v>46.83</v>
      </c>
      <c r="S188" t="n">
        <v>29.8</v>
      </c>
      <c r="T188" t="n">
        <v>7351.02</v>
      </c>
      <c r="U188" t="n">
        <v>0.64</v>
      </c>
      <c r="V188" t="n">
        <v>0.83</v>
      </c>
      <c r="W188" t="n">
        <v>2.39</v>
      </c>
      <c r="X188" t="n">
        <v>0.47</v>
      </c>
      <c r="Y188" t="n">
        <v>1</v>
      </c>
      <c r="Z188" t="n">
        <v>10</v>
      </c>
    </row>
    <row r="189">
      <c r="A189" t="n">
        <v>19</v>
      </c>
      <c r="B189" t="n">
        <v>125</v>
      </c>
      <c r="C189" t="inlineStr">
        <is>
          <t xml:space="preserve">CONCLUIDO	</t>
        </is>
      </c>
      <c r="D189" t="n">
        <v>6.6558</v>
      </c>
      <c r="E189" t="n">
        <v>15.02</v>
      </c>
      <c r="F189" t="n">
        <v>11.18</v>
      </c>
      <c r="G189" t="n">
        <v>29.17</v>
      </c>
      <c r="H189" t="n">
        <v>0.41</v>
      </c>
      <c r="I189" t="n">
        <v>23</v>
      </c>
      <c r="J189" t="n">
        <v>251.09</v>
      </c>
      <c r="K189" t="n">
        <v>58.47</v>
      </c>
      <c r="L189" t="n">
        <v>5.75</v>
      </c>
      <c r="M189" t="n">
        <v>21</v>
      </c>
      <c r="N189" t="n">
        <v>61.87</v>
      </c>
      <c r="O189" t="n">
        <v>31202.53</v>
      </c>
      <c r="P189" t="n">
        <v>171.75</v>
      </c>
      <c r="Q189" t="n">
        <v>623.98</v>
      </c>
      <c r="R189" t="n">
        <v>45.98</v>
      </c>
      <c r="S189" t="n">
        <v>29.8</v>
      </c>
      <c r="T189" t="n">
        <v>6934.74</v>
      </c>
      <c r="U189" t="n">
        <v>0.65</v>
      </c>
      <c r="V189" t="n">
        <v>0.84</v>
      </c>
      <c r="W189" t="n">
        <v>2.38</v>
      </c>
      <c r="X189" t="n">
        <v>0.43</v>
      </c>
      <c r="Y189" t="n">
        <v>1</v>
      </c>
      <c r="Z189" t="n">
        <v>10</v>
      </c>
    </row>
    <row r="190">
      <c r="A190" t="n">
        <v>20</v>
      </c>
      <c r="B190" t="n">
        <v>125</v>
      </c>
      <c r="C190" t="inlineStr">
        <is>
          <t xml:space="preserve">CONCLUIDO	</t>
        </is>
      </c>
      <c r="D190" t="n">
        <v>6.6813</v>
      </c>
      <c r="E190" t="n">
        <v>14.97</v>
      </c>
      <c r="F190" t="n">
        <v>11.17</v>
      </c>
      <c r="G190" t="n">
        <v>30.47</v>
      </c>
      <c r="H190" t="n">
        <v>0.42</v>
      </c>
      <c r="I190" t="n">
        <v>22</v>
      </c>
      <c r="J190" t="n">
        <v>251.55</v>
      </c>
      <c r="K190" t="n">
        <v>58.47</v>
      </c>
      <c r="L190" t="n">
        <v>6</v>
      </c>
      <c r="M190" t="n">
        <v>20</v>
      </c>
      <c r="N190" t="n">
        <v>62.07</v>
      </c>
      <c r="O190" t="n">
        <v>31258.11</v>
      </c>
      <c r="P190" t="n">
        <v>171.17</v>
      </c>
      <c r="Q190" t="n">
        <v>624.0700000000001</v>
      </c>
      <c r="R190" t="n">
        <v>45.74</v>
      </c>
      <c r="S190" t="n">
        <v>29.8</v>
      </c>
      <c r="T190" t="n">
        <v>6815.73</v>
      </c>
      <c r="U190" t="n">
        <v>0.65</v>
      </c>
      <c r="V190" t="n">
        <v>0.84</v>
      </c>
      <c r="W190" t="n">
        <v>2.38</v>
      </c>
      <c r="X190" t="n">
        <v>0.42</v>
      </c>
      <c r="Y190" t="n">
        <v>1</v>
      </c>
      <c r="Z190" t="n">
        <v>10</v>
      </c>
    </row>
    <row r="191">
      <c r="A191" t="n">
        <v>21</v>
      </c>
      <c r="B191" t="n">
        <v>125</v>
      </c>
      <c r="C191" t="inlineStr">
        <is>
          <t xml:space="preserve">CONCLUIDO	</t>
        </is>
      </c>
      <c r="D191" t="n">
        <v>6.7107</v>
      </c>
      <c r="E191" t="n">
        <v>14.9</v>
      </c>
      <c r="F191" t="n">
        <v>11.15</v>
      </c>
      <c r="G191" t="n">
        <v>31.87</v>
      </c>
      <c r="H191" t="n">
        <v>0.44</v>
      </c>
      <c r="I191" t="n">
        <v>21</v>
      </c>
      <c r="J191" t="n">
        <v>252</v>
      </c>
      <c r="K191" t="n">
        <v>58.47</v>
      </c>
      <c r="L191" t="n">
        <v>6.25</v>
      </c>
      <c r="M191" t="n">
        <v>19</v>
      </c>
      <c r="N191" t="n">
        <v>62.27</v>
      </c>
      <c r="O191" t="n">
        <v>31313.77</v>
      </c>
      <c r="P191" t="n">
        <v>170.39</v>
      </c>
      <c r="Q191" t="n">
        <v>623.99</v>
      </c>
      <c r="R191" t="n">
        <v>44.71</v>
      </c>
      <c r="S191" t="n">
        <v>29.8</v>
      </c>
      <c r="T191" t="n">
        <v>6310.59</v>
      </c>
      <c r="U191" t="n">
        <v>0.67</v>
      </c>
      <c r="V191" t="n">
        <v>0.84</v>
      </c>
      <c r="W191" t="n">
        <v>2.39</v>
      </c>
      <c r="X191" t="n">
        <v>0.41</v>
      </c>
      <c r="Y191" t="n">
        <v>1</v>
      </c>
      <c r="Z191" t="n">
        <v>10</v>
      </c>
    </row>
    <row r="192">
      <c r="A192" t="n">
        <v>22</v>
      </c>
      <c r="B192" t="n">
        <v>125</v>
      </c>
      <c r="C192" t="inlineStr">
        <is>
          <t xml:space="preserve">CONCLUIDO	</t>
        </is>
      </c>
      <c r="D192" t="n">
        <v>6.7406</v>
      </c>
      <c r="E192" t="n">
        <v>14.84</v>
      </c>
      <c r="F192" t="n">
        <v>11.13</v>
      </c>
      <c r="G192" t="n">
        <v>33.4</v>
      </c>
      <c r="H192" t="n">
        <v>0.46</v>
      </c>
      <c r="I192" t="n">
        <v>20</v>
      </c>
      <c r="J192" t="n">
        <v>252.45</v>
      </c>
      <c r="K192" t="n">
        <v>58.47</v>
      </c>
      <c r="L192" t="n">
        <v>6.5</v>
      </c>
      <c r="M192" t="n">
        <v>18</v>
      </c>
      <c r="N192" t="n">
        <v>62.47</v>
      </c>
      <c r="O192" t="n">
        <v>31369.49</v>
      </c>
      <c r="P192" t="n">
        <v>169.91</v>
      </c>
      <c r="Q192" t="n">
        <v>624</v>
      </c>
      <c r="R192" t="n">
        <v>44.19</v>
      </c>
      <c r="S192" t="n">
        <v>29.8</v>
      </c>
      <c r="T192" t="n">
        <v>6055.44</v>
      </c>
      <c r="U192" t="n">
        <v>0.67</v>
      </c>
      <c r="V192" t="n">
        <v>0.84</v>
      </c>
      <c r="W192" t="n">
        <v>2.39</v>
      </c>
      <c r="X192" t="n">
        <v>0.39</v>
      </c>
      <c r="Y192" t="n">
        <v>1</v>
      </c>
      <c r="Z192" t="n">
        <v>10</v>
      </c>
    </row>
    <row r="193">
      <c r="A193" t="n">
        <v>23</v>
      </c>
      <c r="B193" t="n">
        <v>125</v>
      </c>
      <c r="C193" t="inlineStr">
        <is>
          <t xml:space="preserve">CONCLUIDO	</t>
        </is>
      </c>
      <c r="D193" t="n">
        <v>6.7746</v>
      </c>
      <c r="E193" t="n">
        <v>14.76</v>
      </c>
      <c r="F193" t="n">
        <v>11.11</v>
      </c>
      <c r="G193" t="n">
        <v>35.07</v>
      </c>
      <c r="H193" t="n">
        <v>0.47</v>
      </c>
      <c r="I193" t="n">
        <v>19</v>
      </c>
      <c r="J193" t="n">
        <v>252.9</v>
      </c>
      <c r="K193" t="n">
        <v>58.47</v>
      </c>
      <c r="L193" t="n">
        <v>6.75</v>
      </c>
      <c r="M193" t="n">
        <v>17</v>
      </c>
      <c r="N193" t="n">
        <v>62.68</v>
      </c>
      <c r="O193" t="n">
        <v>31425.3</v>
      </c>
      <c r="P193" t="n">
        <v>168.85</v>
      </c>
      <c r="Q193" t="n">
        <v>623.97</v>
      </c>
      <c r="R193" t="n">
        <v>43.56</v>
      </c>
      <c r="S193" t="n">
        <v>29.8</v>
      </c>
      <c r="T193" t="n">
        <v>5740.99</v>
      </c>
      <c r="U193" t="n">
        <v>0.68</v>
      </c>
      <c r="V193" t="n">
        <v>0.84</v>
      </c>
      <c r="W193" t="n">
        <v>2.38</v>
      </c>
      <c r="X193" t="n">
        <v>0.36</v>
      </c>
      <c r="Y193" t="n">
        <v>1</v>
      </c>
      <c r="Z193" t="n">
        <v>10</v>
      </c>
    </row>
    <row r="194">
      <c r="A194" t="n">
        <v>24</v>
      </c>
      <c r="B194" t="n">
        <v>125</v>
      </c>
      <c r="C194" t="inlineStr">
        <is>
          <t xml:space="preserve">CONCLUIDO	</t>
        </is>
      </c>
      <c r="D194" t="n">
        <v>6.7679</v>
      </c>
      <c r="E194" t="n">
        <v>14.78</v>
      </c>
      <c r="F194" t="n">
        <v>11.12</v>
      </c>
      <c r="G194" t="n">
        <v>35.12</v>
      </c>
      <c r="H194" t="n">
        <v>0.49</v>
      </c>
      <c r="I194" t="n">
        <v>19</v>
      </c>
      <c r="J194" t="n">
        <v>253.35</v>
      </c>
      <c r="K194" t="n">
        <v>58.47</v>
      </c>
      <c r="L194" t="n">
        <v>7</v>
      </c>
      <c r="M194" t="n">
        <v>17</v>
      </c>
      <c r="N194" t="n">
        <v>62.88</v>
      </c>
      <c r="O194" t="n">
        <v>31481.17</v>
      </c>
      <c r="P194" t="n">
        <v>168.73</v>
      </c>
      <c r="Q194" t="n">
        <v>624.08</v>
      </c>
      <c r="R194" t="n">
        <v>43.87</v>
      </c>
      <c r="S194" t="n">
        <v>29.8</v>
      </c>
      <c r="T194" t="n">
        <v>5899.37</v>
      </c>
      <c r="U194" t="n">
        <v>0.68</v>
      </c>
      <c r="V194" t="n">
        <v>0.84</v>
      </c>
      <c r="W194" t="n">
        <v>2.39</v>
      </c>
      <c r="X194" t="n">
        <v>0.37</v>
      </c>
      <c r="Y194" t="n">
        <v>1</v>
      </c>
      <c r="Z194" t="n">
        <v>10</v>
      </c>
    </row>
    <row r="195">
      <c r="A195" t="n">
        <v>25</v>
      </c>
      <c r="B195" t="n">
        <v>125</v>
      </c>
      <c r="C195" t="inlineStr">
        <is>
          <t xml:space="preserve">CONCLUIDO	</t>
        </is>
      </c>
      <c r="D195" t="n">
        <v>6.8101</v>
      </c>
      <c r="E195" t="n">
        <v>14.68</v>
      </c>
      <c r="F195" t="n">
        <v>11.08</v>
      </c>
      <c r="G195" t="n">
        <v>36.92</v>
      </c>
      <c r="H195" t="n">
        <v>0.51</v>
      </c>
      <c r="I195" t="n">
        <v>18</v>
      </c>
      <c r="J195" t="n">
        <v>253.81</v>
      </c>
      <c r="K195" t="n">
        <v>58.47</v>
      </c>
      <c r="L195" t="n">
        <v>7.25</v>
      </c>
      <c r="M195" t="n">
        <v>16</v>
      </c>
      <c r="N195" t="n">
        <v>63.08</v>
      </c>
      <c r="O195" t="n">
        <v>31537.13</v>
      </c>
      <c r="P195" t="n">
        <v>167.62</v>
      </c>
      <c r="Q195" t="n">
        <v>623.97</v>
      </c>
      <c r="R195" t="n">
        <v>42.68</v>
      </c>
      <c r="S195" t="n">
        <v>29.8</v>
      </c>
      <c r="T195" t="n">
        <v>5306.52</v>
      </c>
      <c r="U195" t="n">
        <v>0.7</v>
      </c>
      <c r="V195" t="n">
        <v>0.84</v>
      </c>
      <c r="W195" t="n">
        <v>2.38</v>
      </c>
      <c r="X195" t="n">
        <v>0.33</v>
      </c>
      <c r="Y195" t="n">
        <v>1</v>
      </c>
      <c r="Z195" t="n">
        <v>10</v>
      </c>
    </row>
    <row r="196">
      <c r="A196" t="n">
        <v>26</v>
      </c>
      <c r="B196" t="n">
        <v>125</v>
      </c>
      <c r="C196" t="inlineStr">
        <is>
          <t xml:space="preserve">CONCLUIDO	</t>
        </is>
      </c>
      <c r="D196" t="n">
        <v>6.8362</v>
      </c>
      <c r="E196" t="n">
        <v>14.63</v>
      </c>
      <c r="F196" t="n">
        <v>11.07</v>
      </c>
      <c r="G196" t="n">
        <v>39.06</v>
      </c>
      <c r="H196" t="n">
        <v>0.52</v>
      </c>
      <c r="I196" t="n">
        <v>17</v>
      </c>
      <c r="J196" t="n">
        <v>254.26</v>
      </c>
      <c r="K196" t="n">
        <v>58.47</v>
      </c>
      <c r="L196" t="n">
        <v>7.5</v>
      </c>
      <c r="M196" t="n">
        <v>15</v>
      </c>
      <c r="N196" t="n">
        <v>63.29</v>
      </c>
      <c r="O196" t="n">
        <v>31593.16</v>
      </c>
      <c r="P196" t="n">
        <v>166.54</v>
      </c>
      <c r="Q196" t="n">
        <v>624</v>
      </c>
      <c r="R196" t="n">
        <v>42.13</v>
      </c>
      <c r="S196" t="n">
        <v>29.8</v>
      </c>
      <c r="T196" t="n">
        <v>5035.7</v>
      </c>
      <c r="U196" t="n">
        <v>0.71</v>
      </c>
      <c r="V196" t="n">
        <v>0.84</v>
      </c>
      <c r="W196" t="n">
        <v>2.38</v>
      </c>
      <c r="X196" t="n">
        <v>0.32</v>
      </c>
      <c r="Y196" t="n">
        <v>1</v>
      </c>
      <c r="Z196" t="n">
        <v>10</v>
      </c>
    </row>
    <row r="197">
      <c r="A197" t="n">
        <v>27</v>
      </c>
      <c r="B197" t="n">
        <v>125</v>
      </c>
      <c r="C197" t="inlineStr">
        <is>
          <t xml:space="preserve">CONCLUIDO	</t>
        </is>
      </c>
      <c r="D197" t="n">
        <v>6.832</v>
      </c>
      <c r="E197" t="n">
        <v>14.64</v>
      </c>
      <c r="F197" t="n">
        <v>11.08</v>
      </c>
      <c r="G197" t="n">
        <v>39.1</v>
      </c>
      <c r="H197" t="n">
        <v>0.54</v>
      </c>
      <c r="I197" t="n">
        <v>17</v>
      </c>
      <c r="J197" t="n">
        <v>254.72</v>
      </c>
      <c r="K197" t="n">
        <v>58.47</v>
      </c>
      <c r="L197" t="n">
        <v>7.75</v>
      </c>
      <c r="M197" t="n">
        <v>15</v>
      </c>
      <c r="N197" t="n">
        <v>63.49</v>
      </c>
      <c r="O197" t="n">
        <v>31649.26</v>
      </c>
      <c r="P197" t="n">
        <v>166.81</v>
      </c>
      <c r="Q197" t="n">
        <v>624.04</v>
      </c>
      <c r="R197" t="n">
        <v>42.7</v>
      </c>
      <c r="S197" t="n">
        <v>29.8</v>
      </c>
      <c r="T197" t="n">
        <v>5323.35</v>
      </c>
      <c r="U197" t="n">
        <v>0.7</v>
      </c>
      <c r="V197" t="n">
        <v>0.84</v>
      </c>
      <c r="W197" t="n">
        <v>2.38</v>
      </c>
      <c r="X197" t="n">
        <v>0.33</v>
      </c>
      <c r="Y197" t="n">
        <v>1</v>
      </c>
      <c r="Z197" t="n">
        <v>10</v>
      </c>
    </row>
    <row r="198">
      <c r="A198" t="n">
        <v>28</v>
      </c>
      <c r="B198" t="n">
        <v>125</v>
      </c>
      <c r="C198" t="inlineStr">
        <is>
          <t xml:space="preserve">CONCLUIDO	</t>
        </is>
      </c>
      <c r="D198" t="n">
        <v>6.8723</v>
      </c>
      <c r="E198" t="n">
        <v>14.55</v>
      </c>
      <c r="F198" t="n">
        <v>11.04</v>
      </c>
      <c r="G198" t="n">
        <v>41.39</v>
      </c>
      <c r="H198" t="n">
        <v>0.5600000000000001</v>
      </c>
      <c r="I198" t="n">
        <v>16</v>
      </c>
      <c r="J198" t="n">
        <v>255.17</v>
      </c>
      <c r="K198" t="n">
        <v>58.47</v>
      </c>
      <c r="L198" t="n">
        <v>8</v>
      </c>
      <c r="M198" t="n">
        <v>14</v>
      </c>
      <c r="N198" t="n">
        <v>63.7</v>
      </c>
      <c r="O198" t="n">
        <v>31705.44</v>
      </c>
      <c r="P198" t="n">
        <v>165.96</v>
      </c>
      <c r="Q198" t="n">
        <v>624</v>
      </c>
      <c r="R198" t="n">
        <v>41.33</v>
      </c>
      <c r="S198" t="n">
        <v>29.8</v>
      </c>
      <c r="T198" t="n">
        <v>4641.03</v>
      </c>
      <c r="U198" t="n">
        <v>0.72</v>
      </c>
      <c r="V198" t="n">
        <v>0.85</v>
      </c>
      <c r="W198" t="n">
        <v>2.38</v>
      </c>
      <c r="X198" t="n">
        <v>0.29</v>
      </c>
      <c r="Y198" t="n">
        <v>1</v>
      </c>
      <c r="Z198" t="n">
        <v>10</v>
      </c>
    </row>
    <row r="199">
      <c r="A199" t="n">
        <v>29</v>
      </c>
      <c r="B199" t="n">
        <v>125</v>
      </c>
      <c r="C199" t="inlineStr">
        <is>
          <t xml:space="preserve">CONCLUIDO	</t>
        </is>
      </c>
      <c r="D199" t="n">
        <v>6.8654</v>
      </c>
      <c r="E199" t="n">
        <v>14.57</v>
      </c>
      <c r="F199" t="n">
        <v>11.05</v>
      </c>
      <c r="G199" t="n">
        <v>41.45</v>
      </c>
      <c r="H199" t="n">
        <v>0.57</v>
      </c>
      <c r="I199" t="n">
        <v>16</v>
      </c>
      <c r="J199" t="n">
        <v>255.63</v>
      </c>
      <c r="K199" t="n">
        <v>58.47</v>
      </c>
      <c r="L199" t="n">
        <v>8.25</v>
      </c>
      <c r="M199" t="n">
        <v>14</v>
      </c>
      <c r="N199" t="n">
        <v>63.91</v>
      </c>
      <c r="O199" t="n">
        <v>31761.69</v>
      </c>
      <c r="P199" t="n">
        <v>165.59</v>
      </c>
      <c r="Q199" t="n">
        <v>624.02</v>
      </c>
      <c r="R199" t="n">
        <v>41.89</v>
      </c>
      <c r="S199" t="n">
        <v>29.8</v>
      </c>
      <c r="T199" t="n">
        <v>4922.67</v>
      </c>
      <c r="U199" t="n">
        <v>0.71</v>
      </c>
      <c r="V199" t="n">
        <v>0.85</v>
      </c>
      <c r="W199" t="n">
        <v>2.38</v>
      </c>
      <c r="X199" t="n">
        <v>0.31</v>
      </c>
      <c r="Y199" t="n">
        <v>1</v>
      </c>
      <c r="Z199" t="n">
        <v>10</v>
      </c>
    </row>
    <row r="200">
      <c r="A200" t="n">
        <v>30</v>
      </c>
      <c r="B200" t="n">
        <v>125</v>
      </c>
      <c r="C200" t="inlineStr">
        <is>
          <t xml:space="preserve">CONCLUIDO	</t>
        </is>
      </c>
      <c r="D200" t="n">
        <v>6.8973</v>
      </c>
      <c r="E200" t="n">
        <v>14.5</v>
      </c>
      <c r="F200" t="n">
        <v>11.03</v>
      </c>
      <c r="G200" t="n">
        <v>44.13</v>
      </c>
      <c r="H200" t="n">
        <v>0.59</v>
      </c>
      <c r="I200" t="n">
        <v>15</v>
      </c>
      <c r="J200" t="n">
        <v>256.09</v>
      </c>
      <c r="K200" t="n">
        <v>58.47</v>
      </c>
      <c r="L200" t="n">
        <v>8.5</v>
      </c>
      <c r="M200" t="n">
        <v>13</v>
      </c>
      <c r="N200" t="n">
        <v>64.11</v>
      </c>
      <c r="O200" t="n">
        <v>31818.02</v>
      </c>
      <c r="P200" t="n">
        <v>164.37</v>
      </c>
      <c r="Q200" t="n">
        <v>624.12</v>
      </c>
      <c r="R200" t="n">
        <v>41.22</v>
      </c>
      <c r="S200" t="n">
        <v>29.8</v>
      </c>
      <c r="T200" t="n">
        <v>4591.75</v>
      </c>
      <c r="U200" t="n">
        <v>0.72</v>
      </c>
      <c r="V200" t="n">
        <v>0.85</v>
      </c>
      <c r="W200" t="n">
        <v>2.38</v>
      </c>
      <c r="X200" t="n">
        <v>0.29</v>
      </c>
      <c r="Y200" t="n">
        <v>1</v>
      </c>
      <c r="Z200" t="n">
        <v>10</v>
      </c>
    </row>
    <row r="201">
      <c r="A201" t="n">
        <v>31</v>
      </c>
      <c r="B201" t="n">
        <v>125</v>
      </c>
      <c r="C201" t="inlineStr">
        <is>
          <t xml:space="preserve">CONCLUIDO	</t>
        </is>
      </c>
      <c r="D201" t="n">
        <v>6.8971</v>
      </c>
      <c r="E201" t="n">
        <v>14.5</v>
      </c>
      <c r="F201" t="n">
        <v>11.03</v>
      </c>
      <c r="G201" t="n">
        <v>44.13</v>
      </c>
      <c r="H201" t="n">
        <v>0.61</v>
      </c>
      <c r="I201" t="n">
        <v>15</v>
      </c>
      <c r="J201" t="n">
        <v>256.54</v>
      </c>
      <c r="K201" t="n">
        <v>58.47</v>
      </c>
      <c r="L201" t="n">
        <v>8.75</v>
      </c>
      <c r="M201" t="n">
        <v>13</v>
      </c>
      <c r="N201" t="n">
        <v>64.31999999999999</v>
      </c>
      <c r="O201" t="n">
        <v>31874.43</v>
      </c>
      <c r="P201" t="n">
        <v>164.66</v>
      </c>
      <c r="Q201" t="n">
        <v>623.99</v>
      </c>
      <c r="R201" t="n">
        <v>41.17</v>
      </c>
      <c r="S201" t="n">
        <v>29.8</v>
      </c>
      <c r="T201" t="n">
        <v>4566.4</v>
      </c>
      <c r="U201" t="n">
        <v>0.72</v>
      </c>
      <c r="V201" t="n">
        <v>0.85</v>
      </c>
      <c r="W201" t="n">
        <v>2.38</v>
      </c>
      <c r="X201" t="n">
        <v>0.29</v>
      </c>
      <c r="Y201" t="n">
        <v>1</v>
      </c>
      <c r="Z201" t="n">
        <v>10</v>
      </c>
    </row>
    <row r="202">
      <c r="A202" t="n">
        <v>32</v>
      </c>
      <c r="B202" t="n">
        <v>125</v>
      </c>
      <c r="C202" t="inlineStr">
        <is>
          <t xml:space="preserve">CONCLUIDO	</t>
        </is>
      </c>
      <c r="D202" t="n">
        <v>6.9339</v>
      </c>
      <c r="E202" t="n">
        <v>14.42</v>
      </c>
      <c r="F202" t="n">
        <v>11</v>
      </c>
      <c r="G202" t="n">
        <v>47.16</v>
      </c>
      <c r="H202" t="n">
        <v>0.62</v>
      </c>
      <c r="I202" t="n">
        <v>14</v>
      </c>
      <c r="J202" t="n">
        <v>257</v>
      </c>
      <c r="K202" t="n">
        <v>58.47</v>
      </c>
      <c r="L202" t="n">
        <v>9</v>
      </c>
      <c r="M202" t="n">
        <v>12</v>
      </c>
      <c r="N202" t="n">
        <v>64.53</v>
      </c>
      <c r="O202" t="n">
        <v>31931.04</v>
      </c>
      <c r="P202" t="n">
        <v>163.18</v>
      </c>
      <c r="Q202" t="n">
        <v>624</v>
      </c>
      <c r="R202" t="n">
        <v>40.37</v>
      </c>
      <c r="S202" t="n">
        <v>29.8</v>
      </c>
      <c r="T202" t="n">
        <v>4172.57</v>
      </c>
      <c r="U202" t="n">
        <v>0.74</v>
      </c>
      <c r="V202" t="n">
        <v>0.85</v>
      </c>
      <c r="W202" t="n">
        <v>2.37</v>
      </c>
      <c r="X202" t="n">
        <v>0.26</v>
      </c>
      <c r="Y202" t="n">
        <v>1</v>
      </c>
      <c r="Z202" t="n">
        <v>10</v>
      </c>
    </row>
    <row r="203">
      <c r="A203" t="n">
        <v>33</v>
      </c>
      <c r="B203" t="n">
        <v>125</v>
      </c>
      <c r="C203" t="inlineStr">
        <is>
          <t xml:space="preserve">CONCLUIDO	</t>
        </is>
      </c>
      <c r="D203" t="n">
        <v>6.9343</v>
      </c>
      <c r="E203" t="n">
        <v>14.42</v>
      </c>
      <c r="F203" t="n">
        <v>11</v>
      </c>
      <c r="G203" t="n">
        <v>47.16</v>
      </c>
      <c r="H203" t="n">
        <v>0.64</v>
      </c>
      <c r="I203" t="n">
        <v>14</v>
      </c>
      <c r="J203" t="n">
        <v>257.46</v>
      </c>
      <c r="K203" t="n">
        <v>58.47</v>
      </c>
      <c r="L203" t="n">
        <v>9.25</v>
      </c>
      <c r="M203" t="n">
        <v>12</v>
      </c>
      <c r="N203" t="n">
        <v>64.73999999999999</v>
      </c>
      <c r="O203" t="n">
        <v>31987.61</v>
      </c>
      <c r="P203" t="n">
        <v>163.43</v>
      </c>
      <c r="Q203" t="n">
        <v>624.05</v>
      </c>
      <c r="R203" t="n">
        <v>40.12</v>
      </c>
      <c r="S203" t="n">
        <v>29.8</v>
      </c>
      <c r="T203" t="n">
        <v>4048.66</v>
      </c>
      <c r="U203" t="n">
        <v>0.74</v>
      </c>
      <c r="V203" t="n">
        <v>0.85</v>
      </c>
      <c r="W203" t="n">
        <v>2.38</v>
      </c>
      <c r="X203" t="n">
        <v>0.26</v>
      </c>
      <c r="Y203" t="n">
        <v>1</v>
      </c>
      <c r="Z203" t="n">
        <v>10</v>
      </c>
    </row>
    <row r="204">
      <c r="A204" t="n">
        <v>34</v>
      </c>
      <c r="B204" t="n">
        <v>125</v>
      </c>
      <c r="C204" t="inlineStr">
        <is>
          <t xml:space="preserve">CONCLUIDO	</t>
        </is>
      </c>
      <c r="D204" t="n">
        <v>6.9349</v>
      </c>
      <c r="E204" t="n">
        <v>14.42</v>
      </c>
      <c r="F204" t="n">
        <v>11</v>
      </c>
      <c r="G204" t="n">
        <v>47.15</v>
      </c>
      <c r="H204" t="n">
        <v>0.66</v>
      </c>
      <c r="I204" t="n">
        <v>14</v>
      </c>
      <c r="J204" t="n">
        <v>257.92</v>
      </c>
      <c r="K204" t="n">
        <v>58.47</v>
      </c>
      <c r="L204" t="n">
        <v>9.5</v>
      </c>
      <c r="M204" t="n">
        <v>12</v>
      </c>
      <c r="N204" t="n">
        <v>64.95</v>
      </c>
      <c r="O204" t="n">
        <v>32044.25</v>
      </c>
      <c r="P204" t="n">
        <v>162.48</v>
      </c>
      <c r="Q204" t="n">
        <v>623.97</v>
      </c>
      <c r="R204" t="n">
        <v>40.24</v>
      </c>
      <c r="S204" t="n">
        <v>29.8</v>
      </c>
      <c r="T204" t="n">
        <v>4106.77</v>
      </c>
      <c r="U204" t="n">
        <v>0.74</v>
      </c>
      <c r="V204" t="n">
        <v>0.85</v>
      </c>
      <c r="W204" t="n">
        <v>2.37</v>
      </c>
      <c r="X204" t="n">
        <v>0.26</v>
      </c>
      <c r="Y204" t="n">
        <v>1</v>
      </c>
      <c r="Z204" t="n">
        <v>10</v>
      </c>
    </row>
    <row r="205">
      <c r="A205" t="n">
        <v>35</v>
      </c>
      <c r="B205" t="n">
        <v>125</v>
      </c>
      <c r="C205" t="inlineStr">
        <is>
          <t xml:space="preserve">CONCLUIDO	</t>
        </is>
      </c>
      <c r="D205" t="n">
        <v>6.9666</v>
      </c>
      <c r="E205" t="n">
        <v>14.35</v>
      </c>
      <c r="F205" t="n">
        <v>10.98</v>
      </c>
      <c r="G205" t="n">
        <v>50.69</v>
      </c>
      <c r="H205" t="n">
        <v>0.67</v>
      </c>
      <c r="I205" t="n">
        <v>13</v>
      </c>
      <c r="J205" t="n">
        <v>258.38</v>
      </c>
      <c r="K205" t="n">
        <v>58.47</v>
      </c>
      <c r="L205" t="n">
        <v>9.75</v>
      </c>
      <c r="M205" t="n">
        <v>11</v>
      </c>
      <c r="N205" t="n">
        <v>65.16</v>
      </c>
      <c r="O205" t="n">
        <v>32100.97</v>
      </c>
      <c r="P205" t="n">
        <v>161.84</v>
      </c>
      <c r="Q205" t="n">
        <v>624</v>
      </c>
      <c r="R205" t="n">
        <v>39.77</v>
      </c>
      <c r="S205" t="n">
        <v>29.8</v>
      </c>
      <c r="T205" t="n">
        <v>3878.75</v>
      </c>
      <c r="U205" t="n">
        <v>0.75</v>
      </c>
      <c r="V205" t="n">
        <v>0.85</v>
      </c>
      <c r="W205" t="n">
        <v>2.37</v>
      </c>
      <c r="X205" t="n">
        <v>0.24</v>
      </c>
      <c r="Y205" t="n">
        <v>1</v>
      </c>
      <c r="Z205" t="n">
        <v>10</v>
      </c>
    </row>
    <row r="206">
      <c r="A206" t="n">
        <v>36</v>
      </c>
      <c r="B206" t="n">
        <v>125</v>
      </c>
      <c r="C206" t="inlineStr">
        <is>
          <t xml:space="preserve">CONCLUIDO	</t>
        </is>
      </c>
      <c r="D206" t="n">
        <v>6.9597</v>
      </c>
      <c r="E206" t="n">
        <v>14.37</v>
      </c>
      <c r="F206" t="n">
        <v>11</v>
      </c>
      <c r="G206" t="n">
        <v>50.76</v>
      </c>
      <c r="H206" t="n">
        <v>0.6899999999999999</v>
      </c>
      <c r="I206" t="n">
        <v>13</v>
      </c>
      <c r="J206" t="n">
        <v>258.84</v>
      </c>
      <c r="K206" t="n">
        <v>58.47</v>
      </c>
      <c r="L206" t="n">
        <v>10</v>
      </c>
      <c r="M206" t="n">
        <v>11</v>
      </c>
      <c r="N206" t="n">
        <v>65.37</v>
      </c>
      <c r="O206" t="n">
        <v>32157.77</v>
      </c>
      <c r="P206" t="n">
        <v>161.94</v>
      </c>
      <c r="Q206" t="n">
        <v>623.99</v>
      </c>
      <c r="R206" t="n">
        <v>40.09</v>
      </c>
      <c r="S206" t="n">
        <v>29.8</v>
      </c>
      <c r="T206" t="n">
        <v>4039.75</v>
      </c>
      <c r="U206" t="n">
        <v>0.74</v>
      </c>
      <c r="V206" t="n">
        <v>0.85</v>
      </c>
      <c r="W206" t="n">
        <v>2.37</v>
      </c>
      <c r="X206" t="n">
        <v>0.25</v>
      </c>
      <c r="Y206" t="n">
        <v>1</v>
      </c>
      <c r="Z206" t="n">
        <v>10</v>
      </c>
    </row>
    <row r="207">
      <c r="A207" t="n">
        <v>37</v>
      </c>
      <c r="B207" t="n">
        <v>125</v>
      </c>
      <c r="C207" t="inlineStr">
        <is>
          <t xml:space="preserve">CONCLUIDO	</t>
        </is>
      </c>
      <c r="D207" t="n">
        <v>6.9616</v>
      </c>
      <c r="E207" t="n">
        <v>14.36</v>
      </c>
      <c r="F207" t="n">
        <v>10.99</v>
      </c>
      <c r="G207" t="n">
        <v>50.74</v>
      </c>
      <c r="H207" t="n">
        <v>0.7</v>
      </c>
      <c r="I207" t="n">
        <v>13</v>
      </c>
      <c r="J207" t="n">
        <v>259.3</v>
      </c>
      <c r="K207" t="n">
        <v>58.47</v>
      </c>
      <c r="L207" t="n">
        <v>10.25</v>
      </c>
      <c r="M207" t="n">
        <v>11</v>
      </c>
      <c r="N207" t="n">
        <v>65.58</v>
      </c>
      <c r="O207" t="n">
        <v>32214.64</v>
      </c>
      <c r="P207" t="n">
        <v>161.26</v>
      </c>
      <c r="Q207" t="n">
        <v>624.0700000000001</v>
      </c>
      <c r="R207" t="n">
        <v>39.95</v>
      </c>
      <c r="S207" t="n">
        <v>29.8</v>
      </c>
      <c r="T207" t="n">
        <v>3968.09</v>
      </c>
      <c r="U207" t="n">
        <v>0.75</v>
      </c>
      <c r="V207" t="n">
        <v>0.85</v>
      </c>
      <c r="W207" t="n">
        <v>2.37</v>
      </c>
      <c r="X207" t="n">
        <v>0.25</v>
      </c>
      <c r="Y207" t="n">
        <v>1</v>
      </c>
      <c r="Z207" t="n">
        <v>10</v>
      </c>
    </row>
    <row r="208">
      <c r="A208" t="n">
        <v>38</v>
      </c>
      <c r="B208" t="n">
        <v>125</v>
      </c>
      <c r="C208" t="inlineStr">
        <is>
          <t xml:space="preserve">CONCLUIDO	</t>
        </is>
      </c>
      <c r="D208" t="n">
        <v>6.998</v>
      </c>
      <c r="E208" t="n">
        <v>14.29</v>
      </c>
      <c r="F208" t="n">
        <v>10.97</v>
      </c>
      <c r="G208" t="n">
        <v>54.83</v>
      </c>
      <c r="H208" t="n">
        <v>0.72</v>
      </c>
      <c r="I208" t="n">
        <v>12</v>
      </c>
      <c r="J208" t="n">
        <v>259.76</v>
      </c>
      <c r="K208" t="n">
        <v>58.47</v>
      </c>
      <c r="L208" t="n">
        <v>10.5</v>
      </c>
      <c r="M208" t="n">
        <v>10</v>
      </c>
      <c r="N208" t="n">
        <v>65.79000000000001</v>
      </c>
      <c r="O208" t="n">
        <v>32271.6</v>
      </c>
      <c r="P208" t="n">
        <v>159.93</v>
      </c>
      <c r="Q208" t="n">
        <v>623.97</v>
      </c>
      <c r="R208" t="n">
        <v>39</v>
      </c>
      <c r="S208" t="n">
        <v>29.8</v>
      </c>
      <c r="T208" t="n">
        <v>3497.74</v>
      </c>
      <c r="U208" t="n">
        <v>0.76</v>
      </c>
      <c r="V208" t="n">
        <v>0.85</v>
      </c>
      <c r="W208" t="n">
        <v>2.38</v>
      </c>
      <c r="X208" t="n">
        <v>0.22</v>
      </c>
      <c r="Y208" t="n">
        <v>1</v>
      </c>
      <c r="Z208" t="n">
        <v>10</v>
      </c>
    </row>
    <row r="209">
      <c r="A209" t="n">
        <v>39</v>
      </c>
      <c r="B209" t="n">
        <v>125</v>
      </c>
      <c r="C209" t="inlineStr">
        <is>
          <t xml:space="preserve">CONCLUIDO	</t>
        </is>
      </c>
      <c r="D209" t="n">
        <v>6.9961</v>
      </c>
      <c r="E209" t="n">
        <v>14.29</v>
      </c>
      <c r="F209" t="n">
        <v>10.97</v>
      </c>
      <c r="G209" t="n">
        <v>54.85</v>
      </c>
      <c r="H209" t="n">
        <v>0.74</v>
      </c>
      <c r="I209" t="n">
        <v>12</v>
      </c>
      <c r="J209" t="n">
        <v>260.23</v>
      </c>
      <c r="K209" t="n">
        <v>58.47</v>
      </c>
      <c r="L209" t="n">
        <v>10.75</v>
      </c>
      <c r="M209" t="n">
        <v>10</v>
      </c>
      <c r="N209" t="n">
        <v>66</v>
      </c>
      <c r="O209" t="n">
        <v>32328.64</v>
      </c>
      <c r="P209" t="n">
        <v>159.84</v>
      </c>
      <c r="Q209" t="n">
        <v>624</v>
      </c>
      <c r="R209" t="n">
        <v>39.25</v>
      </c>
      <c r="S209" t="n">
        <v>29.8</v>
      </c>
      <c r="T209" t="n">
        <v>3620.82</v>
      </c>
      <c r="U209" t="n">
        <v>0.76</v>
      </c>
      <c r="V209" t="n">
        <v>0.85</v>
      </c>
      <c r="W209" t="n">
        <v>2.37</v>
      </c>
      <c r="X209" t="n">
        <v>0.22</v>
      </c>
      <c r="Y209" t="n">
        <v>1</v>
      </c>
      <c r="Z209" t="n">
        <v>10</v>
      </c>
    </row>
    <row r="210">
      <c r="A210" t="n">
        <v>40</v>
      </c>
      <c r="B210" t="n">
        <v>125</v>
      </c>
      <c r="C210" t="inlineStr">
        <is>
          <t xml:space="preserve">CONCLUIDO	</t>
        </is>
      </c>
      <c r="D210" t="n">
        <v>6.9969</v>
      </c>
      <c r="E210" t="n">
        <v>14.29</v>
      </c>
      <c r="F210" t="n">
        <v>10.97</v>
      </c>
      <c r="G210" t="n">
        <v>54.84</v>
      </c>
      <c r="H210" t="n">
        <v>0.75</v>
      </c>
      <c r="I210" t="n">
        <v>12</v>
      </c>
      <c r="J210" t="n">
        <v>260.69</v>
      </c>
      <c r="K210" t="n">
        <v>58.47</v>
      </c>
      <c r="L210" t="n">
        <v>11</v>
      </c>
      <c r="M210" t="n">
        <v>10</v>
      </c>
      <c r="N210" t="n">
        <v>66.20999999999999</v>
      </c>
      <c r="O210" t="n">
        <v>32385.75</v>
      </c>
      <c r="P210" t="n">
        <v>159.71</v>
      </c>
      <c r="Q210" t="n">
        <v>623.97</v>
      </c>
      <c r="R210" t="n">
        <v>39.23</v>
      </c>
      <c r="S210" t="n">
        <v>29.8</v>
      </c>
      <c r="T210" t="n">
        <v>3611.68</v>
      </c>
      <c r="U210" t="n">
        <v>0.76</v>
      </c>
      <c r="V210" t="n">
        <v>0.85</v>
      </c>
      <c r="W210" t="n">
        <v>2.37</v>
      </c>
      <c r="X210" t="n">
        <v>0.22</v>
      </c>
      <c r="Y210" t="n">
        <v>1</v>
      </c>
      <c r="Z210" t="n">
        <v>10</v>
      </c>
    </row>
    <row r="211">
      <c r="A211" t="n">
        <v>41</v>
      </c>
      <c r="B211" t="n">
        <v>125</v>
      </c>
      <c r="C211" t="inlineStr">
        <is>
          <t xml:space="preserve">CONCLUIDO	</t>
        </is>
      </c>
      <c r="D211" t="n">
        <v>6.994</v>
      </c>
      <c r="E211" t="n">
        <v>14.3</v>
      </c>
      <c r="F211" t="n">
        <v>10.97</v>
      </c>
      <c r="G211" t="n">
        <v>54.87</v>
      </c>
      <c r="H211" t="n">
        <v>0.77</v>
      </c>
      <c r="I211" t="n">
        <v>12</v>
      </c>
      <c r="J211" t="n">
        <v>261.15</v>
      </c>
      <c r="K211" t="n">
        <v>58.47</v>
      </c>
      <c r="L211" t="n">
        <v>11.25</v>
      </c>
      <c r="M211" t="n">
        <v>10</v>
      </c>
      <c r="N211" t="n">
        <v>66.43000000000001</v>
      </c>
      <c r="O211" t="n">
        <v>32442.95</v>
      </c>
      <c r="P211" t="n">
        <v>158.99</v>
      </c>
      <c r="Q211" t="n">
        <v>623.99</v>
      </c>
      <c r="R211" t="n">
        <v>39.45</v>
      </c>
      <c r="S211" t="n">
        <v>29.8</v>
      </c>
      <c r="T211" t="n">
        <v>3722.6</v>
      </c>
      <c r="U211" t="n">
        <v>0.76</v>
      </c>
      <c r="V211" t="n">
        <v>0.85</v>
      </c>
      <c r="W211" t="n">
        <v>2.37</v>
      </c>
      <c r="X211" t="n">
        <v>0.23</v>
      </c>
      <c r="Y211" t="n">
        <v>1</v>
      </c>
      <c r="Z211" t="n">
        <v>10</v>
      </c>
    </row>
    <row r="212">
      <c r="A212" t="n">
        <v>42</v>
      </c>
      <c r="B212" t="n">
        <v>125</v>
      </c>
      <c r="C212" t="inlineStr">
        <is>
          <t xml:space="preserve">CONCLUIDO	</t>
        </is>
      </c>
      <c r="D212" t="n">
        <v>7.0374</v>
      </c>
      <c r="E212" t="n">
        <v>14.21</v>
      </c>
      <c r="F212" t="n">
        <v>10.93</v>
      </c>
      <c r="G212" t="n">
        <v>59.64</v>
      </c>
      <c r="H212" t="n">
        <v>0.78</v>
      </c>
      <c r="I212" t="n">
        <v>11</v>
      </c>
      <c r="J212" t="n">
        <v>261.62</v>
      </c>
      <c r="K212" t="n">
        <v>58.47</v>
      </c>
      <c r="L212" t="n">
        <v>11.5</v>
      </c>
      <c r="M212" t="n">
        <v>9</v>
      </c>
      <c r="N212" t="n">
        <v>66.64</v>
      </c>
      <c r="O212" t="n">
        <v>32500.22</v>
      </c>
      <c r="P212" t="n">
        <v>157.81</v>
      </c>
      <c r="Q212" t="n">
        <v>624.01</v>
      </c>
      <c r="R212" t="n">
        <v>38.15</v>
      </c>
      <c r="S212" t="n">
        <v>29.8</v>
      </c>
      <c r="T212" t="n">
        <v>3076.2</v>
      </c>
      <c r="U212" t="n">
        <v>0.78</v>
      </c>
      <c r="V212" t="n">
        <v>0.85</v>
      </c>
      <c r="W212" t="n">
        <v>2.37</v>
      </c>
      <c r="X212" t="n">
        <v>0.19</v>
      </c>
      <c r="Y212" t="n">
        <v>1</v>
      </c>
      <c r="Z212" t="n">
        <v>10</v>
      </c>
    </row>
    <row r="213">
      <c r="A213" t="n">
        <v>43</v>
      </c>
      <c r="B213" t="n">
        <v>125</v>
      </c>
      <c r="C213" t="inlineStr">
        <is>
          <t xml:space="preserve">CONCLUIDO	</t>
        </is>
      </c>
      <c r="D213" t="n">
        <v>7.0332</v>
      </c>
      <c r="E213" t="n">
        <v>14.22</v>
      </c>
      <c r="F213" t="n">
        <v>10.94</v>
      </c>
      <c r="G213" t="n">
        <v>59.68</v>
      </c>
      <c r="H213" t="n">
        <v>0.8</v>
      </c>
      <c r="I213" t="n">
        <v>11</v>
      </c>
      <c r="J213" t="n">
        <v>262.08</v>
      </c>
      <c r="K213" t="n">
        <v>58.47</v>
      </c>
      <c r="L213" t="n">
        <v>11.75</v>
      </c>
      <c r="M213" t="n">
        <v>9</v>
      </c>
      <c r="N213" t="n">
        <v>66.86</v>
      </c>
      <c r="O213" t="n">
        <v>32557.58</v>
      </c>
      <c r="P213" t="n">
        <v>157.89</v>
      </c>
      <c r="Q213" t="n">
        <v>623.98</v>
      </c>
      <c r="R213" t="n">
        <v>38.52</v>
      </c>
      <c r="S213" t="n">
        <v>29.8</v>
      </c>
      <c r="T213" t="n">
        <v>3264.05</v>
      </c>
      <c r="U213" t="n">
        <v>0.77</v>
      </c>
      <c r="V213" t="n">
        <v>0.85</v>
      </c>
      <c r="W213" t="n">
        <v>2.37</v>
      </c>
      <c r="X213" t="n">
        <v>0.19</v>
      </c>
      <c r="Y213" t="n">
        <v>1</v>
      </c>
      <c r="Z213" t="n">
        <v>10</v>
      </c>
    </row>
    <row r="214">
      <c r="A214" t="n">
        <v>44</v>
      </c>
      <c r="B214" t="n">
        <v>125</v>
      </c>
      <c r="C214" t="inlineStr">
        <is>
          <t xml:space="preserve">CONCLUIDO	</t>
        </is>
      </c>
      <c r="D214" t="n">
        <v>7.0266</v>
      </c>
      <c r="E214" t="n">
        <v>14.23</v>
      </c>
      <c r="F214" t="n">
        <v>10.96</v>
      </c>
      <c r="G214" t="n">
        <v>59.76</v>
      </c>
      <c r="H214" t="n">
        <v>0.8100000000000001</v>
      </c>
      <c r="I214" t="n">
        <v>11</v>
      </c>
      <c r="J214" t="n">
        <v>262.55</v>
      </c>
      <c r="K214" t="n">
        <v>58.47</v>
      </c>
      <c r="L214" t="n">
        <v>12</v>
      </c>
      <c r="M214" t="n">
        <v>9</v>
      </c>
      <c r="N214" t="n">
        <v>67.06999999999999</v>
      </c>
      <c r="O214" t="n">
        <v>32615.02</v>
      </c>
      <c r="P214" t="n">
        <v>157.72</v>
      </c>
      <c r="Q214" t="n">
        <v>623.97</v>
      </c>
      <c r="R214" t="n">
        <v>38.73</v>
      </c>
      <c r="S214" t="n">
        <v>29.8</v>
      </c>
      <c r="T214" t="n">
        <v>3366.03</v>
      </c>
      <c r="U214" t="n">
        <v>0.77</v>
      </c>
      <c r="V214" t="n">
        <v>0.85</v>
      </c>
      <c r="W214" t="n">
        <v>2.37</v>
      </c>
      <c r="X214" t="n">
        <v>0.21</v>
      </c>
      <c r="Y214" t="n">
        <v>1</v>
      </c>
      <c r="Z214" t="n">
        <v>10</v>
      </c>
    </row>
    <row r="215">
      <c r="A215" t="n">
        <v>45</v>
      </c>
      <c r="B215" t="n">
        <v>125</v>
      </c>
      <c r="C215" t="inlineStr">
        <is>
          <t xml:space="preserve">CONCLUIDO	</t>
        </is>
      </c>
      <c r="D215" t="n">
        <v>7.0286</v>
      </c>
      <c r="E215" t="n">
        <v>14.23</v>
      </c>
      <c r="F215" t="n">
        <v>10.95</v>
      </c>
      <c r="G215" t="n">
        <v>59.73</v>
      </c>
      <c r="H215" t="n">
        <v>0.83</v>
      </c>
      <c r="I215" t="n">
        <v>11</v>
      </c>
      <c r="J215" t="n">
        <v>263.01</v>
      </c>
      <c r="K215" t="n">
        <v>58.47</v>
      </c>
      <c r="L215" t="n">
        <v>12.25</v>
      </c>
      <c r="M215" t="n">
        <v>9</v>
      </c>
      <c r="N215" t="n">
        <v>67.29000000000001</v>
      </c>
      <c r="O215" t="n">
        <v>32672.53</v>
      </c>
      <c r="P215" t="n">
        <v>156.47</v>
      </c>
      <c r="Q215" t="n">
        <v>624.01</v>
      </c>
      <c r="R215" t="n">
        <v>38.69</v>
      </c>
      <c r="S215" t="n">
        <v>29.8</v>
      </c>
      <c r="T215" t="n">
        <v>3347.05</v>
      </c>
      <c r="U215" t="n">
        <v>0.77</v>
      </c>
      <c r="V215" t="n">
        <v>0.85</v>
      </c>
      <c r="W215" t="n">
        <v>2.37</v>
      </c>
      <c r="X215" t="n">
        <v>0.2</v>
      </c>
      <c r="Y215" t="n">
        <v>1</v>
      </c>
      <c r="Z215" t="n">
        <v>10</v>
      </c>
    </row>
    <row r="216">
      <c r="A216" t="n">
        <v>46</v>
      </c>
      <c r="B216" t="n">
        <v>125</v>
      </c>
      <c r="C216" t="inlineStr">
        <is>
          <t xml:space="preserve">CONCLUIDO	</t>
        </is>
      </c>
      <c r="D216" t="n">
        <v>7.0617</v>
      </c>
      <c r="E216" t="n">
        <v>14.16</v>
      </c>
      <c r="F216" t="n">
        <v>10.93</v>
      </c>
      <c r="G216" t="n">
        <v>65.59</v>
      </c>
      <c r="H216" t="n">
        <v>0.84</v>
      </c>
      <c r="I216" t="n">
        <v>10</v>
      </c>
      <c r="J216" t="n">
        <v>263.48</v>
      </c>
      <c r="K216" t="n">
        <v>58.47</v>
      </c>
      <c r="L216" t="n">
        <v>12.5</v>
      </c>
      <c r="M216" t="n">
        <v>8</v>
      </c>
      <c r="N216" t="n">
        <v>67.51000000000001</v>
      </c>
      <c r="O216" t="n">
        <v>32730.13</v>
      </c>
      <c r="P216" t="n">
        <v>155.87</v>
      </c>
      <c r="Q216" t="n">
        <v>623.97</v>
      </c>
      <c r="R216" t="n">
        <v>38.09</v>
      </c>
      <c r="S216" t="n">
        <v>29.8</v>
      </c>
      <c r="T216" t="n">
        <v>3053</v>
      </c>
      <c r="U216" t="n">
        <v>0.78</v>
      </c>
      <c r="V216" t="n">
        <v>0.85</v>
      </c>
      <c r="W216" t="n">
        <v>2.37</v>
      </c>
      <c r="X216" t="n">
        <v>0.18</v>
      </c>
      <c r="Y216" t="n">
        <v>1</v>
      </c>
      <c r="Z216" t="n">
        <v>10</v>
      </c>
    </row>
    <row r="217">
      <c r="A217" t="n">
        <v>47</v>
      </c>
      <c r="B217" t="n">
        <v>125</v>
      </c>
      <c r="C217" t="inlineStr">
        <is>
          <t xml:space="preserve">CONCLUIDO	</t>
        </is>
      </c>
      <c r="D217" t="n">
        <v>7.0659</v>
      </c>
      <c r="E217" t="n">
        <v>14.15</v>
      </c>
      <c r="F217" t="n">
        <v>10.92</v>
      </c>
      <c r="G217" t="n">
        <v>65.54000000000001</v>
      </c>
      <c r="H217" t="n">
        <v>0.86</v>
      </c>
      <c r="I217" t="n">
        <v>10</v>
      </c>
      <c r="J217" t="n">
        <v>263.95</v>
      </c>
      <c r="K217" t="n">
        <v>58.47</v>
      </c>
      <c r="L217" t="n">
        <v>12.75</v>
      </c>
      <c r="M217" t="n">
        <v>8</v>
      </c>
      <c r="N217" t="n">
        <v>67.72</v>
      </c>
      <c r="O217" t="n">
        <v>32787.82</v>
      </c>
      <c r="P217" t="n">
        <v>155.54</v>
      </c>
      <c r="Q217" t="n">
        <v>623.97</v>
      </c>
      <c r="R217" t="n">
        <v>37.82</v>
      </c>
      <c r="S217" t="n">
        <v>29.8</v>
      </c>
      <c r="T217" t="n">
        <v>2918.93</v>
      </c>
      <c r="U217" t="n">
        <v>0.79</v>
      </c>
      <c r="V217" t="n">
        <v>0.86</v>
      </c>
      <c r="W217" t="n">
        <v>2.37</v>
      </c>
      <c r="X217" t="n">
        <v>0.18</v>
      </c>
      <c r="Y217" t="n">
        <v>1</v>
      </c>
      <c r="Z217" t="n">
        <v>10</v>
      </c>
    </row>
    <row r="218">
      <c r="A218" t="n">
        <v>48</v>
      </c>
      <c r="B218" t="n">
        <v>125</v>
      </c>
      <c r="C218" t="inlineStr">
        <is>
          <t xml:space="preserve">CONCLUIDO	</t>
        </is>
      </c>
      <c r="D218" t="n">
        <v>7.0648</v>
      </c>
      <c r="E218" t="n">
        <v>14.15</v>
      </c>
      <c r="F218" t="n">
        <v>10.93</v>
      </c>
      <c r="G218" t="n">
        <v>65.55</v>
      </c>
      <c r="H218" t="n">
        <v>0.87</v>
      </c>
      <c r="I218" t="n">
        <v>10</v>
      </c>
      <c r="J218" t="n">
        <v>264.42</v>
      </c>
      <c r="K218" t="n">
        <v>58.47</v>
      </c>
      <c r="L218" t="n">
        <v>13</v>
      </c>
      <c r="M218" t="n">
        <v>8</v>
      </c>
      <c r="N218" t="n">
        <v>67.94</v>
      </c>
      <c r="O218" t="n">
        <v>32845.58</v>
      </c>
      <c r="P218" t="n">
        <v>155.58</v>
      </c>
      <c r="Q218" t="n">
        <v>623.97</v>
      </c>
      <c r="R218" t="n">
        <v>37.87</v>
      </c>
      <c r="S218" t="n">
        <v>29.8</v>
      </c>
      <c r="T218" t="n">
        <v>2943.56</v>
      </c>
      <c r="U218" t="n">
        <v>0.79</v>
      </c>
      <c r="V218" t="n">
        <v>0.85</v>
      </c>
      <c r="W218" t="n">
        <v>2.37</v>
      </c>
      <c r="X218" t="n">
        <v>0.18</v>
      </c>
      <c r="Y218" t="n">
        <v>1</v>
      </c>
      <c r="Z218" t="n">
        <v>10</v>
      </c>
    </row>
    <row r="219">
      <c r="A219" t="n">
        <v>49</v>
      </c>
      <c r="B219" t="n">
        <v>125</v>
      </c>
      <c r="C219" t="inlineStr">
        <is>
          <t xml:space="preserve">CONCLUIDO	</t>
        </is>
      </c>
      <c r="D219" t="n">
        <v>7.0644</v>
      </c>
      <c r="E219" t="n">
        <v>14.16</v>
      </c>
      <c r="F219" t="n">
        <v>10.93</v>
      </c>
      <c r="G219" t="n">
        <v>65.56</v>
      </c>
      <c r="H219" t="n">
        <v>0.89</v>
      </c>
      <c r="I219" t="n">
        <v>10</v>
      </c>
      <c r="J219" t="n">
        <v>264.89</v>
      </c>
      <c r="K219" t="n">
        <v>58.47</v>
      </c>
      <c r="L219" t="n">
        <v>13.25</v>
      </c>
      <c r="M219" t="n">
        <v>8</v>
      </c>
      <c r="N219" t="n">
        <v>68.16</v>
      </c>
      <c r="O219" t="n">
        <v>32903.43</v>
      </c>
      <c r="P219" t="n">
        <v>154.89</v>
      </c>
      <c r="Q219" t="n">
        <v>623.97</v>
      </c>
      <c r="R219" t="n">
        <v>37.93</v>
      </c>
      <c r="S219" t="n">
        <v>29.8</v>
      </c>
      <c r="T219" t="n">
        <v>2972.62</v>
      </c>
      <c r="U219" t="n">
        <v>0.79</v>
      </c>
      <c r="V219" t="n">
        <v>0.85</v>
      </c>
      <c r="W219" t="n">
        <v>2.37</v>
      </c>
      <c r="X219" t="n">
        <v>0.18</v>
      </c>
      <c r="Y219" t="n">
        <v>1</v>
      </c>
      <c r="Z219" t="n">
        <v>10</v>
      </c>
    </row>
    <row r="220">
      <c r="A220" t="n">
        <v>50</v>
      </c>
      <c r="B220" t="n">
        <v>125</v>
      </c>
      <c r="C220" t="inlineStr">
        <is>
          <t xml:space="preserve">CONCLUIDO	</t>
        </is>
      </c>
      <c r="D220" t="n">
        <v>7.0664</v>
      </c>
      <c r="E220" t="n">
        <v>14.15</v>
      </c>
      <c r="F220" t="n">
        <v>10.92</v>
      </c>
      <c r="G220" t="n">
        <v>65.53</v>
      </c>
      <c r="H220" t="n">
        <v>0.91</v>
      </c>
      <c r="I220" t="n">
        <v>10</v>
      </c>
      <c r="J220" t="n">
        <v>265.36</v>
      </c>
      <c r="K220" t="n">
        <v>58.47</v>
      </c>
      <c r="L220" t="n">
        <v>13.5</v>
      </c>
      <c r="M220" t="n">
        <v>8</v>
      </c>
      <c r="N220" t="n">
        <v>68.38</v>
      </c>
      <c r="O220" t="n">
        <v>32961.36</v>
      </c>
      <c r="P220" t="n">
        <v>154</v>
      </c>
      <c r="Q220" t="n">
        <v>624</v>
      </c>
      <c r="R220" t="n">
        <v>37.82</v>
      </c>
      <c r="S220" t="n">
        <v>29.8</v>
      </c>
      <c r="T220" t="n">
        <v>2919.64</v>
      </c>
      <c r="U220" t="n">
        <v>0.79</v>
      </c>
      <c r="V220" t="n">
        <v>0.86</v>
      </c>
      <c r="W220" t="n">
        <v>2.37</v>
      </c>
      <c r="X220" t="n">
        <v>0.18</v>
      </c>
      <c r="Y220" t="n">
        <v>1</v>
      </c>
      <c r="Z220" t="n">
        <v>10</v>
      </c>
    </row>
    <row r="221">
      <c r="A221" t="n">
        <v>51</v>
      </c>
      <c r="B221" t="n">
        <v>125</v>
      </c>
      <c r="C221" t="inlineStr">
        <is>
          <t xml:space="preserve">CONCLUIDO	</t>
        </is>
      </c>
      <c r="D221" t="n">
        <v>7.0989</v>
      </c>
      <c r="E221" t="n">
        <v>14.09</v>
      </c>
      <c r="F221" t="n">
        <v>10.9</v>
      </c>
      <c r="G221" t="n">
        <v>72.7</v>
      </c>
      <c r="H221" t="n">
        <v>0.92</v>
      </c>
      <c r="I221" t="n">
        <v>9</v>
      </c>
      <c r="J221" t="n">
        <v>265.83</v>
      </c>
      <c r="K221" t="n">
        <v>58.47</v>
      </c>
      <c r="L221" t="n">
        <v>13.75</v>
      </c>
      <c r="M221" t="n">
        <v>7</v>
      </c>
      <c r="N221" t="n">
        <v>68.59999999999999</v>
      </c>
      <c r="O221" t="n">
        <v>33019.37</v>
      </c>
      <c r="P221" t="n">
        <v>152.7</v>
      </c>
      <c r="Q221" t="n">
        <v>623.97</v>
      </c>
      <c r="R221" t="n">
        <v>37.24</v>
      </c>
      <c r="S221" t="n">
        <v>29.8</v>
      </c>
      <c r="T221" t="n">
        <v>2632.02</v>
      </c>
      <c r="U221" t="n">
        <v>0.8</v>
      </c>
      <c r="V221" t="n">
        <v>0.86</v>
      </c>
      <c r="W221" t="n">
        <v>2.37</v>
      </c>
      <c r="X221" t="n">
        <v>0.16</v>
      </c>
      <c r="Y221" t="n">
        <v>1</v>
      </c>
      <c r="Z221" t="n">
        <v>10</v>
      </c>
    </row>
    <row r="222">
      <c r="A222" t="n">
        <v>52</v>
      </c>
      <c r="B222" t="n">
        <v>125</v>
      </c>
      <c r="C222" t="inlineStr">
        <is>
          <t xml:space="preserve">CONCLUIDO	</t>
        </is>
      </c>
      <c r="D222" t="n">
        <v>7.0958</v>
      </c>
      <c r="E222" t="n">
        <v>14.09</v>
      </c>
      <c r="F222" t="n">
        <v>10.91</v>
      </c>
      <c r="G222" t="n">
        <v>72.73999999999999</v>
      </c>
      <c r="H222" t="n">
        <v>0.9399999999999999</v>
      </c>
      <c r="I222" t="n">
        <v>9</v>
      </c>
      <c r="J222" t="n">
        <v>266.3</v>
      </c>
      <c r="K222" t="n">
        <v>58.47</v>
      </c>
      <c r="L222" t="n">
        <v>14</v>
      </c>
      <c r="M222" t="n">
        <v>7</v>
      </c>
      <c r="N222" t="n">
        <v>68.81999999999999</v>
      </c>
      <c r="O222" t="n">
        <v>33077.47</v>
      </c>
      <c r="P222" t="n">
        <v>152.96</v>
      </c>
      <c r="Q222" t="n">
        <v>623.97</v>
      </c>
      <c r="R222" t="n">
        <v>37.46</v>
      </c>
      <c r="S222" t="n">
        <v>29.8</v>
      </c>
      <c r="T222" t="n">
        <v>2742</v>
      </c>
      <c r="U222" t="n">
        <v>0.8</v>
      </c>
      <c r="V222" t="n">
        <v>0.86</v>
      </c>
      <c r="W222" t="n">
        <v>2.37</v>
      </c>
      <c r="X222" t="n">
        <v>0.16</v>
      </c>
      <c r="Y222" t="n">
        <v>1</v>
      </c>
      <c r="Z222" t="n">
        <v>10</v>
      </c>
    </row>
    <row r="223">
      <c r="A223" t="n">
        <v>53</v>
      </c>
      <c r="B223" t="n">
        <v>125</v>
      </c>
      <c r="C223" t="inlineStr">
        <is>
          <t xml:space="preserve">CONCLUIDO	</t>
        </is>
      </c>
      <c r="D223" t="n">
        <v>7.093</v>
      </c>
      <c r="E223" t="n">
        <v>14.1</v>
      </c>
      <c r="F223" t="n">
        <v>10.92</v>
      </c>
      <c r="G223" t="n">
        <v>72.78</v>
      </c>
      <c r="H223" t="n">
        <v>0.95</v>
      </c>
      <c r="I223" t="n">
        <v>9</v>
      </c>
      <c r="J223" t="n">
        <v>266.77</v>
      </c>
      <c r="K223" t="n">
        <v>58.47</v>
      </c>
      <c r="L223" t="n">
        <v>14.25</v>
      </c>
      <c r="M223" t="n">
        <v>7</v>
      </c>
      <c r="N223" t="n">
        <v>69.04000000000001</v>
      </c>
      <c r="O223" t="n">
        <v>33135.65</v>
      </c>
      <c r="P223" t="n">
        <v>153.13</v>
      </c>
      <c r="Q223" t="n">
        <v>623.97</v>
      </c>
      <c r="R223" t="n">
        <v>37.55</v>
      </c>
      <c r="S223" t="n">
        <v>29.8</v>
      </c>
      <c r="T223" t="n">
        <v>2789.99</v>
      </c>
      <c r="U223" t="n">
        <v>0.79</v>
      </c>
      <c r="V223" t="n">
        <v>0.86</v>
      </c>
      <c r="W223" t="n">
        <v>2.37</v>
      </c>
      <c r="X223" t="n">
        <v>0.17</v>
      </c>
      <c r="Y223" t="n">
        <v>1</v>
      </c>
      <c r="Z223" t="n">
        <v>10</v>
      </c>
    </row>
    <row r="224">
      <c r="A224" t="n">
        <v>54</v>
      </c>
      <c r="B224" t="n">
        <v>125</v>
      </c>
      <c r="C224" t="inlineStr">
        <is>
          <t xml:space="preserve">CONCLUIDO	</t>
        </is>
      </c>
      <c r="D224" t="n">
        <v>7.096</v>
      </c>
      <c r="E224" t="n">
        <v>14.09</v>
      </c>
      <c r="F224" t="n">
        <v>10.91</v>
      </c>
      <c r="G224" t="n">
        <v>72.73999999999999</v>
      </c>
      <c r="H224" t="n">
        <v>0.97</v>
      </c>
      <c r="I224" t="n">
        <v>9</v>
      </c>
      <c r="J224" t="n">
        <v>267.24</v>
      </c>
      <c r="K224" t="n">
        <v>58.47</v>
      </c>
      <c r="L224" t="n">
        <v>14.5</v>
      </c>
      <c r="M224" t="n">
        <v>7</v>
      </c>
      <c r="N224" t="n">
        <v>69.27</v>
      </c>
      <c r="O224" t="n">
        <v>33193.92</v>
      </c>
      <c r="P224" t="n">
        <v>152.92</v>
      </c>
      <c r="Q224" t="n">
        <v>623.97</v>
      </c>
      <c r="R224" t="n">
        <v>37.53</v>
      </c>
      <c r="S224" t="n">
        <v>29.8</v>
      </c>
      <c r="T224" t="n">
        <v>2779.63</v>
      </c>
      <c r="U224" t="n">
        <v>0.79</v>
      </c>
      <c r="V224" t="n">
        <v>0.86</v>
      </c>
      <c r="W224" t="n">
        <v>2.36</v>
      </c>
      <c r="X224" t="n">
        <v>0.16</v>
      </c>
      <c r="Y224" t="n">
        <v>1</v>
      </c>
      <c r="Z224" t="n">
        <v>10</v>
      </c>
    </row>
    <row r="225">
      <c r="A225" t="n">
        <v>55</v>
      </c>
      <c r="B225" t="n">
        <v>125</v>
      </c>
      <c r="C225" t="inlineStr">
        <is>
          <t xml:space="preserve">CONCLUIDO	</t>
        </is>
      </c>
      <c r="D225" t="n">
        <v>7.0961</v>
      </c>
      <c r="E225" t="n">
        <v>14.09</v>
      </c>
      <c r="F225" t="n">
        <v>10.91</v>
      </c>
      <c r="G225" t="n">
        <v>72.73999999999999</v>
      </c>
      <c r="H225" t="n">
        <v>0.98</v>
      </c>
      <c r="I225" t="n">
        <v>9</v>
      </c>
      <c r="J225" t="n">
        <v>267.71</v>
      </c>
      <c r="K225" t="n">
        <v>58.47</v>
      </c>
      <c r="L225" t="n">
        <v>14.75</v>
      </c>
      <c r="M225" t="n">
        <v>7</v>
      </c>
      <c r="N225" t="n">
        <v>69.48999999999999</v>
      </c>
      <c r="O225" t="n">
        <v>33252.27</v>
      </c>
      <c r="P225" t="n">
        <v>152.26</v>
      </c>
      <c r="Q225" t="n">
        <v>623.97</v>
      </c>
      <c r="R225" t="n">
        <v>37.41</v>
      </c>
      <c r="S225" t="n">
        <v>29.8</v>
      </c>
      <c r="T225" t="n">
        <v>2720.01</v>
      </c>
      <c r="U225" t="n">
        <v>0.8</v>
      </c>
      <c r="V225" t="n">
        <v>0.86</v>
      </c>
      <c r="W225" t="n">
        <v>2.37</v>
      </c>
      <c r="X225" t="n">
        <v>0.16</v>
      </c>
      <c r="Y225" t="n">
        <v>1</v>
      </c>
      <c r="Z225" t="n">
        <v>10</v>
      </c>
    </row>
    <row r="226">
      <c r="A226" t="n">
        <v>56</v>
      </c>
      <c r="B226" t="n">
        <v>125</v>
      </c>
      <c r="C226" t="inlineStr">
        <is>
          <t xml:space="preserve">CONCLUIDO	</t>
        </is>
      </c>
      <c r="D226" t="n">
        <v>7.0992</v>
      </c>
      <c r="E226" t="n">
        <v>14.09</v>
      </c>
      <c r="F226" t="n">
        <v>10.9</v>
      </c>
      <c r="G226" t="n">
        <v>72.69</v>
      </c>
      <c r="H226" t="n">
        <v>1</v>
      </c>
      <c r="I226" t="n">
        <v>9</v>
      </c>
      <c r="J226" t="n">
        <v>268.19</v>
      </c>
      <c r="K226" t="n">
        <v>58.47</v>
      </c>
      <c r="L226" t="n">
        <v>15</v>
      </c>
      <c r="M226" t="n">
        <v>7</v>
      </c>
      <c r="N226" t="n">
        <v>69.70999999999999</v>
      </c>
      <c r="O226" t="n">
        <v>33310.7</v>
      </c>
      <c r="P226" t="n">
        <v>151.08</v>
      </c>
      <c r="Q226" t="n">
        <v>624.05</v>
      </c>
      <c r="R226" t="n">
        <v>37.25</v>
      </c>
      <c r="S226" t="n">
        <v>29.8</v>
      </c>
      <c r="T226" t="n">
        <v>2638.22</v>
      </c>
      <c r="U226" t="n">
        <v>0.8</v>
      </c>
      <c r="V226" t="n">
        <v>0.86</v>
      </c>
      <c r="W226" t="n">
        <v>2.36</v>
      </c>
      <c r="X226" t="n">
        <v>0.16</v>
      </c>
      <c r="Y226" t="n">
        <v>1</v>
      </c>
      <c r="Z226" t="n">
        <v>10</v>
      </c>
    </row>
    <row r="227">
      <c r="A227" t="n">
        <v>57</v>
      </c>
      <c r="B227" t="n">
        <v>125</v>
      </c>
      <c r="C227" t="inlineStr">
        <is>
          <t xml:space="preserve">CONCLUIDO	</t>
        </is>
      </c>
      <c r="D227" t="n">
        <v>7.0911</v>
      </c>
      <c r="E227" t="n">
        <v>14.1</v>
      </c>
      <c r="F227" t="n">
        <v>10.92</v>
      </c>
      <c r="G227" t="n">
        <v>72.8</v>
      </c>
      <c r="H227" t="n">
        <v>1.01</v>
      </c>
      <c r="I227" t="n">
        <v>9</v>
      </c>
      <c r="J227" t="n">
        <v>268.66</v>
      </c>
      <c r="K227" t="n">
        <v>58.47</v>
      </c>
      <c r="L227" t="n">
        <v>15.25</v>
      </c>
      <c r="M227" t="n">
        <v>7</v>
      </c>
      <c r="N227" t="n">
        <v>69.94</v>
      </c>
      <c r="O227" t="n">
        <v>33369.22</v>
      </c>
      <c r="P227" t="n">
        <v>150.32</v>
      </c>
      <c r="Q227" t="n">
        <v>624</v>
      </c>
      <c r="R227" t="n">
        <v>37.78</v>
      </c>
      <c r="S227" t="n">
        <v>29.8</v>
      </c>
      <c r="T227" t="n">
        <v>2903.22</v>
      </c>
      <c r="U227" t="n">
        <v>0.79</v>
      </c>
      <c r="V227" t="n">
        <v>0.86</v>
      </c>
      <c r="W227" t="n">
        <v>2.37</v>
      </c>
      <c r="X227" t="n">
        <v>0.17</v>
      </c>
      <c r="Y227" t="n">
        <v>1</v>
      </c>
      <c r="Z227" t="n">
        <v>10</v>
      </c>
    </row>
    <row r="228">
      <c r="A228" t="n">
        <v>58</v>
      </c>
      <c r="B228" t="n">
        <v>125</v>
      </c>
      <c r="C228" t="inlineStr">
        <is>
          <t xml:space="preserve">CONCLUIDO	</t>
        </is>
      </c>
      <c r="D228" t="n">
        <v>7.132</v>
      </c>
      <c r="E228" t="n">
        <v>14.02</v>
      </c>
      <c r="F228" t="n">
        <v>10.89</v>
      </c>
      <c r="G228" t="n">
        <v>81.65000000000001</v>
      </c>
      <c r="H228" t="n">
        <v>1.03</v>
      </c>
      <c r="I228" t="n">
        <v>8</v>
      </c>
      <c r="J228" t="n">
        <v>269.14</v>
      </c>
      <c r="K228" t="n">
        <v>58.47</v>
      </c>
      <c r="L228" t="n">
        <v>15.5</v>
      </c>
      <c r="M228" t="n">
        <v>6</v>
      </c>
      <c r="N228" t="n">
        <v>70.16</v>
      </c>
      <c r="O228" t="n">
        <v>33427.83</v>
      </c>
      <c r="P228" t="n">
        <v>149.75</v>
      </c>
      <c r="Q228" t="n">
        <v>623.97</v>
      </c>
      <c r="R228" t="n">
        <v>36.73</v>
      </c>
      <c r="S228" t="n">
        <v>29.8</v>
      </c>
      <c r="T228" t="n">
        <v>2385.44</v>
      </c>
      <c r="U228" t="n">
        <v>0.8100000000000001</v>
      </c>
      <c r="V228" t="n">
        <v>0.86</v>
      </c>
      <c r="W228" t="n">
        <v>2.36</v>
      </c>
      <c r="X228" t="n">
        <v>0.14</v>
      </c>
      <c r="Y228" t="n">
        <v>1</v>
      </c>
      <c r="Z228" t="n">
        <v>10</v>
      </c>
    </row>
    <row r="229">
      <c r="A229" t="n">
        <v>59</v>
      </c>
      <c r="B229" t="n">
        <v>125</v>
      </c>
      <c r="C229" t="inlineStr">
        <is>
          <t xml:space="preserve">CONCLUIDO	</t>
        </is>
      </c>
      <c r="D229" t="n">
        <v>7.1277</v>
      </c>
      <c r="E229" t="n">
        <v>14.03</v>
      </c>
      <c r="F229" t="n">
        <v>10.89</v>
      </c>
      <c r="G229" t="n">
        <v>81.70999999999999</v>
      </c>
      <c r="H229" t="n">
        <v>1.04</v>
      </c>
      <c r="I229" t="n">
        <v>8</v>
      </c>
      <c r="J229" t="n">
        <v>269.61</v>
      </c>
      <c r="K229" t="n">
        <v>58.47</v>
      </c>
      <c r="L229" t="n">
        <v>15.75</v>
      </c>
      <c r="M229" t="n">
        <v>6</v>
      </c>
      <c r="N229" t="n">
        <v>70.39</v>
      </c>
      <c r="O229" t="n">
        <v>33486.53</v>
      </c>
      <c r="P229" t="n">
        <v>149.88</v>
      </c>
      <c r="Q229" t="n">
        <v>624.02</v>
      </c>
      <c r="R229" t="n">
        <v>36.92</v>
      </c>
      <c r="S229" t="n">
        <v>29.8</v>
      </c>
      <c r="T229" t="n">
        <v>2479.62</v>
      </c>
      <c r="U229" t="n">
        <v>0.8100000000000001</v>
      </c>
      <c r="V229" t="n">
        <v>0.86</v>
      </c>
      <c r="W229" t="n">
        <v>2.37</v>
      </c>
      <c r="X229" t="n">
        <v>0.15</v>
      </c>
      <c r="Y229" t="n">
        <v>1</v>
      </c>
      <c r="Z229" t="n">
        <v>10</v>
      </c>
    </row>
    <row r="230">
      <c r="A230" t="n">
        <v>60</v>
      </c>
      <c r="B230" t="n">
        <v>125</v>
      </c>
      <c r="C230" t="inlineStr">
        <is>
          <t xml:space="preserve">CONCLUIDO	</t>
        </is>
      </c>
      <c r="D230" t="n">
        <v>7.1328</v>
      </c>
      <c r="E230" t="n">
        <v>14.02</v>
      </c>
      <c r="F230" t="n">
        <v>10.88</v>
      </c>
      <c r="G230" t="n">
        <v>81.64</v>
      </c>
      <c r="H230" t="n">
        <v>1.05</v>
      </c>
      <c r="I230" t="n">
        <v>8</v>
      </c>
      <c r="J230" t="n">
        <v>270.09</v>
      </c>
      <c r="K230" t="n">
        <v>58.47</v>
      </c>
      <c r="L230" t="n">
        <v>16</v>
      </c>
      <c r="M230" t="n">
        <v>6</v>
      </c>
      <c r="N230" t="n">
        <v>70.62</v>
      </c>
      <c r="O230" t="n">
        <v>33545.31</v>
      </c>
      <c r="P230" t="n">
        <v>148.83</v>
      </c>
      <c r="Q230" t="n">
        <v>623.97</v>
      </c>
      <c r="R230" t="n">
        <v>36.6</v>
      </c>
      <c r="S230" t="n">
        <v>29.8</v>
      </c>
      <c r="T230" t="n">
        <v>2316.92</v>
      </c>
      <c r="U230" t="n">
        <v>0.8100000000000001</v>
      </c>
      <c r="V230" t="n">
        <v>0.86</v>
      </c>
      <c r="W230" t="n">
        <v>2.37</v>
      </c>
      <c r="X230" t="n">
        <v>0.14</v>
      </c>
      <c r="Y230" t="n">
        <v>1</v>
      </c>
      <c r="Z230" t="n">
        <v>10</v>
      </c>
    </row>
    <row r="231">
      <c r="A231" t="n">
        <v>61</v>
      </c>
      <c r="B231" t="n">
        <v>125</v>
      </c>
      <c r="C231" t="inlineStr">
        <is>
          <t xml:space="preserve">CONCLUIDO	</t>
        </is>
      </c>
      <c r="D231" t="n">
        <v>7.1342</v>
      </c>
      <c r="E231" t="n">
        <v>14.02</v>
      </c>
      <c r="F231" t="n">
        <v>10.88</v>
      </c>
      <c r="G231" t="n">
        <v>81.62</v>
      </c>
      <c r="H231" t="n">
        <v>1.07</v>
      </c>
      <c r="I231" t="n">
        <v>8</v>
      </c>
      <c r="J231" t="n">
        <v>270.57</v>
      </c>
      <c r="K231" t="n">
        <v>58.47</v>
      </c>
      <c r="L231" t="n">
        <v>16.25</v>
      </c>
      <c r="M231" t="n">
        <v>6</v>
      </c>
      <c r="N231" t="n">
        <v>70.84</v>
      </c>
      <c r="O231" t="n">
        <v>33604.17</v>
      </c>
      <c r="P231" t="n">
        <v>148.35</v>
      </c>
      <c r="Q231" t="n">
        <v>623.97</v>
      </c>
      <c r="R231" t="n">
        <v>36.41</v>
      </c>
      <c r="S231" t="n">
        <v>29.8</v>
      </c>
      <c r="T231" t="n">
        <v>2224.83</v>
      </c>
      <c r="U231" t="n">
        <v>0.82</v>
      </c>
      <c r="V231" t="n">
        <v>0.86</v>
      </c>
      <c r="W231" t="n">
        <v>2.37</v>
      </c>
      <c r="X231" t="n">
        <v>0.14</v>
      </c>
      <c r="Y231" t="n">
        <v>1</v>
      </c>
      <c r="Z231" t="n">
        <v>10</v>
      </c>
    </row>
    <row r="232">
      <c r="A232" t="n">
        <v>62</v>
      </c>
      <c r="B232" t="n">
        <v>125</v>
      </c>
      <c r="C232" t="inlineStr">
        <is>
          <t xml:space="preserve">CONCLUIDO	</t>
        </is>
      </c>
      <c r="D232" t="n">
        <v>7.1361</v>
      </c>
      <c r="E232" t="n">
        <v>14.01</v>
      </c>
      <c r="F232" t="n">
        <v>10.88</v>
      </c>
      <c r="G232" t="n">
        <v>81.59</v>
      </c>
      <c r="H232" t="n">
        <v>1.08</v>
      </c>
      <c r="I232" t="n">
        <v>8</v>
      </c>
      <c r="J232" t="n">
        <v>271.05</v>
      </c>
      <c r="K232" t="n">
        <v>58.47</v>
      </c>
      <c r="L232" t="n">
        <v>16.5</v>
      </c>
      <c r="M232" t="n">
        <v>6</v>
      </c>
      <c r="N232" t="n">
        <v>71.06999999999999</v>
      </c>
      <c r="O232" t="n">
        <v>33663.13</v>
      </c>
      <c r="P232" t="n">
        <v>147.66</v>
      </c>
      <c r="Q232" t="n">
        <v>623.97</v>
      </c>
      <c r="R232" t="n">
        <v>36.43</v>
      </c>
      <c r="S232" t="n">
        <v>29.8</v>
      </c>
      <c r="T232" t="n">
        <v>2232.85</v>
      </c>
      <c r="U232" t="n">
        <v>0.82</v>
      </c>
      <c r="V232" t="n">
        <v>0.86</v>
      </c>
      <c r="W232" t="n">
        <v>2.36</v>
      </c>
      <c r="X232" t="n">
        <v>0.13</v>
      </c>
      <c r="Y232" t="n">
        <v>1</v>
      </c>
      <c r="Z232" t="n">
        <v>10</v>
      </c>
    </row>
    <row r="233">
      <c r="A233" t="n">
        <v>63</v>
      </c>
      <c r="B233" t="n">
        <v>125</v>
      </c>
      <c r="C233" t="inlineStr">
        <is>
          <t xml:space="preserve">CONCLUIDO	</t>
        </is>
      </c>
      <c r="D233" t="n">
        <v>7.1402</v>
      </c>
      <c r="E233" t="n">
        <v>14.01</v>
      </c>
      <c r="F233" t="n">
        <v>10.87</v>
      </c>
      <c r="G233" t="n">
        <v>81.53</v>
      </c>
      <c r="H233" t="n">
        <v>1.1</v>
      </c>
      <c r="I233" t="n">
        <v>8</v>
      </c>
      <c r="J233" t="n">
        <v>271.52</v>
      </c>
      <c r="K233" t="n">
        <v>58.47</v>
      </c>
      <c r="L233" t="n">
        <v>16.75</v>
      </c>
      <c r="M233" t="n">
        <v>6</v>
      </c>
      <c r="N233" t="n">
        <v>71.3</v>
      </c>
      <c r="O233" t="n">
        <v>33722.17</v>
      </c>
      <c r="P233" t="n">
        <v>146.73</v>
      </c>
      <c r="Q233" t="n">
        <v>623.97</v>
      </c>
      <c r="R233" t="n">
        <v>36.27</v>
      </c>
      <c r="S233" t="n">
        <v>29.8</v>
      </c>
      <c r="T233" t="n">
        <v>2151.22</v>
      </c>
      <c r="U233" t="n">
        <v>0.82</v>
      </c>
      <c r="V233" t="n">
        <v>0.86</v>
      </c>
      <c r="W233" t="n">
        <v>2.36</v>
      </c>
      <c r="X233" t="n">
        <v>0.12</v>
      </c>
      <c r="Y233" t="n">
        <v>1</v>
      </c>
      <c r="Z233" t="n">
        <v>10</v>
      </c>
    </row>
    <row r="234">
      <c r="A234" t="n">
        <v>64</v>
      </c>
      <c r="B234" t="n">
        <v>125</v>
      </c>
      <c r="C234" t="inlineStr">
        <is>
          <t xml:space="preserve">CONCLUIDO	</t>
        </is>
      </c>
      <c r="D234" t="n">
        <v>7.1368</v>
      </c>
      <c r="E234" t="n">
        <v>14.01</v>
      </c>
      <c r="F234" t="n">
        <v>10.88</v>
      </c>
      <c r="G234" t="n">
        <v>81.58</v>
      </c>
      <c r="H234" t="n">
        <v>1.11</v>
      </c>
      <c r="I234" t="n">
        <v>8</v>
      </c>
      <c r="J234" t="n">
        <v>272</v>
      </c>
      <c r="K234" t="n">
        <v>58.47</v>
      </c>
      <c r="L234" t="n">
        <v>17</v>
      </c>
      <c r="M234" t="n">
        <v>6</v>
      </c>
      <c r="N234" t="n">
        <v>71.53</v>
      </c>
      <c r="O234" t="n">
        <v>33781.3</v>
      </c>
      <c r="P234" t="n">
        <v>145.74</v>
      </c>
      <c r="Q234" t="n">
        <v>624</v>
      </c>
      <c r="R234" t="n">
        <v>36.32</v>
      </c>
      <c r="S234" t="n">
        <v>29.8</v>
      </c>
      <c r="T234" t="n">
        <v>2176.68</v>
      </c>
      <c r="U234" t="n">
        <v>0.82</v>
      </c>
      <c r="V234" t="n">
        <v>0.86</v>
      </c>
      <c r="W234" t="n">
        <v>2.37</v>
      </c>
      <c r="X234" t="n">
        <v>0.13</v>
      </c>
      <c r="Y234" t="n">
        <v>1</v>
      </c>
      <c r="Z234" t="n">
        <v>10</v>
      </c>
    </row>
    <row r="235">
      <c r="A235" t="n">
        <v>65</v>
      </c>
      <c r="B235" t="n">
        <v>125</v>
      </c>
      <c r="C235" t="inlineStr">
        <is>
          <t xml:space="preserve">CONCLUIDO	</t>
        </is>
      </c>
      <c r="D235" t="n">
        <v>7.169</v>
      </c>
      <c r="E235" t="n">
        <v>13.95</v>
      </c>
      <c r="F235" t="n">
        <v>10.86</v>
      </c>
      <c r="G235" t="n">
        <v>93.09999999999999</v>
      </c>
      <c r="H235" t="n">
        <v>1.13</v>
      </c>
      <c r="I235" t="n">
        <v>7</v>
      </c>
      <c r="J235" t="n">
        <v>272.48</v>
      </c>
      <c r="K235" t="n">
        <v>58.47</v>
      </c>
      <c r="L235" t="n">
        <v>17.25</v>
      </c>
      <c r="M235" t="n">
        <v>5</v>
      </c>
      <c r="N235" t="n">
        <v>71.76000000000001</v>
      </c>
      <c r="O235" t="n">
        <v>33840.65</v>
      </c>
      <c r="P235" t="n">
        <v>144.12</v>
      </c>
      <c r="Q235" t="n">
        <v>623.97</v>
      </c>
      <c r="R235" t="n">
        <v>35.83</v>
      </c>
      <c r="S235" t="n">
        <v>29.8</v>
      </c>
      <c r="T235" t="n">
        <v>1939.1</v>
      </c>
      <c r="U235" t="n">
        <v>0.83</v>
      </c>
      <c r="V235" t="n">
        <v>0.86</v>
      </c>
      <c r="W235" t="n">
        <v>2.36</v>
      </c>
      <c r="X235" t="n">
        <v>0.11</v>
      </c>
      <c r="Y235" t="n">
        <v>1</v>
      </c>
      <c r="Z235" t="n">
        <v>10</v>
      </c>
    </row>
    <row r="236">
      <c r="A236" t="n">
        <v>66</v>
      </c>
      <c r="B236" t="n">
        <v>125</v>
      </c>
      <c r="C236" t="inlineStr">
        <is>
          <t xml:space="preserve">CONCLUIDO	</t>
        </is>
      </c>
      <c r="D236" t="n">
        <v>7.1673</v>
      </c>
      <c r="E236" t="n">
        <v>13.95</v>
      </c>
      <c r="F236" t="n">
        <v>10.86</v>
      </c>
      <c r="G236" t="n">
        <v>93.13</v>
      </c>
      <c r="H236" t="n">
        <v>1.14</v>
      </c>
      <c r="I236" t="n">
        <v>7</v>
      </c>
      <c r="J236" t="n">
        <v>272.97</v>
      </c>
      <c r="K236" t="n">
        <v>58.47</v>
      </c>
      <c r="L236" t="n">
        <v>17.5</v>
      </c>
      <c r="M236" t="n">
        <v>5</v>
      </c>
      <c r="N236" t="n">
        <v>71.98999999999999</v>
      </c>
      <c r="O236" t="n">
        <v>33899.96</v>
      </c>
      <c r="P236" t="n">
        <v>144.33</v>
      </c>
      <c r="Q236" t="n">
        <v>623.97</v>
      </c>
      <c r="R236" t="n">
        <v>36.06</v>
      </c>
      <c r="S236" t="n">
        <v>29.8</v>
      </c>
      <c r="T236" t="n">
        <v>2052.07</v>
      </c>
      <c r="U236" t="n">
        <v>0.83</v>
      </c>
      <c r="V236" t="n">
        <v>0.86</v>
      </c>
      <c r="W236" t="n">
        <v>2.36</v>
      </c>
      <c r="X236" t="n">
        <v>0.12</v>
      </c>
      <c r="Y236" t="n">
        <v>1</v>
      </c>
      <c r="Z236" t="n">
        <v>10</v>
      </c>
    </row>
    <row r="237">
      <c r="A237" t="n">
        <v>67</v>
      </c>
      <c r="B237" t="n">
        <v>125</v>
      </c>
      <c r="C237" t="inlineStr">
        <is>
          <t xml:space="preserve">CONCLUIDO	</t>
        </is>
      </c>
      <c r="D237" t="n">
        <v>7.1646</v>
      </c>
      <c r="E237" t="n">
        <v>13.96</v>
      </c>
      <c r="F237" t="n">
        <v>10.87</v>
      </c>
      <c r="G237" t="n">
        <v>93.17</v>
      </c>
      <c r="H237" t="n">
        <v>1.16</v>
      </c>
      <c r="I237" t="n">
        <v>7</v>
      </c>
      <c r="J237" t="n">
        <v>273.45</v>
      </c>
      <c r="K237" t="n">
        <v>58.47</v>
      </c>
      <c r="L237" t="n">
        <v>17.75</v>
      </c>
      <c r="M237" t="n">
        <v>5</v>
      </c>
      <c r="N237" t="n">
        <v>72.22</v>
      </c>
      <c r="O237" t="n">
        <v>33959.36</v>
      </c>
      <c r="P237" t="n">
        <v>144.67</v>
      </c>
      <c r="Q237" t="n">
        <v>623.97</v>
      </c>
      <c r="R237" t="n">
        <v>36.17</v>
      </c>
      <c r="S237" t="n">
        <v>29.8</v>
      </c>
      <c r="T237" t="n">
        <v>2108.88</v>
      </c>
      <c r="U237" t="n">
        <v>0.82</v>
      </c>
      <c r="V237" t="n">
        <v>0.86</v>
      </c>
      <c r="W237" t="n">
        <v>2.36</v>
      </c>
      <c r="X237" t="n">
        <v>0.12</v>
      </c>
      <c r="Y237" t="n">
        <v>1</v>
      </c>
      <c r="Z237" t="n">
        <v>10</v>
      </c>
    </row>
    <row r="238">
      <c r="A238" t="n">
        <v>68</v>
      </c>
      <c r="B238" t="n">
        <v>125</v>
      </c>
      <c r="C238" t="inlineStr">
        <is>
          <t xml:space="preserve">CONCLUIDO	</t>
        </is>
      </c>
      <c r="D238" t="n">
        <v>7.165</v>
      </c>
      <c r="E238" t="n">
        <v>13.96</v>
      </c>
      <c r="F238" t="n">
        <v>10.87</v>
      </c>
      <c r="G238" t="n">
        <v>93.16</v>
      </c>
      <c r="H238" t="n">
        <v>1.17</v>
      </c>
      <c r="I238" t="n">
        <v>7</v>
      </c>
      <c r="J238" t="n">
        <v>273.93</v>
      </c>
      <c r="K238" t="n">
        <v>58.47</v>
      </c>
      <c r="L238" t="n">
        <v>18</v>
      </c>
      <c r="M238" t="n">
        <v>5</v>
      </c>
      <c r="N238" t="n">
        <v>72.45999999999999</v>
      </c>
      <c r="O238" t="n">
        <v>34018.85</v>
      </c>
      <c r="P238" t="n">
        <v>145.18</v>
      </c>
      <c r="Q238" t="n">
        <v>623.98</v>
      </c>
      <c r="R238" t="n">
        <v>36.05</v>
      </c>
      <c r="S238" t="n">
        <v>29.8</v>
      </c>
      <c r="T238" t="n">
        <v>2049.74</v>
      </c>
      <c r="U238" t="n">
        <v>0.83</v>
      </c>
      <c r="V238" t="n">
        <v>0.86</v>
      </c>
      <c r="W238" t="n">
        <v>2.37</v>
      </c>
      <c r="X238" t="n">
        <v>0.12</v>
      </c>
      <c r="Y238" t="n">
        <v>1</v>
      </c>
      <c r="Z238" t="n">
        <v>10</v>
      </c>
    </row>
    <row r="239">
      <c r="A239" t="n">
        <v>69</v>
      </c>
      <c r="B239" t="n">
        <v>125</v>
      </c>
      <c r="C239" t="inlineStr">
        <is>
          <t xml:space="preserve">CONCLUIDO	</t>
        </is>
      </c>
      <c r="D239" t="n">
        <v>7.1655</v>
      </c>
      <c r="E239" t="n">
        <v>13.96</v>
      </c>
      <c r="F239" t="n">
        <v>10.87</v>
      </c>
      <c r="G239" t="n">
        <v>93.16</v>
      </c>
      <c r="H239" t="n">
        <v>1.18</v>
      </c>
      <c r="I239" t="n">
        <v>7</v>
      </c>
      <c r="J239" t="n">
        <v>274.41</v>
      </c>
      <c r="K239" t="n">
        <v>58.47</v>
      </c>
      <c r="L239" t="n">
        <v>18.25</v>
      </c>
      <c r="M239" t="n">
        <v>5</v>
      </c>
      <c r="N239" t="n">
        <v>72.69</v>
      </c>
      <c r="O239" t="n">
        <v>34078.44</v>
      </c>
      <c r="P239" t="n">
        <v>144.41</v>
      </c>
      <c r="Q239" t="n">
        <v>623.97</v>
      </c>
      <c r="R239" t="n">
        <v>36.19</v>
      </c>
      <c r="S239" t="n">
        <v>29.8</v>
      </c>
      <c r="T239" t="n">
        <v>2119.85</v>
      </c>
      <c r="U239" t="n">
        <v>0.82</v>
      </c>
      <c r="V239" t="n">
        <v>0.86</v>
      </c>
      <c r="W239" t="n">
        <v>2.36</v>
      </c>
      <c r="X239" t="n">
        <v>0.12</v>
      </c>
      <c r="Y239" t="n">
        <v>1</v>
      </c>
      <c r="Z239" t="n">
        <v>10</v>
      </c>
    </row>
    <row r="240">
      <c r="A240" t="n">
        <v>70</v>
      </c>
      <c r="B240" t="n">
        <v>125</v>
      </c>
      <c r="C240" t="inlineStr">
        <is>
          <t xml:space="preserve">CONCLUIDO	</t>
        </is>
      </c>
      <c r="D240" t="n">
        <v>7.1677</v>
      </c>
      <c r="E240" t="n">
        <v>13.95</v>
      </c>
      <c r="F240" t="n">
        <v>10.86</v>
      </c>
      <c r="G240" t="n">
        <v>93.12</v>
      </c>
      <c r="H240" t="n">
        <v>1.2</v>
      </c>
      <c r="I240" t="n">
        <v>7</v>
      </c>
      <c r="J240" t="n">
        <v>274.9</v>
      </c>
      <c r="K240" t="n">
        <v>58.47</v>
      </c>
      <c r="L240" t="n">
        <v>18.5</v>
      </c>
      <c r="M240" t="n">
        <v>5</v>
      </c>
      <c r="N240" t="n">
        <v>72.92</v>
      </c>
      <c r="O240" t="n">
        <v>34138.11</v>
      </c>
      <c r="P240" t="n">
        <v>144.07</v>
      </c>
      <c r="Q240" t="n">
        <v>624.01</v>
      </c>
      <c r="R240" t="n">
        <v>35.98</v>
      </c>
      <c r="S240" t="n">
        <v>29.8</v>
      </c>
      <c r="T240" t="n">
        <v>2011.85</v>
      </c>
      <c r="U240" t="n">
        <v>0.83</v>
      </c>
      <c r="V240" t="n">
        <v>0.86</v>
      </c>
      <c r="W240" t="n">
        <v>2.36</v>
      </c>
      <c r="X240" t="n">
        <v>0.12</v>
      </c>
      <c r="Y240" t="n">
        <v>1</v>
      </c>
      <c r="Z240" t="n">
        <v>10</v>
      </c>
    </row>
    <row r="241">
      <c r="A241" t="n">
        <v>71</v>
      </c>
      <c r="B241" t="n">
        <v>125</v>
      </c>
      <c r="C241" t="inlineStr">
        <is>
          <t xml:space="preserve">CONCLUIDO	</t>
        </is>
      </c>
      <c r="D241" t="n">
        <v>7.1693</v>
      </c>
      <c r="E241" t="n">
        <v>13.95</v>
      </c>
      <c r="F241" t="n">
        <v>10.86</v>
      </c>
      <c r="G241" t="n">
        <v>93.09</v>
      </c>
      <c r="H241" t="n">
        <v>1.21</v>
      </c>
      <c r="I241" t="n">
        <v>7</v>
      </c>
      <c r="J241" t="n">
        <v>275.38</v>
      </c>
      <c r="K241" t="n">
        <v>58.47</v>
      </c>
      <c r="L241" t="n">
        <v>18.75</v>
      </c>
      <c r="M241" t="n">
        <v>5</v>
      </c>
      <c r="N241" t="n">
        <v>73.16</v>
      </c>
      <c r="O241" t="n">
        <v>34197.87</v>
      </c>
      <c r="P241" t="n">
        <v>143.5</v>
      </c>
      <c r="Q241" t="n">
        <v>624.01</v>
      </c>
      <c r="R241" t="n">
        <v>35.85</v>
      </c>
      <c r="S241" t="n">
        <v>29.8</v>
      </c>
      <c r="T241" t="n">
        <v>1950.46</v>
      </c>
      <c r="U241" t="n">
        <v>0.83</v>
      </c>
      <c r="V241" t="n">
        <v>0.86</v>
      </c>
      <c r="W241" t="n">
        <v>2.36</v>
      </c>
      <c r="X241" t="n">
        <v>0.11</v>
      </c>
      <c r="Y241" t="n">
        <v>1</v>
      </c>
      <c r="Z241" t="n">
        <v>10</v>
      </c>
    </row>
    <row r="242">
      <c r="A242" t="n">
        <v>72</v>
      </c>
      <c r="B242" t="n">
        <v>125</v>
      </c>
      <c r="C242" t="inlineStr">
        <is>
          <t xml:space="preserve">CONCLUIDO	</t>
        </is>
      </c>
      <c r="D242" t="n">
        <v>7.1623</v>
      </c>
      <c r="E242" t="n">
        <v>13.96</v>
      </c>
      <c r="F242" t="n">
        <v>10.87</v>
      </c>
      <c r="G242" t="n">
        <v>93.20999999999999</v>
      </c>
      <c r="H242" t="n">
        <v>1.23</v>
      </c>
      <c r="I242" t="n">
        <v>7</v>
      </c>
      <c r="J242" t="n">
        <v>275.87</v>
      </c>
      <c r="K242" t="n">
        <v>58.47</v>
      </c>
      <c r="L242" t="n">
        <v>19</v>
      </c>
      <c r="M242" t="n">
        <v>4</v>
      </c>
      <c r="N242" t="n">
        <v>73.39</v>
      </c>
      <c r="O242" t="n">
        <v>34257.73</v>
      </c>
      <c r="P242" t="n">
        <v>143.19</v>
      </c>
      <c r="Q242" t="n">
        <v>624</v>
      </c>
      <c r="R242" t="n">
        <v>36.29</v>
      </c>
      <c r="S242" t="n">
        <v>29.8</v>
      </c>
      <c r="T242" t="n">
        <v>2167.58</v>
      </c>
      <c r="U242" t="n">
        <v>0.82</v>
      </c>
      <c r="V242" t="n">
        <v>0.86</v>
      </c>
      <c r="W242" t="n">
        <v>2.36</v>
      </c>
      <c r="X242" t="n">
        <v>0.13</v>
      </c>
      <c r="Y242" t="n">
        <v>1</v>
      </c>
      <c r="Z242" t="n">
        <v>10</v>
      </c>
    </row>
    <row r="243">
      <c r="A243" t="n">
        <v>73</v>
      </c>
      <c r="B243" t="n">
        <v>125</v>
      </c>
      <c r="C243" t="inlineStr">
        <is>
          <t xml:space="preserve">CONCLUIDO	</t>
        </is>
      </c>
      <c r="D243" t="n">
        <v>7.1603</v>
      </c>
      <c r="E243" t="n">
        <v>13.97</v>
      </c>
      <c r="F243" t="n">
        <v>10.88</v>
      </c>
      <c r="G243" t="n">
        <v>93.23999999999999</v>
      </c>
      <c r="H243" t="n">
        <v>1.24</v>
      </c>
      <c r="I243" t="n">
        <v>7</v>
      </c>
      <c r="J243" t="n">
        <v>276.35</v>
      </c>
      <c r="K243" t="n">
        <v>58.47</v>
      </c>
      <c r="L243" t="n">
        <v>19.25</v>
      </c>
      <c r="M243" t="n">
        <v>3</v>
      </c>
      <c r="N243" t="n">
        <v>73.63</v>
      </c>
      <c r="O243" t="n">
        <v>34317.68</v>
      </c>
      <c r="P243" t="n">
        <v>142.55</v>
      </c>
      <c r="Q243" t="n">
        <v>623.98</v>
      </c>
      <c r="R243" t="n">
        <v>36.41</v>
      </c>
      <c r="S243" t="n">
        <v>29.8</v>
      </c>
      <c r="T243" t="n">
        <v>2226.56</v>
      </c>
      <c r="U243" t="n">
        <v>0.82</v>
      </c>
      <c r="V243" t="n">
        <v>0.86</v>
      </c>
      <c r="W243" t="n">
        <v>2.37</v>
      </c>
      <c r="X243" t="n">
        <v>0.13</v>
      </c>
      <c r="Y243" t="n">
        <v>1</v>
      </c>
      <c r="Z243" t="n">
        <v>10</v>
      </c>
    </row>
    <row r="244">
      <c r="A244" t="n">
        <v>74</v>
      </c>
      <c r="B244" t="n">
        <v>125</v>
      </c>
      <c r="C244" t="inlineStr">
        <is>
          <t xml:space="preserve">CONCLUIDO	</t>
        </is>
      </c>
      <c r="D244" t="n">
        <v>7.1625</v>
      </c>
      <c r="E244" t="n">
        <v>13.96</v>
      </c>
      <c r="F244" t="n">
        <v>10.87</v>
      </c>
      <c r="G244" t="n">
        <v>93.20999999999999</v>
      </c>
      <c r="H244" t="n">
        <v>1.25</v>
      </c>
      <c r="I244" t="n">
        <v>7</v>
      </c>
      <c r="J244" t="n">
        <v>276.84</v>
      </c>
      <c r="K244" t="n">
        <v>58.47</v>
      </c>
      <c r="L244" t="n">
        <v>19.5</v>
      </c>
      <c r="M244" t="n">
        <v>3</v>
      </c>
      <c r="N244" t="n">
        <v>73.87</v>
      </c>
      <c r="O244" t="n">
        <v>34377.72</v>
      </c>
      <c r="P244" t="n">
        <v>142.01</v>
      </c>
      <c r="Q244" t="n">
        <v>624.01</v>
      </c>
      <c r="R244" t="n">
        <v>36.32</v>
      </c>
      <c r="S244" t="n">
        <v>29.8</v>
      </c>
      <c r="T244" t="n">
        <v>2182.99</v>
      </c>
      <c r="U244" t="n">
        <v>0.82</v>
      </c>
      <c r="V244" t="n">
        <v>0.86</v>
      </c>
      <c r="W244" t="n">
        <v>2.36</v>
      </c>
      <c r="X244" t="n">
        <v>0.13</v>
      </c>
      <c r="Y244" t="n">
        <v>1</v>
      </c>
      <c r="Z244" t="n">
        <v>10</v>
      </c>
    </row>
    <row r="245">
      <c r="A245" t="n">
        <v>75</v>
      </c>
      <c r="B245" t="n">
        <v>125</v>
      </c>
      <c r="C245" t="inlineStr">
        <is>
          <t xml:space="preserve">CONCLUIDO	</t>
        </is>
      </c>
      <c r="D245" t="n">
        <v>7.162</v>
      </c>
      <c r="E245" t="n">
        <v>13.96</v>
      </c>
      <c r="F245" t="n">
        <v>10.88</v>
      </c>
      <c r="G245" t="n">
        <v>93.20999999999999</v>
      </c>
      <c r="H245" t="n">
        <v>1.27</v>
      </c>
      <c r="I245" t="n">
        <v>7</v>
      </c>
      <c r="J245" t="n">
        <v>277.33</v>
      </c>
      <c r="K245" t="n">
        <v>58.47</v>
      </c>
      <c r="L245" t="n">
        <v>19.75</v>
      </c>
      <c r="M245" t="n">
        <v>3</v>
      </c>
      <c r="N245" t="n">
        <v>74.09999999999999</v>
      </c>
      <c r="O245" t="n">
        <v>34437.85</v>
      </c>
      <c r="P245" t="n">
        <v>141.51</v>
      </c>
      <c r="Q245" t="n">
        <v>624.05</v>
      </c>
      <c r="R245" t="n">
        <v>36.28</v>
      </c>
      <c r="S245" t="n">
        <v>29.8</v>
      </c>
      <c r="T245" t="n">
        <v>2161.05</v>
      </c>
      <c r="U245" t="n">
        <v>0.82</v>
      </c>
      <c r="V245" t="n">
        <v>0.86</v>
      </c>
      <c r="W245" t="n">
        <v>2.37</v>
      </c>
      <c r="X245" t="n">
        <v>0.13</v>
      </c>
      <c r="Y245" t="n">
        <v>1</v>
      </c>
      <c r="Z245" t="n">
        <v>10</v>
      </c>
    </row>
    <row r="246">
      <c r="A246" t="n">
        <v>76</v>
      </c>
      <c r="B246" t="n">
        <v>125</v>
      </c>
      <c r="C246" t="inlineStr">
        <is>
          <t xml:space="preserve">CONCLUIDO	</t>
        </is>
      </c>
      <c r="D246" t="n">
        <v>7.162</v>
      </c>
      <c r="E246" t="n">
        <v>13.96</v>
      </c>
      <c r="F246" t="n">
        <v>10.88</v>
      </c>
      <c r="G246" t="n">
        <v>93.20999999999999</v>
      </c>
      <c r="H246" t="n">
        <v>1.28</v>
      </c>
      <c r="I246" t="n">
        <v>7</v>
      </c>
      <c r="J246" t="n">
        <v>277.82</v>
      </c>
      <c r="K246" t="n">
        <v>58.47</v>
      </c>
      <c r="L246" t="n">
        <v>20</v>
      </c>
      <c r="M246" t="n">
        <v>2</v>
      </c>
      <c r="N246" t="n">
        <v>74.34</v>
      </c>
      <c r="O246" t="n">
        <v>34498.07</v>
      </c>
      <c r="P246" t="n">
        <v>141.36</v>
      </c>
      <c r="Q246" t="n">
        <v>624.05</v>
      </c>
      <c r="R246" t="n">
        <v>36.26</v>
      </c>
      <c r="S246" t="n">
        <v>29.8</v>
      </c>
      <c r="T246" t="n">
        <v>2151.32</v>
      </c>
      <c r="U246" t="n">
        <v>0.82</v>
      </c>
      <c r="V246" t="n">
        <v>0.86</v>
      </c>
      <c r="W246" t="n">
        <v>2.37</v>
      </c>
      <c r="X246" t="n">
        <v>0.13</v>
      </c>
      <c r="Y246" t="n">
        <v>1</v>
      </c>
      <c r="Z246" t="n">
        <v>10</v>
      </c>
    </row>
    <row r="247">
      <c r="A247" t="n">
        <v>77</v>
      </c>
      <c r="B247" t="n">
        <v>125</v>
      </c>
      <c r="C247" t="inlineStr">
        <is>
          <t xml:space="preserve">CONCLUIDO	</t>
        </is>
      </c>
      <c r="D247" t="n">
        <v>7.1619</v>
      </c>
      <c r="E247" t="n">
        <v>13.96</v>
      </c>
      <c r="F247" t="n">
        <v>10.88</v>
      </c>
      <c r="G247" t="n">
        <v>93.22</v>
      </c>
      <c r="H247" t="n">
        <v>1.3</v>
      </c>
      <c r="I247" t="n">
        <v>7</v>
      </c>
      <c r="J247" t="n">
        <v>278.3</v>
      </c>
      <c r="K247" t="n">
        <v>58.47</v>
      </c>
      <c r="L247" t="n">
        <v>20.25</v>
      </c>
      <c r="M247" t="n">
        <v>2</v>
      </c>
      <c r="N247" t="n">
        <v>74.58</v>
      </c>
      <c r="O247" t="n">
        <v>34558.39</v>
      </c>
      <c r="P247" t="n">
        <v>140.92</v>
      </c>
      <c r="Q247" t="n">
        <v>624.05</v>
      </c>
      <c r="R247" t="n">
        <v>36.27</v>
      </c>
      <c r="S247" t="n">
        <v>29.8</v>
      </c>
      <c r="T247" t="n">
        <v>2160.42</v>
      </c>
      <c r="U247" t="n">
        <v>0.82</v>
      </c>
      <c r="V247" t="n">
        <v>0.86</v>
      </c>
      <c r="W247" t="n">
        <v>2.37</v>
      </c>
      <c r="X247" t="n">
        <v>0.13</v>
      </c>
      <c r="Y247" t="n">
        <v>1</v>
      </c>
      <c r="Z247" t="n">
        <v>10</v>
      </c>
    </row>
    <row r="248">
      <c r="A248" t="n">
        <v>78</v>
      </c>
      <c r="B248" t="n">
        <v>125</v>
      </c>
      <c r="C248" t="inlineStr">
        <is>
          <t xml:space="preserve">CONCLUIDO	</t>
        </is>
      </c>
      <c r="D248" t="n">
        <v>7.1626</v>
      </c>
      <c r="E248" t="n">
        <v>13.96</v>
      </c>
      <c r="F248" t="n">
        <v>10.87</v>
      </c>
      <c r="G248" t="n">
        <v>93.2</v>
      </c>
      <c r="H248" t="n">
        <v>1.31</v>
      </c>
      <c r="I248" t="n">
        <v>7</v>
      </c>
      <c r="J248" t="n">
        <v>278.79</v>
      </c>
      <c r="K248" t="n">
        <v>58.47</v>
      </c>
      <c r="L248" t="n">
        <v>20.5</v>
      </c>
      <c r="M248" t="n">
        <v>1</v>
      </c>
      <c r="N248" t="n">
        <v>74.81999999999999</v>
      </c>
      <c r="O248" t="n">
        <v>34618.81</v>
      </c>
      <c r="P248" t="n">
        <v>140.78</v>
      </c>
      <c r="Q248" t="n">
        <v>624.05</v>
      </c>
      <c r="R248" t="n">
        <v>36.24</v>
      </c>
      <c r="S248" t="n">
        <v>29.8</v>
      </c>
      <c r="T248" t="n">
        <v>2145.2</v>
      </c>
      <c r="U248" t="n">
        <v>0.82</v>
      </c>
      <c r="V248" t="n">
        <v>0.86</v>
      </c>
      <c r="W248" t="n">
        <v>2.37</v>
      </c>
      <c r="X248" t="n">
        <v>0.13</v>
      </c>
      <c r="Y248" t="n">
        <v>1</v>
      </c>
      <c r="Z248" t="n">
        <v>10</v>
      </c>
    </row>
    <row r="249">
      <c r="A249" t="n">
        <v>79</v>
      </c>
      <c r="B249" t="n">
        <v>125</v>
      </c>
      <c r="C249" t="inlineStr">
        <is>
          <t xml:space="preserve">CONCLUIDO	</t>
        </is>
      </c>
      <c r="D249" t="n">
        <v>7.1613</v>
      </c>
      <c r="E249" t="n">
        <v>13.96</v>
      </c>
      <c r="F249" t="n">
        <v>10.88</v>
      </c>
      <c r="G249" t="n">
        <v>93.23</v>
      </c>
      <c r="H249" t="n">
        <v>1.32</v>
      </c>
      <c r="I249" t="n">
        <v>7</v>
      </c>
      <c r="J249" t="n">
        <v>279.28</v>
      </c>
      <c r="K249" t="n">
        <v>58.47</v>
      </c>
      <c r="L249" t="n">
        <v>20.75</v>
      </c>
      <c r="M249" t="n">
        <v>1</v>
      </c>
      <c r="N249" t="n">
        <v>75.06</v>
      </c>
      <c r="O249" t="n">
        <v>34679.32</v>
      </c>
      <c r="P249" t="n">
        <v>140.72</v>
      </c>
      <c r="Q249" t="n">
        <v>624.05</v>
      </c>
      <c r="R249" t="n">
        <v>36.28</v>
      </c>
      <c r="S249" t="n">
        <v>29.8</v>
      </c>
      <c r="T249" t="n">
        <v>2163.61</v>
      </c>
      <c r="U249" t="n">
        <v>0.82</v>
      </c>
      <c r="V249" t="n">
        <v>0.86</v>
      </c>
      <c r="W249" t="n">
        <v>2.37</v>
      </c>
      <c r="X249" t="n">
        <v>0.13</v>
      </c>
      <c r="Y249" t="n">
        <v>1</v>
      </c>
      <c r="Z249" t="n">
        <v>10</v>
      </c>
    </row>
    <row r="250">
      <c r="A250" t="n">
        <v>80</v>
      </c>
      <c r="B250" t="n">
        <v>125</v>
      </c>
      <c r="C250" t="inlineStr">
        <is>
          <t xml:space="preserve">CONCLUIDO	</t>
        </is>
      </c>
      <c r="D250" t="n">
        <v>7.1618</v>
      </c>
      <c r="E250" t="n">
        <v>13.96</v>
      </c>
      <c r="F250" t="n">
        <v>10.88</v>
      </c>
      <c r="G250" t="n">
        <v>93.22</v>
      </c>
      <c r="H250" t="n">
        <v>1.34</v>
      </c>
      <c r="I250" t="n">
        <v>7</v>
      </c>
      <c r="J250" t="n">
        <v>279.78</v>
      </c>
      <c r="K250" t="n">
        <v>58.47</v>
      </c>
      <c r="L250" t="n">
        <v>21</v>
      </c>
      <c r="M250" t="n">
        <v>1</v>
      </c>
      <c r="N250" t="n">
        <v>75.3</v>
      </c>
      <c r="O250" t="n">
        <v>34739.92</v>
      </c>
      <c r="P250" t="n">
        <v>140.62</v>
      </c>
      <c r="Q250" t="n">
        <v>624.08</v>
      </c>
      <c r="R250" t="n">
        <v>36.29</v>
      </c>
      <c r="S250" t="n">
        <v>29.8</v>
      </c>
      <c r="T250" t="n">
        <v>2168.9</v>
      </c>
      <c r="U250" t="n">
        <v>0.82</v>
      </c>
      <c r="V250" t="n">
        <v>0.86</v>
      </c>
      <c r="W250" t="n">
        <v>2.37</v>
      </c>
      <c r="X250" t="n">
        <v>0.13</v>
      </c>
      <c r="Y250" t="n">
        <v>1</v>
      </c>
      <c r="Z250" t="n">
        <v>10</v>
      </c>
    </row>
    <row r="251">
      <c r="A251" t="n">
        <v>81</v>
      </c>
      <c r="B251" t="n">
        <v>125</v>
      </c>
      <c r="C251" t="inlineStr">
        <is>
          <t xml:space="preserve">CONCLUIDO	</t>
        </is>
      </c>
      <c r="D251" t="n">
        <v>7.1991</v>
      </c>
      <c r="E251" t="n">
        <v>13.89</v>
      </c>
      <c r="F251" t="n">
        <v>10.85</v>
      </c>
      <c r="G251" t="n">
        <v>108.5</v>
      </c>
      <c r="H251" t="n">
        <v>1.35</v>
      </c>
      <c r="I251" t="n">
        <v>6</v>
      </c>
      <c r="J251" t="n">
        <v>280.27</v>
      </c>
      <c r="K251" t="n">
        <v>58.47</v>
      </c>
      <c r="L251" t="n">
        <v>21.25</v>
      </c>
      <c r="M251" t="n">
        <v>0</v>
      </c>
      <c r="N251" t="n">
        <v>75.54000000000001</v>
      </c>
      <c r="O251" t="n">
        <v>34800.62</v>
      </c>
      <c r="P251" t="n">
        <v>140.31</v>
      </c>
      <c r="Q251" t="n">
        <v>624.05</v>
      </c>
      <c r="R251" t="n">
        <v>35.47</v>
      </c>
      <c r="S251" t="n">
        <v>29.8</v>
      </c>
      <c r="T251" t="n">
        <v>1763.26</v>
      </c>
      <c r="U251" t="n">
        <v>0.84</v>
      </c>
      <c r="V251" t="n">
        <v>0.86</v>
      </c>
      <c r="W251" t="n">
        <v>2.36</v>
      </c>
      <c r="X251" t="n">
        <v>0.1</v>
      </c>
      <c r="Y251" t="n">
        <v>1</v>
      </c>
      <c r="Z251" t="n">
        <v>10</v>
      </c>
    </row>
    <row r="252">
      <c r="A252" t="n">
        <v>0</v>
      </c>
      <c r="B252" t="n">
        <v>30</v>
      </c>
      <c r="C252" t="inlineStr">
        <is>
          <t xml:space="preserve">CONCLUIDO	</t>
        </is>
      </c>
      <c r="D252" t="n">
        <v>6.8161</v>
      </c>
      <c r="E252" t="n">
        <v>14.67</v>
      </c>
      <c r="F252" t="n">
        <v>11.91</v>
      </c>
      <c r="G252" t="n">
        <v>12.11</v>
      </c>
      <c r="H252" t="n">
        <v>0.24</v>
      </c>
      <c r="I252" t="n">
        <v>59</v>
      </c>
      <c r="J252" t="n">
        <v>71.52</v>
      </c>
      <c r="K252" t="n">
        <v>32.27</v>
      </c>
      <c r="L252" t="n">
        <v>1</v>
      </c>
      <c r="M252" t="n">
        <v>57</v>
      </c>
      <c r="N252" t="n">
        <v>8.25</v>
      </c>
      <c r="O252" t="n">
        <v>9054.6</v>
      </c>
      <c r="P252" t="n">
        <v>80.39</v>
      </c>
      <c r="Q252" t="n">
        <v>624.01</v>
      </c>
      <c r="R252" t="n">
        <v>68.63</v>
      </c>
      <c r="S252" t="n">
        <v>29.8</v>
      </c>
      <c r="T252" t="n">
        <v>18079.23</v>
      </c>
      <c r="U252" t="n">
        <v>0.43</v>
      </c>
      <c r="V252" t="n">
        <v>0.78</v>
      </c>
      <c r="W252" t="n">
        <v>2.44</v>
      </c>
      <c r="X252" t="n">
        <v>1.16</v>
      </c>
      <c r="Y252" t="n">
        <v>1</v>
      </c>
      <c r="Z252" t="n">
        <v>10</v>
      </c>
    </row>
    <row r="253">
      <c r="A253" t="n">
        <v>1</v>
      </c>
      <c r="B253" t="n">
        <v>30</v>
      </c>
      <c r="C253" t="inlineStr">
        <is>
          <t xml:space="preserve">CONCLUIDO	</t>
        </is>
      </c>
      <c r="D253" t="n">
        <v>7.0463</v>
      </c>
      <c r="E253" t="n">
        <v>14.19</v>
      </c>
      <c r="F253" t="n">
        <v>11.65</v>
      </c>
      <c r="G253" t="n">
        <v>15.53</v>
      </c>
      <c r="H253" t="n">
        <v>0.3</v>
      </c>
      <c r="I253" t="n">
        <v>45</v>
      </c>
      <c r="J253" t="n">
        <v>71.81</v>
      </c>
      <c r="K253" t="n">
        <v>32.27</v>
      </c>
      <c r="L253" t="n">
        <v>1.25</v>
      </c>
      <c r="M253" t="n">
        <v>43</v>
      </c>
      <c r="N253" t="n">
        <v>8.289999999999999</v>
      </c>
      <c r="O253" t="n">
        <v>9090.98</v>
      </c>
      <c r="P253" t="n">
        <v>76.8</v>
      </c>
      <c r="Q253" t="n">
        <v>624.04</v>
      </c>
      <c r="R253" t="n">
        <v>60.08</v>
      </c>
      <c r="S253" t="n">
        <v>29.8</v>
      </c>
      <c r="T253" t="n">
        <v>13871.03</v>
      </c>
      <c r="U253" t="n">
        <v>0.5</v>
      </c>
      <c r="V253" t="n">
        <v>0.8</v>
      </c>
      <c r="W253" t="n">
        <v>2.43</v>
      </c>
      <c r="X253" t="n">
        <v>0.9</v>
      </c>
      <c r="Y253" t="n">
        <v>1</v>
      </c>
      <c r="Z253" t="n">
        <v>10</v>
      </c>
    </row>
    <row r="254">
      <c r="A254" t="n">
        <v>2</v>
      </c>
      <c r="B254" t="n">
        <v>30</v>
      </c>
      <c r="C254" t="inlineStr">
        <is>
          <t xml:space="preserve">CONCLUIDO	</t>
        </is>
      </c>
      <c r="D254" t="n">
        <v>7.2231</v>
      </c>
      <c r="E254" t="n">
        <v>13.84</v>
      </c>
      <c r="F254" t="n">
        <v>11.44</v>
      </c>
      <c r="G254" t="n">
        <v>19.07</v>
      </c>
      <c r="H254" t="n">
        <v>0.36</v>
      </c>
      <c r="I254" t="n">
        <v>36</v>
      </c>
      <c r="J254" t="n">
        <v>72.11</v>
      </c>
      <c r="K254" t="n">
        <v>32.27</v>
      </c>
      <c r="L254" t="n">
        <v>1.5</v>
      </c>
      <c r="M254" t="n">
        <v>34</v>
      </c>
      <c r="N254" t="n">
        <v>8.34</v>
      </c>
      <c r="O254" t="n">
        <v>9127.379999999999</v>
      </c>
      <c r="P254" t="n">
        <v>73.19</v>
      </c>
      <c r="Q254" t="n">
        <v>624.0599999999999</v>
      </c>
      <c r="R254" t="n">
        <v>53.8</v>
      </c>
      <c r="S254" t="n">
        <v>29.8</v>
      </c>
      <c r="T254" t="n">
        <v>10779.45</v>
      </c>
      <c r="U254" t="n">
        <v>0.55</v>
      </c>
      <c r="V254" t="n">
        <v>0.82</v>
      </c>
      <c r="W254" t="n">
        <v>2.41</v>
      </c>
      <c r="X254" t="n">
        <v>0.6899999999999999</v>
      </c>
      <c r="Y254" t="n">
        <v>1</v>
      </c>
      <c r="Z254" t="n">
        <v>10</v>
      </c>
    </row>
    <row r="255">
      <c r="A255" t="n">
        <v>3</v>
      </c>
      <c r="B255" t="n">
        <v>30</v>
      </c>
      <c r="C255" t="inlineStr">
        <is>
          <t xml:space="preserve">CONCLUIDO	</t>
        </is>
      </c>
      <c r="D255" t="n">
        <v>7.333</v>
      </c>
      <c r="E255" t="n">
        <v>13.64</v>
      </c>
      <c r="F255" t="n">
        <v>11.33</v>
      </c>
      <c r="G255" t="n">
        <v>22.65</v>
      </c>
      <c r="H255" t="n">
        <v>0.42</v>
      </c>
      <c r="I255" t="n">
        <v>30</v>
      </c>
      <c r="J255" t="n">
        <v>72.40000000000001</v>
      </c>
      <c r="K255" t="n">
        <v>32.27</v>
      </c>
      <c r="L255" t="n">
        <v>1.75</v>
      </c>
      <c r="M255" t="n">
        <v>28</v>
      </c>
      <c r="N255" t="n">
        <v>8.380000000000001</v>
      </c>
      <c r="O255" t="n">
        <v>9163.799999999999</v>
      </c>
      <c r="P255" t="n">
        <v>70.45</v>
      </c>
      <c r="Q255" t="n">
        <v>624.11</v>
      </c>
      <c r="R255" t="n">
        <v>50.23</v>
      </c>
      <c r="S255" t="n">
        <v>29.8</v>
      </c>
      <c r="T255" t="n">
        <v>9024.610000000001</v>
      </c>
      <c r="U255" t="n">
        <v>0.59</v>
      </c>
      <c r="V255" t="n">
        <v>0.82</v>
      </c>
      <c r="W255" t="n">
        <v>2.4</v>
      </c>
      <c r="X255" t="n">
        <v>0.58</v>
      </c>
      <c r="Y255" t="n">
        <v>1</v>
      </c>
      <c r="Z255" t="n">
        <v>10</v>
      </c>
    </row>
    <row r="256">
      <c r="A256" t="n">
        <v>4</v>
      </c>
      <c r="B256" t="n">
        <v>30</v>
      </c>
      <c r="C256" t="inlineStr">
        <is>
          <t xml:space="preserve">CONCLUIDO	</t>
        </is>
      </c>
      <c r="D256" t="n">
        <v>7.4144</v>
      </c>
      <c r="E256" t="n">
        <v>13.49</v>
      </c>
      <c r="F256" t="n">
        <v>11.24</v>
      </c>
      <c r="G256" t="n">
        <v>25.94</v>
      </c>
      <c r="H256" t="n">
        <v>0.48</v>
      </c>
      <c r="I256" t="n">
        <v>26</v>
      </c>
      <c r="J256" t="n">
        <v>72.7</v>
      </c>
      <c r="K256" t="n">
        <v>32.27</v>
      </c>
      <c r="L256" t="n">
        <v>2</v>
      </c>
      <c r="M256" t="n">
        <v>22</v>
      </c>
      <c r="N256" t="n">
        <v>8.43</v>
      </c>
      <c r="O256" t="n">
        <v>9200.25</v>
      </c>
      <c r="P256" t="n">
        <v>67.77</v>
      </c>
      <c r="Q256" t="n">
        <v>624.01</v>
      </c>
      <c r="R256" t="n">
        <v>47.69</v>
      </c>
      <c r="S256" t="n">
        <v>29.8</v>
      </c>
      <c r="T256" t="n">
        <v>7772.93</v>
      </c>
      <c r="U256" t="n">
        <v>0.62</v>
      </c>
      <c r="V256" t="n">
        <v>0.83</v>
      </c>
      <c r="W256" t="n">
        <v>2.39</v>
      </c>
      <c r="X256" t="n">
        <v>0.49</v>
      </c>
      <c r="Y256" t="n">
        <v>1</v>
      </c>
      <c r="Z256" t="n">
        <v>10</v>
      </c>
    </row>
    <row r="257">
      <c r="A257" t="n">
        <v>5</v>
      </c>
      <c r="B257" t="n">
        <v>30</v>
      </c>
      <c r="C257" t="inlineStr">
        <is>
          <t xml:space="preserve">CONCLUIDO	</t>
        </is>
      </c>
      <c r="D257" t="n">
        <v>7.457</v>
      </c>
      <c r="E257" t="n">
        <v>13.41</v>
      </c>
      <c r="F257" t="n">
        <v>11.21</v>
      </c>
      <c r="G257" t="n">
        <v>29.24</v>
      </c>
      <c r="H257" t="n">
        <v>0.54</v>
      </c>
      <c r="I257" t="n">
        <v>23</v>
      </c>
      <c r="J257" t="n">
        <v>73</v>
      </c>
      <c r="K257" t="n">
        <v>32.27</v>
      </c>
      <c r="L257" t="n">
        <v>2.25</v>
      </c>
      <c r="M257" t="n">
        <v>10</v>
      </c>
      <c r="N257" t="n">
        <v>8.48</v>
      </c>
      <c r="O257" t="n">
        <v>9236.709999999999</v>
      </c>
      <c r="P257" t="n">
        <v>65.97</v>
      </c>
      <c r="Q257" t="n">
        <v>624.03</v>
      </c>
      <c r="R257" t="n">
        <v>45.96</v>
      </c>
      <c r="S257" t="n">
        <v>29.8</v>
      </c>
      <c r="T257" t="n">
        <v>6920.71</v>
      </c>
      <c r="U257" t="n">
        <v>0.65</v>
      </c>
      <c r="V257" t="n">
        <v>0.83</v>
      </c>
      <c r="W257" t="n">
        <v>2.41</v>
      </c>
      <c r="X257" t="n">
        <v>0.46</v>
      </c>
      <c r="Y257" t="n">
        <v>1</v>
      </c>
      <c r="Z257" t="n">
        <v>10</v>
      </c>
    </row>
    <row r="258">
      <c r="A258" t="n">
        <v>6</v>
      </c>
      <c r="B258" t="n">
        <v>30</v>
      </c>
      <c r="C258" t="inlineStr">
        <is>
          <t xml:space="preserve">CONCLUIDO	</t>
        </is>
      </c>
      <c r="D258" t="n">
        <v>7.4777</v>
      </c>
      <c r="E258" t="n">
        <v>13.37</v>
      </c>
      <c r="F258" t="n">
        <v>11.19</v>
      </c>
      <c r="G258" t="n">
        <v>30.51</v>
      </c>
      <c r="H258" t="n">
        <v>0.6</v>
      </c>
      <c r="I258" t="n">
        <v>22</v>
      </c>
      <c r="J258" t="n">
        <v>73.29000000000001</v>
      </c>
      <c r="K258" t="n">
        <v>32.27</v>
      </c>
      <c r="L258" t="n">
        <v>2.5</v>
      </c>
      <c r="M258" t="n">
        <v>1</v>
      </c>
      <c r="N258" t="n">
        <v>8.52</v>
      </c>
      <c r="O258" t="n">
        <v>9273.200000000001</v>
      </c>
      <c r="P258" t="n">
        <v>65.87</v>
      </c>
      <c r="Q258" t="n">
        <v>624.2</v>
      </c>
      <c r="R258" t="n">
        <v>45.15</v>
      </c>
      <c r="S258" t="n">
        <v>29.8</v>
      </c>
      <c r="T258" t="n">
        <v>6523.17</v>
      </c>
      <c r="U258" t="n">
        <v>0.66</v>
      </c>
      <c r="V258" t="n">
        <v>0.84</v>
      </c>
      <c r="W258" t="n">
        <v>2.41</v>
      </c>
      <c r="X258" t="n">
        <v>0.44</v>
      </c>
      <c r="Y258" t="n">
        <v>1</v>
      </c>
      <c r="Z258" t="n">
        <v>10</v>
      </c>
    </row>
    <row r="259">
      <c r="A259" t="n">
        <v>7</v>
      </c>
      <c r="B259" t="n">
        <v>30</v>
      </c>
      <c r="C259" t="inlineStr">
        <is>
          <t xml:space="preserve">CONCLUIDO	</t>
        </is>
      </c>
      <c r="D259" t="n">
        <v>7.478</v>
      </c>
      <c r="E259" t="n">
        <v>13.37</v>
      </c>
      <c r="F259" t="n">
        <v>11.19</v>
      </c>
      <c r="G259" t="n">
        <v>30.51</v>
      </c>
      <c r="H259" t="n">
        <v>0.65</v>
      </c>
      <c r="I259" t="n">
        <v>22</v>
      </c>
      <c r="J259" t="n">
        <v>73.59</v>
      </c>
      <c r="K259" t="n">
        <v>32.27</v>
      </c>
      <c r="L259" t="n">
        <v>2.75</v>
      </c>
      <c r="M259" t="n">
        <v>0</v>
      </c>
      <c r="N259" t="n">
        <v>8.57</v>
      </c>
      <c r="O259" t="n">
        <v>9309.700000000001</v>
      </c>
      <c r="P259" t="n">
        <v>66.16</v>
      </c>
      <c r="Q259" t="n">
        <v>624.14</v>
      </c>
      <c r="R259" t="n">
        <v>45.01</v>
      </c>
      <c r="S259" t="n">
        <v>29.8</v>
      </c>
      <c r="T259" t="n">
        <v>6454.17</v>
      </c>
      <c r="U259" t="n">
        <v>0.66</v>
      </c>
      <c r="V259" t="n">
        <v>0.84</v>
      </c>
      <c r="W259" t="n">
        <v>2.42</v>
      </c>
      <c r="X259" t="n">
        <v>0.44</v>
      </c>
      <c r="Y259" t="n">
        <v>1</v>
      </c>
      <c r="Z259" t="n">
        <v>10</v>
      </c>
    </row>
    <row r="260">
      <c r="A260" t="n">
        <v>0</v>
      </c>
      <c r="B260" t="n">
        <v>15</v>
      </c>
      <c r="C260" t="inlineStr">
        <is>
          <t xml:space="preserve">CONCLUIDO	</t>
        </is>
      </c>
      <c r="D260" t="n">
        <v>7.2436</v>
      </c>
      <c r="E260" t="n">
        <v>13.81</v>
      </c>
      <c r="F260" t="n">
        <v>11.63</v>
      </c>
      <c r="G260" t="n">
        <v>16.23</v>
      </c>
      <c r="H260" t="n">
        <v>0.43</v>
      </c>
      <c r="I260" t="n">
        <v>43</v>
      </c>
      <c r="J260" t="n">
        <v>39.78</v>
      </c>
      <c r="K260" t="n">
        <v>19.54</v>
      </c>
      <c r="L260" t="n">
        <v>1</v>
      </c>
      <c r="M260" t="n">
        <v>1</v>
      </c>
      <c r="N260" t="n">
        <v>4.24</v>
      </c>
      <c r="O260" t="n">
        <v>5140</v>
      </c>
      <c r="P260" t="n">
        <v>45.98</v>
      </c>
      <c r="Q260" t="n">
        <v>624.17</v>
      </c>
      <c r="R260" t="n">
        <v>57.96</v>
      </c>
      <c r="S260" t="n">
        <v>29.8</v>
      </c>
      <c r="T260" t="n">
        <v>12821.88</v>
      </c>
      <c r="U260" t="n">
        <v>0.51</v>
      </c>
      <c r="V260" t="n">
        <v>0.8</v>
      </c>
      <c r="W260" t="n">
        <v>2.48</v>
      </c>
      <c r="X260" t="n">
        <v>0.88</v>
      </c>
      <c r="Y260" t="n">
        <v>1</v>
      </c>
      <c r="Z260" t="n">
        <v>10</v>
      </c>
    </row>
    <row r="261">
      <c r="A261" t="n">
        <v>1</v>
      </c>
      <c r="B261" t="n">
        <v>15</v>
      </c>
      <c r="C261" t="inlineStr">
        <is>
          <t xml:space="preserve">CONCLUIDO	</t>
        </is>
      </c>
      <c r="D261" t="n">
        <v>7.2477</v>
      </c>
      <c r="E261" t="n">
        <v>13.8</v>
      </c>
      <c r="F261" t="n">
        <v>11.62</v>
      </c>
      <c r="G261" t="n">
        <v>16.22</v>
      </c>
      <c r="H261" t="n">
        <v>0.53</v>
      </c>
      <c r="I261" t="n">
        <v>43</v>
      </c>
      <c r="J261" t="n">
        <v>40.06</v>
      </c>
      <c r="K261" t="n">
        <v>19.54</v>
      </c>
      <c r="L261" t="n">
        <v>1.25</v>
      </c>
      <c r="M261" t="n">
        <v>0</v>
      </c>
      <c r="N261" t="n">
        <v>4.26</v>
      </c>
      <c r="O261" t="n">
        <v>5174.29</v>
      </c>
      <c r="P261" t="n">
        <v>46.27</v>
      </c>
      <c r="Q261" t="n">
        <v>624.27</v>
      </c>
      <c r="R261" t="n">
        <v>57.77</v>
      </c>
      <c r="S261" t="n">
        <v>29.8</v>
      </c>
      <c r="T261" t="n">
        <v>12728.45</v>
      </c>
      <c r="U261" t="n">
        <v>0.52</v>
      </c>
      <c r="V261" t="n">
        <v>0.8</v>
      </c>
      <c r="W261" t="n">
        <v>2.47</v>
      </c>
      <c r="X261" t="n">
        <v>0.87</v>
      </c>
      <c r="Y261" t="n">
        <v>1</v>
      </c>
      <c r="Z261" t="n">
        <v>10</v>
      </c>
    </row>
    <row r="262">
      <c r="A262" t="n">
        <v>0</v>
      </c>
      <c r="B262" t="n">
        <v>70</v>
      </c>
      <c r="C262" t="inlineStr">
        <is>
          <t xml:space="preserve">CONCLUIDO	</t>
        </is>
      </c>
      <c r="D262" t="n">
        <v>5.5107</v>
      </c>
      <c r="E262" t="n">
        <v>18.15</v>
      </c>
      <c r="F262" t="n">
        <v>12.88</v>
      </c>
      <c r="G262" t="n">
        <v>7.36</v>
      </c>
      <c r="H262" t="n">
        <v>0.12</v>
      </c>
      <c r="I262" t="n">
        <v>105</v>
      </c>
      <c r="J262" t="n">
        <v>141.81</v>
      </c>
      <c r="K262" t="n">
        <v>47.83</v>
      </c>
      <c r="L262" t="n">
        <v>1</v>
      </c>
      <c r="M262" t="n">
        <v>103</v>
      </c>
      <c r="N262" t="n">
        <v>22.98</v>
      </c>
      <c r="O262" t="n">
        <v>17723.39</v>
      </c>
      <c r="P262" t="n">
        <v>145.26</v>
      </c>
      <c r="Q262" t="n">
        <v>624.2</v>
      </c>
      <c r="R262" t="n">
        <v>98.44</v>
      </c>
      <c r="S262" t="n">
        <v>29.8</v>
      </c>
      <c r="T262" t="n">
        <v>32754.5</v>
      </c>
      <c r="U262" t="n">
        <v>0.3</v>
      </c>
      <c r="V262" t="n">
        <v>0.73</v>
      </c>
      <c r="W262" t="n">
        <v>2.53</v>
      </c>
      <c r="X262" t="n">
        <v>2.13</v>
      </c>
      <c r="Y262" t="n">
        <v>1</v>
      </c>
      <c r="Z262" t="n">
        <v>10</v>
      </c>
    </row>
    <row r="263">
      <c r="A263" t="n">
        <v>1</v>
      </c>
      <c r="B263" t="n">
        <v>70</v>
      </c>
      <c r="C263" t="inlineStr">
        <is>
          <t xml:space="preserve">CONCLUIDO	</t>
        </is>
      </c>
      <c r="D263" t="n">
        <v>5.8977</v>
      </c>
      <c r="E263" t="n">
        <v>16.96</v>
      </c>
      <c r="F263" t="n">
        <v>12.39</v>
      </c>
      <c r="G263" t="n">
        <v>9.18</v>
      </c>
      <c r="H263" t="n">
        <v>0.16</v>
      </c>
      <c r="I263" t="n">
        <v>81</v>
      </c>
      <c r="J263" t="n">
        <v>142.15</v>
      </c>
      <c r="K263" t="n">
        <v>47.83</v>
      </c>
      <c r="L263" t="n">
        <v>1.25</v>
      </c>
      <c r="M263" t="n">
        <v>79</v>
      </c>
      <c r="N263" t="n">
        <v>23.07</v>
      </c>
      <c r="O263" t="n">
        <v>17765.46</v>
      </c>
      <c r="P263" t="n">
        <v>138.79</v>
      </c>
      <c r="Q263" t="n">
        <v>624.08</v>
      </c>
      <c r="R263" t="n">
        <v>83.05</v>
      </c>
      <c r="S263" t="n">
        <v>29.8</v>
      </c>
      <c r="T263" t="n">
        <v>25176.36</v>
      </c>
      <c r="U263" t="n">
        <v>0.36</v>
      </c>
      <c r="V263" t="n">
        <v>0.75</v>
      </c>
      <c r="W263" t="n">
        <v>2.49</v>
      </c>
      <c r="X263" t="n">
        <v>1.64</v>
      </c>
      <c r="Y263" t="n">
        <v>1</v>
      </c>
      <c r="Z263" t="n">
        <v>10</v>
      </c>
    </row>
    <row r="264">
      <c r="A264" t="n">
        <v>2</v>
      </c>
      <c r="B264" t="n">
        <v>70</v>
      </c>
      <c r="C264" t="inlineStr">
        <is>
          <t xml:space="preserve">CONCLUIDO	</t>
        </is>
      </c>
      <c r="D264" t="n">
        <v>6.1904</v>
      </c>
      <c r="E264" t="n">
        <v>16.15</v>
      </c>
      <c r="F264" t="n">
        <v>12.05</v>
      </c>
      <c r="G264" t="n">
        <v>11.12</v>
      </c>
      <c r="H264" t="n">
        <v>0.19</v>
      </c>
      <c r="I264" t="n">
        <v>65</v>
      </c>
      <c r="J264" t="n">
        <v>142.49</v>
      </c>
      <c r="K264" t="n">
        <v>47.83</v>
      </c>
      <c r="L264" t="n">
        <v>1.5</v>
      </c>
      <c r="M264" t="n">
        <v>63</v>
      </c>
      <c r="N264" t="n">
        <v>23.16</v>
      </c>
      <c r="O264" t="n">
        <v>17807.56</v>
      </c>
      <c r="P264" t="n">
        <v>134.17</v>
      </c>
      <c r="Q264" t="n">
        <v>624.08</v>
      </c>
      <c r="R264" t="n">
        <v>72.87</v>
      </c>
      <c r="S264" t="n">
        <v>29.8</v>
      </c>
      <c r="T264" t="n">
        <v>20166.99</v>
      </c>
      <c r="U264" t="n">
        <v>0.41</v>
      </c>
      <c r="V264" t="n">
        <v>0.78</v>
      </c>
      <c r="W264" t="n">
        <v>2.46</v>
      </c>
      <c r="X264" t="n">
        <v>1.3</v>
      </c>
      <c r="Y264" t="n">
        <v>1</v>
      </c>
      <c r="Z264" t="n">
        <v>10</v>
      </c>
    </row>
    <row r="265">
      <c r="A265" t="n">
        <v>3</v>
      </c>
      <c r="B265" t="n">
        <v>70</v>
      </c>
      <c r="C265" t="inlineStr">
        <is>
          <t xml:space="preserve">CONCLUIDO	</t>
        </is>
      </c>
      <c r="D265" t="n">
        <v>6.379</v>
      </c>
      <c r="E265" t="n">
        <v>15.68</v>
      </c>
      <c r="F265" t="n">
        <v>11.86</v>
      </c>
      <c r="G265" t="n">
        <v>12.94</v>
      </c>
      <c r="H265" t="n">
        <v>0.22</v>
      </c>
      <c r="I265" t="n">
        <v>55</v>
      </c>
      <c r="J265" t="n">
        <v>142.83</v>
      </c>
      <c r="K265" t="n">
        <v>47.83</v>
      </c>
      <c r="L265" t="n">
        <v>1.75</v>
      </c>
      <c r="M265" t="n">
        <v>53</v>
      </c>
      <c r="N265" t="n">
        <v>23.25</v>
      </c>
      <c r="O265" t="n">
        <v>17849.7</v>
      </c>
      <c r="P265" t="n">
        <v>131.12</v>
      </c>
      <c r="Q265" t="n">
        <v>624.02</v>
      </c>
      <c r="R265" t="n">
        <v>66.88</v>
      </c>
      <c r="S265" t="n">
        <v>29.8</v>
      </c>
      <c r="T265" t="n">
        <v>17223.07</v>
      </c>
      <c r="U265" t="n">
        <v>0.45</v>
      </c>
      <c r="V265" t="n">
        <v>0.79</v>
      </c>
      <c r="W265" t="n">
        <v>2.44</v>
      </c>
      <c r="X265" t="n">
        <v>1.11</v>
      </c>
      <c r="Y265" t="n">
        <v>1</v>
      </c>
      <c r="Z265" t="n">
        <v>10</v>
      </c>
    </row>
    <row r="266">
      <c r="A266" t="n">
        <v>4</v>
      </c>
      <c r="B266" t="n">
        <v>70</v>
      </c>
      <c r="C266" t="inlineStr">
        <is>
          <t xml:space="preserve">CONCLUIDO	</t>
        </is>
      </c>
      <c r="D266" t="n">
        <v>6.5585</v>
      </c>
      <c r="E266" t="n">
        <v>15.25</v>
      </c>
      <c r="F266" t="n">
        <v>11.66</v>
      </c>
      <c r="G266" t="n">
        <v>14.89</v>
      </c>
      <c r="H266" t="n">
        <v>0.25</v>
      </c>
      <c r="I266" t="n">
        <v>47</v>
      </c>
      <c r="J266" t="n">
        <v>143.17</v>
      </c>
      <c r="K266" t="n">
        <v>47.83</v>
      </c>
      <c r="L266" t="n">
        <v>2</v>
      </c>
      <c r="M266" t="n">
        <v>45</v>
      </c>
      <c r="N266" t="n">
        <v>23.34</v>
      </c>
      <c r="O266" t="n">
        <v>17891.86</v>
      </c>
      <c r="P266" t="n">
        <v>128.12</v>
      </c>
      <c r="Q266" t="n">
        <v>624.04</v>
      </c>
      <c r="R266" t="n">
        <v>60.75</v>
      </c>
      <c r="S266" t="n">
        <v>29.8</v>
      </c>
      <c r="T266" t="n">
        <v>14197.96</v>
      </c>
      <c r="U266" t="n">
        <v>0.49</v>
      </c>
      <c r="V266" t="n">
        <v>0.8</v>
      </c>
      <c r="W266" t="n">
        <v>2.43</v>
      </c>
      <c r="X266" t="n">
        <v>0.91</v>
      </c>
      <c r="Y266" t="n">
        <v>1</v>
      </c>
      <c r="Z266" t="n">
        <v>10</v>
      </c>
    </row>
    <row r="267">
      <c r="A267" t="n">
        <v>5</v>
      </c>
      <c r="B267" t="n">
        <v>70</v>
      </c>
      <c r="C267" t="inlineStr">
        <is>
          <t xml:space="preserve">CONCLUIDO	</t>
        </is>
      </c>
      <c r="D267" t="n">
        <v>6.6877</v>
      </c>
      <c r="E267" t="n">
        <v>14.95</v>
      </c>
      <c r="F267" t="n">
        <v>11.54</v>
      </c>
      <c r="G267" t="n">
        <v>16.89</v>
      </c>
      <c r="H267" t="n">
        <v>0.28</v>
      </c>
      <c r="I267" t="n">
        <v>41</v>
      </c>
      <c r="J267" t="n">
        <v>143.51</v>
      </c>
      <c r="K267" t="n">
        <v>47.83</v>
      </c>
      <c r="L267" t="n">
        <v>2.25</v>
      </c>
      <c r="M267" t="n">
        <v>39</v>
      </c>
      <c r="N267" t="n">
        <v>23.44</v>
      </c>
      <c r="O267" t="n">
        <v>17934.06</v>
      </c>
      <c r="P267" t="n">
        <v>125.82</v>
      </c>
      <c r="Q267" t="n">
        <v>624.0599999999999</v>
      </c>
      <c r="R267" t="n">
        <v>56.92</v>
      </c>
      <c r="S267" t="n">
        <v>29.8</v>
      </c>
      <c r="T267" t="n">
        <v>12313.9</v>
      </c>
      <c r="U267" t="n">
        <v>0.52</v>
      </c>
      <c r="V267" t="n">
        <v>0.8100000000000001</v>
      </c>
      <c r="W267" t="n">
        <v>2.42</v>
      </c>
      <c r="X267" t="n">
        <v>0.79</v>
      </c>
      <c r="Y267" t="n">
        <v>1</v>
      </c>
      <c r="Z267" t="n">
        <v>10</v>
      </c>
    </row>
    <row r="268">
      <c r="A268" t="n">
        <v>6</v>
      </c>
      <c r="B268" t="n">
        <v>70</v>
      </c>
      <c r="C268" t="inlineStr">
        <is>
          <t xml:space="preserve">CONCLUIDO	</t>
        </is>
      </c>
      <c r="D268" t="n">
        <v>6.7673</v>
      </c>
      <c r="E268" t="n">
        <v>14.78</v>
      </c>
      <c r="F268" t="n">
        <v>11.48</v>
      </c>
      <c r="G268" t="n">
        <v>18.62</v>
      </c>
      <c r="H268" t="n">
        <v>0.31</v>
      </c>
      <c r="I268" t="n">
        <v>37</v>
      </c>
      <c r="J268" t="n">
        <v>143.86</v>
      </c>
      <c r="K268" t="n">
        <v>47.83</v>
      </c>
      <c r="L268" t="n">
        <v>2.5</v>
      </c>
      <c r="M268" t="n">
        <v>35</v>
      </c>
      <c r="N268" t="n">
        <v>23.53</v>
      </c>
      <c r="O268" t="n">
        <v>17976.29</v>
      </c>
      <c r="P268" t="n">
        <v>124.4</v>
      </c>
      <c r="Q268" t="n">
        <v>624.08</v>
      </c>
      <c r="R268" t="n">
        <v>54.9</v>
      </c>
      <c r="S268" t="n">
        <v>29.8</v>
      </c>
      <c r="T268" t="n">
        <v>11323.91</v>
      </c>
      <c r="U268" t="n">
        <v>0.54</v>
      </c>
      <c r="V268" t="n">
        <v>0.8100000000000001</v>
      </c>
      <c r="W268" t="n">
        <v>2.42</v>
      </c>
      <c r="X268" t="n">
        <v>0.73</v>
      </c>
      <c r="Y268" t="n">
        <v>1</v>
      </c>
      <c r="Z268" t="n">
        <v>10</v>
      </c>
    </row>
    <row r="269">
      <c r="A269" t="n">
        <v>7</v>
      </c>
      <c r="B269" t="n">
        <v>70</v>
      </c>
      <c r="C269" t="inlineStr">
        <is>
          <t xml:space="preserve">CONCLUIDO	</t>
        </is>
      </c>
      <c r="D269" t="n">
        <v>6.8635</v>
      </c>
      <c r="E269" t="n">
        <v>14.57</v>
      </c>
      <c r="F269" t="n">
        <v>11.39</v>
      </c>
      <c r="G269" t="n">
        <v>20.71</v>
      </c>
      <c r="H269" t="n">
        <v>0.34</v>
      </c>
      <c r="I269" t="n">
        <v>33</v>
      </c>
      <c r="J269" t="n">
        <v>144.2</v>
      </c>
      <c r="K269" t="n">
        <v>47.83</v>
      </c>
      <c r="L269" t="n">
        <v>2.75</v>
      </c>
      <c r="M269" t="n">
        <v>31</v>
      </c>
      <c r="N269" t="n">
        <v>23.62</v>
      </c>
      <c r="O269" t="n">
        <v>18018.55</v>
      </c>
      <c r="P269" t="n">
        <v>122.4</v>
      </c>
      <c r="Q269" t="n">
        <v>624.0700000000001</v>
      </c>
      <c r="R269" t="n">
        <v>52.26</v>
      </c>
      <c r="S269" t="n">
        <v>29.8</v>
      </c>
      <c r="T269" t="n">
        <v>10024.87</v>
      </c>
      <c r="U269" t="n">
        <v>0.57</v>
      </c>
      <c r="V269" t="n">
        <v>0.82</v>
      </c>
      <c r="W269" t="n">
        <v>2.4</v>
      </c>
      <c r="X269" t="n">
        <v>0.64</v>
      </c>
      <c r="Y269" t="n">
        <v>1</v>
      </c>
      <c r="Z269" t="n">
        <v>10</v>
      </c>
    </row>
    <row r="270">
      <c r="A270" t="n">
        <v>8</v>
      </c>
      <c r="B270" t="n">
        <v>70</v>
      </c>
      <c r="C270" t="inlineStr">
        <is>
          <t xml:space="preserve">CONCLUIDO	</t>
        </is>
      </c>
      <c r="D270" t="n">
        <v>6.9372</v>
      </c>
      <c r="E270" t="n">
        <v>14.42</v>
      </c>
      <c r="F270" t="n">
        <v>11.32</v>
      </c>
      <c r="G270" t="n">
        <v>22.64</v>
      </c>
      <c r="H270" t="n">
        <v>0.37</v>
      </c>
      <c r="I270" t="n">
        <v>30</v>
      </c>
      <c r="J270" t="n">
        <v>144.54</v>
      </c>
      <c r="K270" t="n">
        <v>47.83</v>
      </c>
      <c r="L270" t="n">
        <v>3</v>
      </c>
      <c r="M270" t="n">
        <v>28</v>
      </c>
      <c r="N270" t="n">
        <v>23.71</v>
      </c>
      <c r="O270" t="n">
        <v>18060.85</v>
      </c>
      <c r="P270" t="n">
        <v>120.81</v>
      </c>
      <c r="Q270" t="n">
        <v>624.01</v>
      </c>
      <c r="R270" t="n">
        <v>50.1</v>
      </c>
      <c r="S270" t="n">
        <v>29.8</v>
      </c>
      <c r="T270" t="n">
        <v>8958.5</v>
      </c>
      <c r="U270" t="n">
        <v>0.59</v>
      </c>
      <c r="V270" t="n">
        <v>0.83</v>
      </c>
      <c r="W270" t="n">
        <v>2.4</v>
      </c>
      <c r="X270" t="n">
        <v>0.57</v>
      </c>
      <c r="Y270" t="n">
        <v>1</v>
      </c>
      <c r="Z270" t="n">
        <v>10</v>
      </c>
    </row>
    <row r="271">
      <c r="A271" t="n">
        <v>9</v>
      </c>
      <c r="B271" t="n">
        <v>70</v>
      </c>
      <c r="C271" t="inlineStr">
        <is>
          <t xml:space="preserve">CONCLUIDO	</t>
        </is>
      </c>
      <c r="D271" t="n">
        <v>6.978</v>
      </c>
      <c r="E271" t="n">
        <v>14.33</v>
      </c>
      <c r="F271" t="n">
        <v>11.29</v>
      </c>
      <c r="G271" t="n">
        <v>24.2</v>
      </c>
      <c r="H271" t="n">
        <v>0.4</v>
      </c>
      <c r="I271" t="n">
        <v>28</v>
      </c>
      <c r="J271" t="n">
        <v>144.89</v>
      </c>
      <c r="K271" t="n">
        <v>47.83</v>
      </c>
      <c r="L271" t="n">
        <v>3.25</v>
      </c>
      <c r="M271" t="n">
        <v>26</v>
      </c>
      <c r="N271" t="n">
        <v>23.81</v>
      </c>
      <c r="O271" t="n">
        <v>18103.18</v>
      </c>
      <c r="P271" t="n">
        <v>119.61</v>
      </c>
      <c r="Q271" t="n">
        <v>624.03</v>
      </c>
      <c r="R271" t="n">
        <v>49.48</v>
      </c>
      <c r="S271" t="n">
        <v>29.8</v>
      </c>
      <c r="T271" t="n">
        <v>8658.389999999999</v>
      </c>
      <c r="U271" t="n">
        <v>0.6</v>
      </c>
      <c r="V271" t="n">
        <v>0.83</v>
      </c>
      <c r="W271" t="n">
        <v>2.39</v>
      </c>
      <c r="X271" t="n">
        <v>0.55</v>
      </c>
      <c r="Y271" t="n">
        <v>1</v>
      </c>
      <c r="Z271" t="n">
        <v>10</v>
      </c>
    </row>
    <row r="272">
      <c r="A272" t="n">
        <v>10</v>
      </c>
      <c r="B272" t="n">
        <v>70</v>
      </c>
      <c r="C272" t="inlineStr">
        <is>
          <t xml:space="preserve">CONCLUIDO	</t>
        </is>
      </c>
      <c r="D272" t="n">
        <v>7.0277</v>
      </c>
      <c r="E272" t="n">
        <v>14.23</v>
      </c>
      <c r="F272" t="n">
        <v>11.25</v>
      </c>
      <c r="G272" t="n">
        <v>25.96</v>
      </c>
      <c r="H272" t="n">
        <v>0.43</v>
      </c>
      <c r="I272" t="n">
        <v>26</v>
      </c>
      <c r="J272" t="n">
        <v>145.23</v>
      </c>
      <c r="K272" t="n">
        <v>47.83</v>
      </c>
      <c r="L272" t="n">
        <v>3.5</v>
      </c>
      <c r="M272" t="n">
        <v>24</v>
      </c>
      <c r="N272" t="n">
        <v>23.9</v>
      </c>
      <c r="O272" t="n">
        <v>18145.54</v>
      </c>
      <c r="P272" t="n">
        <v>118.38</v>
      </c>
      <c r="Q272" t="n">
        <v>624.02</v>
      </c>
      <c r="R272" t="n">
        <v>47.98</v>
      </c>
      <c r="S272" t="n">
        <v>29.8</v>
      </c>
      <c r="T272" t="n">
        <v>7917.97</v>
      </c>
      <c r="U272" t="n">
        <v>0.62</v>
      </c>
      <c r="V272" t="n">
        <v>0.83</v>
      </c>
      <c r="W272" t="n">
        <v>2.39</v>
      </c>
      <c r="X272" t="n">
        <v>0.5</v>
      </c>
      <c r="Y272" t="n">
        <v>1</v>
      </c>
      <c r="Z272" t="n">
        <v>10</v>
      </c>
    </row>
    <row r="273">
      <c r="A273" t="n">
        <v>11</v>
      </c>
      <c r="B273" t="n">
        <v>70</v>
      </c>
      <c r="C273" t="inlineStr">
        <is>
          <t xml:space="preserve">CONCLUIDO	</t>
        </is>
      </c>
      <c r="D273" t="n">
        <v>7.0751</v>
      </c>
      <c r="E273" t="n">
        <v>14.13</v>
      </c>
      <c r="F273" t="n">
        <v>11.21</v>
      </c>
      <c r="G273" t="n">
        <v>28.03</v>
      </c>
      <c r="H273" t="n">
        <v>0.46</v>
      </c>
      <c r="I273" t="n">
        <v>24</v>
      </c>
      <c r="J273" t="n">
        <v>145.57</v>
      </c>
      <c r="K273" t="n">
        <v>47.83</v>
      </c>
      <c r="L273" t="n">
        <v>3.75</v>
      </c>
      <c r="M273" t="n">
        <v>22</v>
      </c>
      <c r="N273" t="n">
        <v>23.99</v>
      </c>
      <c r="O273" t="n">
        <v>18187.93</v>
      </c>
      <c r="P273" t="n">
        <v>116.82</v>
      </c>
      <c r="Q273" t="n">
        <v>624.05</v>
      </c>
      <c r="R273" t="n">
        <v>46.81</v>
      </c>
      <c r="S273" t="n">
        <v>29.8</v>
      </c>
      <c r="T273" t="n">
        <v>7343.47</v>
      </c>
      <c r="U273" t="n">
        <v>0.64</v>
      </c>
      <c r="V273" t="n">
        <v>0.83</v>
      </c>
      <c r="W273" t="n">
        <v>2.39</v>
      </c>
      <c r="X273" t="n">
        <v>0.46</v>
      </c>
      <c r="Y273" t="n">
        <v>1</v>
      </c>
      <c r="Z273" t="n">
        <v>10</v>
      </c>
    </row>
    <row r="274">
      <c r="A274" t="n">
        <v>12</v>
      </c>
      <c r="B274" t="n">
        <v>70</v>
      </c>
      <c r="C274" t="inlineStr">
        <is>
          <t xml:space="preserve">CONCLUIDO	</t>
        </is>
      </c>
      <c r="D274" t="n">
        <v>7.1257</v>
      </c>
      <c r="E274" t="n">
        <v>14.03</v>
      </c>
      <c r="F274" t="n">
        <v>11.17</v>
      </c>
      <c r="G274" t="n">
        <v>30.46</v>
      </c>
      <c r="H274" t="n">
        <v>0.49</v>
      </c>
      <c r="I274" t="n">
        <v>22</v>
      </c>
      <c r="J274" t="n">
        <v>145.92</v>
      </c>
      <c r="K274" t="n">
        <v>47.83</v>
      </c>
      <c r="L274" t="n">
        <v>4</v>
      </c>
      <c r="M274" t="n">
        <v>20</v>
      </c>
      <c r="N274" t="n">
        <v>24.09</v>
      </c>
      <c r="O274" t="n">
        <v>18230.35</v>
      </c>
      <c r="P274" t="n">
        <v>115.83</v>
      </c>
      <c r="Q274" t="n">
        <v>624.05</v>
      </c>
      <c r="R274" t="n">
        <v>45.5</v>
      </c>
      <c r="S274" t="n">
        <v>29.8</v>
      </c>
      <c r="T274" t="n">
        <v>6699.56</v>
      </c>
      <c r="U274" t="n">
        <v>0.65</v>
      </c>
      <c r="V274" t="n">
        <v>0.84</v>
      </c>
      <c r="W274" t="n">
        <v>2.39</v>
      </c>
      <c r="X274" t="n">
        <v>0.42</v>
      </c>
      <c r="Y274" t="n">
        <v>1</v>
      </c>
      <c r="Z274" t="n">
        <v>10</v>
      </c>
    </row>
    <row r="275">
      <c r="A275" t="n">
        <v>13</v>
      </c>
      <c r="B275" t="n">
        <v>70</v>
      </c>
      <c r="C275" t="inlineStr">
        <is>
          <t xml:space="preserve">CONCLUIDO	</t>
        </is>
      </c>
      <c r="D275" t="n">
        <v>7.1454</v>
      </c>
      <c r="E275" t="n">
        <v>14</v>
      </c>
      <c r="F275" t="n">
        <v>11.16</v>
      </c>
      <c r="G275" t="n">
        <v>31.89</v>
      </c>
      <c r="H275" t="n">
        <v>0.51</v>
      </c>
      <c r="I275" t="n">
        <v>21</v>
      </c>
      <c r="J275" t="n">
        <v>146.26</v>
      </c>
      <c r="K275" t="n">
        <v>47.83</v>
      </c>
      <c r="L275" t="n">
        <v>4.25</v>
      </c>
      <c r="M275" t="n">
        <v>19</v>
      </c>
      <c r="N275" t="n">
        <v>24.18</v>
      </c>
      <c r="O275" t="n">
        <v>18272.81</v>
      </c>
      <c r="P275" t="n">
        <v>114.63</v>
      </c>
      <c r="Q275" t="n">
        <v>624.0599999999999</v>
      </c>
      <c r="R275" t="n">
        <v>45.3</v>
      </c>
      <c r="S275" t="n">
        <v>29.8</v>
      </c>
      <c r="T275" t="n">
        <v>6603.23</v>
      </c>
      <c r="U275" t="n">
        <v>0.66</v>
      </c>
      <c r="V275" t="n">
        <v>0.84</v>
      </c>
      <c r="W275" t="n">
        <v>2.38</v>
      </c>
      <c r="X275" t="n">
        <v>0.41</v>
      </c>
      <c r="Y275" t="n">
        <v>1</v>
      </c>
      <c r="Z275" t="n">
        <v>10</v>
      </c>
    </row>
    <row r="276">
      <c r="A276" t="n">
        <v>14</v>
      </c>
      <c r="B276" t="n">
        <v>70</v>
      </c>
      <c r="C276" t="inlineStr">
        <is>
          <t xml:space="preserve">CONCLUIDO	</t>
        </is>
      </c>
      <c r="D276" t="n">
        <v>7.2027</v>
      </c>
      <c r="E276" t="n">
        <v>13.88</v>
      </c>
      <c r="F276" t="n">
        <v>11.11</v>
      </c>
      <c r="G276" t="n">
        <v>35.07</v>
      </c>
      <c r="H276" t="n">
        <v>0.54</v>
      </c>
      <c r="I276" t="n">
        <v>19</v>
      </c>
      <c r="J276" t="n">
        <v>146.61</v>
      </c>
      <c r="K276" t="n">
        <v>47.83</v>
      </c>
      <c r="L276" t="n">
        <v>4.5</v>
      </c>
      <c r="M276" t="n">
        <v>17</v>
      </c>
      <c r="N276" t="n">
        <v>24.28</v>
      </c>
      <c r="O276" t="n">
        <v>18315.3</v>
      </c>
      <c r="P276" t="n">
        <v>113.08</v>
      </c>
      <c r="Q276" t="n">
        <v>623.97</v>
      </c>
      <c r="R276" t="n">
        <v>43.42</v>
      </c>
      <c r="S276" t="n">
        <v>29.8</v>
      </c>
      <c r="T276" t="n">
        <v>5673.32</v>
      </c>
      <c r="U276" t="n">
        <v>0.6899999999999999</v>
      </c>
      <c r="V276" t="n">
        <v>0.84</v>
      </c>
      <c r="W276" t="n">
        <v>2.38</v>
      </c>
      <c r="X276" t="n">
        <v>0.36</v>
      </c>
      <c r="Y276" t="n">
        <v>1</v>
      </c>
      <c r="Z276" t="n">
        <v>10</v>
      </c>
    </row>
    <row r="277">
      <c r="A277" t="n">
        <v>15</v>
      </c>
      <c r="B277" t="n">
        <v>70</v>
      </c>
      <c r="C277" t="inlineStr">
        <is>
          <t xml:space="preserve">CONCLUIDO	</t>
        </is>
      </c>
      <c r="D277" t="n">
        <v>7.2244</v>
      </c>
      <c r="E277" t="n">
        <v>13.84</v>
      </c>
      <c r="F277" t="n">
        <v>11.09</v>
      </c>
      <c r="G277" t="n">
        <v>36.98</v>
      </c>
      <c r="H277" t="n">
        <v>0.57</v>
      </c>
      <c r="I277" t="n">
        <v>18</v>
      </c>
      <c r="J277" t="n">
        <v>146.95</v>
      </c>
      <c r="K277" t="n">
        <v>47.83</v>
      </c>
      <c r="L277" t="n">
        <v>4.75</v>
      </c>
      <c r="M277" t="n">
        <v>16</v>
      </c>
      <c r="N277" t="n">
        <v>24.37</v>
      </c>
      <c r="O277" t="n">
        <v>18357.82</v>
      </c>
      <c r="P277" t="n">
        <v>111.98</v>
      </c>
      <c r="Q277" t="n">
        <v>624</v>
      </c>
      <c r="R277" t="n">
        <v>43.14</v>
      </c>
      <c r="S277" t="n">
        <v>29.8</v>
      </c>
      <c r="T277" t="n">
        <v>5535.81</v>
      </c>
      <c r="U277" t="n">
        <v>0.6899999999999999</v>
      </c>
      <c r="V277" t="n">
        <v>0.84</v>
      </c>
      <c r="W277" t="n">
        <v>2.38</v>
      </c>
      <c r="X277" t="n">
        <v>0.35</v>
      </c>
      <c r="Y277" t="n">
        <v>1</v>
      </c>
      <c r="Z277" t="n">
        <v>10</v>
      </c>
    </row>
    <row r="278">
      <c r="A278" t="n">
        <v>16</v>
      </c>
      <c r="B278" t="n">
        <v>70</v>
      </c>
      <c r="C278" t="inlineStr">
        <is>
          <t xml:space="preserve">CONCLUIDO	</t>
        </is>
      </c>
      <c r="D278" t="n">
        <v>7.256</v>
      </c>
      <c r="E278" t="n">
        <v>13.78</v>
      </c>
      <c r="F278" t="n">
        <v>11.06</v>
      </c>
      <c r="G278" t="n">
        <v>39.04</v>
      </c>
      <c r="H278" t="n">
        <v>0.6</v>
      </c>
      <c r="I278" t="n">
        <v>17</v>
      </c>
      <c r="J278" t="n">
        <v>147.3</v>
      </c>
      <c r="K278" t="n">
        <v>47.83</v>
      </c>
      <c r="L278" t="n">
        <v>5</v>
      </c>
      <c r="M278" t="n">
        <v>15</v>
      </c>
      <c r="N278" t="n">
        <v>24.47</v>
      </c>
      <c r="O278" t="n">
        <v>18400.38</v>
      </c>
      <c r="P278" t="n">
        <v>110.36</v>
      </c>
      <c r="Q278" t="n">
        <v>623.99</v>
      </c>
      <c r="R278" t="n">
        <v>42.33</v>
      </c>
      <c r="S278" t="n">
        <v>29.8</v>
      </c>
      <c r="T278" t="n">
        <v>5137.79</v>
      </c>
      <c r="U278" t="n">
        <v>0.7</v>
      </c>
      <c r="V278" t="n">
        <v>0.84</v>
      </c>
      <c r="W278" t="n">
        <v>2.37</v>
      </c>
      <c r="X278" t="n">
        <v>0.32</v>
      </c>
      <c r="Y278" t="n">
        <v>1</v>
      </c>
      <c r="Z278" t="n">
        <v>10</v>
      </c>
    </row>
    <row r="279">
      <c r="A279" t="n">
        <v>17</v>
      </c>
      <c r="B279" t="n">
        <v>70</v>
      </c>
      <c r="C279" t="inlineStr">
        <is>
          <t xml:space="preserve">CONCLUIDO	</t>
        </is>
      </c>
      <c r="D279" t="n">
        <v>7.2814</v>
      </c>
      <c r="E279" t="n">
        <v>13.73</v>
      </c>
      <c r="F279" t="n">
        <v>11.04</v>
      </c>
      <c r="G279" t="n">
        <v>41.41</v>
      </c>
      <c r="H279" t="n">
        <v>0.63</v>
      </c>
      <c r="I279" t="n">
        <v>16</v>
      </c>
      <c r="J279" t="n">
        <v>147.64</v>
      </c>
      <c r="K279" t="n">
        <v>47.83</v>
      </c>
      <c r="L279" t="n">
        <v>5.25</v>
      </c>
      <c r="M279" t="n">
        <v>14</v>
      </c>
      <c r="N279" t="n">
        <v>24.56</v>
      </c>
      <c r="O279" t="n">
        <v>18442.97</v>
      </c>
      <c r="P279" t="n">
        <v>109.55</v>
      </c>
      <c r="Q279" t="n">
        <v>623.98</v>
      </c>
      <c r="R279" t="n">
        <v>41.51</v>
      </c>
      <c r="S279" t="n">
        <v>29.8</v>
      </c>
      <c r="T279" t="n">
        <v>4734.37</v>
      </c>
      <c r="U279" t="n">
        <v>0.72</v>
      </c>
      <c r="V279" t="n">
        <v>0.85</v>
      </c>
      <c r="W279" t="n">
        <v>2.38</v>
      </c>
      <c r="X279" t="n">
        <v>0.3</v>
      </c>
      <c r="Y279" t="n">
        <v>1</v>
      </c>
      <c r="Z279" t="n">
        <v>10</v>
      </c>
    </row>
    <row r="280">
      <c r="A280" t="n">
        <v>18</v>
      </c>
      <c r="B280" t="n">
        <v>70</v>
      </c>
      <c r="C280" t="inlineStr">
        <is>
          <t xml:space="preserve">CONCLUIDO	</t>
        </is>
      </c>
      <c r="D280" t="n">
        <v>7.2677</v>
      </c>
      <c r="E280" t="n">
        <v>13.76</v>
      </c>
      <c r="F280" t="n">
        <v>11.07</v>
      </c>
      <c r="G280" t="n">
        <v>41.51</v>
      </c>
      <c r="H280" t="n">
        <v>0.66</v>
      </c>
      <c r="I280" t="n">
        <v>16</v>
      </c>
      <c r="J280" t="n">
        <v>147.99</v>
      </c>
      <c r="K280" t="n">
        <v>47.83</v>
      </c>
      <c r="L280" t="n">
        <v>5.5</v>
      </c>
      <c r="M280" t="n">
        <v>14</v>
      </c>
      <c r="N280" t="n">
        <v>24.66</v>
      </c>
      <c r="O280" t="n">
        <v>18485.59</v>
      </c>
      <c r="P280" t="n">
        <v>108.7</v>
      </c>
      <c r="Q280" t="n">
        <v>624.02</v>
      </c>
      <c r="R280" t="n">
        <v>42.36</v>
      </c>
      <c r="S280" t="n">
        <v>29.8</v>
      </c>
      <c r="T280" t="n">
        <v>5157.02</v>
      </c>
      <c r="U280" t="n">
        <v>0.7</v>
      </c>
      <c r="V280" t="n">
        <v>0.84</v>
      </c>
      <c r="W280" t="n">
        <v>2.38</v>
      </c>
      <c r="X280" t="n">
        <v>0.32</v>
      </c>
      <c r="Y280" t="n">
        <v>1</v>
      </c>
      <c r="Z280" t="n">
        <v>10</v>
      </c>
    </row>
    <row r="281">
      <c r="A281" t="n">
        <v>19</v>
      </c>
      <c r="B281" t="n">
        <v>70</v>
      </c>
      <c r="C281" t="inlineStr">
        <is>
          <t xml:space="preserve">CONCLUIDO	</t>
        </is>
      </c>
      <c r="D281" t="n">
        <v>7.303</v>
      </c>
      <c r="E281" t="n">
        <v>13.69</v>
      </c>
      <c r="F281" t="n">
        <v>11.03</v>
      </c>
      <c r="G281" t="n">
        <v>44.13</v>
      </c>
      <c r="H281" t="n">
        <v>0.6899999999999999</v>
      </c>
      <c r="I281" t="n">
        <v>15</v>
      </c>
      <c r="J281" t="n">
        <v>148.33</v>
      </c>
      <c r="K281" t="n">
        <v>47.83</v>
      </c>
      <c r="L281" t="n">
        <v>5.75</v>
      </c>
      <c r="M281" t="n">
        <v>13</v>
      </c>
      <c r="N281" t="n">
        <v>24.75</v>
      </c>
      <c r="O281" t="n">
        <v>18528.25</v>
      </c>
      <c r="P281" t="n">
        <v>107.76</v>
      </c>
      <c r="Q281" t="n">
        <v>623.97</v>
      </c>
      <c r="R281" t="n">
        <v>41.15</v>
      </c>
      <c r="S281" t="n">
        <v>29.8</v>
      </c>
      <c r="T281" t="n">
        <v>4558.14</v>
      </c>
      <c r="U281" t="n">
        <v>0.72</v>
      </c>
      <c r="V281" t="n">
        <v>0.85</v>
      </c>
      <c r="W281" t="n">
        <v>2.38</v>
      </c>
      <c r="X281" t="n">
        <v>0.28</v>
      </c>
      <c r="Y281" t="n">
        <v>1</v>
      </c>
      <c r="Z281" t="n">
        <v>10</v>
      </c>
    </row>
    <row r="282">
      <c r="A282" t="n">
        <v>20</v>
      </c>
      <c r="B282" t="n">
        <v>70</v>
      </c>
      <c r="C282" t="inlineStr">
        <is>
          <t xml:space="preserve">CONCLUIDO	</t>
        </is>
      </c>
      <c r="D282" t="n">
        <v>7.3344</v>
      </c>
      <c r="E282" t="n">
        <v>13.63</v>
      </c>
      <c r="F282" t="n">
        <v>11</v>
      </c>
      <c r="G282" t="n">
        <v>47.15</v>
      </c>
      <c r="H282" t="n">
        <v>0.71</v>
      </c>
      <c r="I282" t="n">
        <v>14</v>
      </c>
      <c r="J282" t="n">
        <v>148.68</v>
      </c>
      <c r="K282" t="n">
        <v>47.83</v>
      </c>
      <c r="L282" t="n">
        <v>6</v>
      </c>
      <c r="M282" t="n">
        <v>12</v>
      </c>
      <c r="N282" t="n">
        <v>24.85</v>
      </c>
      <c r="O282" t="n">
        <v>18570.94</v>
      </c>
      <c r="P282" t="n">
        <v>106.6</v>
      </c>
      <c r="Q282" t="n">
        <v>623.97</v>
      </c>
      <c r="R282" t="n">
        <v>40.06</v>
      </c>
      <c r="S282" t="n">
        <v>29.8</v>
      </c>
      <c r="T282" t="n">
        <v>4019.81</v>
      </c>
      <c r="U282" t="n">
        <v>0.74</v>
      </c>
      <c r="V282" t="n">
        <v>0.85</v>
      </c>
      <c r="W282" t="n">
        <v>2.38</v>
      </c>
      <c r="X282" t="n">
        <v>0.25</v>
      </c>
      <c r="Y282" t="n">
        <v>1</v>
      </c>
      <c r="Z282" t="n">
        <v>10</v>
      </c>
    </row>
    <row r="283">
      <c r="A283" t="n">
        <v>21</v>
      </c>
      <c r="B283" t="n">
        <v>70</v>
      </c>
      <c r="C283" t="inlineStr">
        <is>
          <t xml:space="preserve">CONCLUIDO	</t>
        </is>
      </c>
      <c r="D283" t="n">
        <v>7.3582</v>
      </c>
      <c r="E283" t="n">
        <v>13.59</v>
      </c>
      <c r="F283" t="n">
        <v>10.99</v>
      </c>
      <c r="G283" t="n">
        <v>50.71</v>
      </c>
      <c r="H283" t="n">
        <v>0.74</v>
      </c>
      <c r="I283" t="n">
        <v>13</v>
      </c>
      <c r="J283" t="n">
        <v>149.02</v>
      </c>
      <c r="K283" t="n">
        <v>47.83</v>
      </c>
      <c r="L283" t="n">
        <v>6.25</v>
      </c>
      <c r="M283" t="n">
        <v>11</v>
      </c>
      <c r="N283" t="n">
        <v>24.95</v>
      </c>
      <c r="O283" t="n">
        <v>18613.66</v>
      </c>
      <c r="P283" t="n">
        <v>104.45</v>
      </c>
      <c r="Q283" t="n">
        <v>624.0599999999999</v>
      </c>
      <c r="R283" t="n">
        <v>39.85</v>
      </c>
      <c r="S283" t="n">
        <v>29.8</v>
      </c>
      <c r="T283" t="n">
        <v>3920.56</v>
      </c>
      <c r="U283" t="n">
        <v>0.75</v>
      </c>
      <c r="V283" t="n">
        <v>0.85</v>
      </c>
      <c r="W283" t="n">
        <v>2.37</v>
      </c>
      <c r="X283" t="n">
        <v>0.24</v>
      </c>
      <c r="Y283" t="n">
        <v>1</v>
      </c>
      <c r="Z283" t="n">
        <v>10</v>
      </c>
    </row>
    <row r="284">
      <c r="A284" t="n">
        <v>22</v>
      </c>
      <c r="B284" t="n">
        <v>70</v>
      </c>
      <c r="C284" t="inlineStr">
        <is>
          <t xml:space="preserve">CONCLUIDO	</t>
        </is>
      </c>
      <c r="D284" t="n">
        <v>7.3597</v>
      </c>
      <c r="E284" t="n">
        <v>13.59</v>
      </c>
      <c r="F284" t="n">
        <v>10.98</v>
      </c>
      <c r="G284" t="n">
        <v>50.69</v>
      </c>
      <c r="H284" t="n">
        <v>0.77</v>
      </c>
      <c r="I284" t="n">
        <v>13</v>
      </c>
      <c r="J284" t="n">
        <v>149.37</v>
      </c>
      <c r="K284" t="n">
        <v>47.83</v>
      </c>
      <c r="L284" t="n">
        <v>6.5</v>
      </c>
      <c r="M284" t="n">
        <v>11</v>
      </c>
      <c r="N284" t="n">
        <v>25.04</v>
      </c>
      <c r="O284" t="n">
        <v>18656.42</v>
      </c>
      <c r="P284" t="n">
        <v>104.3</v>
      </c>
      <c r="Q284" t="n">
        <v>623.99</v>
      </c>
      <c r="R284" t="n">
        <v>39.86</v>
      </c>
      <c r="S284" t="n">
        <v>29.8</v>
      </c>
      <c r="T284" t="n">
        <v>3922</v>
      </c>
      <c r="U284" t="n">
        <v>0.75</v>
      </c>
      <c r="V284" t="n">
        <v>0.85</v>
      </c>
      <c r="W284" t="n">
        <v>2.37</v>
      </c>
      <c r="X284" t="n">
        <v>0.24</v>
      </c>
      <c r="Y284" t="n">
        <v>1</v>
      </c>
      <c r="Z284" t="n">
        <v>10</v>
      </c>
    </row>
    <row r="285">
      <c r="A285" t="n">
        <v>23</v>
      </c>
      <c r="B285" t="n">
        <v>70</v>
      </c>
      <c r="C285" t="inlineStr">
        <is>
          <t xml:space="preserve">CONCLUIDO	</t>
        </is>
      </c>
      <c r="D285" t="n">
        <v>7.3913</v>
      </c>
      <c r="E285" t="n">
        <v>13.53</v>
      </c>
      <c r="F285" t="n">
        <v>10.95</v>
      </c>
      <c r="G285" t="n">
        <v>54.77</v>
      </c>
      <c r="H285" t="n">
        <v>0.8</v>
      </c>
      <c r="I285" t="n">
        <v>12</v>
      </c>
      <c r="J285" t="n">
        <v>149.72</v>
      </c>
      <c r="K285" t="n">
        <v>47.83</v>
      </c>
      <c r="L285" t="n">
        <v>6.75</v>
      </c>
      <c r="M285" t="n">
        <v>10</v>
      </c>
      <c r="N285" t="n">
        <v>25.14</v>
      </c>
      <c r="O285" t="n">
        <v>18699.2</v>
      </c>
      <c r="P285" t="n">
        <v>102.01</v>
      </c>
      <c r="Q285" t="n">
        <v>624.01</v>
      </c>
      <c r="R285" t="n">
        <v>38.82</v>
      </c>
      <c r="S285" t="n">
        <v>29.8</v>
      </c>
      <c r="T285" t="n">
        <v>3405.85</v>
      </c>
      <c r="U285" t="n">
        <v>0.77</v>
      </c>
      <c r="V285" t="n">
        <v>0.85</v>
      </c>
      <c r="W285" t="n">
        <v>2.37</v>
      </c>
      <c r="X285" t="n">
        <v>0.21</v>
      </c>
      <c r="Y285" t="n">
        <v>1</v>
      </c>
      <c r="Z285" t="n">
        <v>10</v>
      </c>
    </row>
    <row r="286">
      <c r="A286" t="n">
        <v>24</v>
      </c>
      <c r="B286" t="n">
        <v>70</v>
      </c>
      <c r="C286" t="inlineStr">
        <is>
          <t xml:space="preserve">CONCLUIDO	</t>
        </is>
      </c>
      <c r="D286" t="n">
        <v>7.3834</v>
      </c>
      <c r="E286" t="n">
        <v>13.54</v>
      </c>
      <c r="F286" t="n">
        <v>10.97</v>
      </c>
      <c r="G286" t="n">
        <v>54.84</v>
      </c>
      <c r="H286" t="n">
        <v>0.83</v>
      </c>
      <c r="I286" t="n">
        <v>12</v>
      </c>
      <c r="J286" t="n">
        <v>150.07</v>
      </c>
      <c r="K286" t="n">
        <v>47.83</v>
      </c>
      <c r="L286" t="n">
        <v>7</v>
      </c>
      <c r="M286" t="n">
        <v>10</v>
      </c>
      <c r="N286" t="n">
        <v>25.24</v>
      </c>
      <c r="O286" t="n">
        <v>18742.03</v>
      </c>
      <c r="P286" t="n">
        <v>101.64</v>
      </c>
      <c r="Q286" t="n">
        <v>623.98</v>
      </c>
      <c r="R286" t="n">
        <v>39.29</v>
      </c>
      <c r="S286" t="n">
        <v>29.8</v>
      </c>
      <c r="T286" t="n">
        <v>3644.32</v>
      </c>
      <c r="U286" t="n">
        <v>0.76</v>
      </c>
      <c r="V286" t="n">
        <v>0.85</v>
      </c>
      <c r="W286" t="n">
        <v>2.37</v>
      </c>
      <c r="X286" t="n">
        <v>0.22</v>
      </c>
      <c r="Y286" t="n">
        <v>1</v>
      </c>
      <c r="Z286" t="n">
        <v>10</v>
      </c>
    </row>
    <row r="287">
      <c r="A287" t="n">
        <v>25</v>
      </c>
      <c r="B287" t="n">
        <v>70</v>
      </c>
      <c r="C287" t="inlineStr">
        <is>
          <t xml:space="preserve">CONCLUIDO	</t>
        </is>
      </c>
      <c r="D287" t="n">
        <v>7.4152</v>
      </c>
      <c r="E287" t="n">
        <v>13.49</v>
      </c>
      <c r="F287" t="n">
        <v>10.94</v>
      </c>
      <c r="G287" t="n">
        <v>59.67</v>
      </c>
      <c r="H287" t="n">
        <v>0.85</v>
      </c>
      <c r="I287" t="n">
        <v>11</v>
      </c>
      <c r="J287" t="n">
        <v>150.41</v>
      </c>
      <c r="K287" t="n">
        <v>47.83</v>
      </c>
      <c r="L287" t="n">
        <v>7.25</v>
      </c>
      <c r="M287" t="n">
        <v>8</v>
      </c>
      <c r="N287" t="n">
        <v>25.33</v>
      </c>
      <c r="O287" t="n">
        <v>18784.88</v>
      </c>
      <c r="P287" t="n">
        <v>99.77</v>
      </c>
      <c r="Q287" t="n">
        <v>624.01</v>
      </c>
      <c r="R287" t="n">
        <v>38.23</v>
      </c>
      <c r="S287" t="n">
        <v>29.8</v>
      </c>
      <c r="T287" t="n">
        <v>3116.37</v>
      </c>
      <c r="U287" t="n">
        <v>0.78</v>
      </c>
      <c r="V287" t="n">
        <v>0.85</v>
      </c>
      <c r="W287" t="n">
        <v>2.37</v>
      </c>
      <c r="X287" t="n">
        <v>0.19</v>
      </c>
      <c r="Y287" t="n">
        <v>1</v>
      </c>
      <c r="Z287" t="n">
        <v>10</v>
      </c>
    </row>
    <row r="288">
      <c r="A288" t="n">
        <v>26</v>
      </c>
      <c r="B288" t="n">
        <v>70</v>
      </c>
      <c r="C288" t="inlineStr">
        <is>
          <t xml:space="preserve">CONCLUIDO	</t>
        </is>
      </c>
      <c r="D288" t="n">
        <v>7.4147</v>
      </c>
      <c r="E288" t="n">
        <v>13.49</v>
      </c>
      <c r="F288" t="n">
        <v>10.94</v>
      </c>
      <c r="G288" t="n">
        <v>59.68</v>
      </c>
      <c r="H288" t="n">
        <v>0.88</v>
      </c>
      <c r="I288" t="n">
        <v>11</v>
      </c>
      <c r="J288" t="n">
        <v>150.76</v>
      </c>
      <c r="K288" t="n">
        <v>47.83</v>
      </c>
      <c r="L288" t="n">
        <v>7.5</v>
      </c>
      <c r="M288" t="n">
        <v>7</v>
      </c>
      <c r="N288" t="n">
        <v>25.43</v>
      </c>
      <c r="O288" t="n">
        <v>18827.77</v>
      </c>
      <c r="P288" t="n">
        <v>99.72</v>
      </c>
      <c r="Q288" t="n">
        <v>623.97</v>
      </c>
      <c r="R288" t="n">
        <v>38.27</v>
      </c>
      <c r="S288" t="n">
        <v>29.8</v>
      </c>
      <c r="T288" t="n">
        <v>3136.34</v>
      </c>
      <c r="U288" t="n">
        <v>0.78</v>
      </c>
      <c r="V288" t="n">
        <v>0.85</v>
      </c>
      <c r="W288" t="n">
        <v>2.37</v>
      </c>
      <c r="X288" t="n">
        <v>0.19</v>
      </c>
      <c r="Y288" t="n">
        <v>1</v>
      </c>
      <c r="Z288" t="n">
        <v>10</v>
      </c>
    </row>
    <row r="289">
      <c r="A289" t="n">
        <v>27</v>
      </c>
      <c r="B289" t="n">
        <v>70</v>
      </c>
      <c r="C289" t="inlineStr">
        <is>
          <t xml:space="preserve">CONCLUIDO	</t>
        </is>
      </c>
      <c r="D289" t="n">
        <v>7.407</v>
      </c>
      <c r="E289" t="n">
        <v>13.5</v>
      </c>
      <c r="F289" t="n">
        <v>10.95</v>
      </c>
      <c r="G289" t="n">
        <v>59.75</v>
      </c>
      <c r="H289" t="n">
        <v>0.91</v>
      </c>
      <c r="I289" t="n">
        <v>11</v>
      </c>
      <c r="J289" t="n">
        <v>151.11</v>
      </c>
      <c r="K289" t="n">
        <v>47.83</v>
      </c>
      <c r="L289" t="n">
        <v>7.75</v>
      </c>
      <c r="M289" t="n">
        <v>5</v>
      </c>
      <c r="N289" t="n">
        <v>25.53</v>
      </c>
      <c r="O289" t="n">
        <v>18870.7</v>
      </c>
      <c r="P289" t="n">
        <v>97.97</v>
      </c>
      <c r="Q289" t="n">
        <v>623.97</v>
      </c>
      <c r="R289" t="n">
        <v>38.58</v>
      </c>
      <c r="S289" t="n">
        <v>29.8</v>
      </c>
      <c r="T289" t="n">
        <v>3291.7</v>
      </c>
      <c r="U289" t="n">
        <v>0.77</v>
      </c>
      <c r="V289" t="n">
        <v>0.85</v>
      </c>
      <c r="W289" t="n">
        <v>2.38</v>
      </c>
      <c r="X289" t="n">
        <v>0.21</v>
      </c>
      <c r="Y289" t="n">
        <v>1</v>
      </c>
      <c r="Z289" t="n">
        <v>10</v>
      </c>
    </row>
    <row r="290">
      <c r="A290" t="n">
        <v>28</v>
      </c>
      <c r="B290" t="n">
        <v>70</v>
      </c>
      <c r="C290" t="inlineStr">
        <is>
          <t xml:space="preserve">CONCLUIDO	</t>
        </is>
      </c>
      <c r="D290" t="n">
        <v>7.405</v>
      </c>
      <c r="E290" t="n">
        <v>13.5</v>
      </c>
      <c r="F290" t="n">
        <v>10.96</v>
      </c>
      <c r="G290" t="n">
        <v>59.77</v>
      </c>
      <c r="H290" t="n">
        <v>0.9399999999999999</v>
      </c>
      <c r="I290" t="n">
        <v>11</v>
      </c>
      <c r="J290" t="n">
        <v>151.46</v>
      </c>
      <c r="K290" t="n">
        <v>47.83</v>
      </c>
      <c r="L290" t="n">
        <v>8</v>
      </c>
      <c r="M290" t="n">
        <v>2</v>
      </c>
      <c r="N290" t="n">
        <v>25.63</v>
      </c>
      <c r="O290" t="n">
        <v>18913.66</v>
      </c>
      <c r="P290" t="n">
        <v>97.51000000000001</v>
      </c>
      <c r="Q290" t="n">
        <v>624.02</v>
      </c>
      <c r="R290" t="n">
        <v>38.75</v>
      </c>
      <c r="S290" t="n">
        <v>29.8</v>
      </c>
      <c r="T290" t="n">
        <v>3377.43</v>
      </c>
      <c r="U290" t="n">
        <v>0.77</v>
      </c>
      <c r="V290" t="n">
        <v>0.85</v>
      </c>
      <c r="W290" t="n">
        <v>2.38</v>
      </c>
      <c r="X290" t="n">
        <v>0.21</v>
      </c>
      <c r="Y290" t="n">
        <v>1</v>
      </c>
      <c r="Z290" t="n">
        <v>10</v>
      </c>
    </row>
    <row r="291">
      <c r="A291" t="n">
        <v>29</v>
      </c>
      <c r="B291" t="n">
        <v>70</v>
      </c>
      <c r="C291" t="inlineStr">
        <is>
          <t xml:space="preserve">CONCLUIDO	</t>
        </is>
      </c>
      <c r="D291" t="n">
        <v>7.434</v>
      </c>
      <c r="E291" t="n">
        <v>13.45</v>
      </c>
      <c r="F291" t="n">
        <v>10.93</v>
      </c>
      <c r="G291" t="n">
        <v>65.61</v>
      </c>
      <c r="H291" t="n">
        <v>0.96</v>
      </c>
      <c r="I291" t="n">
        <v>10</v>
      </c>
      <c r="J291" t="n">
        <v>151.81</v>
      </c>
      <c r="K291" t="n">
        <v>47.83</v>
      </c>
      <c r="L291" t="n">
        <v>8.25</v>
      </c>
      <c r="M291" t="n">
        <v>1</v>
      </c>
      <c r="N291" t="n">
        <v>25.73</v>
      </c>
      <c r="O291" t="n">
        <v>18956.65</v>
      </c>
      <c r="P291" t="n">
        <v>97.40000000000001</v>
      </c>
      <c r="Q291" t="n">
        <v>624.0599999999999</v>
      </c>
      <c r="R291" t="n">
        <v>37.87</v>
      </c>
      <c r="S291" t="n">
        <v>29.8</v>
      </c>
      <c r="T291" t="n">
        <v>2945.18</v>
      </c>
      <c r="U291" t="n">
        <v>0.79</v>
      </c>
      <c r="V291" t="n">
        <v>0.85</v>
      </c>
      <c r="W291" t="n">
        <v>2.38</v>
      </c>
      <c r="X291" t="n">
        <v>0.19</v>
      </c>
      <c r="Y291" t="n">
        <v>1</v>
      </c>
      <c r="Z291" t="n">
        <v>10</v>
      </c>
    </row>
    <row r="292">
      <c r="A292" t="n">
        <v>30</v>
      </c>
      <c r="B292" t="n">
        <v>70</v>
      </c>
      <c r="C292" t="inlineStr">
        <is>
          <t xml:space="preserve">CONCLUIDO	</t>
        </is>
      </c>
      <c r="D292" t="n">
        <v>7.4329</v>
      </c>
      <c r="E292" t="n">
        <v>13.45</v>
      </c>
      <c r="F292" t="n">
        <v>10.94</v>
      </c>
      <c r="G292" t="n">
        <v>65.62</v>
      </c>
      <c r="H292" t="n">
        <v>0.99</v>
      </c>
      <c r="I292" t="n">
        <v>10</v>
      </c>
      <c r="J292" t="n">
        <v>152.15</v>
      </c>
      <c r="K292" t="n">
        <v>47.83</v>
      </c>
      <c r="L292" t="n">
        <v>8.5</v>
      </c>
      <c r="M292" t="n">
        <v>0</v>
      </c>
      <c r="N292" t="n">
        <v>25.83</v>
      </c>
      <c r="O292" t="n">
        <v>18999.67</v>
      </c>
      <c r="P292" t="n">
        <v>97.58</v>
      </c>
      <c r="Q292" t="n">
        <v>624.0599999999999</v>
      </c>
      <c r="R292" t="n">
        <v>37.91</v>
      </c>
      <c r="S292" t="n">
        <v>29.8</v>
      </c>
      <c r="T292" t="n">
        <v>2965.55</v>
      </c>
      <c r="U292" t="n">
        <v>0.79</v>
      </c>
      <c r="V292" t="n">
        <v>0.85</v>
      </c>
      <c r="W292" t="n">
        <v>2.38</v>
      </c>
      <c r="X292" t="n">
        <v>0.19</v>
      </c>
      <c r="Y292" t="n">
        <v>1</v>
      </c>
      <c r="Z292" t="n">
        <v>10</v>
      </c>
    </row>
    <row r="293">
      <c r="A293" t="n">
        <v>0</v>
      </c>
      <c r="B293" t="n">
        <v>90</v>
      </c>
      <c r="C293" t="inlineStr">
        <is>
          <t xml:space="preserve">CONCLUIDO	</t>
        </is>
      </c>
      <c r="D293" t="n">
        <v>4.9465</v>
      </c>
      <c r="E293" t="n">
        <v>20.22</v>
      </c>
      <c r="F293" t="n">
        <v>13.32</v>
      </c>
      <c r="G293" t="n">
        <v>6.34</v>
      </c>
      <c r="H293" t="n">
        <v>0.1</v>
      </c>
      <c r="I293" t="n">
        <v>126</v>
      </c>
      <c r="J293" t="n">
        <v>176.73</v>
      </c>
      <c r="K293" t="n">
        <v>52.44</v>
      </c>
      <c r="L293" t="n">
        <v>1</v>
      </c>
      <c r="M293" t="n">
        <v>124</v>
      </c>
      <c r="N293" t="n">
        <v>33.29</v>
      </c>
      <c r="O293" t="n">
        <v>22031.19</v>
      </c>
      <c r="P293" t="n">
        <v>173.97</v>
      </c>
      <c r="Q293" t="n">
        <v>624.42</v>
      </c>
      <c r="R293" t="n">
        <v>112.56</v>
      </c>
      <c r="S293" t="n">
        <v>29.8</v>
      </c>
      <c r="T293" t="n">
        <v>39707.67</v>
      </c>
      <c r="U293" t="n">
        <v>0.26</v>
      </c>
      <c r="V293" t="n">
        <v>0.7</v>
      </c>
      <c r="W293" t="n">
        <v>2.55</v>
      </c>
      <c r="X293" t="n">
        <v>2.57</v>
      </c>
      <c r="Y293" t="n">
        <v>1</v>
      </c>
      <c r="Z293" t="n">
        <v>10</v>
      </c>
    </row>
    <row r="294">
      <c r="A294" t="n">
        <v>1</v>
      </c>
      <c r="B294" t="n">
        <v>90</v>
      </c>
      <c r="C294" t="inlineStr">
        <is>
          <t xml:space="preserve">CONCLUIDO	</t>
        </is>
      </c>
      <c r="D294" t="n">
        <v>5.3994</v>
      </c>
      <c r="E294" t="n">
        <v>18.52</v>
      </c>
      <c r="F294" t="n">
        <v>12.69</v>
      </c>
      <c r="G294" t="n">
        <v>7.93</v>
      </c>
      <c r="H294" t="n">
        <v>0.13</v>
      </c>
      <c r="I294" t="n">
        <v>96</v>
      </c>
      <c r="J294" t="n">
        <v>177.1</v>
      </c>
      <c r="K294" t="n">
        <v>52.44</v>
      </c>
      <c r="L294" t="n">
        <v>1.25</v>
      </c>
      <c r="M294" t="n">
        <v>94</v>
      </c>
      <c r="N294" t="n">
        <v>33.41</v>
      </c>
      <c r="O294" t="n">
        <v>22076.81</v>
      </c>
      <c r="P294" t="n">
        <v>165.09</v>
      </c>
      <c r="Q294" t="n">
        <v>624.33</v>
      </c>
      <c r="R294" t="n">
        <v>92.62</v>
      </c>
      <c r="S294" t="n">
        <v>29.8</v>
      </c>
      <c r="T294" t="n">
        <v>29886.39</v>
      </c>
      <c r="U294" t="n">
        <v>0.32</v>
      </c>
      <c r="V294" t="n">
        <v>0.74</v>
      </c>
      <c r="W294" t="n">
        <v>2.51</v>
      </c>
      <c r="X294" t="n">
        <v>1.94</v>
      </c>
      <c r="Y294" t="n">
        <v>1</v>
      </c>
      <c r="Z294" t="n">
        <v>10</v>
      </c>
    </row>
    <row r="295">
      <c r="A295" t="n">
        <v>2</v>
      </c>
      <c r="B295" t="n">
        <v>90</v>
      </c>
      <c r="C295" t="inlineStr">
        <is>
          <t xml:space="preserve">CONCLUIDO	</t>
        </is>
      </c>
      <c r="D295" t="n">
        <v>5.7363</v>
      </c>
      <c r="E295" t="n">
        <v>17.43</v>
      </c>
      <c r="F295" t="n">
        <v>12.27</v>
      </c>
      <c r="G295" t="n">
        <v>9.56</v>
      </c>
      <c r="H295" t="n">
        <v>0.15</v>
      </c>
      <c r="I295" t="n">
        <v>77</v>
      </c>
      <c r="J295" t="n">
        <v>177.47</v>
      </c>
      <c r="K295" t="n">
        <v>52.44</v>
      </c>
      <c r="L295" t="n">
        <v>1.5</v>
      </c>
      <c r="M295" t="n">
        <v>75</v>
      </c>
      <c r="N295" t="n">
        <v>33.53</v>
      </c>
      <c r="O295" t="n">
        <v>22122.46</v>
      </c>
      <c r="P295" t="n">
        <v>159.06</v>
      </c>
      <c r="Q295" t="n">
        <v>624.13</v>
      </c>
      <c r="R295" t="n">
        <v>79.84999999999999</v>
      </c>
      <c r="S295" t="n">
        <v>29.8</v>
      </c>
      <c r="T295" t="n">
        <v>23596.85</v>
      </c>
      <c r="U295" t="n">
        <v>0.37</v>
      </c>
      <c r="V295" t="n">
        <v>0.76</v>
      </c>
      <c r="W295" t="n">
        <v>2.47</v>
      </c>
      <c r="X295" t="n">
        <v>1.53</v>
      </c>
      <c r="Y295" t="n">
        <v>1</v>
      </c>
      <c r="Z295" t="n">
        <v>10</v>
      </c>
    </row>
    <row r="296">
      <c r="A296" t="n">
        <v>3</v>
      </c>
      <c r="B296" t="n">
        <v>90</v>
      </c>
      <c r="C296" t="inlineStr">
        <is>
          <t xml:space="preserve">CONCLUIDO	</t>
        </is>
      </c>
      <c r="D296" t="n">
        <v>5.958</v>
      </c>
      <c r="E296" t="n">
        <v>16.78</v>
      </c>
      <c r="F296" t="n">
        <v>12.05</v>
      </c>
      <c r="G296" t="n">
        <v>11.13</v>
      </c>
      <c r="H296" t="n">
        <v>0.17</v>
      </c>
      <c r="I296" t="n">
        <v>65</v>
      </c>
      <c r="J296" t="n">
        <v>177.84</v>
      </c>
      <c r="K296" t="n">
        <v>52.44</v>
      </c>
      <c r="L296" t="n">
        <v>1.75</v>
      </c>
      <c r="M296" t="n">
        <v>63</v>
      </c>
      <c r="N296" t="n">
        <v>33.65</v>
      </c>
      <c r="O296" t="n">
        <v>22168.15</v>
      </c>
      <c r="P296" t="n">
        <v>155.52</v>
      </c>
      <c r="Q296" t="n">
        <v>624.12</v>
      </c>
      <c r="R296" t="n">
        <v>72.98</v>
      </c>
      <c r="S296" t="n">
        <v>29.8</v>
      </c>
      <c r="T296" t="n">
        <v>20223.93</v>
      </c>
      <c r="U296" t="n">
        <v>0.41</v>
      </c>
      <c r="V296" t="n">
        <v>0.78</v>
      </c>
      <c r="W296" t="n">
        <v>2.46</v>
      </c>
      <c r="X296" t="n">
        <v>1.3</v>
      </c>
      <c r="Y296" t="n">
        <v>1</v>
      </c>
      <c r="Z296" t="n">
        <v>10</v>
      </c>
    </row>
    <row r="297">
      <c r="A297" t="n">
        <v>4</v>
      </c>
      <c r="B297" t="n">
        <v>90</v>
      </c>
      <c r="C297" t="inlineStr">
        <is>
          <t xml:space="preserve">CONCLUIDO	</t>
        </is>
      </c>
      <c r="D297" t="n">
        <v>6.1462</v>
      </c>
      <c r="E297" t="n">
        <v>16.27</v>
      </c>
      <c r="F297" t="n">
        <v>11.86</v>
      </c>
      <c r="G297" t="n">
        <v>12.71</v>
      </c>
      <c r="H297" t="n">
        <v>0.2</v>
      </c>
      <c r="I297" t="n">
        <v>56</v>
      </c>
      <c r="J297" t="n">
        <v>178.21</v>
      </c>
      <c r="K297" t="n">
        <v>52.44</v>
      </c>
      <c r="L297" t="n">
        <v>2</v>
      </c>
      <c r="M297" t="n">
        <v>54</v>
      </c>
      <c r="N297" t="n">
        <v>33.77</v>
      </c>
      <c r="O297" t="n">
        <v>22213.89</v>
      </c>
      <c r="P297" t="n">
        <v>152.34</v>
      </c>
      <c r="Q297" t="n">
        <v>624</v>
      </c>
      <c r="R297" t="n">
        <v>66.79000000000001</v>
      </c>
      <c r="S297" t="n">
        <v>29.8</v>
      </c>
      <c r="T297" t="n">
        <v>17175.15</v>
      </c>
      <c r="U297" t="n">
        <v>0.45</v>
      </c>
      <c r="V297" t="n">
        <v>0.79</v>
      </c>
      <c r="W297" t="n">
        <v>2.45</v>
      </c>
      <c r="X297" t="n">
        <v>1.11</v>
      </c>
      <c r="Y297" t="n">
        <v>1</v>
      </c>
      <c r="Z297" t="n">
        <v>10</v>
      </c>
    </row>
    <row r="298">
      <c r="A298" t="n">
        <v>5</v>
      </c>
      <c r="B298" t="n">
        <v>90</v>
      </c>
      <c r="C298" t="inlineStr">
        <is>
          <t xml:space="preserve">CONCLUIDO	</t>
        </is>
      </c>
      <c r="D298" t="n">
        <v>6.2984</v>
      </c>
      <c r="E298" t="n">
        <v>15.88</v>
      </c>
      <c r="F298" t="n">
        <v>11.71</v>
      </c>
      <c r="G298" t="n">
        <v>14.34</v>
      </c>
      <c r="H298" t="n">
        <v>0.22</v>
      </c>
      <c r="I298" t="n">
        <v>49</v>
      </c>
      <c r="J298" t="n">
        <v>178.59</v>
      </c>
      <c r="K298" t="n">
        <v>52.44</v>
      </c>
      <c r="L298" t="n">
        <v>2.25</v>
      </c>
      <c r="M298" t="n">
        <v>47</v>
      </c>
      <c r="N298" t="n">
        <v>33.89</v>
      </c>
      <c r="O298" t="n">
        <v>22259.66</v>
      </c>
      <c r="P298" t="n">
        <v>150.03</v>
      </c>
      <c r="Q298" t="n">
        <v>624.02</v>
      </c>
      <c r="R298" t="n">
        <v>62.38</v>
      </c>
      <c r="S298" t="n">
        <v>29.8</v>
      </c>
      <c r="T298" t="n">
        <v>15001.05</v>
      </c>
      <c r="U298" t="n">
        <v>0.48</v>
      </c>
      <c r="V298" t="n">
        <v>0.8</v>
      </c>
      <c r="W298" t="n">
        <v>2.43</v>
      </c>
      <c r="X298" t="n">
        <v>0.97</v>
      </c>
      <c r="Y298" t="n">
        <v>1</v>
      </c>
      <c r="Z298" t="n">
        <v>10</v>
      </c>
    </row>
    <row r="299">
      <c r="A299" t="n">
        <v>6</v>
      </c>
      <c r="B299" t="n">
        <v>90</v>
      </c>
      <c r="C299" t="inlineStr">
        <is>
          <t xml:space="preserve">CONCLUIDO	</t>
        </is>
      </c>
      <c r="D299" t="n">
        <v>6.4038</v>
      </c>
      <c r="E299" t="n">
        <v>15.62</v>
      </c>
      <c r="F299" t="n">
        <v>11.63</v>
      </c>
      <c r="G299" t="n">
        <v>15.86</v>
      </c>
      <c r="H299" t="n">
        <v>0.25</v>
      </c>
      <c r="I299" t="n">
        <v>44</v>
      </c>
      <c r="J299" t="n">
        <v>178.96</v>
      </c>
      <c r="K299" t="n">
        <v>52.44</v>
      </c>
      <c r="L299" t="n">
        <v>2.5</v>
      </c>
      <c r="M299" t="n">
        <v>42</v>
      </c>
      <c r="N299" t="n">
        <v>34.02</v>
      </c>
      <c r="O299" t="n">
        <v>22305.48</v>
      </c>
      <c r="P299" t="n">
        <v>148.07</v>
      </c>
      <c r="Q299" t="n">
        <v>624.01</v>
      </c>
      <c r="R299" t="n">
        <v>59.76</v>
      </c>
      <c r="S299" t="n">
        <v>29.8</v>
      </c>
      <c r="T299" t="n">
        <v>13719.3</v>
      </c>
      <c r="U299" t="n">
        <v>0.5</v>
      </c>
      <c r="V299" t="n">
        <v>0.8</v>
      </c>
      <c r="W299" t="n">
        <v>2.43</v>
      </c>
      <c r="X299" t="n">
        <v>0.88</v>
      </c>
      <c r="Y299" t="n">
        <v>1</v>
      </c>
      <c r="Z299" t="n">
        <v>10</v>
      </c>
    </row>
    <row r="300">
      <c r="A300" t="n">
        <v>7</v>
      </c>
      <c r="B300" t="n">
        <v>90</v>
      </c>
      <c r="C300" t="inlineStr">
        <is>
          <t xml:space="preserve">CONCLUIDO	</t>
        </is>
      </c>
      <c r="D300" t="n">
        <v>6.5248</v>
      </c>
      <c r="E300" t="n">
        <v>15.33</v>
      </c>
      <c r="F300" t="n">
        <v>11.52</v>
      </c>
      <c r="G300" t="n">
        <v>17.72</v>
      </c>
      <c r="H300" t="n">
        <v>0.27</v>
      </c>
      <c r="I300" t="n">
        <v>39</v>
      </c>
      <c r="J300" t="n">
        <v>179.33</v>
      </c>
      <c r="K300" t="n">
        <v>52.44</v>
      </c>
      <c r="L300" t="n">
        <v>2.75</v>
      </c>
      <c r="M300" t="n">
        <v>37</v>
      </c>
      <c r="N300" t="n">
        <v>34.14</v>
      </c>
      <c r="O300" t="n">
        <v>22351.34</v>
      </c>
      <c r="P300" t="n">
        <v>146.04</v>
      </c>
      <c r="Q300" t="n">
        <v>624.1</v>
      </c>
      <c r="R300" t="n">
        <v>56.25</v>
      </c>
      <c r="S300" t="n">
        <v>29.8</v>
      </c>
      <c r="T300" t="n">
        <v>11988.05</v>
      </c>
      <c r="U300" t="n">
        <v>0.53</v>
      </c>
      <c r="V300" t="n">
        <v>0.8100000000000001</v>
      </c>
      <c r="W300" t="n">
        <v>2.42</v>
      </c>
      <c r="X300" t="n">
        <v>0.77</v>
      </c>
      <c r="Y300" t="n">
        <v>1</v>
      </c>
      <c r="Z300" t="n">
        <v>10</v>
      </c>
    </row>
    <row r="301">
      <c r="A301" t="n">
        <v>8</v>
      </c>
      <c r="B301" t="n">
        <v>90</v>
      </c>
      <c r="C301" t="inlineStr">
        <is>
          <t xml:space="preserve">CONCLUIDO	</t>
        </is>
      </c>
      <c r="D301" t="n">
        <v>6.6026</v>
      </c>
      <c r="E301" t="n">
        <v>15.15</v>
      </c>
      <c r="F301" t="n">
        <v>11.45</v>
      </c>
      <c r="G301" t="n">
        <v>19.07</v>
      </c>
      <c r="H301" t="n">
        <v>0.3</v>
      </c>
      <c r="I301" t="n">
        <v>36</v>
      </c>
      <c r="J301" t="n">
        <v>179.7</v>
      </c>
      <c r="K301" t="n">
        <v>52.44</v>
      </c>
      <c r="L301" t="n">
        <v>3</v>
      </c>
      <c r="M301" t="n">
        <v>34</v>
      </c>
      <c r="N301" t="n">
        <v>34.26</v>
      </c>
      <c r="O301" t="n">
        <v>22397.24</v>
      </c>
      <c r="P301" t="n">
        <v>144.54</v>
      </c>
      <c r="Q301" t="n">
        <v>624.02</v>
      </c>
      <c r="R301" t="n">
        <v>53.97</v>
      </c>
      <c r="S301" t="n">
        <v>29.8</v>
      </c>
      <c r="T301" t="n">
        <v>10862.91</v>
      </c>
      <c r="U301" t="n">
        <v>0.55</v>
      </c>
      <c r="V301" t="n">
        <v>0.82</v>
      </c>
      <c r="W301" t="n">
        <v>2.41</v>
      </c>
      <c r="X301" t="n">
        <v>0.7</v>
      </c>
      <c r="Y301" t="n">
        <v>1</v>
      </c>
      <c r="Z301" t="n">
        <v>10</v>
      </c>
    </row>
    <row r="302">
      <c r="A302" t="n">
        <v>9</v>
      </c>
      <c r="B302" t="n">
        <v>90</v>
      </c>
      <c r="C302" t="inlineStr">
        <is>
          <t xml:space="preserve">CONCLUIDO	</t>
        </is>
      </c>
      <c r="D302" t="n">
        <v>6.6709</v>
      </c>
      <c r="E302" t="n">
        <v>14.99</v>
      </c>
      <c r="F302" t="n">
        <v>11.4</v>
      </c>
      <c r="G302" t="n">
        <v>20.72</v>
      </c>
      <c r="H302" t="n">
        <v>0.32</v>
      </c>
      <c r="I302" t="n">
        <v>33</v>
      </c>
      <c r="J302" t="n">
        <v>180.07</v>
      </c>
      <c r="K302" t="n">
        <v>52.44</v>
      </c>
      <c r="L302" t="n">
        <v>3.25</v>
      </c>
      <c r="M302" t="n">
        <v>31</v>
      </c>
      <c r="N302" t="n">
        <v>34.38</v>
      </c>
      <c r="O302" t="n">
        <v>22443.18</v>
      </c>
      <c r="P302" t="n">
        <v>143.3</v>
      </c>
      <c r="Q302" t="n">
        <v>624.05</v>
      </c>
      <c r="R302" t="n">
        <v>52.53</v>
      </c>
      <c r="S302" t="n">
        <v>29.8</v>
      </c>
      <c r="T302" t="n">
        <v>10157.87</v>
      </c>
      <c r="U302" t="n">
        <v>0.57</v>
      </c>
      <c r="V302" t="n">
        <v>0.82</v>
      </c>
      <c r="W302" t="n">
        <v>2.41</v>
      </c>
      <c r="X302" t="n">
        <v>0.65</v>
      </c>
      <c r="Y302" t="n">
        <v>1</v>
      </c>
      <c r="Z302" t="n">
        <v>10</v>
      </c>
    </row>
    <row r="303">
      <c r="A303" t="n">
        <v>10</v>
      </c>
      <c r="B303" t="n">
        <v>90</v>
      </c>
      <c r="C303" t="inlineStr">
        <is>
          <t xml:space="preserve">CONCLUIDO	</t>
        </is>
      </c>
      <c r="D303" t="n">
        <v>6.7503</v>
      </c>
      <c r="E303" t="n">
        <v>14.81</v>
      </c>
      <c r="F303" t="n">
        <v>11.33</v>
      </c>
      <c r="G303" t="n">
        <v>22.65</v>
      </c>
      <c r="H303" t="n">
        <v>0.34</v>
      </c>
      <c r="I303" t="n">
        <v>30</v>
      </c>
      <c r="J303" t="n">
        <v>180.45</v>
      </c>
      <c r="K303" t="n">
        <v>52.44</v>
      </c>
      <c r="L303" t="n">
        <v>3.5</v>
      </c>
      <c r="M303" t="n">
        <v>28</v>
      </c>
      <c r="N303" t="n">
        <v>34.51</v>
      </c>
      <c r="O303" t="n">
        <v>22489.16</v>
      </c>
      <c r="P303" t="n">
        <v>141.53</v>
      </c>
      <c r="Q303" t="n">
        <v>624</v>
      </c>
      <c r="R303" t="n">
        <v>50.39</v>
      </c>
      <c r="S303" t="n">
        <v>29.8</v>
      </c>
      <c r="T303" t="n">
        <v>9101.33</v>
      </c>
      <c r="U303" t="n">
        <v>0.59</v>
      </c>
      <c r="V303" t="n">
        <v>0.82</v>
      </c>
      <c r="W303" t="n">
        <v>2.4</v>
      </c>
      <c r="X303" t="n">
        <v>0.58</v>
      </c>
      <c r="Y303" t="n">
        <v>1</v>
      </c>
      <c r="Z303" t="n">
        <v>10</v>
      </c>
    </row>
    <row r="304">
      <c r="A304" t="n">
        <v>11</v>
      </c>
      <c r="B304" t="n">
        <v>90</v>
      </c>
      <c r="C304" t="inlineStr">
        <is>
          <t xml:space="preserve">CONCLUIDO	</t>
        </is>
      </c>
      <c r="D304" t="n">
        <v>6.7972</v>
      </c>
      <c r="E304" t="n">
        <v>14.71</v>
      </c>
      <c r="F304" t="n">
        <v>11.3</v>
      </c>
      <c r="G304" t="n">
        <v>24.21</v>
      </c>
      <c r="H304" t="n">
        <v>0.37</v>
      </c>
      <c r="I304" t="n">
        <v>28</v>
      </c>
      <c r="J304" t="n">
        <v>180.82</v>
      </c>
      <c r="K304" t="n">
        <v>52.44</v>
      </c>
      <c r="L304" t="n">
        <v>3.75</v>
      </c>
      <c r="M304" t="n">
        <v>26</v>
      </c>
      <c r="N304" t="n">
        <v>34.63</v>
      </c>
      <c r="O304" t="n">
        <v>22535.19</v>
      </c>
      <c r="P304" t="n">
        <v>140.74</v>
      </c>
      <c r="Q304" t="n">
        <v>623.98</v>
      </c>
      <c r="R304" t="n">
        <v>49.51</v>
      </c>
      <c r="S304" t="n">
        <v>29.8</v>
      </c>
      <c r="T304" t="n">
        <v>8674.07</v>
      </c>
      <c r="U304" t="n">
        <v>0.6</v>
      </c>
      <c r="V304" t="n">
        <v>0.83</v>
      </c>
      <c r="W304" t="n">
        <v>2.4</v>
      </c>
      <c r="X304" t="n">
        <v>0.55</v>
      </c>
      <c r="Y304" t="n">
        <v>1</v>
      </c>
      <c r="Z304" t="n">
        <v>10</v>
      </c>
    </row>
    <row r="305">
      <c r="A305" t="n">
        <v>12</v>
      </c>
      <c r="B305" t="n">
        <v>90</v>
      </c>
      <c r="C305" t="inlineStr">
        <is>
          <t xml:space="preserve">CONCLUIDO	</t>
        </is>
      </c>
      <c r="D305" t="n">
        <v>6.8494</v>
      </c>
      <c r="E305" t="n">
        <v>14.6</v>
      </c>
      <c r="F305" t="n">
        <v>11.25</v>
      </c>
      <c r="G305" t="n">
        <v>25.97</v>
      </c>
      <c r="H305" t="n">
        <v>0.39</v>
      </c>
      <c r="I305" t="n">
        <v>26</v>
      </c>
      <c r="J305" t="n">
        <v>181.19</v>
      </c>
      <c r="K305" t="n">
        <v>52.44</v>
      </c>
      <c r="L305" t="n">
        <v>4</v>
      </c>
      <c r="M305" t="n">
        <v>24</v>
      </c>
      <c r="N305" t="n">
        <v>34.75</v>
      </c>
      <c r="O305" t="n">
        <v>22581.25</v>
      </c>
      <c r="P305" t="n">
        <v>139.25</v>
      </c>
      <c r="Q305" t="n">
        <v>623.99</v>
      </c>
      <c r="R305" t="n">
        <v>48.04</v>
      </c>
      <c r="S305" t="n">
        <v>29.8</v>
      </c>
      <c r="T305" t="n">
        <v>7947.9</v>
      </c>
      <c r="U305" t="n">
        <v>0.62</v>
      </c>
      <c r="V305" t="n">
        <v>0.83</v>
      </c>
      <c r="W305" t="n">
        <v>2.4</v>
      </c>
      <c r="X305" t="n">
        <v>0.51</v>
      </c>
      <c r="Y305" t="n">
        <v>1</v>
      </c>
      <c r="Z305" t="n">
        <v>10</v>
      </c>
    </row>
    <row r="306">
      <c r="A306" t="n">
        <v>13</v>
      </c>
      <c r="B306" t="n">
        <v>90</v>
      </c>
      <c r="C306" t="inlineStr">
        <is>
          <t xml:space="preserve">CONCLUIDO	</t>
        </is>
      </c>
      <c r="D306" t="n">
        <v>6.8768</v>
      </c>
      <c r="E306" t="n">
        <v>14.54</v>
      </c>
      <c r="F306" t="n">
        <v>11.23</v>
      </c>
      <c r="G306" t="n">
        <v>26.96</v>
      </c>
      <c r="H306" t="n">
        <v>0.42</v>
      </c>
      <c r="I306" t="n">
        <v>25</v>
      </c>
      <c r="J306" t="n">
        <v>181.57</v>
      </c>
      <c r="K306" t="n">
        <v>52.44</v>
      </c>
      <c r="L306" t="n">
        <v>4.25</v>
      </c>
      <c r="M306" t="n">
        <v>23</v>
      </c>
      <c r="N306" t="n">
        <v>34.88</v>
      </c>
      <c r="O306" t="n">
        <v>22627.36</v>
      </c>
      <c r="P306" t="n">
        <v>138.46</v>
      </c>
      <c r="Q306" t="n">
        <v>623.97</v>
      </c>
      <c r="R306" t="n">
        <v>47.57</v>
      </c>
      <c r="S306" t="n">
        <v>29.8</v>
      </c>
      <c r="T306" t="n">
        <v>7719.76</v>
      </c>
      <c r="U306" t="n">
        <v>0.63</v>
      </c>
      <c r="V306" t="n">
        <v>0.83</v>
      </c>
      <c r="W306" t="n">
        <v>2.39</v>
      </c>
      <c r="X306" t="n">
        <v>0.49</v>
      </c>
      <c r="Y306" t="n">
        <v>1</v>
      </c>
      <c r="Z306" t="n">
        <v>10</v>
      </c>
    </row>
    <row r="307">
      <c r="A307" t="n">
        <v>14</v>
      </c>
      <c r="B307" t="n">
        <v>90</v>
      </c>
      <c r="C307" t="inlineStr">
        <is>
          <t xml:space="preserve">CONCLUIDO	</t>
        </is>
      </c>
      <c r="D307" t="n">
        <v>6.9325</v>
      </c>
      <c r="E307" t="n">
        <v>14.42</v>
      </c>
      <c r="F307" t="n">
        <v>11.19</v>
      </c>
      <c r="G307" t="n">
        <v>29.18</v>
      </c>
      <c r="H307" t="n">
        <v>0.44</v>
      </c>
      <c r="I307" t="n">
        <v>23</v>
      </c>
      <c r="J307" t="n">
        <v>181.94</v>
      </c>
      <c r="K307" t="n">
        <v>52.44</v>
      </c>
      <c r="L307" t="n">
        <v>4.5</v>
      </c>
      <c r="M307" t="n">
        <v>21</v>
      </c>
      <c r="N307" t="n">
        <v>35</v>
      </c>
      <c r="O307" t="n">
        <v>22673.63</v>
      </c>
      <c r="P307" t="n">
        <v>137.13</v>
      </c>
      <c r="Q307" t="n">
        <v>624.01</v>
      </c>
      <c r="R307" t="n">
        <v>46</v>
      </c>
      <c r="S307" t="n">
        <v>29.8</v>
      </c>
      <c r="T307" t="n">
        <v>6942.93</v>
      </c>
      <c r="U307" t="n">
        <v>0.65</v>
      </c>
      <c r="V307" t="n">
        <v>0.83</v>
      </c>
      <c r="W307" t="n">
        <v>2.39</v>
      </c>
      <c r="X307" t="n">
        <v>0.44</v>
      </c>
      <c r="Y307" t="n">
        <v>1</v>
      </c>
      <c r="Z307" t="n">
        <v>10</v>
      </c>
    </row>
    <row r="308">
      <c r="A308" t="n">
        <v>15</v>
      </c>
      <c r="B308" t="n">
        <v>90</v>
      </c>
      <c r="C308" t="inlineStr">
        <is>
          <t xml:space="preserve">CONCLUIDO	</t>
        </is>
      </c>
      <c r="D308" t="n">
        <v>6.9542</v>
      </c>
      <c r="E308" t="n">
        <v>14.38</v>
      </c>
      <c r="F308" t="n">
        <v>11.18</v>
      </c>
      <c r="G308" t="n">
        <v>30.48</v>
      </c>
      <c r="H308" t="n">
        <v>0.46</v>
      </c>
      <c r="I308" t="n">
        <v>22</v>
      </c>
      <c r="J308" t="n">
        <v>182.32</v>
      </c>
      <c r="K308" t="n">
        <v>52.44</v>
      </c>
      <c r="L308" t="n">
        <v>4.75</v>
      </c>
      <c r="M308" t="n">
        <v>20</v>
      </c>
      <c r="N308" t="n">
        <v>35.12</v>
      </c>
      <c r="O308" t="n">
        <v>22719.83</v>
      </c>
      <c r="P308" t="n">
        <v>136.54</v>
      </c>
      <c r="Q308" t="n">
        <v>624.0700000000001</v>
      </c>
      <c r="R308" t="n">
        <v>45.61</v>
      </c>
      <c r="S308" t="n">
        <v>29.8</v>
      </c>
      <c r="T308" t="n">
        <v>6754.23</v>
      </c>
      <c r="U308" t="n">
        <v>0.65</v>
      </c>
      <c r="V308" t="n">
        <v>0.84</v>
      </c>
      <c r="W308" t="n">
        <v>2.39</v>
      </c>
      <c r="X308" t="n">
        <v>0.43</v>
      </c>
      <c r="Y308" t="n">
        <v>1</v>
      </c>
      <c r="Z308" t="n">
        <v>10</v>
      </c>
    </row>
    <row r="309">
      <c r="A309" t="n">
        <v>16</v>
      </c>
      <c r="B309" t="n">
        <v>90</v>
      </c>
      <c r="C309" t="inlineStr">
        <is>
          <t xml:space="preserve">CONCLUIDO	</t>
        </is>
      </c>
      <c r="D309" t="n">
        <v>6.9826</v>
      </c>
      <c r="E309" t="n">
        <v>14.32</v>
      </c>
      <c r="F309" t="n">
        <v>11.15</v>
      </c>
      <c r="G309" t="n">
        <v>31.87</v>
      </c>
      <c r="H309" t="n">
        <v>0.49</v>
      </c>
      <c r="I309" t="n">
        <v>21</v>
      </c>
      <c r="J309" t="n">
        <v>182.69</v>
      </c>
      <c r="K309" t="n">
        <v>52.44</v>
      </c>
      <c r="L309" t="n">
        <v>5</v>
      </c>
      <c r="M309" t="n">
        <v>19</v>
      </c>
      <c r="N309" t="n">
        <v>35.25</v>
      </c>
      <c r="O309" t="n">
        <v>22766.06</v>
      </c>
      <c r="P309" t="n">
        <v>135.35</v>
      </c>
      <c r="Q309" t="n">
        <v>623.99</v>
      </c>
      <c r="R309" t="n">
        <v>45.07</v>
      </c>
      <c r="S309" t="n">
        <v>29.8</v>
      </c>
      <c r="T309" t="n">
        <v>6487.85</v>
      </c>
      <c r="U309" t="n">
        <v>0.66</v>
      </c>
      <c r="V309" t="n">
        <v>0.84</v>
      </c>
      <c r="W309" t="n">
        <v>2.39</v>
      </c>
      <c r="X309" t="n">
        <v>0.41</v>
      </c>
      <c r="Y309" t="n">
        <v>1</v>
      </c>
      <c r="Z309" t="n">
        <v>10</v>
      </c>
    </row>
    <row r="310">
      <c r="A310" t="n">
        <v>17</v>
      </c>
      <c r="B310" t="n">
        <v>90</v>
      </c>
      <c r="C310" t="inlineStr">
        <is>
          <t xml:space="preserve">CONCLUIDO	</t>
        </is>
      </c>
      <c r="D310" t="n">
        <v>7.0167</v>
      </c>
      <c r="E310" t="n">
        <v>14.25</v>
      </c>
      <c r="F310" t="n">
        <v>11.12</v>
      </c>
      <c r="G310" t="n">
        <v>33.36</v>
      </c>
      <c r="H310" t="n">
        <v>0.51</v>
      </c>
      <c r="I310" t="n">
        <v>20</v>
      </c>
      <c r="J310" t="n">
        <v>183.07</v>
      </c>
      <c r="K310" t="n">
        <v>52.44</v>
      </c>
      <c r="L310" t="n">
        <v>5.25</v>
      </c>
      <c r="M310" t="n">
        <v>18</v>
      </c>
      <c r="N310" t="n">
        <v>35.37</v>
      </c>
      <c r="O310" t="n">
        <v>22812.34</v>
      </c>
      <c r="P310" t="n">
        <v>134.51</v>
      </c>
      <c r="Q310" t="n">
        <v>623.98</v>
      </c>
      <c r="R310" t="n">
        <v>43.85</v>
      </c>
      <c r="S310" t="n">
        <v>29.8</v>
      </c>
      <c r="T310" t="n">
        <v>5882</v>
      </c>
      <c r="U310" t="n">
        <v>0.68</v>
      </c>
      <c r="V310" t="n">
        <v>0.84</v>
      </c>
      <c r="W310" t="n">
        <v>2.38</v>
      </c>
      <c r="X310" t="n">
        <v>0.37</v>
      </c>
      <c r="Y310" t="n">
        <v>1</v>
      </c>
      <c r="Z310" t="n">
        <v>10</v>
      </c>
    </row>
    <row r="311">
      <c r="A311" t="n">
        <v>18</v>
      </c>
      <c r="B311" t="n">
        <v>90</v>
      </c>
      <c r="C311" t="inlineStr">
        <is>
          <t xml:space="preserve">CONCLUIDO	</t>
        </is>
      </c>
      <c r="D311" t="n">
        <v>7.0374</v>
      </c>
      <c r="E311" t="n">
        <v>14.21</v>
      </c>
      <c r="F311" t="n">
        <v>11.11</v>
      </c>
      <c r="G311" t="n">
        <v>35.1</v>
      </c>
      <c r="H311" t="n">
        <v>0.53</v>
      </c>
      <c r="I311" t="n">
        <v>19</v>
      </c>
      <c r="J311" t="n">
        <v>183.44</v>
      </c>
      <c r="K311" t="n">
        <v>52.44</v>
      </c>
      <c r="L311" t="n">
        <v>5.5</v>
      </c>
      <c r="M311" t="n">
        <v>17</v>
      </c>
      <c r="N311" t="n">
        <v>35.5</v>
      </c>
      <c r="O311" t="n">
        <v>22858.66</v>
      </c>
      <c r="P311" t="n">
        <v>133.57</v>
      </c>
      <c r="Q311" t="n">
        <v>623.97</v>
      </c>
      <c r="R311" t="n">
        <v>43.58</v>
      </c>
      <c r="S311" t="n">
        <v>29.8</v>
      </c>
      <c r="T311" t="n">
        <v>5753.41</v>
      </c>
      <c r="U311" t="n">
        <v>0.68</v>
      </c>
      <c r="V311" t="n">
        <v>0.84</v>
      </c>
      <c r="W311" t="n">
        <v>2.39</v>
      </c>
      <c r="X311" t="n">
        <v>0.37</v>
      </c>
      <c r="Y311" t="n">
        <v>1</v>
      </c>
      <c r="Z311" t="n">
        <v>10</v>
      </c>
    </row>
    <row r="312">
      <c r="A312" t="n">
        <v>19</v>
      </c>
      <c r="B312" t="n">
        <v>90</v>
      </c>
      <c r="C312" t="inlineStr">
        <is>
          <t xml:space="preserve">CONCLUIDO	</t>
        </is>
      </c>
      <c r="D312" t="n">
        <v>7.0745</v>
      </c>
      <c r="E312" t="n">
        <v>14.14</v>
      </c>
      <c r="F312" t="n">
        <v>11.07</v>
      </c>
      <c r="G312" t="n">
        <v>36.92</v>
      </c>
      <c r="H312" t="n">
        <v>0.55</v>
      </c>
      <c r="I312" t="n">
        <v>18</v>
      </c>
      <c r="J312" t="n">
        <v>183.82</v>
      </c>
      <c r="K312" t="n">
        <v>52.44</v>
      </c>
      <c r="L312" t="n">
        <v>5.75</v>
      </c>
      <c r="M312" t="n">
        <v>16</v>
      </c>
      <c r="N312" t="n">
        <v>35.63</v>
      </c>
      <c r="O312" t="n">
        <v>22905.03</v>
      </c>
      <c r="P312" t="n">
        <v>132.37</v>
      </c>
      <c r="Q312" t="n">
        <v>623.98</v>
      </c>
      <c r="R312" t="n">
        <v>42.62</v>
      </c>
      <c r="S312" t="n">
        <v>29.8</v>
      </c>
      <c r="T312" t="n">
        <v>5276.33</v>
      </c>
      <c r="U312" t="n">
        <v>0.7</v>
      </c>
      <c r="V312" t="n">
        <v>0.84</v>
      </c>
      <c r="W312" t="n">
        <v>2.38</v>
      </c>
      <c r="X312" t="n">
        <v>0.33</v>
      </c>
      <c r="Y312" t="n">
        <v>1</v>
      </c>
      <c r="Z312" t="n">
        <v>10</v>
      </c>
    </row>
    <row r="313">
      <c r="A313" t="n">
        <v>20</v>
      </c>
      <c r="B313" t="n">
        <v>90</v>
      </c>
      <c r="C313" t="inlineStr">
        <is>
          <t xml:space="preserve">CONCLUIDO	</t>
        </is>
      </c>
      <c r="D313" t="n">
        <v>7.0911</v>
      </c>
      <c r="E313" t="n">
        <v>14.1</v>
      </c>
      <c r="F313" t="n">
        <v>11.08</v>
      </c>
      <c r="G313" t="n">
        <v>39.1</v>
      </c>
      <c r="H313" t="n">
        <v>0.58</v>
      </c>
      <c r="I313" t="n">
        <v>17</v>
      </c>
      <c r="J313" t="n">
        <v>184.19</v>
      </c>
      <c r="K313" t="n">
        <v>52.44</v>
      </c>
      <c r="L313" t="n">
        <v>6</v>
      </c>
      <c r="M313" t="n">
        <v>15</v>
      </c>
      <c r="N313" t="n">
        <v>35.75</v>
      </c>
      <c r="O313" t="n">
        <v>22951.43</v>
      </c>
      <c r="P313" t="n">
        <v>131.69</v>
      </c>
      <c r="Q313" t="n">
        <v>624.0599999999999</v>
      </c>
      <c r="R313" t="n">
        <v>42.4</v>
      </c>
      <c r="S313" t="n">
        <v>29.8</v>
      </c>
      <c r="T313" t="n">
        <v>5173.36</v>
      </c>
      <c r="U313" t="n">
        <v>0.7</v>
      </c>
      <c r="V313" t="n">
        <v>0.84</v>
      </c>
      <c r="W313" t="n">
        <v>2.38</v>
      </c>
      <c r="X313" t="n">
        <v>0.33</v>
      </c>
      <c r="Y313" t="n">
        <v>1</v>
      </c>
      <c r="Z313" t="n">
        <v>10</v>
      </c>
    </row>
    <row r="314">
      <c r="A314" t="n">
        <v>21</v>
      </c>
      <c r="B314" t="n">
        <v>90</v>
      </c>
      <c r="C314" t="inlineStr">
        <is>
          <t xml:space="preserve">CONCLUIDO	</t>
        </is>
      </c>
      <c r="D314" t="n">
        <v>7.1245</v>
      </c>
      <c r="E314" t="n">
        <v>14.04</v>
      </c>
      <c r="F314" t="n">
        <v>11.05</v>
      </c>
      <c r="G314" t="n">
        <v>41.42</v>
      </c>
      <c r="H314" t="n">
        <v>0.6</v>
      </c>
      <c r="I314" t="n">
        <v>16</v>
      </c>
      <c r="J314" t="n">
        <v>184.57</v>
      </c>
      <c r="K314" t="n">
        <v>52.44</v>
      </c>
      <c r="L314" t="n">
        <v>6.25</v>
      </c>
      <c r="M314" t="n">
        <v>14</v>
      </c>
      <c r="N314" t="n">
        <v>35.88</v>
      </c>
      <c r="O314" t="n">
        <v>22997.88</v>
      </c>
      <c r="P314" t="n">
        <v>130.58</v>
      </c>
      <c r="Q314" t="n">
        <v>623.99</v>
      </c>
      <c r="R314" t="n">
        <v>41.56</v>
      </c>
      <c r="S314" t="n">
        <v>29.8</v>
      </c>
      <c r="T314" t="n">
        <v>4756.96</v>
      </c>
      <c r="U314" t="n">
        <v>0.72</v>
      </c>
      <c r="V314" t="n">
        <v>0.85</v>
      </c>
      <c r="W314" t="n">
        <v>2.38</v>
      </c>
      <c r="X314" t="n">
        <v>0.3</v>
      </c>
      <c r="Y314" t="n">
        <v>1</v>
      </c>
      <c r="Z314" t="n">
        <v>10</v>
      </c>
    </row>
    <row r="315">
      <c r="A315" t="n">
        <v>22</v>
      </c>
      <c r="B315" t="n">
        <v>90</v>
      </c>
      <c r="C315" t="inlineStr">
        <is>
          <t xml:space="preserve">CONCLUIDO	</t>
        </is>
      </c>
      <c r="D315" t="n">
        <v>7.1193</v>
      </c>
      <c r="E315" t="n">
        <v>14.05</v>
      </c>
      <c r="F315" t="n">
        <v>11.06</v>
      </c>
      <c r="G315" t="n">
        <v>41.46</v>
      </c>
      <c r="H315" t="n">
        <v>0.62</v>
      </c>
      <c r="I315" t="n">
        <v>16</v>
      </c>
      <c r="J315" t="n">
        <v>184.95</v>
      </c>
      <c r="K315" t="n">
        <v>52.44</v>
      </c>
      <c r="L315" t="n">
        <v>6.5</v>
      </c>
      <c r="M315" t="n">
        <v>14</v>
      </c>
      <c r="N315" t="n">
        <v>36.01</v>
      </c>
      <c r="O315" t="n">
        <v>23044.38</v>
      </c>
      <c r="P315" t="n">
        <v>130.03</v>
      </c>
      <c r="Q315" t="n">
        <v>623.97</v>
      </c>
      <c r="R315" t="n">
        <v>41.9</v>
      </c>
      <c r="S315" t="n">
        <v>29.8</v>
      </c>
      <c r="T315" t="n">
        <v>4928.93</v>
      </c>
      <c r="U315" t="n">
        <v>0.71</v>
      </c>
      <c r="V315" t="n">
        <v>0.84</v>
      </c>
      <c r="W315" t="n">
        <v>2.38</v>
      </c>
      <c r="X315" t="n">
        <v>0.31</v>
      </c>
      <c r="Y315" t="n">
        <v>1</v>
      </c>
      <c r="Z315" t="n">
        <v>10</v>
      </c>
    </row>
    <row r="316">
      <c r="A316" t="n">
        <v>23</v>
      </c>
      <c r="B316" t="n">
        <v>90</v>
      </c>
      <c r="C316" t="inlineStr">
        <is>
          <t xml:space="preserve">CONCLUIDO	</t>
        </is>
      </c>
      <c r="D316" t="n">
        <v>7.1478</v>
      </c>
      <c r="E316" t="n">
        <v>13.99</v>
      </c>
      <c r="F316" t="n">
        <v>11.04</v>
      </c>
      <c r="G316" t="n">
        <v>44.15</v>
      </c>
      <c r="H316" t="n">
        <v>0.65</v>
      </c>
      <c r="I316" t="n">
        <v>15</v>
      </c>
      <c r="J316" t="n">
        <v>185.33</v>
      </c>
      <c r="K316" t="n">
        <v>52.44</v>
      </c>
      <c r="L316" t="n">
        <v>6.75</v>
      </c>
      <c r="M316" t="n">
        <v>13</v>
      </c>
      <c r="N316" t="n">
        <v>36.13</v>
      </c>
      <c r="O316" t="n">
        <v>23090.91</v>
      </c>
      <c r="P316" t="n">
        <v>129.13</v>
      </c>
      <c r="Q316" t="n">
        <v>623.98</v>
      </c>
      <c r="R316" t="n">
        <v>41.47</v>
      </c>
      <c r="S316" t="n">
        <v>29.8</v>
      </c>
      <c r="T316" t="n">
        <v>4715.82</v>
      </c>
      <c r="U316" t="n">
        <v>0.72</v>
      </c>
      <c r="V316" t="n">
        <v>0.85</v>
      </c>
      <c r="W316" t="n">
        <v>2.37</v>
      </c>
      <c r="X316" t="n">
        <v>0.29</v>
      </c>
      <c r="Y316" t="n">
        <v>1</v>
      </c>
      <c r="Z316" t="n">
        <v>10</v>
      </c>
    </row>
    <row r="317">
      <c r="A317" t="n">
        <v>24</v>
      </c>
      <c r="B317" t="n">
        <v>90</v>
      </c>
      <c r="C317" t="inlineStr">
        <is>
          <t xml:space="preserve">CONCLUIDO	</t>
        </is>
      </c>
      <c r="D317" t="n">
        <v>7.1487</v>
      </c>
      <c r="E317" t="n">
        <v>13.99</v>
      </c>
      <c r="F317" t="n">
        <v>11.03</v>
      </c>
      <c r="G317" t="n">
        <v>44.14</v>
      </c>
      <c r="H317" t="n">
        <v>0.67</v>
      </c>
      <c r="I317" t="n">
        <v>15</v>
      </c>
      <c r="J317" t="n">
        <v>185.7</v>
      </c>
      <c r="K317" t="n">
        <v>52.44</v>
      </c>
      <c r="L317" t="n">
        <v>7</v>
      </c>
      <c r="M317" t="n">
        <v>13</v>
      </c>
      <c r="N317" t="n">
        <v>36.26</v>
      </c>
      <c r="O317" t="n">
        <v>23137.49</v>
      </c>
      <c r="P317" t="n">
        <v>127.92</v>
      </c>
      <c r="Q317" t="n">
        <v>624.03</v>
      </c>
      <c r="R317" t="n">
        <v>41.14</v>
      </c>
      <c r="S317" t="n">
        <v>29.8</v>
      </c>
      <c r="T317" t="n">
        <v>4553.35</v>
      </c>
      <c r="U317" t="n">
        <v>0.72</v>
      </c>
      <c r="V317" t="n">
        <v>0.85</v>
      </c>
      <c r="W317" t="n">
        <v>2.38</v>
      </c>
      <c r="X317" t="n">
        <v>0.29</v>
      </c>
      <c r="Y317" t="n">
        <v>1</v>
      </c>
      <c r="Z317" t="n">
        <v>10</v>
      </c>
    </row>
    <row r="318">
      <c r="A318" t="n">
        <v>25</v>
      </c>
      <c r="B318" t="n">
        <v>90</v>
      </c>
      <c r="C318" t="inlineStr">
        <is>
          <t xml:space="preserve">CONCLUIDO	</t>
        </is>
      </c>
      <c r="D318" t="n">
        <v>7.182</v>
      </c>
      <c r="E318" t="n">
        <v>13.92</v>
      </c>
      <c r="F318" t="n">
        <v>11.01</v>
      </c>
      <c r="G318" t="n">
        <v>47.17</v>
      </c>
      <c r="H318" t="n">
        <v>0.6899999999999999</v>
      </c>
      <c r="I318" t="n">
        <v>14</v>
      </c>
      <c r="J318" t="n">
        <v>186.08</v>
      </c>
      <c r="K318" t="n">
        <v>52.44</v>
      </c>
      <c r="L318" t="n">
        <v>7.25</v>
      </c>
      <c r="M318" t="n">
        <v>12</v>
      </c>
      <c r="N318" t="n">
        <v>36.39</v>
      </c>
      <c r="O318" t="n">
        <v>23184.11</v>
      </c>
      <c r="P318" t="n">
        <v>127.46</v>
      </c>
      <c r="Q318" t="n">
        <v>623.98</v>
      </c>
      <c r="R318" t="n">
        <v>40.28</v>
      </c>
      <c r="S318" t="n">
        <v>29.8</v>
      </c>
      <c r="T318" t="n">
        <v>4128.18</v>
      </c>
      <c r="U318" t="n">
        <v>0.74</v>
      </c>
      <c r="V318" t="n">
        <v>0.85</v>
      </c>
      <c r="W318" t="n">
        <v>2.38</v>
      </c>
      <c r="X318" t="n">
        <v>0.26</v>
      </c>
      <c r="Y318" t="n">
        <v>1</v>
      </c>
      <c r="Z318" t="n">
        <v>10</v>
      </c>
    </row>
    <row r="319">
      <c r="A319" t="n">
        <v>26</v>
      </c>
      <c r="B319" t="n">
        <v>90</v>
      </c>
      <c r="C319" t="inlineStr">
        <is>
          <t xml:space="preserve">CONCLUIDO	</t>
        </is>
      </c>
      <c r="D319" t="n">
        <v>7.2099</v>
      </c>
      <c r="E319" t="n">
        <v>13.87</v>
      </c>
      <c r="F319" t="n">
        <v>10.99</v>
      </c>
      <c r="G319" t="n">
        <v>50.71</v>
      </c>
      <c r="H319" t="n">
        <v>0.71</v>
      </c>
      <c r="I319" t="n">
        <v>13</v>
      </c>
      <c r="J319" t="n">
        <v>186.46</v>
      </c>
      <c r="K319" t="n">
        <v>52.44</v>
      </c>
      <c r="L319" t="n">
        <v>7.5</v>
      </c>
      <c r="M319" t="n">
        <v>11</v>
      </c>
      <c r="N319" t="n">
        <v>36.52</v>
      </c>
      <c r="O319" t="n">
        <v>23230.78</v>
      </c>
      <c r="P319" t="n">
        <v>125.83</v>
      </c>
      <c r="Q319" t="n">
        <v>623.98</v>
      </c>
      <c r="R319" t="n">
        <v>39.79</v>
      </c>
      <c r="S319" t="n">
        <v>29.8</v>
      </c>
      <c r="T319" t="n">
        <v>3888.29</v>
      </c>
      <c r="U319" t="n">
        <v>0.75</v>
      </c>
      <c r="V319" t="n">
        <v>0.85</v>
      </c>
      <c r="W319" t="n">
        <v>2.37</v>
      </c>
      <c r="X319" t="n">
        <v>0.24</v>
      </c>
      <c r="Y319" t="n">
        <v>1</v>
      </c>
      <c r="Z319" t="n">
        <v>10</v>
      </c>
    </row>
    <row r="320">
      <c r="A320" t="n">
        <v>27</v>
      </c>
      <c r="B320" t="n">
        <v>90</v>
      </c>
      <c r="C320" t="inlineStr">
        <is>
          <t xml:space="preserve">CONCLUIDO	</t>
        </is>
      </c>
      <c r="D320" t="n">
        <v>7.2042</v>
      </c>
      <c r="E320" t="n">
        <v>13.88</v>
      </c>
      <c r="F320" t="n">
        <v>11</v>
      </c>
      <c r="G320" t="n">
        <v>50.76</v>
      </c>
      <c r="H320" t="n">
        <v>0.74</v>
      </c>
      <c r="I320" t="n">
        <v>13</v>
      </c>
      <c r="J320" t="n">
        <v>186.84</v>
      </c>
      <c r="K320" t="n">
        <v>52.44</v>
      </c>
      <c r="L320" t="n">
        <v>7.75</v>
      </c>
      <c r="M320" t="n">
        <v>11</v>
      </c>
      <c r="N320" t="n">
        <v>36.65</v>
      </c>
      <c r="O320" t="n">
        <v>23277.49</v>
      </c>
      <c r="P320" t="n">
        <v>125.96</v>
      </c>
      <c r="Q320" t="n">
        <v>623.98</v>
      </c>
      <c r="R320" t="n">
        <v>40.13</v>
      </c>
      <c r="S320" t="n">
        <v>29.8</v>
      </c>
      <c r="T320" t="n">
        <v>4058.45</v>
      </c>
      <c r="U320" t="n">
        <v>0.74</v>
      </c>
      <c r="V320" t="n">
        <v>0.85</v>
      </c>
      <c r="W320" t="n">
        <v>2.38</v>
      </c>
      <c r="X320" t="n">
        <v>0.25</v>
      </c>
      <c r="Y320" t="n">
        <v>1</v>
      </c>
      <c r="Z320" t="n">
        <v>10</v>
      </c>
    </row>
    <row r="321">
      <c r="A321" t="n">
        <v>28</v>
      </c>
      <c r="B321" t="n">
        <v>90</v>
      </c>
      <c r="C321" t="inlineStr">
        <is>
          <t xml:space="preserve">CONCLUIDO	</t>
        </is>
      </c>
      <c r="D321" t="n">
        <v>7.2102</v>
      </c>
      <c r="E321" t="n">
        <v>13.87</v>
      </c>
      <c r="F321" t="n">
        <v>10.99</v>
      </c>
      <c r="G321" t="n">
        <v>50.71</v>
      </c>
      <c r="H321" t="n">
        <v>0.76</v>
      </c>
      <c r="I321" t="n">
        <v>13</v>
      </c>
      <c r="J321" t="n">
        <v>187.22</v>
      </c>
      <c r="K321" t="n">
        <v>52.44</v>
      </c>
      <c r="L321" t="n">
        <v>8</v>
      </c>
      <c r="M321" t="n">
        <v>11</v>
      </c>
      <c r="N321" t="n">
        <v>36.78</v>
      </c>
      <c r="O321" t="n">
        <v>23324.24</v>
      </c>
      <c r="P321" t="n">
        <v>124.33</v>
      </c>
      <c r="Q321" t="n">
        <v>623.97</v>
      </c>
      <c r="R321" t="n">
        <v>39.82</v>
      </c>
      <c r="S321" t="n">
        <v>29.8</v>
      </c>
      <c r="T321" t="n">
        <v>3902.78</v>
      </c>
      <c r="U321" t="n">
        <v>0.75</v>
      </c>
      <c r="V321" t="n">
        <v>0.85</v>
      </c>
      <c r="W321" t="n">
        <v>2.37</v>
      </c>
      <c r="X321" t="n">
        <v>0.24</v>
      </c>
      <c r="Y321" t="n">
        <v>1</v>
      </c>
      <c r="Z321" t="n">
        <v>10</v>
      </c>
    </row>
    <row r="322">
      <c r="A322" t="n">
        <v>29</v>
      </c>
      <c r="B322" t="n">
        <v>90</v>
      </c>
      <c r="C322" t="inlineStr">
        <is>
          <t xml:space="preserve">CONCLUIDO	</t>
        </is>
      </c>
      <c r="D322" t="n">
        <v>7.2391</v>
      </c>
      <c r="E322" t="n">
        <v>13.81</v>
      </c>
      <c r="F322" t="n">
        <v>10.97</v>
      </c>
      <c r="G322" t="n">
        <v>54.83</v>
      </c>
      <c r="H322" t="n">
        <v>0.78</v>
      </c>
      <c r="I322" t="n">
        <v>12</v>
      </c>
      <c r="J322" t="n">
        <v>187.6</v>
      </c>
      <c r="K322" t="n">
        <v>52.44</v>
      </c>
      <c r="L322" t="n">
        <v>8.25</v>
      </c>
      <c r="M322" t="n">
        <v>10</v>
      </c>
      <c r="N322" t="n">
        <v>36.9</v>
      </c>
      <c r="O322" t="n">
        <v>23371.04</v>
      </c>
      <c r="P322" t="n">
        <v>123.45</v>
      </c>
      <c r="Q322" t="n">
        <v>623.98</v>
      </c>
      <c r="R322" t="n">
        <v>39.19</v>
      </c>
      <c r="S322" t="n">
        <v>29.8</v>
      </c>
      <c r="T322" t="n">
        <v>3591.82</v>
      </c>
      <c r="U322" t="n">
        <v>0.76</v>
      </c>
      <c r="V322" t="n">
        <v>0.85</v>
      </c>
      <c r="W322" t="n">
        <v>2.37</v>
      </c>
      <c r="X322" t="n">
        <v>0.22</v>
      </c>
      <c r="Y322" t="n">
        <v>1</v>
      </c>
      <c r="Z322" t="n">
        <v>10</v>
      </c>
    </row>
    <row r="323">
      <c r="A323" t="n">
        <v>30</v>
      </c>
      <c r="B323" t="n">
        <v>90</v>
      </c>
      <c r="C323" t="inlineStr">
        <is>
          <t xml:space="preserve">CONCLUIDO	</t>
        </is>
      </c>
      <c r="D323" t="n">
        <v>7.2366</v>
      </c>
      <c r="E323" t="n">
        <v>13.82</v>
      </c>
      <c r="F323" t="n">
        <v>10.97</v>
      </c>
      <c r="G323" t="n">
        <v>54.86</v>
      </c>
      <c r="H323" t="n">
        <v>0.8</v>
      </c>
      <c r="I323" t="n">
        <v>12</v>
      </c>
      <c r="J323" t="n">
        <v>187.98</v>
      </c>
      <c r="K323" t="n">
        <v>52.44</v>
      </c>
      <c r="L323" t="n">
        <v>8.5</v>
      </c>
      <c r="M323" t="n">
        <v>10</v>
      </c>
      <c r="N323" t="n">
        <v>37.03</v>
      </c>
      <c r="O323" t="n">
        <v>23417.88</v>
      </c>
      <c r="P323" t="n">
        <v>123.26</v>
      </c>
      <c r="Q323" t="n">
        <v>623.98</v>
      </c>
      <c r="R323" t="n">
        <v>39.35</v>
      </c>
      <c r="S323" t="n">
        <v>29.8</v>
      </c>
      <c r="T323" t="n">
        <v>3672.7</v>
      </c>
      <c r="U323" t="n">
        <v>0.76</v>
      </c>
      <c r="V323" t="n">
        <v>0.85</v>
      </c>
      <c r="W323" t="n">
        <v>2.37</v>
      </c>
      <c r="X323" t="n">
        <v>0.22</v>
      </c>
      <c r="Y323" t="n">
        <v>1</v>
      </c>
      <c r="Z323" t="n">
        <v>10</v>
      </c>
    </row>
    <row r="324">
      <c r="A324" t="n">
        <v>31</v>
      </c>
      <c r="B324" t="n">
        <v>90</v>
      </c>
      <c r="C324" t="inlineStr">
        <is>
          <t xml:space="preserve">CONCLUIDO	</t>
        </is>
      </c>
      <c r="D324" t="n">
        <v>7.2739</v>
      </c>
      <c r="E324" t="n">
        <v>13.75</v>
      </c>
      <c r="F324" t="n">
        <v>10.94</v>
      </c>
      <c r="G324" t="n">
        <v>59.65</v>
      </c>
      <c r="H324" t="n">
        <v>0.82</v>
      </c>
      <c r="I324" t="n">
        <v>11</v>
      </c>
      <c r="J324" t="n">
        <v>188.36</v>
      </c>
      <c r="K324" t="n">
        <v>52.44</v>
      </c>
      <c r="L324" t="n">
        <v>8.75</v>
      </c>
      <c r="M324" t="n">
        <v>9</v>
      </c>
      <c r="N324" t="n">
        <v>37.16</v>
      </c>
      <c r="O324" t="n">
        <v>23464.76</v>
      </c>
      <c r="P324" t="n">
        <v>121.42</v>
      </c>
      <c r="Q324" t="n">
        <v>623.99</v>
      </c>
      <c r="R324" t="n">
        <v>38.11</v>
      </c>
      <c r="S324" t="n">
        <v>29.8</v>
      </c>
      <c r="T324" t="n">
        <v>3058.2</v>
      </c>
      <c r="U324" t="n">
        <v>0.78</v>
      </c>
      <c r="V324" t="n">
        <v>0.85</v>
      </c>
      <c r="W324" t="n">
        <v>2.37</v>
      </c>
      <c r="X324" t="n">
        <v>0.19</v>
      </c>
      <c r="Y324" t="n">
        <v>1</v>
      </c>
      <c r="Z324" t="n">
        <v>10</v>
      </c>
    </row>
    <row r="325">
      <c r="A325" t="n">
        <v>32</v>
      </c>
      <c r="B325" t="n">
        <v>90</v>
      </c>
      <c r="C325" t="inlineStr">
        <is>
          <t xml:space="preserve">CONCLUIDO	</t>
        </is>
      </c>
      <c r="D325" t="n">
        <v>7.2696</v>
      </c>
      <c r="E325" t="n">
        <v>13.76</v>
      </c>
      <c r="F325" t="n">
        <v>10.94</v>
      </c>
      <c r="G325" t="n">
        <v>59.7</v>
      </c>
      <c r="H325" t="n">
        <v>0.85</v>
      </c>
      <c r="I325" t="n">
        <v>11</v>
      </c>
      <c r="J325" t="n">
        <v>188.74</v>
      </c>
      <c r="K325" t="n">
        <v>52.44</v>
      </c>
      <c r="L325" t="n">
        <v>9</v>
      </c>
      <c r="M325" t="n">
        <v>9</v>
      </c>
      <c r="N325" t="n">
        <v>37.3</v>
      </c>
      <c r="O325" t="n">
        <v>23511.69</v>
      </c>
      <c r="P325" t="n">
        <v>121.25</v>
      </c>
      <c r="Q325" t="n">
        <v>623.97</v>
      </c>
      <c r="R325" t="n">
        <v>38.53</v>
      </c>
      <c r="S325" t="n">
        <v>29.8</v>
      </c>
      <c r="T325" t="n">
        <v>3269.66</v>
      </c>
      <c r="U325" t="n">
        <v>0.77</v>
      </c>
      <c r="V325" t="n">
        <v>0.85</v>
      </c>
      <c r="W325" t="n">
        <v>2.37</v>
      </c>
      <c r="X325" t="n">
        <v>0.2</v>
      </c>
      <c r="Y325" t="n">
        <v>1</v>
      </c>
      <c r="Z325" t="n">
        <v>10</v>
      </c>
    </row>
    <row r="326">
      <c r="A326" t="n">
        <v>33</v>
      </c>
      <c r="B326" t="n">
        <v>90</v>
      </c>
      <c r="C326" t="inlineStr">
        <is>
          <t xml:space="preserve">CONCLUIDO	</t>
        </is>
      </c>
      <c r="D326" t="n">
        <v>7.2718</v>
      </c>
      <c r="E326" t="n">
        <v>13.75</v>
      </c>
      <c r="F326" t="n">
        <v>10.94</v>
      </c>
      <c r="G326" t="n">
        <v>59.67</v>
      </c>
      <c r="H326" t="n">
        <v>0.87</v>
      </c>
      <c r="I326" t="n">
        <v>11</v>
      </c>
      <c r="J326" t="n">
        <v>189.12</v>
      </c>
      <c r="K326" t="n">
        <v>52.44</v>
      </c>
      <c r="L326" t="n">
        <v>9.25</v>
      </c>
      <c r="M326" t="n">
        <v>9</v>
      </c>
      <c r="N326" t="n">
        <v>37.43</v>
      </c>
      <c r="O326" t="n">
        <v>23558.67</v>
      </c>
      <c r="P326" t="n">
        <v>120.09</v>
      </c>
      <c r="Q326" t="n">
        <v>623.99</v>
      </c>
      <c r="R326" t="n">
        <v>38.46</v>
      </c>
      <c r="S326" t="n">
        <v>29.8</v>
      </c>
      <c r="T326" t="n">
        <v>3232.98</v>
      </c>
      <c r="U326" t="n">
        <v>0.77</v>
      </c>
      <c r="V326" t="n">
        <v>0.85</v>
      </c>
      <c r="W326" t="n">
        <v>2.37</v>
      </c>
      <c r="X326" t="n">
        <v>0.19</v>
      </c>
      <c r="Y326" t="n">
        <v>1</v>
      </c>
      <c r="Z326" t="n">
        <v>10</v>
      </c>
    </row>
    <row r="327">
      <c r="A327" t="n">
        <v>34</v>
      </c>
      <c r="B327" t="n">
        <v>90</v>
      </c>
      <c r="C327" t="inlineStr">
        <is>
          <t xml:space="preserve">CONCLUIDO	</t>
        </is>
      </c>
      <c r="D327" t="n">
        <v>7.296</v>
      </c>
      <c r="E327" t="n">
        <v>13.71</v>
      </c>
      <c r="F327" t="n">
        <v>10.93</v>
      </c>
      <c r="G327" t="n">
        <v>65.58</v>
      </c>
      <c r="H327" t="n">
        <v>0.89</v>
      </c>
      <c r="I327" t="n">
        <v>10</v>
      </c>
      <c r="J327" t="n">
        <v>189.5</v>
      </c>
      <c r="K327" t="n">
        <v>52.44</v>
      </c>
      <c r="L327" t="n">
        <v>9.5</v>
      </c>
      <c r="M327" t="n">
        <v>8</v>
      </c>
      <c r="N327" t="n">
        <v>37.56</v>
      </c>
      <c r="O327" t="n">
        <v>23605.68</v>
      </c>
      <c r="P327" t="n">
        <v>118.93</v>
      </c>
      <c r="Q327" t="n">
        <v>624.05</v>
      </c>
      <c r="R327" t="n">
        <v>38</v>
      </c>
      <c r="S327" t="n">
        <v>29.8</v>
      </c>
      <c r="T327" t="n">
        <v>3010.01</v>
      </c>
      <c r="U327" t="n">
        <v>0.78</v>
      </c>
      <c r="V327" t="n">
        <v>0.85</v>
      </c>
      <c r="W327" t="n">
        <v>2.37</v>
      </c>
      <c r="X327" t="n">
        <v>0.18</v>
      </c>
      <c r="Y327" t="n">
        <v>1</v>
      </c>
      <c r="Z327" t="n">
        <v>10</v>
      </c>
    </row>
    <row r="328">
      <c r="A328" t="n">
        <v>35</v>
      </c>
      <c r="B328" t="n">
        <v>90</v>
      </c>
      <c r="C328" t="inlineStr">
        <is>
          <t xml:space="preserve">CONCLUIDO	</t>
        </is>
      </c>
      <c r="D328" t="n">
        <v>7.2972</v>
      </c>
      <c r="E328" t="n">
        <v>13.7</v>
      </c>
      <c r="F328" t="n">
        <v>10.93</v>
      </c>
      <c r="G328" t="n">
        <v>65.56999999999999</v>
      </c>
      <c r="H328" t="n">
        <v>0.91</v>
      </c>
      <c r="I328" t="n">
        <v>10</v>
      </c>
      <c r="J328" t="n">
        <v>189.88</v>
      </c>
      <c r="K328" t="n">
        <v>52.44</v>
      </c>
      <c r="L328" t="n">
        <v>9.75</v>
      </c>
      <c r="M328" t="n">
        <v>8</v>
      </c>
      <c r="N328" t="n">
        <v>37.69</v>
      </c>
      <c r="O328" t="n">
        <v>23652.75</v>
      </c>
      <c r="P328" t="n">
        <v>118.54</v>
      </c>
      <c r="Q328" t="n">
        <v>623.97</v>
      </c>
      <c r="R328" t="n">
        <v>37.88</v>
      </c>
      <c r="S328" t="n">
        <v>29.8</v>
      </c>
      <c r="T328" t="n">
        <v>2946.82</v>
      </c>
      <c r="U328" t="n">
        <v>0.79</v>
      </c>
      <c r="V328" t="n">
        <v>0.85</v>
      </c>
      <c r="W328" t="n">
        <v>2.37</v>
      </c>
      <c r="X328" t="n">
        <v>0.18</v>
      </c>
      <c r="Y328" t="n">
        <v>1</v>
      </c>
      <c r="Z328" t="n">
        <v>10</v>
      </c>
    </row>
    <row r="329">
      <c r="A329" t="n">
        <v>36</v>
      </c>
      <c r="B329" t="n">
        <v>90</v>
      </c>
      <c r="C329" t="inlineStr">
        <is>
          <t xml:space="preserve">CONCLUIDO	</t>
        </is>
      </c>
      <c r="D329" t="n">
        <v>7.2969</v>
      </c>
      <c r="E329" t="n">
        <v>13.7</v>
      </c>
      <c r="F329" t="n">
        <v>10.93</v>
      </c>
      <c r="G329" t="n">
        <v>65.56999999999999</v>
      </c>
      <c r="H329" t="n">
        <v>0.93</v>
      </c>
      <c r="I329" t="n">
        <v>10</v>
      </c>
      <c r="J329" t="n">
        <v>190.26</v>
      </c>
      <c r="K329" t="n">
        <v>52.44</v>
      </c>
      <c r="L329" t="n">
        <v>10</v>
      </c>
      <c r="M329" t="n">
        <v>8</v>
      </c>
      <c r="N329" t="n">
        <v>37.82</v>
      </c>
      <c r="O329" t="n">
        <v>23699.85</v>
      </c>
      <c r="P329" t="n">
        <v>117.88</v>
      </c>
      <c r="Q329" t="n">
        <v>623.97</v>
      </c>
      <c r="R329" t="n">
        <v>38.01</v>
      </c>
      <c r="S329" t="n">
        <v>29.8</v>
      </c>
      <c r="T329" t="n">
        <v>3014.31</v>
      </c>
      <c r="U329" t="n">
        <v>0.78</v>
      </c>
      <c r="V329" t="n">
        <v>0.85</v>
      </c>
      <c r="W329" t="n">
        <v>2.37</v>
      </c>
      <c r="X329" t="n">
        <v>0.18</v>
      </c>
      <c r="Y329" t="n">
        <v>1</v>
      </c>
      <c r="Z329" t="n">
        <v>10</v>
      </c>
    </row>
    <row r="330">
      <c r="A330" t="n">
        <v>37</v>
      </c>
      <c r="B330" t="n">
        <v>90</v>
      </c>
      <c r="C330" t="inlineStr">
        <is>
          <t xml:space="preserve">CONCLUIDO	</t>
        </is>
      </c>
      <c r="D330" t="n">
        <v>7.2982</v>
      </c>
      <c r="E330" t="n">
        <v>13.7</v>
      </c>
      <c r="F330" t="n">
        <v>10.93</v>
      </c>
      <c r="G330" t="n">
        <v>65.56</v>
      </c>
      <c r="H330" t="n">
        <v>0.95</v>
      </c>
      <c r="I330" t="n">
        <v>10</v>
      </c>
      <c r="J330" t="n">
        <v>190.65</v>
      </c>
      <c r="K330" t="n">
        <v>52.44</v>
      </c>
      <c r="L330" t="n">
        <v>10.25</v>
      </c>
      <c r="M330" t="n">
        <v>8</v>
      </c>
      <c r="N330" t="n">
        <v>37.95</v>
      </c>
      <c r="O330" t="n">
        <v>23747</v>
      </c>
      <c r="P330" t="n">
        <v>115.92</v>
      </c>
      <c r="Q330" t="n">
        <v>623.97</v>
      </c>
      <c r="R330" t="n">
        <v>37.86</v>
      </c>
      <c r="S330" t="n">
        <v>29.8</v>
      </c>
      <c r="T330" t="n">
        <v>2935.99</v>
      </c>
      <c r="U330" t="n">
        <v>0.79</v>
      </c>
      <c r="V330" t="n">
        <v>0.85</v>
      </c>
      <c r="W330" t="n">
        <v>2.37</v>
      </c>
      <c r="X330" t="n">
        <v>0.18</v>
      </c>
      <c r="Y330" t="n">
        <v>1</v>
      </c>
      <c r="Z330" t="n">
        <v>10</v>
      </c>
    </row>
    <row r="331">
      <c r="A331" t="n">
        <v>38</v>
      </c>
      <c r="B331" t="n">
        <v>90</v>
      </c>
      <c r="C331" t="inlineStr">
        <is>
          <t xml:space="preserve">CONCLUIDO	</t>
        </is>
      </c>
      <c r="D331" t="n">
        <v>7.3244</v>
      </c>
      <c r="E331" t="n">
        <v>13.65</v>
      </c>
      <c r="F331" t="n">
        <v>10.91</v>
      </c>
      <c r="G331" t="n">
        <v>72.75</v>
      </c>
      <c r="H331" t="n">
        <v>0.98</v>
      </c>
      <c r="I331" t="n">
        <v>9</v>
      </c>
      <c r="J331" t="n">
        <v>191.03</v>
      </c>
      <c r="K331" t="n">
        <v>52.44</v>
      </c>
      <c r="L331" t="n">
        <v>10.5</v>
      </c>
      <c r="M331" t="n">
        <v>7</v>
      </c>
      <c r="N331" t="n">
        <v>38.09</v>
      </c>
      <c r="O331" t="n">
        <v>23794.2</v>
      </c>
      <c r="P331" t="n">
        <v>115.26</v>
      </c>
      <c r="Q331" t="n">
        <v>624.01</v>
      </c>
      <c r="R331" t="n">
        <v>37.47</v>
      </c>
      <c r="S331" t="n">
        <v>29.8</v>
      </c>
      <c r="T331" t="n">
        <v>2748.51</v>
      </c>
      <c r="U331" t="n">
        <v>0.8</v>
      </c>
      <c r="V331" t="n">
        <v>0.86</v>
      </c>
      <c r="W331" t="n">
        <v>2.37</v>
      </c>
      <c r="X331" t="n">
        <v>0.17</v>
      </c>
      <c r="Y331" t="n">
        <v>1</v>
      </c>
      <c r="Z331" t="n">
        <v>10</v>
      </c>
    </row>
    <row r="332">
      <c r="A332" t="n">
        <v>39</v>
      </c>
      <c r="B332" t="n">
        <v>90</v>
      </c>
      <c r="C332" t="inlineStr">
        <is>
          <t xml:space="preserve">CONCLUIDO	</t>
        </is>
      </c>
      <c r="D332" t="n">
        <v>7.3239</v>
      </c>
      <c r="E332" t="n">
        <v>13.65</v>
      </c>
      <c r="F332" t="n">
        <v>10.91</v>
      </c>
      <c r="G332" t="n">
        <v>72.76000000000001</v>
      </c>
      <c r="H332" t="n">
        <v>1</v>
      </c>
      <c r="I332" t="n">
        <v>9</v>
      </c>
      <c r="J332" t="n">
        <v>191.41</v>
      </c>
      <c r="K332" t="n">
        <v>52.44</v>
      </c>
      <c r="L332" t="n">
        <v>10.75</v>
      </c>
      <c r="M332" t="n">
        <v>5</v>
      </c>
      <c r="N332" t="n">
        <v>38.22</v>
      </c>
      <c r="O332" t="n">
        <v>23841.44</v>
      </c>
      <c r="P332" t="n">
        <v>115.62</v>
      </c>
      <c r="Q332" t="n">
        <v>624</v>
      </c>
      <c r="R332" t="n">
        <v>37.51</v>
      </c>
      <c r="S332" t="n">
        <v>29.8</v>
      </c>
      <c r="T332" t="n">
        <v>2768.7</v>
      </c>
      <c r="U332" t="n">
        <v>0.79</v>
      </c>
      <c r="V332" t="n">
        <v>0.86</v>
      </c>
      <c r="W332" t="n">
        <v>2.37</v>
      </c>
      <c r="X332" t="n">
        <v>0.17</v>
      </c>
      <c r="Y332" t="n">
        <v>1</v>
      </c>
      <c r="Z332" t="n">
        <v>10</v>
      </c>
    </row>
    <row r="333">
      <c r="A333" t="n">
        <v>40</v>
      </c>
      <c r="B333" t="n">
        <v>90</v>
      </c>
      <c r="C333" t="inlineStr">
        <is>
          <t xml:space="preserve">CONCLUIDO	</t>
        </is>
      </c>
      <c r="D333" t="n">
        <v>7.3259</v>
      </c>
      <c r="E333" t="n">
        <v>13.65</v>
      </c>
      <c r="F333" t="n">
        <v>10.91</v>
      </c>
      <c r="G333" t="n">
        <v>72.73</v>
      </c>
      <c r="H333" t="n">
        <v>1.02</v>
      </c>
      <c r="I333" t="n">
        <v>9</v>
      </c>
      <c r="J333" t="n">
        <v>191.79</v>
      </c>
      <c r="K333" t="n">
        <v>52.44</v>
      </c>
      <c r="L333" t="n">
        <v>11</v>
      </c>
      <c r="M333" t="n">
        <v>6</v>
      </c>
      <c r="N333" t="n">
        <v>38.35</v>
      </c>
      <c r="O333" t="n">
        <v>23888.73</v>
      </c>
      <c r="P333" t="n">
        <v>114.75</v>
      </c>
      <c r="Q333" t="n">
        <v>624.05</v>
      </c>
      <c r="R333" t="n">
        <v>37.28</v>
      </c>
      <c r="S333" t="n">
        <v>29.8</v>
      </c>
      <c r="T333" t="n">
        <v>2653.03</v>
      </c>
      <c r="U333" t="n">
        <v>0.8</v>
      </c>
      <c r="V333" t="n">
        <v>0.86</v>
      </c>
      <c r="W333" t="n">
        <v>2.37</v>
      </c>
      <c r="X333" t="n">
        <v>0.16</v>
      </c>
      <c r="Y333" t="n">
        <v>1</v>
      </c>
      <c r="Z333" t="n">
        <v>10</v>
      </c>
    </row>
    <row r="334">
      <c r="A334" t="n">
        <v>41</v>
      </c>
      <c r="B334" t="n">
        <v>90</v>
      </c>
      <c r="C334" t="inlineStr">
        <is>
          <t xml:space="preserve">CONCLUIDO	</t>
        </is>
      </c>
      <c r="D334" t="n">
        <v>7.3239</v>
      </c>
      <c r="E334" t="n">
        <v>13.65</v>
      </c>
      <c r="F334" t="n">
        <v>10.91</v>
      </c>
      <c r="G334" t="n">
        <v>72.76000000000001</v>
      </c>
      <c r="H334" t="n">
        <v>1.04</v>
      </c>
      <c r="I334" t="n">
        <v>9</v>
      </c>
      <c r="J334" t="n">
        <v>192.18</v>
      </c>
      <c r="K334" t="n">
        <v>52.44</v>
      </c>
      <c r="L334" t="n">
        <v>11.25</v>
      </c>
      <c r="M334" t="n">
        <v>6</v>
      </c>
      <c r="N334" t="n">
        <v>38.49</v>
      </c>
      <c r="O334" t="n">
        <v>23936.06</v>
      </c>
      <c r="P334" t="n">
        <v>112.97</v>
      </c>
      <c r="Q334" t="n">
        <v>624.01</v>
      </c>
      <c r="R334" t="n">
        <v>37.35</v>
      </c>
      <c r="S334" t="n">
        <v>29.8</v>
      </c>
      <c r="T334" t="n">
        <v>2688.35</v>
      </c>
      <c r="U334" t="n">
        <v>0.8</v>
      </c>
      <c r="V334" t="n">
        <v>0.86</v>
      </c>
      <c r="W334" t="n">
        <v>2.37</v>
      </c>
      <c r="X334" t="n">
        <v>0.17</v>
      </c>
      <c r="Y334" t="n">
        <v>1</v>
      </c>
      <c r="Z334" t="n">
        <v>10</v>
      </c>
    </row>
    <row r="335">
      <c r="A335" t="n">
        <v>42</v>
      </c>
      <c r="B335" t="n">
        <v>90</v>
      </c>
      <c r="C335" t="inlineStr">
        <is>
          <t xml:space="preserve">CONCLUIDO	</t>
        </is>
      </c>
      <c r="D335" t="n">
        <v>7.3211</v>
      </c>
      <c r="E335" t="n">
        <v>13.66</v>
      </c>
      <c r="F335" t="n">
        <v>10.92</v>
      </c>
      <c r="G335" t="n">
        <v>72.79000000000001</v>
      </c>
      <c r="H335" t="n">
        <v>1.06</v>
      </c>
      <c r="I335" t="n">
        <v>9</v>
      </c>
      <c r="J335" t="n">
        <v>192.56</v>
      </c>
      <c r="K335" t="n">
        <v>52.44</v>
      </c>
      <c r="L335" t="n">
        <v>11.5</v>
      </c>
      <c r="M335" t="n">
        <v>5</v>
      </c>
      <c r="N335" t="n">
        <v>38.62</v>
      </c>
      <c r="O335" t="n">
        <v>23983.44</v>
      </c>
      <c r="P335" t="n">
        <v>112.61</v>
      </c>
      <c r="Q335" t="n">
        <v>624.02</v>
      </c>
      <c r="R335" t="n">
        <v>37.7</v>
      </c>
      <c r="S335" t="n">
        <v>29.8</v>
      </c>
      <c r="T335" t="n">
        <v>2863.96</v>
      </c>
      <c r="U335" t="n">
        <v>0.79</v>
      </c>
      <c r="V335" t="n">
        <v>0.86</v>
      </c>
      <c r="W335" t="n">
        <v>2.37</v>
      </c>
      <c r="X335" t="n">
        <v>0.17</v>
      </c>
      <c r="Y335" t="n">
        <v>1</v>
      </c>
      <c r="Z335" t="n">
        <v>10</v>
      </c>
    </row>
    <row r="336">
      <c r="A336" t="n">
        <v>43</v>
      </c>
      <c r="B336" t="n">
        <v>90</v>
      </c>
      <c r="C336" t="inlineStr">
        <is>
          <t xml:space="preserve">CONCLUIDO	</t>
        </is>
      </c>
      <c r="D336" t="n">
        <v>7.3177</v>
      </c>
      <c r="E336" t="n">
        <v>13.67</v>
      </c>
      <c r="F336" t="n">
        <v>10.93</v>
      </c>
      <c r="G336" t="n">
        <v>72.83</v>
      </c>
      <c r="H336" t="n">
        <v>1.08</v>
      </c>
      <c r="I336" t="n">
        <v>9</v>
      </c>
      <c r="J336" t="n">
        <v>192.95</v>
      </c>
      <c r="K336" t="n">
        <v>52.44</v>
      </c>
      <c r="L336" t="n">
        <v>11.75</v>
      </c>
      <c r="M336" t="n">
        <v>3</v>
      </c>
      <c r="N336" t="n">
        <v>38.75</v>
      </c>
      <c r="O336" t="n">
        <v>24030.86</v>
      </c>
      <c r="P336" t="n">
        <v>112.3</v>
      </c>
      <c r="Q336" t="n">
        <v>624</v>
      </c>
      <c r="R336" t="n">
        <v>37.71</v>
      </c>
      <c r="S336" t="n">
        <v>29.8</v>
      </c>
      <c r="T336" t="n">
        <v>2868.04</v>
      </c>
      <c r="U336" t="n">
        <v>0.79</v>
      </c>
      <c r="V336" t="n">
        <v>0.85</v>
      </c>
      <c r="W336" t="n">
        <v>2.37</v>
      </c>
      <c r="X336" t="n">
        <v>0.18</v>
      </c>
      <c r="Y336" t="n">
        <v>1</v>
      </c>
      <c r="Z336" t="n">
        <v>10</v>
      </c>
    </row>
    <row r="337">
      <c r="A337" t="n">
        <v>44</v>
      </c>
      <c r="B337" t="n">
        <v>90</v>
      </c>
      <c r="C337" t="inlineStr">
        <is>
          <t xml:space="preserve">CONCLUIDO	</t>
        </is>
      </c>
      <c r="D337" t="n">
        <v>7.3531</v>
      </c>
      <c r="E337" t="n">
        <v>13.6</v>
      </c>
      <c r="F337" t="n">
        <v>10.89</v>
      </c>
      <c r="G337" t="n">
        <v>81.70999999999999</v>
      </c>
      <c r="H337" t="n">
        <v>1.1</v>
      </c>
      <c r="I337" t="n">
        <v>8</v>
      </c>
      <c r="J337" t="n">
        <v>193.33</v>
      </c>
      <c r="K337" t="n">
        <v>52.44</v>
      </c>
      <c r="L337" t="n">
        <v>12</v>
      </c>
      <c r="M337" t="n">
        <v>1</v>
      </c>
      <c r="N337" t="n">
        <v>38.89</v>
      </c>
      <c r="O337" t="n">
        <v>24078.33</v>
      </c>
      <c r="P337" t="n">
        <v>112.28</v>
      </c>
      <c r="Q337" t="n">
        <v>624</v>
      </c>
      <c r="R337" t="n">
        <v>36.71</v>
      </c>
      <c r="S337" t="n">
        <v>29.8</v>
      </c>
      <c r="T337" t="n">
        <v>2374.69</v>
      </c>
      <c r="U337" t="n">
        <v>0.8100000000000001</v>
      </c>
      <c r="V337" t="n">
        <v>0.86</v>
      </c>
      <c r="W337" t="n">
        <v>2.37</v>
      </c>
      <c r="X337" t="n">
        <v>0.15</v>
      </c>
      <c r="Y337" t="n">
        <v>1</v>
      </c>
      <c r="Z337" t="n">
        <v>10</v>
      </c>
    </row>
    <row r="338">
      <c r="A338" t="n">
        <v>45</v>
      </c>
      <c r="B338" t="n">
        <v>90</v>
      </c>
      <c r="C338" t="inlineStr">
        <is>
          <t xml:space="preserve">CONCLUIDO	</t>
        </is>
      </c>
      <c r="D338" t="n">
        <v>7.3516</v>
      </c>
      <c r="E338" t="n">
        <v>13.6</v>
      </c>
      <c r="F338" t="n">
        <v>10.9</v>
      </c>
      <c r="G338" t="n">
        <v>81.73</v>
      </c>
      <c r="H338" t="n">
        <v>1.12</v>
      </c>
      <c r="I338" t="n">
        <v>8</v>
      </c>
      <c r="J338" t="n">
        <v>193.72</v>
      </c>
      <c r="K338" t="n">
        <v>52.44</v>
      </c>
      <c r="L338" t="n">
        <v>12.25</v>
      </c>
      <c r="M338" t="n">
        <v>0</v>
      </c>
      <c r="N338" t="n">
        <v>39.02</v>
      </c>
      <c r="O338" t="n">
        <v>24125.85</v>
      </c>
      <c r="P338" t="n">
        <v>112.52</v>
      </c>
      <c r="Q338" t="n">
        <v>624</v>
      </c>
      <c r="R338" t="n">
        <v>36.77</v>
      </c>
      <c r="S338" t="n">
        <v>29.8</v>
      </c>
      <c r="T338" t="n">
        <v>2401.07</v>
      </c>
      <c r="U338" t="n">
        <v>0.8100000000000001</v>
      </c>
      <c r="V338" t="n">
        <v>0.86</v>
      </c>
      <c r="W338" t="n">
        <v>2.37</v>
      </c>
      <c r="X338" t="n">
        <v>0.15</v>
      </c>
      <c r="Y338" t="n">
        <v>1</v>
      </c>
      <c r="Z338" t="n">
        <v>10</v>
      </c>
    </row>
    <row r="339">
      <c r="A339" t="n">
        <v>0</v>
      </c>
      <c r="B339" t="n">
        <v>110</v>
      </c>
      <c r="C339" t="inlineStr">
        <is>
          <t xml:space="preserve">CONCLUIDO	</t>
        </is>
      </c>
      <c r="D339" t="n">
        <v>4.4276</v>
      </c>
      <c r="E339" t="n">
        <v>22.59</v>
      </c>
      <c r="F339" t="n">
        <v>13.77</v>
      </c>
      <c r="G339" t="n">
        <v>5.62</v>
      </c>
      <c r="H339" t="n">
        <v>0.08</v>
      </c>
      <c r="I339" t="n">
        <v>147</v>
      </c>
      <c r="J339" t="n">
        <v>213.37</v>
      </c>
      <c r="K339" t="n">
        <v>56.13</v>
      </c>
      <c r="L339" t="n">
        <v>1</v>
      </c>
      <c r="M339" t="n">
        <v>145</v>
      </c>
      <c r="N339" t="n">
        <v>46.25</v>
      </c>
      <c r="O339" t="n">
        <v>26550.29</v>
      </c>
      <c r="P339" t="n">
        <v>203.43</v>
      </c>
      <c r="Q339" t="n">
        <v>624.3200000000001</v>
      </c>
      <c r="R339" t="n">
        <v>126.39</v>
      </c>
      <c r="S339" t="n">
        <v>29.8</v>
      </c>
      <c r="T339" t="n">
        <v>46516.59</v>
      </c>
      <c r="U339" t="n">
        <v>0.24</v>
      </c>
      <c r="V339" t="n">
        <v>0.68</v>
      </c>
      <c r="W339" t="n">
        <v>2.59</v>
      </c>
      <c r="X339" t="n">
        <v>3.01</v>
      </c>
      <c r="Y339" t="n">
        <v>1</v>
      </c>
      <c r="Z339" t="n">
        <v>10</v>
      </c>
    </row>
    <row r="340">
      <c r="A340" t="n">
        <v>1</v>
      </c>
      <c r="B340" t="n">
        <v>110</v>
      </c>
      <c r="C340" t="inlineStr">
        <is>
          <t xml:space="preserve">CONCLUIDO	</t>
        </is>
      </c>
      <c r="D340" t="n">
        <v>4.9257</v>
      </c>
      <c r="E340" t="n">
        <v>20.3</v>
      </c>
      <c r="F340" t="n">
        <v>13</v>
      </c>
      <c r="G340" t="n">
        <v>7.03</v>
      </c>
      <c r="H340" t="n">
        <v>0.1</v>
      </c>
      <c r="I340" t="n">
        <v>111</v>
      </c>
      <c r="J340" t="n">
        <v>213.78</v>
      </c>
      <c r="K340" t="n">
        <v>56.13</v>
      </c>
      <c r="L340" t="n">
        <v>1.25</v>
      </c>
      <c r="M340" t="n">
        <v>109</v>
      </c>
      <c r="N340" t="n">
        <v>46.4</v>
      </c>
      <c r="O340" t="n">
        <v>26600.32</v>
      </c>
      <c r="P340" t="n">
        <v>191.63</v>
      </c>
      <c r="Q340" t="n">
        <v>624.3</v>
      </c>
      <c r="R340" t="n">
        <v>102.21</v>
      </c>
      <c r="S340" t="n">
        <v>29.8</v>
      </c>
      <c r="T340" t="n">
        <v>34607.75</v>
      </c>
      <c r="U340" t="n">
        <v>0.29</v>
      </c>
      <c r="V340" t="n">
        <v>0.72</v>
      </c>
      <c r="W340" t="n">
        <v>2.54</v>
      </c>
      <c r="X340" t="n">
        <v>2.25</v>
      </c>
      <c r="Y340" t="n">
        <v>1</v>
      </c>
      <c r="Z340" t="n">
        <v>10</v>
      </c>
    </row>
    <row r="341">
      <c r="A341" t="n">
        <v>2</v>
      </c>
      <c r="B341" t="n">
        <v>110</v>
      </c>
      <c r="C341" t="inlineStr">
        <is>
          <t xml:space="preserve">CONCLUIDO	</t>
        </is>
      </c>
      <c r="D341" t="n">
        <v>5.2892</v>
      </c>
      <c r="E341" t="n">
        <v>18.91</v>
      </c>
      <c r="F341" t="n">
        <v>12.54</v>
      </c>
      <c r="G341" t="n">
        <v>8.449999999999999</v>
      </c>
      <c r="H341" t="n">
        <v>0.12</v>
      </c>
      <c r="I341" t="n">
        <v>89</v>
      </c>
      <c r="J341" t="n">
        <v>214.19</v>
      </c>
      <c r="K341" t="n">
        <v>56.13</v>
      </c>
      <c r="L341" t="n">
        <v>1.5</v>
      </c>
      <c r="M341" t="n">
        <v>87</v>
      </c>
      <c r="N341" t="n">
        <v>46.56</v>
      </c>
      <c r="O341" t="n">
        <v>26650.41</v>
      </c>
      <c r="P341" t="n">
        <v>184.2</v>
      </c>
      <c r="Q341" t="n">
        <v>624.1900000000001</v>
      </c>
      <c r="R341" t="n">
        <v>88.06</v>
      </c>
      <c r="S341" t="n">
        <v>29.8</v>
      </c>
      <c r="T341" t="n">
        <v>27642.4</v>
      </c>
      <c r="U341" t="n">
        <v>0.34</v>
      </c>
      <c r="V341" t="n">
        <v>0.75</v>
      </c>
      <c r="W341" t="n">
        <v>2.49</v>
      </c>
      <c r="X341" t="n">
        <v>1.79</v>
      </c>
      <c r="Y341" t="n">
        <v>1</v>
      </c>
      <c r="Z341" t="n">
        <v>10</v>
      </c>
    </row>
    <row r="342">
      <c r="A342" t="n">
        <v>3</v>
      </c>
      <c r="B342" t="n">
        <v>110</v>
      </c>
      <c r="C342" t="inlineStr">
        <is>
          <t xml:space="preserve">CONCLUIDO	</t>
        </is>
      </c>
      <c r="D342" t="n">
        <v>5.5467</v>
      </c>
      <c r="E342" t="n">
        <v>18.03</v>
      </c>
      <c r="F342" t="n">
        <v>12.25</v>
      </c>
      <c r="G342" t="n">
        <v>9.800000000000001</v>
      </c>
      <c r="H342" t="n">
        <v>0.14</v>
      </c>
      <c r="I342" t="n">
        <v>75</v>
      </c>
      <c r="J342" t="n">
        <v>214.59</v>
      </c>
      <c r="K342" t="n">
        <v>56.13</v>
      </c>
      <c r="L342" t="n">
        <v>1.75</v>
      </c>
      <c r="M342" t="n">
        <v>73</v>
      </c>
      <c r="N342" t="n">
        <v>46.72</v>
      </c>
      <c r="O342" t="n">
        <v>26700.55</v>
      </c>
      <c r="P342" t="n">
        <v>179.45</v>
      </c>
      <c r="Q342" t="n">
        <v>624.22</v>
      </c>
      <c r="R342" t="n">
        <v>79.01000000000001</v>
      </c>
      <c r="S342" t="n">
        <v>29.8</v>
      </c>
      <c r="T342" t="n">
        <v>23186.85</v>
      </c>
      <c r="U342" t="n">
        <v>0.38</v>
      </c>
      <c r="V342" t="n">
        <v>0.76</v>
      </c>
      <c r="W342" t="n">
        <v>2.47</v>
      </c>
      <c r="X342" t="n">
        <v>1.5</v>
      </c>
      <c r="Y342" t="n">
        <v>1</v>
      </c>
      <c r="Z342" t="n">
        <v>10</v>
      </c>
    </row>
    <row r="343">
      <c r="A343" t="n">
        <v>4</v>
      </c>
      <c r="B343" t="n">
        <v>110</v>
      </c>
      <c r="C343" t="inlineStr">
        <is>
          <t xml:space="preserve">CONCLUIDO	</t>
        </is>
      </c>
      <c r="D343" t="n">
        <v>5.7648</v>
      </c>
      <c r="E343" t="n">
        <v>17.35</v>
      </c>
      <c r="F343" t="n">
        <v>12.03</v>
      </c>
      <c r="G343" t="n">
        <v>11.28</v>
      </c>
      <c r="H343" t="n">
        <v>0.17</v>
      </c>
      <c r="I343" t="n">
        <v>64</v>
      </c>
      <c r="J343" t="n">
        <v>215</v>
      </c>
      <c r="K343" t="n">
        <v>56.13</v>
      </c>
      <c r="L343" t="n">
        <v>2</v>
      </c>
      <c r="M343" t="n">
        <v>62</v>
      </c>
      <c r="N343" t="n">
        <v>46.87</v>
      </c>
      <c r="O343" t="n">
        <v>26750.75</v>
      </c>
      <c r="P343" t="n">
        <v>175.73</v>
      </c>
      <c r="Q343" t="n">
        <v>624.05</v>
      </c>
      <c r="R343" t="n">
        <v>72.04000000000001</v>
      </c>
      <c r="S343" t="n">
        <v>29.8</v>
      </c>
      <c r="T343" t="n">
        <v>19758.96</v>
      </c>
      <c r="U343" t="n">
        <v>0.41</v>
      </c>
      <c r="V343" t="n">
        <v>0.78</v>
      </c>
      <c r="W343" t="n">
        <v>2.46</v>
      </c>
      <c r="X343" t="n">
        <v>1.28</v>
      </c>
      <c r="Y343" t="n">
        <v>1</v>
      </c>
      <c r="Z343" t="n">
        <v>10</v>
      </c>
    </row>
    <row r="344">
      <c r="A344" t="n">
        <v>5</v>
      </c>
      <c r="B344" t="n">
        <v>110</v>
      </c>
      <c r="C344" t="inlineStr">
        <is>
          <t xml:space="preserve">CONCLUIDO	</t>
        </is>
      </c>
      <c r="D344" t="n">
        <v>5.9347</v>
      </c>
      <c r="E344" t="n">
        <v>16.85</v>
      </c>
      <c r="F344" t="n">
        <v>11.87</v>
      </c>
      <c r="G344" t="n">
        <v>12.72</v>
      </c>
      <c r="H344" t="n">
        <v>0.19</v>
      </c>
      <c r="I344" t="n">
        <v>56</v>
      </c>
      <c r="J344" t="n">
        <v>215.41</v>
      </c>
      <c r="K344" t="n">
        <v>56.13</v>
      </c>
      <c r="L344" t="n">
        <v>2.25</v>
      </c>
      <c r="M344" t="n">
        <v>54</v>
      </c>
      <c r="N344" t="n">
        <v>47.03</v>
      </c>
      <c r="O344" t="n">
        <v>26801</v>
      </c>
      <c r="P344" t="n">
        <v>173</v>
      </c>
      <c r="Q344" t="n">
        <v>624.0700000000001</v>
      </c>
      <c r="R344" t="n">
        <v>67.04000000000001</v>
      </c>
      <c r="S344" t="n">
        <v>29.8</v>
      </c>
      <c r="T344" t="n">
        <v>17296.05</v>
      </c>
      <c r="U344" t="n">
        <v>0.44</v>
      </c>
      <c r="V344" t="n">
        <v>0.79</v>
      </c>
      <c r="W344" t="n">
        <v>2.45</v>
      </c>
      <c r="X344" t="n">
        <v>1.12</v>
      </c>
      <c r="Y344" t="n">
        <v>1</v>
      </c>
      <c r="Z344" t="n">
        <v>10</v>
      </c>
    </row>
    <row r="345">
      <c r="A345" t="n">
        <v>6</v>
      </c>
      <c r="B345" t="n">
        <v>110</v>
      </c>
      <c r="C345" t="inlineStr">
        <is>
          <t xml:space="preserve">CONCLUIDO	</t>
        </is>
      </c>
      <c r="D345" t="n">
        <v>6.0697</v>
      </c>
      <c r="E345" t="n">
        <v>16.48</v>
      </c>
      <c r="F345" t="n">
        <v>11.75</v>
      </c>
      <c r="G345" t="n">
        <v>14.1</v>
      </c>
      <c r="H345" t="n">
        <v>0.21</v>
      </c>
      <c r="I345" t="n">
        <v>50</v>
      </c>
      <c r="J345" t="n">
        <v>215.82</v>
      </c>
      <c r="K345" t="n">
        <v>56.13</v>
      </c>
      <c r="L345" t="n">
        <v>2.5</v>
      </c>
      <c r="M345" t="n">
        <v>48</v>
      </c>
      <c r="N345" t="n">
        <v>47.19</v>
      </c>
      <c r="O345" t="n">
        <v>26851.31</v>
      </c>
      <c r="P345" t="n">
        <v>170.63</v>
      </c>
      <c r="Q345" t="n">
        <v>624</v>
      </c>
      <c r="R345" t="n">
        <v>63.19</v>
      </c>
      <c r="S345" t="n">
        <v>29.8</v>
      </c>
      <c r="T345" t="n">
        <v>15401.78</v>
      </c>
      <c r="U345" t="n">
        <v>0.47</v>
      </c>
      <c r="V345" t="n">
        <v>0.79</v>
      </c>
      <c r="W345" t="n">
        <v>2.45</v>
      </c>
      <c r="X345" t="n">
        <v>1</v>
      </c>
      <c r="Y345" t="n">
        <v>1</v>
      </c>
      <c r="Z345" t="n">
        <v>10</v>
      </c>
    </row>
    <row r="346">
      <c r="A346" t="n">
        <v>7</v>
      </c>
      <c r="B346" t="n">
        <v>110</v>
      </c>
      <c r="C346" t="inlineStr">
        <is>
          <t xml:space="preserve">CONCLUIDO	</t>
        </is>
      </c>
      <c r="D346" t="n">
        <v>6.1918</v>
      </c>
      <c r="E346" t="n">
        <v>16.15</v>
      </c>
      <c r="F346" t="n">
        <v>11.64</v>
      </c>
      <c r="G346" t="n">
        <v>15.52</v>
      </c>
      <c r="H346" t="n">
        <v>0.23</v>
      </c>
      <c r="I346" t="n">
        <v>45</v>
      </c>
      <c r="J346" t="n">
        <v>216.22</v>
      </c>
      <c r="K346" t="n">
        <v>56.13</v>
      </c>
      <c r="L346" t="n">
        <v>2.75</v>
      </c>
      <c r="M346" t="n">
        <v>43</v>
      </c>
      <c r="N346" t="n">
        <v>47.35</v>
      </c>
      <c r="O346" t="n">
        <v>26901.66</v>
      </c>
      <c r="P346" t="n">
        <v>168.5</v>
      </c>
      <c r="Q346" t="n">
        <v>624.03</v>
      </c>
      <c r="R346" t="n">
        <v>60.03</v>
      </c>
      <c r="S346" t="n">
        <v>29.8</v>
      </c>
      <c r="T346" t="n">
        <v>13846.74</v>
      </c>
      <c r="U346" t="n">
        <v>0.5</v>
      </c>
      <c r="V346" t="n">
        <v>0.8</v>
      </c>
      <c r="W346" t="n">
        <v>2.42</v>
      </c>
      <c r="X346" t="n">
        <v>0.89</v>
      </c>
      <c r="Y346" t="n">
        <v>1</v>
      </c>
      <c r="Z346" t="n">
        <v>10</v>
      </c>
    </row>
    <row r="347">
      <c r="A347" t="n">
        <v>8</v>
      </c>
      <c r="B347" t="n">
        <v>110</v>
      </c>
      <c r="C347" t="inlineStr">
        <is>
          <t xml:space="preserve">CONCLUIDO	</t>
        </is>
      </c>
      <c r="D347" t="n">
        <v>6.2935</v>
      </c>
      <c r="E347" t="n">
        <v>15.89</v>
      </c>
      <c r="F347" t="n">
        <v>11.55</v>
      </c>
      <c r="G347" t="n">
        <v>16.9</v>
      </c>
      <c r="H347" t="n">
        <v>0.25</v>
      </c>
      <c r="I347" t="n">
        <v>41</v>
      </c>
      <c r="J347" t="n">
        <v>216.63</v>
      </c>
      <c r="K347" t="n">
        <v>56.13</v>
      </c>
      <c r="L347" t="n">
        <v>3</v>
      </c>
      <c r="M347" t="n">
        <v>39</v>
      </c>
      <c r="N347" t="n">
        <v>47.51</v>
      </c>
      <c r="O347" t="n">
        <v>26952.08</v>
      </c>
      <c r="P347" t="n">
        <v>166.6</v>
      </c>
      <c r="Q347" t="n">
        <v>624.05</v>
      </c>
      <c r="R347" t="n">
        <v>57.14</v>
      </c>
      <c r="S347" t="n">
        <v>29.8</v>
      </c>
      <c r="T347" t="n">
        <v>12423.71</v>
      </c>
      <c r="U347" t="n">
        <v>0.52</v>
      </c>
      <c r="V347" t="n">
        <v>0.8100000000000001</v>
      </c>
      <c r="W347" t="n">
        <v>2.42</v>
      </c>
      <c r="X347" t="n">
        <v>0.8</v>
      </c>
      <c r="Y347" t="n">
        <v>1</v>
      </c>
      <c r="Z347" t="n">
        <v>10</v>
      </c>
    </row>
    <row r="348">
      <c r="A348" t="n">
        <v>9</v>
      </c>
      <c r="B348" t="n">
        <v>110</v>
      </c>
      <c r="C348" t="inlineStr">
        <is>
          <t xml:space="preserve">CONCLUIDO	</t>
        </is>
      </c>
      <c r="D348" t="n">
        <v>6.3685</v>
      </c>
      <c r="E348" t="n">
        <v>15.7</v>
      </c>
      <c r="F348" t="n">
        <v>11.48</v>
      </c>
      <c r="G348" t="n">
        <v>18.13</v>
      </c>
      <c r="H348" t="n">
        <v>0.27</v>
      </c>
      <c r="I348" t="n">
        <v>38</v>
      </c>
      <c r="J348" t="n">
        <v>217.04</v>
      </c>
      <c r="K348" t="n">
        <v>56.13</v>
      </c>
      <c r="L348" t="n">
        <v>3.25</v>
      </c>
      <c r="M348" t="n">
        <v>36</v>
      </c>
      <c r="N348" t="n">
        <v>47.66</v>
      </c>
      <c r="O348" t="n">
        <v>27002.55</v>
      </c>
      <c r="P348" t="n">
        <v>165.16</v>
      </c>
      <c r="Q348" t="n">
        <v>624.08</v>
      </c>
      <c r="R348" t="n">
        <v>55.38</v>
      </c>
      <c r="S348" t="n">
        <v>29.8</v>
      </c>
      <c r="T348" t="n">
        <v>11558.82</v>
      </c>
      <c r="U348" t="n">
        <v>0.54</v>
      </c>
      <c r="V348" t="n">
        <v>0.8100000000000001</v>
      </c>
      <c r="W348" t="n">
        <v>2.41</v>
      </c>
      <c r="X348" t="n">
        <v>0.74</v>
      </c>
      <c r="Y348" t="n">
        <v>1</v>
      </c>
      <c r="Z348" t="n">
        <v>10</v>
      </c>
    </row>
    <row r="349">
      <c r="A349" t="n">
        <v>10</v>
      </c>
      <c r="B349" t="n">
        <v>110</v>
      </c>
      <c r="C349" t="inlineStr">
        <is>
          <t xml:space="preserve">CONCLUIDO	</t>
        </is>
      </c>
      <c r="D349" t="n">
        <v>6.4408</v>
      </c>
      <c r="E349" t="n">
        <v>15.53</v>
      </c>
      <c r="F349" t="n">
        <v>11.44</v>
      </c>
      <c r="G349" t="n">
        <v>19.6</v>
      </c>
      <c r="H349" t="n">
        <v>0.29</v>
      </c>
      <c r="I349" t="n">
        <v>35</v>
      </c>
      <c r="J349" t="n">
        <v>217.45</v>
      </c>
      <c r="K349" t="n">
        <v>56.13</v>
      </c>
      <c r="L349" t="n">
        <v>3.5</v>
      </c>
      <c r="M349" t="n">
        <v>33</v>
      </c>
      <c r="N349" t="n">
        <v>47.82</v>
      </c>
      <c r="O349" t="n">
        <v>27053.07</v>
      </c>
      <c r="P349" t="n">
        <v>163.93</v>
      </c>
      <c r="Q349" t="n">
        <v>624.11</v>
      </c>
      <c r="R349" t="n">
        <v>53.94</v>
      </c>
      <c r="S349" t="n">
        <v>29.8</v>
      </c>
      <c r="T349" t="n">
        <v>10853.15</v>
      </c>
      <c r="U349" t="n">
        <v>0.55</v>
      </c>
      <c r="V349" t="n">
        <v>0.82</v>
      </c>
      <c r="W349" t="n">
        <v>2.41</v>
      </c>
      <c r="X349" t="n">
        <v>0.6899999999999999</v>
      </c>
      <c r="Y349" t="n">
        <v>1</v>
      </c>
      <c r="Z349" t="n">
        <v>10</v>
      </c>
    </row>
    <row r="350">
      <c r="A350" t="n">
        <v>11</v>
      </c>
      <c r="B350" t="n">
        <v>110</v>
      </c>
      <c r="C350" t="inlineStr">
        <is>
          <t xml:space="preserve">CONCLUIDO	</t>
        </is>
      </c>
      <c r="D350" t="n">
        <v>6.4875</v>
      </c>
      <c r="E350" t="n">
        <v>15.41</v>
      </c>
      <c r="F350" t="n">
        <v>11.41</v>
      </c>
      <c r="G350" t="n">
        <v>20.74</v>
      </c>
      <c r="H350" t="n">
        <v>0.31</v>
      </c>
      <c r="I350" t="n">
        <v>33</v>
      </c>
      <c r="J350" t="n">
        <v>217.86</v>
      </c>
      <c r="K350" t="n">
        <v>56.13</v>
      </c>
      <c r="L350" t="n">
        <v>3.75</v>
      </c>
      <c r="M350" t="n">
        <v>31</v>
      </c>
      <c r="N350" t="n">
        <v>47.98</v>
      </c>
      <c r="O350" t="n">
        <v>27103.65</v>
      </c>
      <c r="P350" t="n">
        <v>163.35</v>
      </c>
      <c r="Q350" t="n">
        <v>624.0700000000001</v>
      </c>
      <c r="R350" t="n">
        <v>52.79</v>
      </c>
      <c r="S350" t="n">
        <v>29.8</v>
      </c>
      <c r="T350" t="n">
        <v>10288.16</v>
      </c>
      <c r="U350" t="n">
        <v>0.5600000000000001</v>
      </c>
      <c r="V350" t="n">
        <v>0.82</v>
      </c>
      <c r="W350" t="n">
        <v>2.41</v>
      </c>
      <c r="X350" t="n">
        <v>0.66</v>
      </c>
      <c r="Y350" t="n">
        <v>1</v>
      </c>
      <c r="Z350" t="n">
        <v>10</v>
      </c>
    </row>
    <row r="351">
      <c r="A351" t="n">
        <v>12</v>
      </c>
      <c r="B351" t="n">
        <v>110</v>
      </c>
      <c r="C351" t="inlineStr">
        <is>
          <t xml:space="preserve">CONCLUIDO	</t>
        </is>
      </c>
      <c r="D351" t="n">
        <v>6.5769</v>
      </c>
      <c r="E351" t="n">
        <v>15.2</v>
      </c>
      <c r="F351" t="n">
        <v>11.33</v>
      </c>
      <c r="G351" t="n">
        <v>22.65</v>
      </c>
      <c r="H351" t="n">
        <v>0.33</v>
      </c>
      <c r="I351" t="n">
        <v>30</v>
      </c>
      <c r="J351" t="n">
        <v>218.27</v>
      </c>
      <c r="K351" t="n">
        <v>56.13</v>
      </c>
      <c r="L351" t="n">
        <v>4</v>
      </c>
      <c r="M351" t="n">
        <v>28</v>
      </c>
      <c r="N351" t="n">
        <v>48.15</v>
      </c>
      <c r="O351" t="n">
        <v>27154.29</v>
      </c>
      <c r="P351" t="n">
        <v>161.36</v>
      </c>
      <c r="Q351" t="n">
        <v>624.01</v>
      </c>
      <c r="R351" t="n">
        <v>50.25</v>
      </c>
      <c r="S351" t="n">
        <v>29.8</v>
      </c>
      <c r="T351" t="n">
        <v>9034.48</v>
      </c>
      <c r="U351" t="n">
        <v>0.59</v>
      </c>
      <c r="V351" t="n">
        <v>0.82</v>
      </c>
      <c r="W351" t="n">
        <v>2.4</v>
      </c>
      <c r="X351" t="n">
        <v>0.58</v>
      </c>
      <c r="Y351" t="n">
        <v>1</v>
      </c>
      <c r="Z351" t="n">
        <v>10</v>
      </c>
    </row>
    <row r="352">
      <c r="A352" t="n">
        <v>13</v>
      </c>
      <c r="B352" t="n">
        <v>110</v>
      </c>
      <c r="C352" t="inlineStr">
        <is>
          <t xml:space="preserve">CONCLUIDO	</t>
        </is>
      </c>
      <c r="D352" t="n">
        <v>6.6284</v>
      </c>
      <c r="E352" t="n">
        <v>15.09</v>
      </c>
      <c r="F352" t="n">
        <v>11.29</v>
      </c>
      <c r="G352" t="n">
        <v>24.2</v>
      </c>
      <c r="H352" t="n">
        <v>0.35</v>
      </c>
      <c r="I352" t="n">
        <v>28</v>
      </c>
      <c r="J352" t="n">
        <v>218.68</v>
      </c>
      <c r="K352" t="n">
        <v>56.13</v>
      </c>
      <c r="L352" t="n">
        <v>4.25</v>
      </c>
      <c r="M352" t="n">
        <v>26</v>
      </c>
      <c r="N352" t="n">
        <v>48.31</v>
      </c>
      <c r="O352" t="n">
        <v>27204.98</v>
      </c>
      <c r="P352" t="n">
        <v>160.47</v>
      </c>
      <c r="Q352" t="n">
        <v>624.11</v>
      </c>
      <c r="R352" t="n">
        <v>49.19</v>
      </c>
      <c r="S352" t="n">
        <v>29.8</v>
      </c>
      <c r="T352" t="n">
        <v>8515.57</v>
      </c>
      <c r="U352" t="n">
        <v>0.61</v>
      </c>
      <c r="V352" t="n">
        <v>0.83</v>
      </c>
      <c r="W352" t="n">
        <v>2.4</v>
      </c>
      <c r="X352" t="n">
        <v>0.54</v>
      </c>
      <c r="Y352" t="n">
        <v>1</v>
      </c>
      <c r="Z352" t="n">
        <v>10</v>
      </c>
    </row>
    <row r="353">
      <c r="A353" t="n">
        <v>14</v>
      </c>
      <c r="B353" t="n">
        <v>110</v>
      </c>
      <c r="C353" t="inlineStr">
        <is>
          <t xml:space="preserve">CONCLUIDO	</t>
        </is>
      </c>
      <c r="D353" t="n">
        <v>6.6562</v>
      </c>
      <c r="E353" t="n">
        <v>15.02</v>
      </c>
      <c r="F353" t="n">
        <v>11.27</v>
      </c>
      <c r="G353" t="n">
        <v>25.05</v>
      </c>
      <c r="H353" t="n">
        <v>0.36</v>
      </c>
      <c r="I353" t="n">
        <v>27</v>
      </c>
      <c r="J353" t="n">
        <v>219.09</v>
      </c>
      <c r="K353" t="n">
        <v>56.13</v>
      </c>
      <c r="L353" t="n">
        <v>4.5</v>
      </c>
      <c r="M353" t="n">
        <v>25</v>
      </c>
      <c r="N353" t="n">
        <v>48.47</v>
      </c>
      <c r="O353" t="n">
        <v>27255.72</v>
      </c>
      <c r="P353" t="n">
        <v>159.81</v>
      </c>
      <c r="Q353" t="n">
        <v>624.04</v>
      </c>
      <c r="R353" t="n">
        <v>48.42</v>
      </c>
      <c r="S353" t="n">
        <v>29.8</v>
      </c>
      <c r="T353" t="n">
        <v>8135.59</v>
      </c>
      <c r="U353" t="n">
        <v>0.62</v>
      </c>
      <c r="V353" t="n">
        <v>0.83</v>
      </c>
      <c r="W353" t="n">
        <v>2.4</v>
      </c>
      <c r="X353" t="n">
        <v>0.52</v>
      </c>
      <c r="Y353" t="n">
        <v>1</v>
      </c>
      <c r="Z353" t="n">
        <v>10</v>
      </c>
    </row>
    <row r="354">
      <c r="A354" t="n">
        <v>15</v>
      </c>
      <c r="B354" t="n">
        <v>110</v>
      </c>
      <c r="C354" t="inlineStr">
        <is>
          <t xml:space="preserve">CONCLUIDO	</t>
        </is>
      </c>
      <c r="D354" t="n">
        <v>6.7154</v>
      </c>
      <c r="E354" t="n">
        <v>14.89</v>
      </c>
      <c r="F354" t="n">
        <v>11.22</v>
      </c>
      <c r="G354" t="n">
        <v>26.93</v>
      </c>
      <c r="H354" t="n">
        <v>0.38</v>
      </c>
      <c r="I354" t="n">
        <v>25</v>
      </c>
      <c r="J354" t="n">
        <v>219.51</v>
      </c>
      <c r="K354" t="n">
        <v>56.13</v>
      </c>
      <c r="L354" t="n">
        <v>4.75</v>
      </c>
      <c r="M354" t="n">
        <v>23</v>
      </c>
      <c r="N354" t="n">
        <v>48.63</v>
      </c>
      <c r="O354" t="n">
        <v>27306.53</v>
      </c>
      <c r="P354" t="n">
        <v>158.55</v>
      </c>
      <c r="Q354" t="n">
        <v>624.01</v>
      </c>
      <c r="R354" t="n">
        <v>47.17</v>
      </c>
      <c r="S354" t="n">
        <v>29.8</v>
      </c>
      <c r="T354" t="n">
        <v>7518.96</v>
      </c>
      <c r="U354" t="n">
        <v>0.63</v>
      </c>
      <c r="V354" t="n">
        <v>0.83</v>
      </c>
      <c r="W354" t="n">
        <v>2.39</v>
      </c>
      <c r="X354" t="n">
        <v>0.48</v>
      </c>
      <c r="Y354" t="n">
        <v>1</v>
      </c>
      <c r="Z354" t="n">
        <v>10</v>
      </c>
    </row>
    <row r="355">
      <c r="A355" t="n">
        <v>16</v>
      </c>
      <c r="B355" t="n">
        <v>110</v>
      </c>
      <c r="C355" t="inlineStr">
        <is>
          <t xml:space="preserve">CONCLUIDO	</t>
        </is>
      </c>
      <c r="D355" t="n">
        <v>6.7413</v>
      </c>
      <c r="E355" t="n">
        <v>14.83</v>
      </c>
      <c r="F355" t="n">
        <v>11.21</v>
      </c>
      <c r="G355" t="n">
        <v>28.02</v>
      </c>
      <c r="H355" t="n">
        <v>0.4</v>
      </c>
      <c r="I355" t="n">
        <v>24</v>
      </c>
      <c r="J355" t="n">
        <v>219.92</v>
      </c>
      <c r="K355" t="n">
        <v>56.13</v>
      </c>
      <c r="L355" t="n">
        <v>5</v>
      </c>
      <c r="M355" t="n">
        <v>22</v>
      </c>
      <c r="N355" t="n">
        <v>48.79</v>
      </c>
      <c r="O355" t="n">
        <v>27357.39</v>
      </c>
      <c r="P355" t="n">
        <v>157.74</v>
      </c>
      <c r="Q355" t="n">
        <v>623.98</v>
      </c>
      <c r="R355" t="n">
        <v>46.67</v>
      </c>
      <c r="S355" t="n">
        <v>29.8</v>
      </c>
      <c r="T355" t="n">
        <v>7275.24</v>
      </c>
      <c r="U355" t="n">
        <v>0.64</v>
      </c>
      <c r="V355" t="n">
        <v>0.83</v>
      </c>
      <c r="W355" t="n">
        <v>2.39</v>
      </c>
      <c r="X355" t="n">
        <v>0.46</v>
      </c>
      <c r="Y355" t="n">
        <v>1</v>
      </c>
      <c r="Z355" t="n">
        <v>10</v>
      </c>
    </row>
    <row r="356">
      <c r="A356" t="n">
        <v>17</v>
      </c>
      <c r="B356" t="n">
        <v>110</v>
      </c>
      <c r="C356" t="inlineStr">
        <is>
          <t xml:space="preserve">CONCLUIDO	</t>
        </is>
      </c>
      <c r="D356" t="n">
        <v>6.7683</v>
      </c>
      <c r="E356" t="n">
        <v>14.77</v>
      </c>
      <c r="F356" t="n">
        <v>11.19</v>
      </c>
      <c r="G356" t="n">
        <v>29.19</v>
      </c>
      <c r="H356" t="n">
        <v>0.42</v>
      </c>
      <c r="I356" t="n">
        <v>23</v>
      </c>
      <c r="J356" t="n">
        <v>220.33</v>
      </c>
      <c r="K356" t="n">
        <v>56.13</v>
      </c>
      <c r="L356" t="n">
        <v>5.25</v>
      </c>
      <c r="M356" t="n">
        <v>21</v>
      </c>
      <c r="N356" t="n">
        <v>48.95</v>
      </c>
      <c r="O356" t="n">
        <v>27408.3</v>
      </c>
      <c r="P356" t="n">
        <v>156.98</v>
      </c>
      <c r="Q356" t="n">
        <v>624.01</v>
      </c>
      <c r="R356" t="n">
        <v>46.01</v>
      </c>
      <c r="S356" t="n">
        <v>29.8</v>
      </c>
      <c r="T356" t="n">
        <v>6946.09</v>
      </c>
      <c r="U356" t="n">
        <v>0.65</v>
      </c>
      <c r="V356" t="n">
        <v>0.83</v>
      </c>
      <c r="W356" t="n">
        <v>2.39</v>
      </c>
      <c r="X356" t="n">
        <v>0.44</v>
      </c>
      <c r="Y356" t="n">
        <v>1</v>
      </c>
      <c r="Z356" t="n">
        <v>10</v>
      </c>
    </row>
    <row r="357">
      <c r="A357" t="n">
        <v>18</v>
      </c>
      <c r="B357" t="n">
        <v>110</v>
      </c>
      <c r="C357" t="inlineStr">
        <is>
          <t xml:space="preserve">CONCLUIDO	</t>
        </is>
      </c>
      <c r="D357" t="n">
        <v>6.7954</v>
      </c>
      <c r="E357" t="n">
        <v>14.72</v>
      </c>
      <c r="F357" t="n">
        <v>11.17</v>
      </c>
      <c r="G357" t="n">
        <v>30.48</v>
      </c>
      <c r="H357" t="n">
        <v>0.44</v>
      </c>
      <c r="I357" t="n">
        <v>22</v>
      </c>
      <c r="J357" t="n">
        <v>220.74</v>
      </c>
      <c r="K357" t="n">
        <v>56.13</v>
      </c>
      <c r="L357" t="n">
        <v>5.5</v>
      </c>
      <c r="M357" t="n">
        <v>20</v>
      </c>
      <c r="N357" t="n">
        <v>49.12</v>
      </c>
      <c r="O357" t="n">
        <v>27459.27</v>
      </c>
      <c r="P357" t="n">
        <v>156.15</v>
      </c>
      <c r="Q357" t="n">
        <v>624.02</v>
      </c>
      <c r="R357" t="n">
        <v>45.77</v>
      </c>
      <c r="S357" t="n">
        <v>29.8</v>
      </c>
      <c r="T357" t="n">
        <v>6831.01</v>
      </c>
      <c r="U357" t="n">
        <v>0.65</v>
      </c>
      <c r="V357" t="n">
        <v>0.84</v>
      </c>
      <c r="W357" t="n">
        <v>2.38</v>
      </c>
      <c r="X357" t="n">
        <v>0.43</v>
      </c>
      <c r="Y357" t="n">
        <v>1</v>
      </c>
      <c r="Z357" t="n">
        <v>10</v>
      </c>
    </row>
    <row r="358">
      <c r="A358" t="n">
        <v>19</v>
      </c>
      <c r="B358" t="n">
        <v>110</v>
      </c>
      <c r="C358" t="inlineStr">
        <is>
          <t xml:space="preserve">CONCLUIDO	</t>
        </is>
      </c>
      <c r="D358" t="n">
        <v>6.8209</v>
      </c>
      <c r="E358" t="n">
        <v>14.66</v>
      </c>
      <c r="F358" t="n">
        <v>11.16</v>
      </c>
      <c r="G358" t="n">
        <v>31.89</v>
      </c>
      <c r="H358" t="n">
        <v>0.46</v>
      </c>
      <c r="I358" t="n">
        <v>21</v>
      </c>
      <c r="J358" t="n">
        <v>221.16</v>
      </c>
      <c r="K358" t="n">
        <v>56.13</v>
      </c>
      <c r="L358" t="n">
        <v>5.75</v>
      </c>
      <c r="M358" t="n">
        <v>19</v>
      </c>
      <c r="N358" t="n">
        <v>49.28</v>
      </c>
      <c r="O358" t="n">
        <v>27510.3</v>
      </c>
      <c r="P358" t="n">
        <v>155.45</v>
      </c>
      <c r="Q358" t="n">
        <v>624.03</v>
      </c>
      <c r="R358" t="n">
        <v>45.16</v>
      </c>
      <c r="S358" t="n">
        <v>29.8</v>
      </c>
      <c r="T358" t="n">
        <v>6530.86</v>
      </c>
      <c r="U358" t="n">
        <v>0.66</v>
      </c>
      <c r="V358" t="n">
        <v>0.84</v>
      </c>
      <c r="W358" t="n">
        <v>2.39</v>
      </c>
      <c r="X358" t="n">
        <v>0.41</v>
      </c>
      <c r="Y358" t="n">
        <v>1</v>
      </c>
      <c r="Z358" t="n">
        <v>10</v>
      </c>
    </row>
    <row r="359">
      <c r="A359" t="n">
        <v>20</v>
      </c>
      <c r="B359" t="n">
        <v>110</v>
      </c>
      <c r="C359" t="inlineStr">
        <is>
          <t xml:space="preserve">CONCLUIDO	</t>
        </is>
      </c>
      <c r="D359" t="n">
        <v>6.8639</v>
      </c>
      <c r="E359" t="n">
        <v>14.57</v>
      </c>
      <c r="F359" t="n">
        <v>11.11</v>
      </c>
      <c r="G359" t="n">
        <v>33.34</v>
      </c>
      <c r="H359" t="n">
        <v>0.48</v>
      </c>
      <c r="I359" t="n">
        <v>20</v>
      </c>
      <c r="J359" t="n">
        <v>221.57</v>
      </c>
      <c r="K359" t="n">
        <v>56.13</v>
      </c>
      <c r="L359" t="n">
        <v>6</v>
      </c>
      <c r="M359" t="n">
        <v>18</v>
      </c>
      <c r="N359" t="n">
        <v>49.45</v>
      </c>
      <c r="O359" t="n">
        <v>27561.39</v>
      </c>
      <c r="P359" t="n">
        <v>154.45</v>
      </c>
      <c r="Q359" t="n">
        <v>624.01</v>
      </c>
      <c r="R359" t="n">
        <v>43.75</v>
      </c>
      <c r="S359" t="n">
        <v>29.8</v>
      </c>
      <c r="T359" t="n">
        <v>5831.27</v>
      </c>
      <c r="U359" t="n">
        <v>0.68</v>
      </c>
      <c r="V359" t="n">
        <v>0.84</v>
      </c>
      <c r="W359" t="n">
        <v>2.38</v>
      </c>
      <c r="X359" t="n">
        <v>0.36</v>
      </c>
      <c r="Y359" t="n">
        <v>1</v>
      </c>
      <c r="Z359" t="n">
        <v>10</v>
      </c>
    </row>
    <row r="360">
      <c r="A360" t="n">
        <v>21</v>
      </c>
      <c r="B360" t="n">
        <v>110</v>
      </c>
      <c r="C360" t="inlineStr">
        <is>
          <t xml:space="preserve">CONCLUIDO	</t>
        </is>
      </c>
      <c r="D360" t="n">
        <v>6.8826</v>
      </c>
      <c r="E360" t="n">
        <v>14.53</v>
      </c>
      <c r="F360" t="n">
        <v>11.11</v>
      </c>
      <c r="G360" t="n">
        <v>35.1</v>
      </c>
      <c r="H360" t="n">
        <v>0.5</v>
      </c>
      <c r="I360" t="n">
        <v>19</v>
      </c>
      <c r="J360" t="n">
        <v>221.99</v>
      </c>
      <c r="K360" t="n">
        <v>56.13</v>
      </c>
      <c r="L360" t="n">
        <v>6.25</v>
      </c>
      <c r="M360" t="n">
        <v>17</v>
      </c>
      <c r="N360" t="n">
        <v>49.61</v>
      </c>
      <c r="O360" t="n">
        <v>27612.53</v>
      </c>
      <c r="P360" t="n">
        <v>153.76</v>
      </c>
      <c r="Q360" t="n">
        <v>623.99</v>
      </c>
      <c r="R360" t="n">
        <v>43.78</v>
      </c>
      <c r="S360" t="n">
        <v>29.8</v>
      </c>
      <c r="T360" t="n">
        <v>5852.51</v>
      </c>
      <c r="U360" t="n">
        <v>0.68</v>
      </c>
      <c r="V360" t="n">
        <v>0.84</v>
      </c>
      <c r="W360" t="n">
        <v>2.38</v>
      </c>
      <c r="X360" t="n">
        <v>0.37</v>
      </c>
      <c r="Y360" t="n">
        <v>1</v>
      </c>
      <c r="Z360" t="n">
        <v>10</v>
      </c>
    </row>
    <row r="361">
      <c r="A361" t="n">
        <v>22</v>
      </c>
      <c r="B361" t="n">
        <v>110</v>
      </c>
      <c r="C361" t="inlineStr">
        <is>
          <t xml:space="preserve">CONCLUIDO	</t>
        </is>
      </c>
      <c r="D361" t="n">
        <v>6.912</v>
      </c>
      <c r="E361" t="n">
        <v>14.47</v>
      </c>
      <c r="F361" t="n">
        <v>11.09</v>
      </c>
      <c r="G361" t="n">
        <v>36.98</v>
      </c>
      <c r="H361" t="n">
        <v>0.52</v>
      </c>
      <c r="I361" t="n">
        <v>18</v>
      </c>
      <c r="J361" t="n">
        <v>222.4</v>
      </c>
      <c r="K361" t="n">
        <v>56.13</v>
      </c>
      <c r="L361" t="n">
        <v>6.5</v>
      </c>
      <c r="M361" t="n">
        <v>16</v>
      </c>
      <c r="N361" t="n">
        <v>49.78</v>
      </c>
      <c r="O361" t="n">
        <v>27663.85</v>
      </c>
      <c r="P361" t="n">
        <v>152.99</v>
      </c>
      <c r="Q361" t="n">
        <v>624.0599999999999</v>
      </c>
      <c r="R361" t="n">
        <v>43.14</v>
      </c>
      <c r="S361" t="n">
        <v>29.8</v>
      </c>
      <c r="T361" t="n">
        <v>5539.67</v>
      </c>
      <c r="U361" t="n">
        <v>0.6899999999999999</v>
      </c>
      <c r="V361" t="n">
        <v>0.84</v>
      </c>
      <c r="W361" t="n">
        <v>2.38</v>
      </c>
      <c r="X361" t="n">
        <v>0.35</v>
      </c>
      <c r="Y361" t="n">
        <v>1</v>
      </c>
      <c r="Z361" t="n">
        <v>10</v>
      </c>
    </row>
    <row r="362">
      <c r="A362" t="n">
        <v>23</v>
      </c>
      <c r="B362" t="n">
        <v>110</v>
      </c>
      <c r="C362" t="inlineStr">
        <is>
          <t xml:space="preserve">CONCLUIDO	</t>
        </is>
      </c>
      <c r="D362" t="n">
        <v>6.9507</v>
      </c>
      <c r="E362" t="n">
        <v>14.39</v>
      </c>
      <c r="F362" t="n">
        <v>11.06</v>
      </c>
      <c r="G362" t="n">
        <v>39.02</v>
      </c>
      <c r="H362" t="n">
        <v>0.54</v>
      </c>
      <c r="I362" t="n">
        <v>17</v>
      </c>
      <c r="J362" t="n">
        <v>222.82</v>
      </c>
      <c r="K362" t="n">
        <v>56.13</v>
      </c>
      <c r="L362" t="n">
        <v>6.75</v>
      </c>
      <c r="M362" t="n">
        <v>15</v>
      </c>
      <c r="N362" t="n">
        <v>49.94</v>
      </c>
      <c r="O362" t="n">
        <v>27715.11</v>
      </c>
      <c r="P362" t="n">
        <v>151.03</v>
      </c>
      <c r="Q362" t="n">
        <v>623.97</v>
      </c>
      <c r="R362" t="n">
        <v>42.01</v>
      </c>
      <c r="S362" t="n">
        <v>29.8</v>
      </c>
      <c r="T362" t="n">
        <v>4980.29</v>
      </c>
      <c r="U362" t="n">
        <v>0.71</v>
      </c>
      <c r="V362" t="n">
        <v>0.84</v>
      </c>
      <c r="W362" t="n">
        <v>2.38</v>
      </c>
      <c r="X362" t="n">
        <v>0.31</v>
      </c>
      <c r="Y362" t="n">
        <v>1</v>
      </c>
      <c r="Z362" t="n">
        <v>10</v>
      </c>
    </row>
    <row r="363">
      <c r="A363" t="n">
        <v>24</v>
      </c>
      <c r="B363" t="n">
        <v>110</v>
      </c>
      <c r="C363" t="inlineStr">
        <is>
          <t xml:space="preserve">CONCLUIDO	</t>
        </is>
      </c>
      <c r="D363" t="n">
        <v>6.9426</v>
      </c>
      <c r="E363" t="n">
        <v>14.4</v>
      </c>
      <c r="F363" t="n">
        <v>11.07</v>
      </c>
      <c r="G363" t="n">
        <v>39.08</v>
      </c>
      <c r="H363" t="n">
        <v>0.5600000000000001</v>
      </c>
      <c r="I363" t="n">
        <v>17</v>
      </c>
      <c r="J363" t="n">
        <v>223.23</v>
      </c>
      <c r="K363" t="n">
        <v>56.13</v>
      </c>
      <c r="L363" t="n">
        <v>7</v>
      </c>
      <c r="M363" t="n">
        <v>15</v>
      </c>
      <c r="N363" t="n">
        <v>50.11</v>
      </c>
      <c r="O363" t="n">
        <v>27766.43</v>
      </c>
      <c r="P363" t="n">
        <v>151.73</v>
      </c>
      <c r="Q363" t="n">
        <v>623.97</v>
      </c>
      <c r="R363" t="n">
        <v>42.54</v>
      </c>
      <c r="S363" t="n">
        <v>29.8</v>
      </c>
      <c r="T363" t="n">
        <v>5242.56</v>
      </c>
      <c r="U363" t="n">
        <v>0.7</v>
      </c>
      <c r="V363" t="n">
        <v>0.84</v>
      </c>
      <c r="W363" t="n">
        <v>2.38</v>
      </c>
      <c r="X363" t="n">
        <v>0.33</v>
      </c>
      <c r="Y363" t="n">
        <v>1</v>
      </c>
      <c r="Z363" t="n">
        <v>10</v>
      </c>
    </row>
    <row r="364">
      <c r="A364" t="n">
        <v>25</v>
      </c>
      <c r="B364" t="n">
        <v>110</v>
      </c>
      <c r="C364" t="inlineStr">
        <is>
          <t xml:space="preserve">CONCLUIDO	</t>
        </is>
      </c>
      <c r="D364" t="n">
        <v>6.9793</v>
      </c>
      <c r="E364" t="n">
        <v>14.33</v>
      </c>
      <c r="F364" t="n">
        <v>11.04</v>
      </c>
      <c r="G364" t="n">
        <v>41.4</v>
      </c>
      <c r="H364" t="n">
        <v>0.58</v>
      </c>
      <c r="I364" t="n">
        <v>16</v>
      </c>
      <c r="J364" t="n">
        <v>223.65</v>
      </c>
      <c r="K364" t="n">
        <v>56.13</v>
      </c>
      <c r="L364" t="n">
        <v>7.25</v>
      </c>
      <c r="M364" t="n">
        <v>14</v>
      </c>
      <c r="N364" t="n">
        <v>50.27</v>
      </c>
      <c r="O364" t="n">
        <v>27817.81</v>
      </c>
      <c r="P364" t="n">
        <v>150.8</v>
      </c>
      <c r="Q364" t="n">
        <v>623.99</v>
      </c>
      <c r="R364" t="n">
        <v>41.35</v>
      </c>
      <c r="S364" t="n">
        <v>29.8</v>
      </c>
      <c r="T364" t="n">
        <v>4650.91</v>
      </c>
      <c r="U364" t="n">
        <v>0.72</v>
      </c>
      <c r="V364" t="n">
        <v>0.85</v>
      </c>
      <c r="W364" t="n">
        <v>2.38</v>
      </c>
      <c r="X364" t="n">
        <v>0.29</v>
      </c>
      <c r="Y364" t="n">
        <v>1</v>
      </c>
      <c r="Z364" t="n">
        <v>10</v>
      </c>
    </row>
    <row r="365">
      <c r="A365" t="n">
        <v>26</v>
      </c>
      <c r="B365" t="n">
        <v>110</v>
      </c>
      <c r="C365" t="inlineStr">
        <is>
          <t xml:space="preserve">CONCLUIDO	</t>
        </is>
      </c>
      <c r="D365" t="n">
        <v>6.9735</v>
      </c>
      <c r="E365" t="n">
        <v>14.34</v>
      </c>
      <c r="F365" t="n">
        <v>11.05</v>
      </c>
      <c r="G365" t="n">
        <v>41.44</v>
      </c>
      <c r="H365" t="n">
        <v>0.59</v>
      </c>
      <c r="I365" t="n">
        <v>16</v>
      </c>
      <c r="J365" t="n">
        <v>224.07</v>
      </c>
      <c r="K365" t="n">
        <v>56.13</v>
      </c>
      <c r="L365" t="n">
        <v>7.5</v>
      </c>
      <c r="M365" t="n">
        <v>14</v>
      </c>
      <c r="N365" t="n">
        <v>50.44</v>
      </c>
      <c r="O365" t="n">
        <v>27869.24</v>
      </c>
      <c r="P365" t="n">
        <v>150.37</v>
      </c>
      <c r="Q365" t="n">
        <v>624.0599999999999</v>
      </c>
      <c r="R365" t="n">
        <v>41.9</v>
      </c>
      <c r="S365" t="n">
        <v>29.8</v>
      </c>
      <c r="T365" t="n">
        <v>4927.3</v>
      </c>
      <c r="U365" t="n">
        <v>0.71</v>
      </c>
      <c r="V365" t="n">
        <v>0.85</v>
      </c>
      <c r="W365" t="n">
        <v>2.38</v>
      </c>
      <c r="X365" t="n">
        <v>0.3</v>
      </c>
      <c r="Y365" t="n">
        <v>1</v>
      </c>
      <c r="Z365" t="n">
        <v>10</v>
      </c>
    </row>
    <row r="366">
      <c r="A366" t="n">
        <v>27</v>
      </c>
      <c r="B366" t="n">
        <v>110</v>
      </c>
      <c r="C366" t="inlineStr">
        <is>
          <t xml:space="preserve">CONCLUIDO	</t>
        </is>
      </c>
      <c r="D366" t="n">
        <v>7.0062</v>
      </c>
      <c r="E366" t="n">
        <v>14.27</v>
      </c>
      <c r="F366" t="n">
        <v>11.03</v>
      </c>
      <c r="G366" t="n">
        <v>44.11</v>
      </c>
      <c r="H366" t="n">
        <v>0.61</v>
      </c>
      <c r="I366" t="n">
        <v>15</v>
      </c>
      <c r="J366" t="n">
        <v>224.49</v>
      </c>
      <c r="K366" t="n">
        <v>56.13</v>
      </c>
      <c r="L366" t="n">
        <v>7.75</v>
      </c>
      <c r="M366" t="n">
        <v>13</v>
      </c>
      <c r="N366" t="n">
        <v>50.61</v>
      </c>
      <c r="O366" t="n">
        <v>27920.73</v>
      </c>
      <c r="P366" t="n">
        <v>149.26</v>
      </c>
      <c r="Q366" t="n">
        <v>623.97</v>
      </c>
      <c r="R366" t="n">
        <v>41.19</v>
      </c>
      <c r="S366" t="n">
        <v>29.8</v>
      </c>
      <c r="T366" t="n">
        <v>4578.98</v>
      </c>
      <c r="U366" t="n">
        <v>0.72</v>
      </c>
      <c r="V366" t="n">
        <v>0.85</v>
      </c>
      <c r="W366" t="n">
        <v>2.37</v>
      </c>
      <c r="X366" t="n">
        <v>0.28</v>
      </c>
      <c r="Y366" t="n">
        <v>1</v>
      </c>
      <c r="Z366" t="n">
        <v>10</v>
      </c>
    </row>
    <row r="367">
      <c r="A367" t="n">
        <v>28</v>
      </c>
      <c r="B367" t="n">
        <v>110</v>
      </c>
      <c r="C367" t="inlineStr">
        <is>
          <t xml:space="preserve">CONCLUIDO	</t>
        </is>
      </c>
      <c r="D367" t="n">
        <v>7.0035</v>
      </c>
      <c r="E367" t="n">
        <v>14.28</v>
      </c>
      <c r="F367" t="n">
        <v>11.03</v>
      </c>
      <c r="G367" t="n">
        <v>44.13</v>
      </c>
      <c r="H367" t="n">
        <v>0.63</v>
      </c>
      <c r="I367" t="n">
        <v>15</v>
      </c>
      <c r="J367" t="n">
        <v>224.9</v>
      </c>
      <c r="K367" t="n">
        <v>56.13</v>
      </c>
      <c r="L367" t="n">
        <v>8</v>
      </c>
      <c r="M367" t="n">
        <v>13</v>
      </c>
      <c r="N367" t="n">
        <v>50.78</v>
      </c>
      <c r="O367" t="n">
        <v>27972.28</v>
      </c>
      <c r="P367" t="n">
        <v>149.18</v>
      </c>
      <c r="Q367" t="n">
        <v>624.04</v>
      </c>
      <c r="R367" t="n">
        <v>41.11</v>
      </c>
      <c r="S367" t="n">
        <v>29.8</v>
      </c>
      <c r="T367" t="n">
        <v>4538.31</v>
      </c>
      <c r="U367" t="n">
        <v>0.72</v>
      </c>
      <c r="V367" t="n">
        <v>0.85</v>
      </c>
      <c r="W367" t="n">
        <v>2.38</v>
      </c>
      <c r="X367" t="n">
        <v>0.29</v>
      </c>
      <c r="Y367" t="n">
        <v>1</v>
      </c>
      <c r="Z367" t="n">
        <v>10</v>
      </c>
    </row>
    <row r="368">
      <c r="A368" t="n">
        <v>29</v>
      </c>
      <c r="B368" t="n">
        <v>110</v>
      </c>
      <c r="C368" t="inlineStr">
        <is>
          <t xml:space="preserve">CONCLUIDO	</t>
        </is>
      </c>
      <c r="D368" t="n">
        <v>7.0376</v>
      </c>
      <c r="E368" t="n">
        <v>14.21</v>
      </c>
      <c r="F368" t="n">
        <v>11.01</v>
      </c>
      <c r="G368" t="n">
        <v>47.17</v>
      </c>
      <c r="H368" t="n">
        <v>0.65</v>
      </c>
      <c r="I368" t="n">
        <v>14</v>
      </c>
      <c r="J368" t="n">
        <v>225.32</v>
      </c>
      <c r="K368" t="n">
        <v>56.13</v>
      </c>
      <c r="L368" t="n">
        <v>8.25</v>
      </c>
      <c r="M368" t="n">
        <v>12</v>
      </c>
      <c r="N368" t="n">
        <v>50.95</v>
      </c>
      <c r="O368" t="n">
        <v>28023.89</v>
      </c>
      <c r="P368" t="n">
        <v>148.04</v>
      </c>
      <c r="Q368" t="n">
        <v>623.98</v>
      </c>
      <c r="R368" t="n">
        <v>40.39</v>
      </c>
      <c r="S368" t="n">
        <v>29.8</v>
      </c>
      <c r="T368" t="n">
        <v>4184.04</v>
      </c>
      <c r="U368" t="n">
        <v>0.74</v>
      </c>
      <c r="V368" t="n">
        <v>0.85</v>
      </c>
      <c r="W368" t="n">
        <v>2.37</v>
      </c>
      <c r="X368" t="n">
        <v>0.26</v>
      </c>
      <c r="Y368" t="n">
        <v>1</v>
      </c>
      <c r="Z368" t="n">
        <v>10</v>
      </c>
    </row>
    <row r="369">
      <c r="A369" t="n">
        <v>30</v>
      </c>
      <c r="B369" t="n">
        <v>110</v>
      </c>
      <c r="C369" t="inlineStr">
        <is>
          <t xml:space="preserve">CONCLUIDO	</t>
        </is>
      </c>
      <c r="D369" t="n">
        <v>7.0456</v>
      </c>
      <c r="E369" t="n">
        <v>14.19</v>
      </c>
      <c r="F369" t="n">
        <v>10.99</v>
      </c>
      <c r="G369" t="n">
        <v>47.1</v>
      </c>
      <c r="H369" t="n">
        <v>0.67</v>
      </c>
      <c r="I369" t="n">
        <v>14</v>
      </c>
      <c r="J369" t="n">
        <v>225.74</v>
      </c>
      <c r="K369" t="n">
        <v>56.13</v>
      </c>
      <c r="L369" t="n">
        <v>8.5</v>
      </c>
      <c r="M369" t="n">
        <v>12</v>
      </c>
      <c r="N369" t="n">
        <v>51.11</v>
      </c>
      <c r="O369" t="n">
        <v>28075.56</v>
      </c>
      <c r="P369" t="n">
        <v>147.26</v>
      </c>
      <c r="Q369" t="n">
        <v>623.97</v>
      </c>
      <c r="R369" t="n">
        <v>39.95</v>
      </c>
      <c r="S369" t="n">
        <v>29.8</v>
      </c>
      <c r="T369" t="n">
        <v>3965.32</v>
      </c>
      <c r="U369" t="n">
        <v>0.75</v>
      </c>
      <c r="V369" t="n">
        <v>0.85</v>
      </c>
      <c r="W369" t="n">
        <v>2.37</v>
      </c>
      <c r="X369" t="n">
        <v>0.24</v>
      </c>
      <c r="Y369" t="n">
        <v>1</v>
      </c>
      <c r="Z369" t="n">
        <v>10</v>
      </c>
    </row>
    <row r="370">
      <c r="A370" t="n">
        <v>31</v>
      </c>
      <c r="B370" t="n">
        <v>110</v>
      </c>
      <c r="C370" t="inlineStr">
        <is>
          <t xml:space="preserve">CONCLUIDO	</t>
        </is>
      </c>
      <c r="D370" t="n">
        <v>7.0677</v>
      </c>
      <c r="E370" t="n">
        <v>14.15</v>
      </c>
      <c r="F370" t="n">
        <v>10.99</v>
      </c>
      <c r="G370" t="n">
        <v>50.71</v>
      </c>
      <c r="H370" t="n">
        <v>0.6899999999999999</v>
      </c>
      <c r="I370" t="n">
        <v>13</v>
      </c>
      <c r="J370" t="n">
        <v>226.16</v>
      </c>
      <c r="K370" t="n">
        <v>56.13</v>
      </c>
      <c r="L370" t="n">
        <v>8.75</v>
      </c>
      <c r="M370" t="n">
        <v>11</v>
      </c>
      <c r="N370" t="n">
        <v>51.28</v>
      </c>
      <c r="O370" t="n">
        <v>28127.29</v>
      </c>
      <c r="P370" t="n">
        <v>146.33</v>
      </c>
      <c r="Q370" t="n">
        <v>623.97</v>
      </c>
      <c r="R370" t="n">
        <v>39.79</v>
      </c>
      <c r="S370" t="n">
        <v>29.8</v>
      </c>
      <c r="T370" t="n">
        <v>3887.42</v>
      </c>
      <c r="U370" t="n">
        <v>0.75</v>
      </c>
      <c r="V370" t="n">
        <v>0.85</v>
      </c>
      <c r="W370" t="n">
        <v>2.37</v>
      </c>
      <c r="X370" t="n">
        <v>0.24</v>
      </c>
      <c r="Y370" t="n">
        <v>1</v>
      </c>
      <c r="Z370" t="n">
        <v>10</v>
      </c>
    </row>
    <row r="371">
      <c r="A371" t="n">
        <v>32</v>
      </c>
      <c r="B371" t="n">
        <v>110</v>
      </c>
      <c r="C371" t="inlineStr">
        <is>
          <t xml:space="preserve">CONCLUIDO	</t>
        </is>
      </c>
      <c r="D371" t="n">
        <v>7.063</v>
      </c>
      <c r="E371" t="n">
        <v>14.16</v>
      </c>
      <c r="F371" t="n">
        <v>11</v>
      </c>
      <c r="G371" t="n">
        <v>50.75</v>
      </c>
      <c r="H371" t="n">
        <v>0.71</v>
      </c>
      <c r="I371" t="n">
        <v>13</v>
      </c>
      <c r="J371" t="n">
        <v>226.58</v>
      </c>
      <c r="K371" t="n">
        <v>56.13</v>
      </c>
      <c r="L371" t="n">
        <v>9</v>
      </c>
      <c r="M371" t="n">
        <v>11</v>
      </c>
      <c r="N371" t="n">
        <v>51.45</v>
      </c>
      <c r="O371" t="n">
        <v>28179.08</v>
      </c>
      <c r="P371" t="n">
        <v>146.52</v>
      </c>
      <c r="Q371" t="n">
        <v>623.98</v>
      </c>
      <c r="R371" t="n">
        <v>40.09</v>
      </c>
      <c r="S371" t="n">
        <v>29.8</v>
      </c>
      <c r="T371" t="n">
        <v>4038.47</v>
      </c>
      <c r="U371" t="n">
        <v>0.74</v>
      </c>
      <c r="V371" t="n">
        <v>0.85</v>
      </c>
      <c r="W371" t="n">
        <v>2.37</v>
      </c>
      <c r="X371" t="n">
        <v>0.25</v>
      </c>
      <c r="Y371" t="n">
        <v>1</v>
      </c>
      <c r="Z371" t="n">
        <v>10</v>
      </c>
    </row>
    <row r="372">
      <c r="A372" t="n">
        <v>33</v>
      </c>
      <c r="B372" t="n">
        <v>110</v>
      </c>
      <c r="C372" t="inlineStr">
        <is>
          <t xml:space="preserve">CONCLUIDO	</t>
        </is>
      </c>
      <c r="D372" t="n">
        <v>7.0655</v>
      </c>
      <c r="E372" t="n">
        <v>14.15</v>
      </c>
      <c r="F372" t="n">
        <v>10.99</v>
      </c>
      <c r="G372" t="n">
        <v>50.73</v>
      </c>
      <c r="H372" t="n">
        <v>0.72</v>
      </c>
      <c r="I372" t="n">
        <v>13</v>
      </c>
      <c r="J372" t="n">
        <v>227</v>
      </c>
      <c r="K372" t="n">
        <v>56.13</v>
      </c>
      <c r="L372" t="n">
        <v>9.25</v>
      </c>
      <c r="M372" t="n">
        <v>11</v>
      </c>
      <c r="N372" t="n">
        <v>51.62</v>
      </c>
      <c r="O372" t="n">
        <v>28230.92</v>
      </c>
      <c r="P372" t="n">
        <v>145.72</v>
      </c>
      <c r="Q372" t="n">
        <v>624.03</v>
      </c>
      <c r="R372" t="n">
        <v>39.83</v>
      </c>
      <c r="S372" t="n">
        <v>29.8</v>
      </c>
      <c r="T372" t="n">
        <v>3909.96</v>
      </c>
      <c r="U372" t="n">
        <v>0.75</v>
      </c>
      <c r="V372" t="n">
        <v>0.85</v>
      </c>
      <c r="W372" t="n">
        <v>2.38</v>
      </c>
      <c r="X372" t="n">
        <v>0.24</v>
      </c>
      <c r="Y372" t="n">
        <v>1</v>
      </c>
      <c r="Z372" t="n">
        <v>10</v>
      </c>
    </row>
    <row r="373">
      <c r="A373" t="n">
        <v>34</v>
      </c>
      <c r="B373" t="n">
        <v>110</v>
      </c>
      <c r="C373" t="inlineStr">
        <is>
          <t xml:space="preserve">CONCLUIDO	</t>
        </is>
      </c>
      <c r="D373" t="n">
        <v>7.0995</v>
      </c>
      <c r="E373" t="n">
        <v>14.09</v>
      </c>
      <c r="F373" t="n">
        <v>10.97</v>
      </c>
      <c r="G373" t="n">
        <v>54.83</v>
      </c>
      <c r="H373" t="n">
        <v>0.74</v>
      </c>
      <c r="I373" t="n">
        <v>12</v>
      </c>
      <c r="J373" t="n">
        <v>227.42</v>
      </c>
      <c r="K373" t="n">
        <v>56.13</v>
      </c>
      <c r="L373" t="n">
        <v>9.5</v>
      </c>
      <c r="M373" t="n">
        <v>10</v>
      </c>
      <c r="N373" t="n">
        <v>51.8</v>
      </c>
      <c r="O373" t="n">
        <v>28282.83</v>
      </c>
      <c r="P373" t="n">
        <v>144.44</v>
      </c>
      <c r="Q373" t="n">
        <v>623.98</v>
      </c>
      <c r="R373" t="n">
        <v>39.11</v>
      </c>
      <c r="S373" t="n">
        <v>29.8</v>
      </c>
      <c r="T373" t="n">
        <v>3553.26</v>
      </c>
      <c r="U373" t="n">
        <v>0.76</v>
      </c>
      <c r="V373" t="n">
        <v>0.85</v>
      </c>
      <c r="W373" t="n">
        <v>2.37</v>
      </c>
      <c r="X373" t="n">
        <v>0.22</v>
      </c>
      <c r="Y373" t="n">
        <v>1</v>
      </c>
      <c r="Z373" t="n">
        <v>10</v>
      </c>
    </row>
    <row r="374">
      <c r="A374" t="n">
        <v>35</v>
      </c>
      <c r="B374" t="n">
        <v>110</v>
      </c>
      <c r="C374" t="inlineStr">
        <is>
          <t xml:space="preserve">CONCLUIDO	</t>
        </is>
      </c>
      <c r="D374" t="n">
        <v>7.0946</v>
      </c>
      <c r="E374" t="n">
        <v>14.1</v>
      </c>
      <c r="F374" t="n">
        <v>10.98</v>
      </c>
      <c r="G374" t="n">
        <v>54.88</v>
      </c>
      <c r="H374" t="n">
        <v>0.76</v>
      </c>
      <c r="I374" t="n">
        <v>12</v>
      </c>
      <c r="J374" t="n">
        <v>227.84</v>
      </c>
      <c r="K374" t="n">
        <v>56.13</v>
      </c>
      <c r="L374" t="n">
        <v>9.75</v>
      </c>
      <c r="M374" t="n">
        <v>10</v>
      </c>
      <c r="N374" t="n">
        <v>51.97</v>
      </c>
      <c r="O374" t="n">
        <v>28334.8</v>
      </c>
      <c r="P374" t="n">
        <v>144.22</v>
      </c>
      <c r="Q374" t="n">
        <v>623.97</v>
      </c>
      <c r="R374" t="n">
        <v>39.34</v>
      </c>
      <c r="S374" t="n">
        <v>29.8</v>
      </c>
      <c r="T374" t="n">
        <v>3668.58</v>
      </c>
      <c r="U374" t="n">
        <v>0.76</v>
      </c>
      <c r="V374" t="n">
        <v>0.85</v>
      </c>
      <c r="W374" t="n">
        <v>2.38</v>
      </c>
      <c r="X374" t="n">
        <v>0.23</v>
      </c>
      <c r="Y374" t="n">
        <v>1</v>
      </c>
      <c r="Z374" t="n">
        <v>10</v>
      </c>
    </row>
    <row r="375">
      <c r="A375" t="n">
        <v>36</v>
      </c>
      <c r="B375" t="n">
        <v>110</v>
      </c>
      <c r="C375" t="inlineStr">
        <is>
          <t xml:space="preserve">CONCLUIDO	</t>
        </is>
      </c>
      <c r="D375" t="n">
        <v>7.096</v>
      </c>
      <c r="E375" t="n">
        <v>14.09</v>
      </c>
      <c r="F375" t="n">
        <v>10.97</v>
      </c>
      <c r="G375" t="n">
        <v>54.87</v>
      </c>
      <c r="H375" t="n">
        <v>0.78</v>
      </c>
      <c r="I375" t="n">
        <v>12</v>
      </c>
      <c r="J375" t="n">
        <v>228.27</v>
      </c>
      <c r="K375" t="n">
        <v>56.13</v>
      </c>
      <c r="L375" t="n">
        <v>10</v>
      </c>
      <c r="M375" t="n">
        <v>10</v>
      </c>
      <c r="N375" t="n">
        <v>52.14</v>
      </c>
      <c r="O375" t="n">
        <v>28386.82</v>
      </c>
      <c r="P375" t="n">
        <v>144.07</v>
      </c>
      <c r="Q375" t="n">
        <v>623.99</v>
      </c>
      <c r="R375" t="n">
        <v>39.45</v>
      </c>
      <c r="S375" t="n">
        <v>29.8</v>
      </c>
      <c r="T375" t="n">
        <v>3724.18</v>
      </c>
      <c r="U375" t="n">
        <v>0.76</v>
      </c>
      <c r="V375" t="n">
        <v>0.85</v>
      </c>
      <c r="W375" t="n">
        <v>2.37</v>
      </c>
      <c r="X375" t="n">
        <v>0.23</v>
      </c>
      <c r="Y375" t="n">
        <v>1</v>
      </c>
      <c r="Z375" t="n">
        <v>10</v>
      </c>
    </row>
    <row r="376">
      <c r="A376" t="n">
        <v>37</v>
      </c>
      <c r="B376" t="n">
        <v>110</v>
      </c>
      <c r="C376" t="inlineStr">
        <is>
          <t xml:space="preserve">CONCLUIDO	</t>
        </is>
      </c>
      <c r="D376" t="n">
        <v>7.1351</v>
      </c>
      <c r="E376" t="n">
        <v>14.02</v>
      </c>
      <c r="F376" t="n">
        <v>10.94</v>
      </c>
      <c r="G376" t="n">
        <v>59.66</v>
      </c>
      <c r="H376" t="n">
        <v>0.8</v>
      </c>
      <c r="I376" t="n">
        <v>11</v>
      </c>
      <c r="J376" t="n">
        <v>228.69</v>
      </c>
      <c r="K376" t="n">
        <v>56.13</v>
      </c>
      <c r="L376" t="n">
        <v>10.25</v>
      </c>
      <c r="M376" t="n">
        <v>9</v>
      </c>
      <c r="N376" t="n">
        <v>52.31</v>
      </c>
      <c r="O376" t="n">
        <v>28438.91</v>
      </c>
      <c r="P376" t="n">
        <v>142.23</v>
      </c>
      <c r="Q376" t="n">
        <v>624.05</v>
      </c>
      <c r="R376" t="n">
        <v>38.18</v>
      </c>
      <c r="S376" t="n">
        <v>29.8</v>
      </c>
      <c r="T376" t="n">
        <v>3095.01</v>
      </c>
      <c r="U376" t="n">
        <v>0.78</v>
      </c>
      <c r="V376" t="n">
        <v>0.85</v>
      </c>
      <c r="W376" t="n">
        <v>2.37</v>
      </c>
      <c r="X376" t="n">
        <v>0.19</v>
      </c>
      <c r="Y376" t="n">
        <v>1</v>
      </c>
      <c r="Z376" t="n">
        <v>10</v>
      </c>
    </row>
    <row r="377">
      <c r="A377" t="n">
        <v>38</v>
      </c>
      <c r="B377" t="n">
        <v>110</v>
      </c>
      <c r="C377" t="inlineStr">
        <is>
          <t xml:space="preserve">CONCLUIDO	</t>
        </is>
      </c>
      <c r="D377" t="n">
        <v>7.1331</v>
      </c>
      <c r="E377" t="n">
        <v>14.02</v>
      </c>
      <c r="F377" t="n">
        <v>10.94</v>
      </c>
      <c r="G377" t="n">
        <v>59.68</v>
      </c>
      <c r="H377" t="n">
        <v>0.8100000000000001</v>
      </c>
      <c r="I377" t="n">
        <v>11</v>
      </c>
      <c r="J377" t="n">
        <v>229.11</v>
      </c>
      <c r="K377" t="n">
        <v>56.13</v>
      </c>
      <c r="L377" t="n">
        <v>10.5</v>
      </c>
      <c r="M377" t="n">
        <v>9</v>
      </c>
      <c r="N377" t="n">
        <v>52.48</v>
      </c>
      <c r="O377" t="n">
        <v>28491.06</v>
      </c>
      <c r="P377" t="n">
        <v>142.17</v>
      </c>
      <c r="Q377" t="n">
        <v>623.97</v>
      </c>
      <c r="R377" t="n">
        <v>38.49</v>
      </c>
      <c r="S377" t="n">
        <v>29.8</v>
      </c>
      <c r="T377" t="n">
        <v>3249.14</v>
      </c>
      <c r="U377" t="n">
        <v>0.77</v>
      </c>
      <c r="V377" t="n">
        <v>0.85</v>
      </c>
      <c r="W377" t="n">
        <v>2.37</v>
      </c>
      <c r="X377" t="n">
        <v>0.2</v>
      </c>
      <c r="Y377" t="n">
        <v>1</v>
      </c>
      <c r="Z377" t="n">
        <v>10</v>
      </c>
    </row>
    <row r="378">
      <c r="A378" t="n">
        <v>39</v>
      </c>
      <c r="B378" t="n">
        <v>110</v>
      </c>
      <c r="C378" t="inlineStr">
        <is>
          <t xml:space="preserve">CONCLUIDO	</t>
        </is>
      </c>
      <c r="D378" t="n">
        <v>7.1308</v>
      </c>
      <c r="E378" t="n">
        <v>14.02</v>
      </c>
      <c r="F378" t="n">
        <v>10.95</v>
      </c>
      <c r="G378" t="n">
        <v>59.71</v>
      </c>
      <c r="H378" t="n">
        <v>0.83</v>
      </c>
      <c r="I378" t="n">
        <v>11</v>
      </c>
      <c r="J378" t="n">
        <v>229.53</v>
      </c>
      <c r="K378" t="n">
        <v>56.13</v>
      </c>
      <c r="L378" t="n">
        <v>10.75</v>
      </c>
      <c r="M378" t="n">
        <v>9</v>
      </c>
      <c r="N378" t="n">
        <v>52.66</v>
      </c>
      <c r="O378" t="n">
        <v>28543.27</v>
      </c>
      <c r="P378" t="n">
        <v>141.87</v>
      </c>
      <c r="Q378" t="n">
        <v>623.99</v>
      </c>
      <c r="R378" t="n">
        <v>38.62</v>
      </c>
      <c r="S378" t="n">
        <v>29.8</v>
      </c>
      <c r="T378" t="n">
        <v>3315.03</v>
      </c>
      <c r="U378" t="n">
        <v>0.77</v>
      </c>
      <c r="V378" t="n">
        <v>0.85</v>
      </c>
      <c r="W378" t="n">
        <v>2.37</v>
      </c>
      <c r="X378" t="n">
        <v>0.2</v>
      </c>
      <c r="Y378" t="n">
        <v>1</v>
      </c>
      <c r="Z378" t="n">
        <v>10</v>
      </c>
    </row>
    <row r="379">
      <c r="A379" t="n">
        <v>40</v>
      </c>
      <c r="B379" t="n">
        <v>110</v>
      </c>
      <c r="C379" t="inlineStr">
        <is>
          <t xml:space="preserve">CONCLUIDO	</t>
        </is>
      </c>
      <c r="D379" t="n">
        <v>7.129</v>
      </c>
      <c r="E379" t="n">
        <v>14.03</v>
      </c>
      <c r="F379" t="n">
        <v>10.95</v>
      </c>
      <c r="G379" t="n">
        <v>59.73</v>
      </c>
      <c r="H379" t="n">
        <v>0.85</v>
      </c>
      <c r="I379" t="n">
        <v>11</v>
      </c>
      <c r="J379" t="n">
        <v>229.96</v>
      </c>
      <c r="K379" t="n">
        <v>56.13</v>
      </c>
      <c r="L379" t="n">
        <v>11</v>
      </c>
      <c r="M379" t="n">
        <v>9</v>
      </c>
      <c r="N379" t="n">
        <v>52.83</v>
      </c>
      <c r="O379" t="n">
        <v>28595.54</v>
      </c>
      <c r="P379" t="n">
        <v>140.56</v>
      </c>
      <c r="Q379" t="n">
        <v>624.04</v>
      </c>
      <c r="R379" t="n">
        <v>38.67</v>
      </c>
      <c r="S379" t="n">
        <v>29.8</v>
      </c>
      <c r="T379" t="n">
        <v>3340.27</v>
      </c>
      <c r="U379" t="n">
        <v>0.77</v>
      </c>
      <c r="V379" t="n">
        <v>0.85</v>
      </c>
      <c r="W379" t="n">
        <v>2.37</v>
      </c>
      <c r="X379" t="n">
        <v>0.2</v>
      </c>
      <c r="Y379" t="n">
        <v>1</v>
      </c>
      <c r="Z379" t="n">
        <v>10</v>
      </c>
    </row>
    <row r="380">
      <c r="A380" t="n">
        <v>41</v>
      </c>
      <c r="B380" t="n">
        <v>110</v>
      </c>
      <c r="C380" t="inlineStr">
        <is>
          <t xml:space="preserve">CONCLUIDO	</t>
        </is>
      </c>
      <c r="D380" t="n">
        <v>7.16</v>
      </c>
      <c r="E380" t="n">
        <v>13.97</v>
      </c>
      <c r="F380" t="n">
        <v>10.93</v>
      </c>
      <c r="G380" t="n">
        <v>65.59</v>
      </c>
      <c r="H380" t="n">
        <v>0.87</v>
      </c>
      <c r="I380" t="n">
        <v>10</v>
      </c>
      <c r="J380" t="n">
        <v>230.38</v>
      </c>
      <c r="K380" t="n">
        <v>56.13</v>
      </c>
      <c r="L380" t="n">
        <v>11.25</v>
      </c>
      <c r="M380" t="n">
        <v>8</v>
      </c>
      <c r="N380" t="n">
        <v>53</v>
      </c>
      <c r="O380" t="n">
        <v>28647.87</v>
      </c>
      <c r="P380" t="n">
        <v>140.07</v>
      </c>
      <c r="Q380" t="n">
        <v>623.99</v>
      </c>
      <c r="R380" t="n">
        <v>38.07</v>
      </c>
      <c r="S380" t="n">
        <v>29.8</v>
      </c>
      <c r="T380" t="n">
        <v>3044.36</v>
      </c>
      <c r="U380" t="n">
        <v>0.78</v>
      </c>
      <c r="V380" t="n">
        <v>0.85</v>
      </c>
      <c r="W380" t="n">
        <v>2.37</v>
      </c>
      <c r="X380" t="n">
        <v>0.18</v>
      </c>
      <c r="Y380" t="n">
        <v>1</v>
      </c>
      <c r="Z380" t="n">
        <v>10</v>
      </c>
    </row>
    <row r="381">
      <c r="A381" t="n">
        <v>42</v>
      </c>
      <c r="B381" t="n">
        <v>110</v>
      </c>
      <c r="C381" t="inlineStr">
        <is>
          <t xml:space="preserve">CONCLUIDO	</t>
        </is>
      </c>
      <c r="D381" t="n">
        <v>7.1615</v>
      </c>
      <c r="E381" t="n">
        <v>13.96</v>
      </c>
      <c r="F381" t="n">
        <v>10.93</v>
      </c>
      <c r="G381" t="n">
        <v>65.56999999999999</v>
      </c>
      <c r="H381" t="n">
        <v>0.89</v>
      </c>
      <c r="I381" t="n">
        <v>10</v>
      </c>
      <c r="J381" t="n">
        <v>230.81</v>
      </c>
      <c r="K381" t="n">
        <v>56.13</v>
      </c>
      <c r="L381" t="n">
        <v>11.5</v>
      </c>
      <c r="M381" t="n">
        <v>8</v>
      </c>
      <c r="N381" t="n">
        <v>53.18</v>
      </c>
      <c r="O381" t="n">
        <v>28700.26</v>
      </c>
      <c r="P381" t="n">
        <v>139.75</v>
      </c>
      <c r="Q381" t="n">
        <v>623.98</v>
      </c>
      <c r="R381" t="n">
        <v>37.84</v>
      </c>
      <c r="S381" t="n">
        <v>29.8</v>
      </c>
      <c r="T381" t="n">
        <v>2926.45</v>
      </c>
      <c r="U381" t="n">
        <v>0.79</v>
      </c>
      <c r="V381" t="n">
        <v>0.85</v>
      </c>
      <c r="W381" t="n">
        <v>2.37</v>
      </c>
      <c r="X381" t="n">
        <v>0.18</v>
      </c>
      <c r="Y381" t="n">
        <v>1</v>
      </c>
      <c r="Z381" t="n">
        <v>10</v>
      </c>
    </row>
    <row r="382">
      <c r="A382" t="n">
        <v>43</v>
      </c>
      <c r="B382" t="n">
        <v>110</v>
      </c>
      <c r="C382" t="inlineStr">
        <is>
          <t xml:space="preserve">CONCLUIDO	</t>
        </is>
      </c>
      <c r="D382" t="n">
        <v>7.1615</v>
      </c>
      <c r="E382" t="n">
        <v>13.96</v>
      </c>
      <c r="F382" t="n">
        <v>10.93</v>
      </c>
      <c r="G382" t="n">
        <v>65.56999999999999</v>
      </c>
      <c r="H382" t="n">
        <v>0.9</v>
      </c>
      <c r="I382" t="n">
        <v>10</v>
      </c>
      <c r="J382" t="n">
        <v>231.23</v>
      </c>
      <c r="K382" t="n">
        <v>56.13</v>
      </c>
      <c r="L382" t="n">
        <v>11.75</v>
      </c>
      <c r="M382" t="n">
        <v>8</v>
      </c>
      <c r="N382" t="n">
        <v>53.36</v>
      </c>
      <c r="O382" t="n">
        <v>28752.71</v>
      </c>
      <c r="P382" t="n">
        <v>139.49</v>
      </c>
      <c r="Q382" t="n">
        <v>624.02</v>
      </c>
      <c r="R382" t="n">
        <v>37.89</v>
      </c>
      <c r="S382" t="n">
        <v>29.8</v>
      </c>
      <c r="T382" t="n">
        <v>2953.51</v>
      </c>
      <c r="U382" t="n">
        <v>0.79</v>
      </c>
      <c r="V382" t="n">
        <v>0.85</v>
      </c>
      <c r="W382" t="n">
        <v>2.37</v>
      </c>
      <c r="X382" t="n">
        <v>0.18</v>
      </c>
      <c r="Y382" t="n">
        <v>1</v>
      </c>
      <c r="Z382" t="n">
        <v>10</v>
      </c>
    </row>
    <row r="383">
      <c r="A383" t="n">
        <v>44</v>
      </c>
      <c r="B383" t="n">
        <v>110</v>
      </c>
      <c r="C383" t="inlineStr">
        <is>
          <t xml:space="preserve">CONCLUIDO	</t>
        </is>
      </c>
      <c r="D383" t="n">
        <v>7.165</v>
      </c>
      <c r="E383" t="n">
        <v>13.96</v>
      </c>
      <c r="F383" t="n">
        <v>10.92</v>
      </c>
      <c r="G383" t="n">
        <v>65.53</v>
      </c>
      <c r="H383" t="n">
        <v>0.92</v>
      </c>
      <c r="I383" t="n">
        <v>10</v>
      </c>
      <c r="J383" t="n">
        <v>231.66</v>
      </c>
      <c r="K383" t="n">
        <v>56.13</v>
      </c>
      <c r="L383" t="n">
        <v>12</v>
      </c>
      <c r="M383" t="n">
        <v>8</v>
      </c>
      <c r="N383" t="n">
        <v>53.53</v>
      </c>
      <c r="O383" t="n">
        <v>28805.23</v>
      </c>
      <c r="P383" t="n">
        <v>138.22</v>
      </c>
      <c r="Q383" t="n">
        <v>624.02</v>
      </c>
      <c r="R383" t="n">
        <v>37.74</v>
      </c>
      <c r="S383" t="n">
        <v>29.8</v>
      </c>
      <c r="T383" t="n">
        <v>2877.02</v>
      </c>
      <c r="U383" t="n">
        <v>0.79</v>
      </c>
      <c r="V383" t="n">
        <v>0.86</v>
      </c>
      <c r="W383" t="n">
        <v>2.37</v>
      </c>
      <c r="X383" t="n">
        <v>0.17</v>
      </c>
      <c r="Y383" t="n">
        <v>1</v>
      </c>
      <c r="Z383" t="n">
        <v>10</v>
      </c>
    </row>
    <row r="384">
      <c r="A384" t="n">
        <v>45</v>
      </c>
      <c r="B384" t="n">
        <v>110</v>
      </c>
      <c r="C384" t="inlineStr">
        <is>
          <t xml:space="preserve">CONCLUIDO	</t>
        </is>
      </c>
      <c r="D384" t="n">
        <v>7.1948</v>
      </c>
      <c r="E384" t="n">
        <v>13.9</v>
      </c>
      <c r="F384" t="n">
        <v>10.91</v>
      </c>
      <c r="G384" t="n">
        <v>72.70999999999999</v>
      </c>
      <c r="H384" t="n">
        <v>0.9399999999999999</v>
      </c>
      <c r="I384" t="n">
        <v>9</v>
      </c>
      <c r="J384" t="n">
        <v>232.08</v>
      </c>
      <c r="K384" t="n">
        <v>56.13</v>
      </c>
      <c r="L384" t="n">
        <v>12.25</v>
      </c>
      <c r="M384" t="n">
        <v>7</v>
      </c>
      <c r="N384" t="n">
        <v>53.71</v>
      </c>
      <c r="O384" t="n">
        <v>28857.81</v>
      </c>
      <c r="P384" t="n">
        <v>136.68</v>
      </c>
      <c r="Q384" t="n">
        <v>623.97</v>
      </c>
      <c r="R384" t="n">
        <v>37.21</v>
      </c>
      <c r="S384" t="n">
        <v>29.8</v>
      </c>
      <c r="T384" t="n">
        <v>2620.22</v>
      </c>
      <c r="U384" t="n">
        <v>0.8</v>
      </c>
      <c r="V384" t="n">
        <v>0.86</v>
      </c>
      <c r="W384" t="n">
        <v>2.37</v>
      </c>
      <c r="X384" t="n">
        <v>0.16</v>
      </c>
      <c r="Y384" t="n">
        <v>1</v>
      </c>
      <c r="Z384" t="n">
        <v>10</v>
      </c>
    </row>
    <row r="385">
      <c r="A385" t="n">
        <v>46</v>
      </c>
      <c r="B385" t="n">
        <v>110</v>
      </c>
      <c r="C385" t="inlineStr">
        <is>
          <t xml:space="preserve">CONCLUIDO	</t>
        </is>
      </c>
      <c r="D385" t="n">
        <v>7.1879</v>
      </c>
      <c r="E385" t="n">
        <v>13.91</v>
      </c>
      <c r="F385" t="n">
        <v>10.92</v>
      </c>
      <c r="G385" t="n">
        <v>72.8</v>
      </c>
      <c r="H385" t="n">
        <v>0.96</v>
      </c>
      <c r="I385" t="n">
        <v>9</v>
      </c>
      <c r="J385" t="n">
        <v>232.51</v>
      </c>
      <c r="K385" t="n">
        <v>56.13</v>
      </c>
      <c r="L385" t="n">
        <v>12.5</v>
      </c>
      <c r="M385" t="n">
        <v>7</v>
      </c>
      <c r="N385" t="n">
        <v>53.88</v>
      </c>
      <c r="O385" t="n">
        <v>28910.45</v>
      </c>
      <c r="P385" t="n">
        <v>136.83</v>
      </c>
      <c r="Q385" t="n">
        <v>623.98</v>
      </c>
      <c r="R385" t="n">
        <v>37.49</v>
      </c>
      <c r="S385" t="n">
        <v>29.8</v>
      </c>
      <c r="T385" t="n">
        <v>2756.57</v>
      </c>
      <c r="U385" t="n">
        <v>0.79</v>
      </c>
      <c r="V385" t="n">
        <v>0.86</v>
      </c>
      <c r="W385" t="n">
        <v>2.37</v>
      </c>
      <c r="X385" t="n">
        <v>0.17</v>
      </c>
      <c r="Y385" t="n">
        <v>1</v>
      </c>
      <c r="Z385" t="n">
        <v>10</v>
      </c>
    </row>
    <row r="386">
      <c r="A386" t="n">
        <v>47</v>
      </c>
      <c r="B386" t="n">
        <v>110</v>
      </c>
      <c r="C386" t="inlineStr">
        <is>
          <t xml:space="preserve">CONCLUIDO	</t>
        </is>
      </c>
      <c r="D386" t="n">
        <v>7.1892</v>
      </c>
      <c r="E386" t="n">
        <v>13.91</v>
      </c>
      <c r="F386" t="n">
        <v>10.92</v>
      </c>
      <c r="G386" t="n">
        <v>72.78</v>
      </c>
      <c r="H386" t="n">
        <v>0.97</v>
      </c>
      <c r="I386" t="n">
        <v>9</v>
      </c>
      <c r="J386" t="n">
        <v>232.94</v>
      </c>
      <c r="K386" t="n">
        <v>56.13</v>
      </c>
      <c r="L386" t="n">
        <v>12.75</v>
      </c>
      <c r="M386" t="n">
        <v>7</v>
      </c>
      <c r="N386" t="n">
        <v>54.06</v>
      </c>
      <c r="O386" t="n">
        <v>28963.15</v>
      </c>
      <c r="P386" t="n">
        <v>136.94</v>
      </c>
      <c r="Q386" t="n">
        <v>624</v>
      </c>
      <c r="R386" t="n">
        <v>37.63</v>
      </c>
      <c r="S386" t="n">
        <v>29.8</v>
      </c>
      <c r="T386" t="n">
        <v>2826.2</v>
      </c>
      <c r="U386" t="n">
        <v>0.79</v>
      </c>
      <c r="V386" t="n">
        <v>0.86</v>
      </c>
      <c r="W386" t="n">
        <v>2.37</v>
      </c>
      <c r="X386" t="n">
        <v>0.17</v>
      </c>
      <c r="Y386" t="n">
        <v>1</v>
      </c>
      <c r="Z386" t="n">
        <v>10</v>
      </c>
    </row>
    <row r="387">
      <c r="A387" t="n">
        <v>48</v>
      </c>
      <c r="B387" t="n">
        <v>110</v>
      </c>
      <c r="C387" t="inlineStr">
        <is>
          <t xml:space="preserve">CONCLUIDO	</t>
        </is>
      </c>
      <c r="D387" t="n">
        <v>7.1954</v>
      </c>
      <c r="E387" t="n">
        <v>13.9</v>
      </c>
      <c r="F387" t="n">
        <v>10.9</v>
      </c>
      <c r="G387" t="n">
        <v>72.7</v>
      </c>
      <c r="H387" t="n">
        <v>0.99</v>
      </c>
      <c r="I387" t="n">
        <v>9</v>
      </c>
      <c r="J387" t="n">
        <v>233.37</v>
      </c>
      <c r="K387" t="n">
        <v>56.13</v>
      </c>
      <c r="L387" t="n">
        <v>13</v>
      </c>
      <c r="M387" t="n">
        <v>7</v>
      </c>
      <c r="N387" t="n">
        <v>54.24</v>
      </c>
      <c r="O387" t="n">
        <v>29015.91</v>
      </c>
      <c r="P387" t="n">
        <v>136.32</v>
      </c>
      <c r="Q387" t="n">
        <v>623.98</v>
      </c>
      <c r="R387" t="n">
        <v>37.17</v>
      </c>
      <c r="S387" t="n">
        <v>29.8</v>
      </c>
      <c r="T387" t="n">
        <v>2597.65</v>
      </c>
      <c r="U387" t="n">
        <v>0.8</v>
      </c>
      <c r="V387" t="n">
        <v>0.86</v>
      </c>
      <c r="W387" t="n">
        <v>2.37</v>
      </c>
      <c r="X387" t="n">
        <v>0.16</v>
      </c>
      <c r="Y387" t="n">
        <v>1</v>
      </c>
      <c r="Z387" t="n">
        <v>10</v>
      </c>
    </row>
    <row r="388">
      <c r="A388" t="n">
        <v>49</v>
      </c>
      <c r="B388" t="n">
        <v>110</v>
      </c>
      <c r="C388" t="inlineStr">
        <is>
          <t xml:space="preserve">CONCLUIDO	</t>
        </is>
      </c>
      <c r="D388" t="n">
        <v>7.1963</v>
      </c>
      <c r="E388" t="n">
        <v>13.9</v>
      </c>
      <c r="F388" t="n">
        <v>10.9</v>
      </c>
      <c r="G388" t="n">
        <v>72.69</v>
      </c>
      <c r="H388" t="n">
        <v>1.01</v>
      </c>
      <c r="I388" t="n">
        <v>9</v>
      </c>
      <c r="J388" t="n">
        <v>233.79</v>
      </c>
      <c r="K388" t="n">
        <v>56.13</v>
      </c>
      <c r="L388" t="n">
        <v>13.25</v>
      </c>
      <c r="M388" t="n">
        <v>7</v>
      </c>
      <c r="N388" t="n">
        <v>54.42</v>
      </c>
      <c r="O388" t="n">
        <v>29068.74</v>
      </c>
      <c r="P388" t="n">
        <v>135.16</v>
      </c>
      <c r="Q388" t="n">
        <v>624.05</v>
      </c>
      <c r="R388" t="n">
        <v>37.22</v>
      </c>
      <c r="S388" t="n">
        <v>29.8</v>
      </c>
      <c r="T388" t="n">
        <v>2624.13</v>
      </c>
      <c r="U388" t="n">
        <v>0.8</v>
      </c>
      <c r="V388" t="n">
        <v>0.86</v>
      </c>
      <c r="W388" t="n">
        <v>2.37</v>
      </c>
      <c r="X388" t="n">
        <v>0.16</v>
      </c>
      <c r="Y388" t="n">
        <v>1</v>
      </c>
      <c r="Z388" t="n">
        <v>10</v>
      </c>
    </row>
    <row r="389">
      <c r="A389" t="n">
        <v>50</v>
      </c>
      <c r="B389" t="n">
        <v>110</v>
      </c>
      <c r="C389" t="inlineStr">
        <is>
          <t xml:space="preserve">CONCLUIDO	</t>
        </is>
      </c>
      <c r="D389" t="n">
        <v>7.1907</v>
      </c>
      <c r="E389" t="n">
        <v>13.91</v>
      </c>
      <c r="F389" t="n">
        <v>10.91</v>
      </c>
      <c r="G389" t="n">
        <v>72.76000000000001</v>
      </c>
      <c r="H389" t="n">
        <v>1.02</v>
      </c>
      <c r="I389" t="n">
        <v>9</v>
      </c>
      <c r="J389" t="n">
        <v>234.22</v>
      </c>
      <c r="K389" t="n">
        <v>56.13</v>
      </c>
      <c r="L389" t="n">
        <v>13.5</v>
      </c>
      <c r="M389" t="n">
        <v>7</v>
      </c>
      <c r="N389" t="n">
        <v>54.6</v>
      </c>
      <c r="O389" t="n">
        <v>29121.64</v>
      </c>
      <c r="P389" t="n">
        <v>134.18</v>
      </c>
      <c r="Q389" t="n">
        <v>623.97</v>
      </c>
      <c r="R389" t="n">
        <v>37.56</v>
      </c>
      <c r="S389" t="n">
        <v>29.8</v>
      </c>
      <c r="T389" t="n">
        <v>2792.8</v>
      </c>
      <c r="U389" t="n">
        <v>0.79</v>
      </c>
      <c r="V389" t="n">
        <v>0.86</v>
      </c>
      <c r="W389" t="n">
        <v>2.37</v>
      </c>
      <c r="X389" t="n">
        <v>0.17</v>
      </c>
      <c r="Y389" t="n">
        <v>1</v>
      </c>
      <c r="Z389" t="n">
        <v>10</v>
      </c>
    </row>
    <row r="390">
      <c r="A390" t="n">
        <v>51</v>
      </c>
      <c r="B390" t="n">
        <v>110</v>
      </c>
      <c r="C390" t="inlineStr">
        <is>
          <t xml:space="preserve">CONCLUIDO	</t>
        </is>
      </c>
      <c r="D390" t="n">
        <v>7.2253</v>
      </c>
      <c r="E390" t="n">
        <v>13.84</v>
      </c>
      <c r="F390" t="n">
        <v>10.89</v>
      </c>
      <c r="G390" t="n">
        <v>81.67</v>
      </c>
      <c r="H390" t="n">
        <v>1.04</v>
      </c>
      <c r="I390" t="n">
        <v>8</v>
      </c>
      <c r="J390" t="n">
        <v>234.65</v>
      </c>
      <c r="K390" t="n">
        <v>56.13</v>
      </c>
      <c r="L390" t="n">
        <v>13.75</v>
      </c>
      <c r="M390" t="n">
        <v>6</v>
      </c>
      <c r="N390" t="n">
        <v>54.78</v>
      </c>
      <c r="O390" t="n">
        <v>29174.59</v>
      </c>
      <c r="P390" t="n">
        <v>133.19</v>
      </c>
      <c r="Q390" t="n">
        <v>623.97</v>
      </c>
      <c r="R390" t="n">
        <v>36.78</v>
      </c>
      <c r="S390" t="n">
        <v>29.8</v>
      </c>
      <c r="T390" t="n">
        <v>2409.45</v>
      </c>
      <c r="U390" t="n">
        <v>0.8100000000000001</v>
      </c>
      <c r="V390" t="n">
        <v>0.86</v>
      </c>
      <c r="W390" t="n">
        <v>2.37</v>
      </c>
      <c r="X390" t="n">
        <v>0.14</v>
      </c>
      <c r="Y390" t="n">
        <v>1</v>
      </c>
      <c r="Z390" t="n">
        <v>10</v>
      </c>
    </row>
    <row r="391">
      <c r="A391" t="n">
        <v>52</v>
      </c>
      <c r="B391" t="n">
        <v>110</v>
      </c>
      <c r="C391" t="inlineStr">
        <is>
          <t xml:space="preserve">CONCLUIDO	</t>
        </is>
      </c>
      <c r="D391" t="n">
        <v>7.2257</v>
      </c>
      <c r="E391" t="n">
        <v>13.84</v>
      </c>
      <c r="F391" t="n">
        <v>10.89</v>
      </c>
      <c r="G391" t="n">
        <v>81.67</v>
      </c>
      <c r="H391" t="n">
        <v>1.06</v>
      </c>
      <c r="I391" t="n">
        <v>8</v>
      </c>
      <c r="J391" t="n">
        <v>235.08</v>
      </c>
      <c r="K391" t="n">
        <v>56.13</v>
      </c>
      <c r="L391" t="n">
        <v>14</v>
      </c>
      <c r="M391" t="n">
        <v>6</v>
      </c>
      <c r="N391" t="n">
        <v>54.96</v>
      </c>
      <c r="O391" t="n">
        <v>29227.61</v>
      </c>
      <c r="P391" t="n">
        <v>133.08</v>
      </c>
      <c r="Q391" t="n">
        <v>623.97</v>
      </c>
      <c r="R391" t="n">
        <v>36.78</v>
      </c>
      <c r="S391" t="n">
        <v>29.8</v>
      </c>
      <c r="T391" t="n">
        <v>2407.7</v>
      </c>
      <c r="U391" t="n">
        <v>0.8100000000000001</v>
      </c>
      <c r="V391" t="n">
        <v>0.86</v>
      </c>
      <c r="W391" t="n">
        <v>2.36</v>
      </c>
      <c r="X391" t="n">
        <v>0.14</v>
      </c>
      <c r="Y391" t="n">
        <v>1</v>
      </c>
      <c r="Z391" t="n">
        <v>10</v>
      </c>
    </row>
    <row r="392">
      <c r="A392" t="n">
        <v>53</v>
      </c>
      <c r="B392" t="n">
        <v>110</v>
      </c>
      <c r="C392" t="inlineStr">
        <is>
          <t xml:space="preserve">CONCLUIDO	</t>
        </is>
      </c>
      <c r="D392" t="n">
        <v>7.2291</v>
      </c>
      <c r="E392" t="n">
        <v>13.83</v>
      </c>
      <c r="F392" t="n">
        <v>10.88</v>
      </c>
      <c r="G392" t="n">
        <v>81.62</v>
      </c>
      <c r="H392" t="n">
        <v>1.08</v>
      </c>
      <c r="I392" t="n">
        <v>8</v>
      </c>
      <c r="J392" t="n">
        <v>235.51</v>
      </c>
      <c r="K392" t="n">
        <v>56.13</v>
      </c>
      <c r="L392" t="n">
        <v>14.25</v>
      </c>
      <c r="M392" t="n">
        <v>6</v>
      </c>
      <c r="N392" t="n">
        <v>55.14</v>
      </c>
      <c r="O392" t="n">
        <v>29280.69</v>
      </c>
      <c r="P392" t="n">
        <v>131.98</v>
      </c>
      <c r="Q392" t="n">
        <v>623.99</v>
      </c>
      <c r="R392" t="n">
        <v>36.5</v>
      </c>
      <c r="S392" t="n">
        <v>29.8</v>
      </c>
      <c r="T392" t="n">
        <v>2266.9</v>
      </c>
      <c r="U392" t="n">
        <v>0.82</v>
      </c>
      <c r="V392" t="n">
        <v>0.86</v>
      </c>
      <c r="W392" t="n">
        <v>2.37</v>
      </c>
      <c r="X392" t="n">
        <v>0.14</v>
      </c>
      <c r="Y392" t="n">
        <v>1</v>
      </c>
      <c r="Z392" t="n">
        <v>10</v>
      </c>
    </row>
    <row r="393">
      <c r="A393" t="n">
        <v>54</v>
      </c>
      <c r="B393" t="n">
        <v>110</v>
      </c>
      <c r="C393" t="inlineStr">
        <is>
          <t xml:space="preserve">CONCLUIDO	</t>
        </is>
      </c>
      <c r="D393" t="n">
        <v>7.2309</v>
      </c>
      <c r="E393" t="n">
        <v>13.83</v>
      </c>
      <c r="F393" t="n">
        <v>10.88</v>
      </c>
      <c r="G393" t="n">
        <v>81.59</v>
      </c>
      <c r="H393" t="n">
        <v>1.09</v>
      </c>
      <c r="I393" t="n">
        <v>8</v>
      </c>
      <c r="J393" t="n">
        <v>235.94</v>
      </c>
      <c r="K393" t="n">
        <v>56.13</v>
      </c>
      <c r="L393" t="n">
        <v>14.5</v>
      </c>
      <c r="M393" t="n">
        <v>6</v>
      </c>
      <c r="N393" t="n">
        <v>55.32</v>
      </c>
      <c r="O393" t="n">
        <v>29333.84</v>
      </c>
      <c r="P393" t="n">
        <v>131.27</v>
      </c>
      <c r="Q393" t="n">
        <v>624.02</v>
      </c>
      <c r="R393" t="n">
        <v>36.45</v>
      </c>
      <c r="S393" t="n">
        <v>29.8</v>
      </c>
      <c r="T393" t="n">
        <v>2244.74</v>
      </c>
      <c r="U393" t="n">
        <v>0.82</v>
      </c>
      <c r="V393" t="n">
        <v>0.86</v>
      </c>
      <c r="W393" t="n">
        <v>2.36</v>
      </c>
      <c r="X393" t="n">
        <v>0.13</v>
      </c>
      <c r="Y393" t="n">
        <v>1</v>
      </c>
      <c r="Z393" t="n">
        <v>10</v>
      </c>
    </row>
    <row r="394">
      <c r="A394" t="n">
        <v>55</v>
      </c>
      <c r="B394" t="n">
        <v>110</v>
      </c>
      <c r="C394" t="inlineStr">
        <is>
          <t xml:space="preserve">CONCLUIDO	</t>
        </is>
      </c>
      <c r="D394" t="n">
        <v>7.2314</v>
      </c>
      <c r="E394" t="n">
        <v>13.83</v>
      </c>
      <c r="F394" t="n">
        <v>10.88</v>
      </c>
      <c r="G394" t="n">
        <v>81.59</v>
      </c>
      <c r="H394" t="n">
        <v>1.11</v>
      </c>
      <c r="I394" t="n">
        <v>8</v>
      </c>
      <c r="J394" t="n">
        <v>236.37</v>
      </c>
      <c r="K394" t="n">
        <v>56.13</v>
      </c>
      <c r="L394" t="n">
        <v>14.75</v>
      </c>
      <c r="M394" t="n">
        <v>6</v>
      </c>
      <c r="N394" t="n">
        <v>55.5</v>
      </c>
      <c r="O394" t="n">
        <v>29387.05</v>
      </c>
      <c r="P394" t="n">
        <v>130.59</v>
      </c>
      <c r="Q394" t="n">
        <v>623.97</v>
      </c>
      <c r="R394" t="n">
        <v>36.38</v>
      </c>
      <c r="S394" t="n">
        <v>29.8</v>
      </c>
      <c r="T394" t="n">
        <v>2208.2</v>
      </c>
      <c r="U394" t="n">
        <v>0.82</v>
      </c>
      <c r="V394" t="n">
        <v>0.86</v>
      </c>
      <c r="W394" t="n">
        <v>2.36</v>
      </c>
      <c r="X394" t="n">
        <v>0.13</v>
      </c>
      <c r="Y394" t="n">
        <v>1</v>
      </c>
      <c r="Z394" t="n">
        <v>10</v>
      </c>
    </row>
    <row r="395">
      <c r="A395" t="n">
        <v>56</v>
      </c>
      <c r="B395" t="n">
        <v>110</v>
      </c>
      <c r="C395" t="inlineStr">
        <is>
          <t xml:space="preserve">CONCLUIDO	</t>
        </is>
      </c>
      <c r="D395" t="n">
        <v>7.2333</v>
      </c>
      <c r="E395" t="n">
        <v>13.82</v>
      </c>
      <c r="F395" t="n">
        <v>10.87</v>
      </c>
      <c r="G395" t="n">
        <v>81.56</v>
      </c>
      <c r="H395" t="n">
        <v>1.13</v>
      </c>
      <c r="I395" t="n">
        <v>8</v>
      </c>
      <c r="J395" t="n">
        <v>236.81</v>
      </c>
      <c r="K395" t="n">
        <v>56.13</v>
      </c>
      <c r="L395" t="n">
        <v>15</v>
      </c>
      <c r="M395" t="n">
        <v>4</v>
      </c>
      <c r="N395" t="n">
        <v>55.68</v>
      </c>
      <c r="O395" t="n">
        <v>29440.33</v>
      </c>
      <c r="P395" t="n">
        <v>128.97</v>
      </c>
      <c r="Q395" t="n">
        <v>623.99</v>
      </c>
      <c r="R395" t="n">
        <v>36.22</v>
      </c>
      <c r="S395" t="n">
        <v>29.8</v>
      </c>
      <c r="T395" t="n">
        <v>2128.41</v>
      </c>
      <c r="U395" t="n">
        <v>0.82</v>
      </c>
      <c r="V395" t="n">
        <v>0.86</v>
      </c>
      <c r="W395" t="n">
        <v>2.36</v>
      </c>
      <c r="X395" t="n">
        <v>0.13</v>
      </c>
      <c r="Y395" t="n">
        <v>1</v>
      </c>
      <c r="Z395" t="n">
        <v>10</v>
      </c>
    </row>
    <row r="396">
      <c r="A396" t="n">
        <v>57</v>
      </c>
      <c r="B396" t="n">
        <v>110</v>
      </c>
      <c r="C396" t="inlineStr">
        <is>
          <t xml:space="preserve">CONCLUIDO	</t>
        </is>
      </c>
      <c r="D396" t="n">
        <v>7.2647</v>
      </c>
      <c r="E396" t="n">
        <v>13.77</v>
      </c>
      <c r="F396" t="n">
        <v>10.86</v>
      </c>
      <c r="G396" t="n">
        <v>93.06</v>
      </c>
      <c r="H396" t="n">
        <v>1.14</v>
      </c>
      <c r="I396" t="n">
        <v>7</v>
      </c>
      <c r="J396" t="n">
        <v>237.24</v>
      </c>
      <c r="K396" t="n">
        <v>56.13</v>
      </c>
      <c r="L396" t="n">
        <v>15.25</v>
      </c>
      <c r="M396" t="n">
        <v>4</v>
      </c>
      <c r="N396" t="n">
        <v>55.86</v>
      </c>
      <c r="O396" t="n">
        <v>29493.67</v>
      </c>
      <c r="P396" t="n">
        <v>127.33</v>
      </c>
      <c r="Q396" t="n">
        <v>623.97</v>
      </c>
      <c r="R396" t="n">
        <v>35.78</v>
      </c>
      <c r="S396" t="n">
        <v>29.8</v>
      </c>
      <c r="T396" t="n">
        <v>1911.04</v>
      </c>
      <c r="U396" t="n">
        <v>0.83</v>
      </c>
      <c r="V396" t="n">
        <v>0.86</v>
      </c>
      <c r="W396" t="n">
        <v>2.36</v>
      </c>
      <c r="X396" t="n">
        <v>0.11</v>
      </c>
      <c r="Y396" t="n">
        <v>1</v>
      </c>
      <c r="Z396" t="n">
        <v>10</v>
      </c>
    </row>
    <row r="397">
      <c r="A397" t="n">
        <v>58</v>
      </c>
      <c r="B397" t="n">
        <v>110</v>
      </c>
      <c r="C397" t="inlineStr">
        <is>
          <t xml:space="preserve">CONCLUIDO	</t>
        </is>
      </c>
      <c r="D397" t="n">
        <v>7.2584</v>
      </c>
      <c r="E397" t="n">
        <v>13.78</v>
      </c>
      <c r="F397" t="n">
        <v>10.87</v>
      </c>
      <c r="G397" t="n">
        <v>93.16</v>
      </c>
      <c r="H397" t="n">
        <v>1.16</v>
      </c>
      <c r="I397" t="n">
        <v>7</v>
      </c>
      <c r="J397" t="n">
        <v>237.67</v>
      </c>
      <c r="K397" t="n">
        <v>56.13</v>
      </c>
      <c r="L397" t="n">
        <v>15.5</v>
      </c>
      <c r="M397" t="n">
        <v>3</v>
      </c>
      <c r="N397" t="n">
        <v>56.05</v>
      </c>
      <c r="O397" t="n">
        <v>29547.07</v>
      </c>
      <c r="P397" t="n">
        <v>127.58</v>
      </c>
      <c r="Q397" t="n">
        <v>623.97</v>
      </c>
      <c r="R397" t="n">
        <v>36.04</v>
      </c>
      <c r="S397" t="n">
        <v>29.8</v>
      </c>
      <c r="T397" t="n">
        <v>2043.48</v>
      </c>
      <c r="U397" t="n">
        <v>0.83</v>
      </c>
      <c r="V397" t="n">
        <v>0.86</v>
      </c>
      <c r="W397" t="n">
        <v>2.37</v>
      </c>
      <c r="X397" t="n">
        <v>0.12</v>
      </c>
      <c r="Y397" t="n">
        <v>1</v>
      </c>
      <c r="Z397" t="n">
        <v>10</v>
      </c>
    </row>
    <row r="398">
      <c r="A398" t="n">
        <v>59</v>
      </c>
      <c r="B398" t="n">
        <v>110</v>
      </c>
      <c r="C398" t="inlineStr">
        <is>
          <t xml:space="preserve">CONCLUIDO	</t>
        </is>
      </c>
      <c r="D398" t="n">
        <v>7.2592</v>
      </c>
      <c r="E398" t="n">
        <v>13.78</v>
      </c>
      <c r="F398" t="n">
        <v>10.87</v>
      </c>
      <c r="G398" t="n">
        <v>93.15000000000001</v>
      </c>
      <c r="H398" t="n">
        <v>1.18</v>
      </c>
      <c r="I398" t="n">
        <v>7</v>
      </c>
      <c r="J398" t="n">
        <v>238.11</v>
      </c>
      <c r="K398" t="n">
        <v>56.13</v>
      </c>
      <c r="L398" t="n">
        <v>15.75</v>
      </c>
      <c r="M398" t="n">
        <v>3</v>
      </c>
      <c r="N398" t="n">
        <v>56.23</v>
      </c>
      <c r="O398" t="n">
        <v>29600.54</v>
      </c>
      <c r="P398" t="n">
        <v>127.97</v>
      </c>
      <c r="Q398" t="n">
        <v>624</v>
      </c>
      <c r="R398" t="n">
        <v>36</v>
      </c>
      <c r="S398" t="n">
        <v>29.8</v>
      </c>
      <c r="T398" t="n">
        <v>2022.91</v>
      </c>
      <c r="U398" t="n">
        <v>0.83</v>
      </c>
      <c r="V398" t="n">
        <v>0.86</v>
      </c>
      <c r="W398" t="n">
        <v>2.37</v>
      </c>
      <c r="X398" t="n">
        <v>0.12</v>
      </c>
      <c r="Y398" t="n">
        <v>1</v>
      </c>
      <c r="Z398" t="n">
        <v>10</v>
      </c>
    </row>
    <row r="399">
      <c r="A399" t="n">
        <v>60</v>
      </c>
      <c r="B399" t="n">
        <v>110</v>
      </c>
      <c r="C399" t="inlineStr">
        <is>
          <t xml:space="preserve">CONCLUIDO	</t>
        </is>
      </c>
      <c r="D399" t="n">
        <v>7.2572</v>
      </c>
      <c r="E399" t="n">
        <v>13.78</v>
      </c>
      <c r="F399" t="n">
        <v>10.87</v>
      </c>
      <c r="G399" t="n">
        <v>93.18000000000001</v>
      </c>
      <c r="H399" t="n">
        <v>1.19</v>
      </c>
      <c r="I399" t="n">
        <v>7</v>
      </c>
      <c r="J399" t="n">
        <v>238.54</v>
      </c>
      <c r="K399" t="n">
        <v>56.13</v>
      </c>
      <c r="L399" t="n">
        <v>16</v>
      </c>
      <c r="M399" t="n">
        <v>2</v>
      </c>
      <c r="N399" t="n">
        <v>56.41</v>
      </c>
      <c r="O399" t="n">
        <v>29654.08</v>
      </c>
      <c r="P399" t="n">
        <v>128.12</v>
      </c>
      <c r="Q399" t="n">
        <v>624</v>
      </c>
      <c r="R399" t="n">
        <v>36.06</v>
      </c>
      <c r="S399" t="n">
        <v>29.8</v>
      </c>
      <c r="T399" t="n">
        <v>2053.2</v>
      </c>
      <c r="U399" t="n">
        <v>0.83</v>
      </c>
      <c r="V399" t="n">
        <v>0.86</v>
      </c>
      <c r="W399" t="n">
        <v>2.37</v>
      </c>
      <c r="X399" t="n">
        <v>0.12</v>
      </c>
      <c r="Y399" t="n">
        <v>1</v>
      </c>
      <c r="Z399" t="n">
        <v>10</v>
      </c>
    </row>
    <row r="400">
      <c r="A400" t="n">
        <v>61</v>
      </c>
      <c r="B400" t="n">
        <v>110</v>
      </c>
      <c r="C400" t="inlineStr">
        <is>
          <t xml:space="preserve">CONCLUIDO	</t>
        </is>
      </c>
      <c r="D400" t="n">
        <v>7.2557</v>
      </c>
      <c r="E400" t="n">
        <v>13.78</v>
      </c>
      <c r="F400" t="n">
        <v>10.87</v>
      </c>
      <c r="G400" t="n">
        <v>93.2</v>
      </c>
      <c r="H400" t="n">
        <v>1.21</v>
      </c>
      <c r="I400" t="n">
        <v>7</v>
      </c>
      <c r="J400" t="n">
        <v>238.97</v>
      </c>
      <c r="K400" t="n">
        <v>56.13</v>
      </c>
      <c r="L400" t="n">
        <v>16.25</v>
      </c>
      <c r="M400" t="n">
        <v>2</v>
      </c>
      <c r="N400" t="n">
        <v>56.6</v>
      </c>
      <c r="O400" t="n">
        <v>29707.68</v>
      </c>
      <c r="P400" t="n">
        <v>128.39</v>
      </c>
      <c r="Q400" t="n">
        <v>623.97</v>
      </c>
      <c r="R400" t="n">
        <v>36.17</v>
      </c>
      <c r="S400" t="n">
        <v>29.8</v>
      </c>
      <c r="T400" t="n">
        <v>2110.44</v>
      </c>
      <c r="U400" t="n">
        <v>0.82</v>
      </c>
      <c r="V400" t="n">
        <v>0.86</v>
      </c>
      <c r="W400" t="n">
        <v>2.37</v>
      </c>
      <c r="X400" t="n">
        <v>0.13</v>
      </c>
      <c r="Y400" t="n">
        <v>1</v>
      </c>
      <c r="Z400" t="n">
        <v>10</v>
      </c>
    </row>
    <row r="401">
      <c r="A401" t="n">
        <v>62</v>
      </c>
      <c r="B401" t="n">
        <v>110</v>
      </c>
      <c r="C401" t="inlineStr">
        <is>
          <t xml:space="preserve">CONCLUIDO	</t>
        </is>
      </c>
      <c r="D401" t="n">
        <v>7.2535</v>
      </c>
      <c r="E401" t="n">
        <v>13.79</v>
      </c>
      <c r="F401" t="n">
        <v>10.88</v>
      </c>
      <c r="G401" t="n">
        <v>93.23999999999999</v>
      </c>
      <c r="H401" t="n">
        <v>1.23</v>
      </c>
      <c r="I401" t="n">
        <v>7</v>
      </c>
      <c r="J401" t="n">
        <v>239.41</v>
      </c>
      <c r="K401" t="n">
        <v>56.13</v>
      </c>
      <c r="L401" t="n">
        <v>16.5</v>
      </c>
      <c r="M401" t="n">
        <v>0</v>
      </c>
      <c r="N401" t="n">
        <v>56.78</v>
      </c>
      <c r="O401" t="n">
        <v>29761.35</v>
      </c>
      <c r="P401" t="n">
        <v>128.71</v>
      </c>
      <c r="Q401" t="n">
        <v>623.97</v>
      </c>
      <c r="R401" t="n">
        <v>36.26</v>
      </c>
      <c r="S401" t="n">
        <v>29.8</v>
      </c>
      <c r="T401" t="n">
        <v>2153.96</v>
      </c>
      <c r="U401" t="n">
        <v>0.82</v>
      </c>
      <c r="V401" t="n">
        <v>0.86</v>
      </c>
      <c r="W401" t="n">
        <v>2.37</v>
      </c>
      <c r="X401" t="n">
        <v>0.13</v>
      </c>
      <c r="Y401" t="n">
        <v>1</v>
      </c>
      <c r="Z401" t="n">
        <v>10</v>
      </c>
    </row>
    <row r="402">
      <c r="A402" t="n">
        <v>0</v>
      </c>
      <c r="B402" t="n">
        <v>150</v>
      </c>
      <c r="C402" t="inlineStr">
        <is>
          <t xml:space="preserve">CONCLUIDO	</t>
        </is>
      </c>
      <c r="D402" t="n">
        <v>3.505</v>
      </c>
      <c r="E402" t="n">
        <v>28.53</v>
      </c>
      <c r="F402" t="n">
        <v>14.76</v>
      </c>
      <c r="G402" t="n">
        <v>4.56</v>
      </c>
      <c r="H402" t="n">
        <v>0.06</v>
      </c>
      <c r="I402" t="n">
        <v>194</v>
      </c>
      <c r="J402" t="n">
        <v>296.65</v>
      </c>
      <c r="K402" t="n">
        <v>61.82</v>
      </c>
      <c r="L402" t="n">
        <v>1</v>
      </c>
      <c r="M402" t="n">
        <v>192</v>
      </c>
      <c r="N402" t="n">
        <v>83.83</v>
      </c>
      <c r="O402" t="n">
        <v>36821.52</v>
      </c>
      <c r="P402" t="n">
        <v>268.9</v>
      </c>
      <c r="Q402" t="n">
        <v>624.49</v>
      </c>
      <c r="R402" t="n">
        <v>157.38</v>
      </c>
      <c r="S402" t="n">
        <v>29.8</v>
      </c>
      <c r="T402" t="n">
        <v>61779.17</v>
      </c>
      <c r="U402" t="n">
        <v>0.19</v>
      </c>
      <c r="V402" t="n">
        <v>0.63</v>
      </c>
      <c r="W402" t="n">
        <v>2.67</v>
      </c>
      <c r="X402" t="n">
        <v>4</v>
      </c>
      <c r="Y402" t="n">
        <v>1</v>
      </c>
      <c r="Z402" t="n">
        <v>10</v>
      </c>
    </row>
    <row r="403">
      <c r="A403" t="n">
        <v>1</v>
      </c>
      <c r="B403" t="n">
        <v>150</v>
      </c>
      <c r="C403" t="inlineStr">
        <is>
          <t xml:space="preserve">CONCLUIDO	</t>
        </is>
      </c>
      <c r="D403" t="n">
        <v>4.0494</v>
      </c>
      <c r="E403" t="n">
        <v>24.7</v>
      </c>
      <c r="F403" t="n">
        <v>13.7</v>
      </c>
      <c r="G403" t="n">
        <v>5.71</v>
      </c>
      <c r="H403" t="n">
        <v>0.07000000000000001</v>
      </c>
      <c r="I403" t="n">
        <v>144</v>
      </c>
      <c r="J403" t="n">
        <v>297.17</v>
      </c>
      <c r="K403" t="n">
        <v>61.82</v>
      </c>
      <c r="L403" t="n">
        <v>1.25</v>
      </c>
      <c r="M403" t="n">
        <v>142</v>
      </c>
      <c r="N403" t="n">
        <v>84.09999999999999</v>
      </c>
      <c r="O403" t="n">
        <v>36885.7</v>
      </c>
      <c r="P403" t="n">
        <v>249.29</v>
      </c>
      <c r="Q403" t="n">
        <v>624.14</v>
      </c>
      <c r="R403" t="n">
        <v>124.14</v>
      </c>
      <c r="S403" t="n">
        <v>29.8</v>
      </c>
      <c r="T403" t="n">
        <v>45405.89</v>
      </c>
      <c r="U403" t="n">
        <v>0.24</v>
      </c>
      <c r="V403" t="n">
        <v>0.68</v>
      </c>
      <c r="W403" t="n">
        <v>2.59</v>
      </c>
      <c r="X403" t="n">
        <v>2.95</v>
      </c>
      <c r="Y403" t="n">
        <v>1</v>
      </c>
      <c r="Z403" t="n">
        <v>10</v>
      </c>
    </row>
    <row r="404">
      <c r="A404" t="n">
        <v>2</v>
      </c>
      <c r="B404" t="n">
        <v>150</v>
      </c>
      <c r="C404" t="inlineStr">
        <is>
          <t xml:space="preserve">CONCLUIDO	</t>
        </is>
      </c>
      <c r="D404" t="n">
        <v>4.4497</v>
      </c>
      <c r="E404" t="n">
        <v>22.47</v>
      </c>
      <c r="F404" t="n">
        <v>13.09</v>
      </c>
      <c r="G404" t="n">
        <v>6.83</v>
      </c>
      <c r="H404" t="n">
        <v>0.09</v>
      </c>
      <c r="I404" t="n">
        <v>115</v>
      </c>
      <c r="J404" t="n">
        <v>297.7</v>
      </c>
      <c r="K404" t="n">
        <v>61.82</v>
      </c>
      <c r="L404" t="n">
        <v>1.5</v>
      </c>
      <c r="M404" t="n">
        <v>113</v>
      </c>
      <c r="N404" t="n">
        <v>84.37</v>
      </c>
      <c r="O404" t="n">
        <v>36949.99</v>
      </c>
      <c r="P404" t="n">
        <v>237.87</v>
      </c>
      <c r="Q404" t="n">
        <v>624.37</v>
      </c>
      <c r="R404" t="n">
        <v>105.24</v>
      </c>
      <c r="S404" t="n">
        <v>29.8</v>
      </c>
      <c r="T404" t="n">
        <v>36103.19</v>
      </c>
      <c r="U404" t="n">
        <v>0.28</v>
      </c>
      <c r="V404" t="n">
        <v>0.71</v>
      </c>
      <c r="W404" t="n">
        <v>2.54</v>
      </c>
      <c r="X404" t="n">
        <v>2.34</v>
      </c>
      <c r="Y404" t="n">
        <v>1</v>
      </c>
      <c r="Z404" t="n">
        <v>10</v>
      </c>
    </row>
    <row r="405">
      <c r="A405" t="n">
        <v>3</v>
      </c>
      <c r="B405" t="n">
        <v>150</v>
      </c>
      <c r="C405" t="inlineStr">
        <is>
          <t xml:space="preserve">CONCLUIDO	</t>
        </is>
      </c>
      <c r="D405" t="n">
        <v>4.7768</v>
      </c>
      <c r="E405" t="n">
        <v>20.93</v>
      </c>
      <c r="F405" t="n">
        <v>12.66</v>
      </c>
      <c r="G405" t="n">
        <v>8</v>
      </c>
      <c r="H405" t="n">
        <v>0.1</v>
      </c>
      <c r="I405" t="n">
        <v>95</v>
      </c>
      <c r="J405" t="n">
        <v>298.22</v>
      </c>
      <c r="K405" t="n">
        <v>61.82</v>
      </c>
      <c r="L405" t="n">
        <v>1.75</v>
      </c>
      <c r="M405" t="n">
        <v>93</v>
      </c>
      <c r="N405" t="n">
        <v>84.65000000000001</v>
      </c>
      <c r="O405" t="n">
        <v>37014.39</v>
      </c>
      <c r="P405" t="n">
        <v>229.74</v>
      </c>
      <c r="Q405" t="n">
        <v>624.25</v>
      </c>
      <c r="R405" t="n">
        <v>91.67</v>
      </c>
      <c r="S405" t="n">
        <v>29.8</v>
      </c>
      <c r="T405" t="n">
        <v>29418.97</v>
      </c>
      <c r="U405" t="n">
        <v>0.33</v>
      </c>
      <c r="V405" t="n">
        <v>0.74</v>
      </c>
      <c r="W405" t="n">
        <v>2.51</v>
      </c>
      <c r="X405" t="n">
        <v>1.91</v>
      </c>
      <c r="Y405" t="n">
        <v>1</v>
      </c>
      <c r="Z405" t="n">
        <v>10</v>
      </c>
    </row>
    <row r="406">
      <c r="A406" t="n">
        <v>4</v>
      </c>
      <c r="B406" t="n">
        <v>150</v>
      </c>
      <c r="C406" t="inlineStr">
        <is>
          <t xml:space="preserve">CONCLUIDO	</t>
        </is>
      </c>
      <c r="D406" t="n">
        <v>5.0102</v>
      </c>
      <c r="E406" t="n">
        <v>19.96</v>
      </c>
      <c r="F406" t="n">
        <v>12.41</v>
      </c>
      <c r="G406" t="n">
        <v>9.08</v>
      </c>
      <c r="H406" t="n">
        <v>0.12</v>
      </c>
      <c r="I406" t="n">
        <v>82</v>
      </c>
      <c r="J406" t="n">
        <v>298.74</v>
      </c>
      <c r="K406" t="n">
        <v>61.82</v>
      </c>
      <c r="L406" t="n">
        <v>2</v>
      </c>
      <c r="M406" t="n">
        <v>80</v>
      </c>
      <c r="N406" t="n">
        <v>84.92</v>
      </c>
      <c r="O406" t="n">
        <v>37078.91</v>
      </c>
      <c r="P406" t="n">
        <v>224.88</v>
      </c>
      <c r="Q406" t="n">
        <v>624.25</v>
      </c>
      <c r="R406" t="n">
        <v>83.83</v>
      </c>
      <c r="S406" t="n">
        <v>29.8</v>
      </c>
      <c r="T406" t="n">
        <v>25564.55</v>
      </c>
      <c r="U406" t="n">
        <v>0.36</v>
      </c>
      <c r="V406" t="n">
        <v>0.75</v>
      </c>
      <c r="W406" t="n">
        <v>2.49</v>
      </c>
      <c r="X406" t="n">
        <v>1.66</v>
      </c>
      <c r="Y406" t="n">
        <v>1</v>
      </c>
      <c r="Z406" t="n">
        <v>10</v>
      </c>
    </row>
    <row r="407">
      <c r="A407" t="n">
        <v>5</v>
      </c>
      <c r="B407" t="n">
        <v>150</v>
      </c>
      <c r="C407" t="inlineStr">
        <is>
          <t xml:space="preserve">CONCLUIDO	</t>
        </is>
      </c>
      <c r="D407" t="n">
        <v>5.2089</v>
      </c>
      <c r="E407" t="n">
        <v>19.2</v>
      </c>
      <c r="F407" t="n">
        <v>12.2</v>
      </c>
      <c r="G407" t="n">
        <v>10.17</v>
      </c>
      <c r="H407" t="n">
        <v>0.13</v>
      </c>
      <c r="I407" t="n">
        <v>72</v>
      </c>
      <c r="J407" t="n">
        <v>299.26</v>
      </c>
      <c r="K407" t="n">
        <v>61.82</v>
      </c>
      <c r="L407" t="n">
        <v>2.25</v>
      </c>
      <c r="M407" t="n">
        <v>70</v>
      </c>
      <c r="N407" t="n">
        <v>85.19</v>
      </c>
      <c r="O407" t="n">
        <v>37143.54</v>
      </c>
      <c r="P407" t="n">
        <v>220.86</v>
      </c>
      <c r="Q407" t="n">
        <v>624.21</v>
      </c>
      <c r="R407" t="n">
        <v>77.41</v>
      </c>
      <c r="S407" t="n">
        <v>29.8</v>
      </c>
      <c r="T407" t="n">
        <v>22402.01</v>
      </c>
      <c r="U407" t="n">
        <v>0.38</v>
      </c>
      <c r="V407" t="n">
        <v>0.77</v>
      </c>
      <c r="W407" t="n">
        <v>2.47</v>
      </c>
      <c r="X407" t="n">
        <v>1.45</v>
      </c>
      <c r="Y407" t="n">
        <v>1</v>
      </c>
      <c r="Z407" t="n">
        <v>10</v>
      </c>
    </row>
    <row r="408">
      <c r="A408" t="n">
        <v>6</v>
      </c>
      <c r="B408" t="n">
        <v>150</v>
      </c>
      <c r="C408" t="inlineStr">
        <is>
          <t xml:space="preserve">CONCLUIDO	</t>
        </is>
      </c>
      <c r="D408" t="n">
        <v>5.3846</v>
      </c>
      <c r="E408" t="n">
        <v>18.57</v>
      </c>
      <c r="F408" t="n">
        <v>12.02</v>
      </c>
      <c r="G408" t="n">
        <v>11.27</v>
      </c>
      <c r="H408" t="n">
        <v>0.15</v>
      </c>
      <c r="I408" t="n">
        <v>64</v>
      </c>
      <c r="J408" t="n">
        <v>299.79</v>
      </c>
      <c r="K408" t="n">
        <v>61.82</v>
      </c>
      <c r="L408" t="n">
        <v>2.5</v>
      </c>
      <c r="M408" t="n">
        <v>62</v>
      </c>
      <c r="N408" t="n">
        <v>85.47</v>
      </c>
      <c r="O408" t="n">
        <v>37208.42</v>
      </c>
      <c r="P408" t="n">
        <v>217.25</v>
      </c>
      <c r="Q408" t="n">
        <v>624.08</v>
      </c>
      <c r="R408" t="n">
        <v>71.68000000000001</v>
      </c>
      <c r="S408" t="n">
        <v>29.8</v>
      </c>
      <c r="T408" t="n">
        <v>19580.33</v>
      </c>
      <c r="U408" t="n">
        <v>0.42</v>
      </c>
      <c r="V408" t="n">
        <v>0.78</v>
      </c>
      <c r="W408" t="n">
        <v>2.46</v>
      </c>
      <c r="X408" t="n">
        <v>1.27</v>
      </c>
      <c r="Y408" t="n">
        <v>1</v>
      </c>
      <c r="Z408" t="n">
        <v>10</v>
      </c>
    </row>
    <row r="409">
      <c r="A409" t="n">
        <v>7</v>
      </c>
      <c r="B409" t="n">
        <v>150</v>
      </c>
      <c r="C409" t="inlineStr">
        <is>
          <t xml:space="preserve">CONCLUIDO	</t>
        </is>
      </c>
      <c r="D409" t="n">
        <v>5.542</v>
      </c>
      <c r="E409" t="n">
        <v>18.04</v>
      </c>
      <c r="F409" t="n">
        <v>11.88</v>
      </c>
      <c r="G409" t="n">
        <v>12.51</v>
      </c>
      <c r="H409" t="n">
        <v>0.16</v>
      </c>
      <c r="I409" t="n">
        <v>57</v>
      </c>
      <c r="J409" t="n">
        <v>300.32</v>
      </c>
      <c r="K409" t="n">
        <v>61.82</v>
      </c>
      <c r="L409" t="n">
        <v>2.75</v>
      </c>
      <c r="M409" t="n">
        <v>55</v>
      </c>
      <c r="N409" t="n">
        <v>85.73999999999999</v>
      </c>
      <c r="O409" t="n">
        <v>37273.29</v>
      </c>
      <c r="P409" t="n">
        <v>214.44</v>
      </c>
      <c r="Q409" t="n">
        <v>624.15</v>
      </c>
      <c r="R409" t="n">
        <v>67.45999999999999</v>
      </c>
      <c r="S409" t="n">
        <v>29.8</v>
      </c>
      <c r="T409" t="n">
        <v>17503.84</v>
      </c>
      <c r="U409" t="n">
        <v>0.44</v>
      </c>
      <c r="V409" t="n">
        <v>0.79</v>
      </c>
      <c r="W409" t="n">
        <v>2.45</v>
      </c>
      <c r="X409" t="n">
        <v>1.13</v>
      </c>
      <c r="Y409" t="n">
        <v>1</v>
      </c>
      <c r="Z409" t="n">
        <v>10</v>
      </c>
    </row>
    <row r="410">
      <c r="A410" t="n">
        <v>8</v>
      </c>
      <c r="B410" t="n">
        <v>150</v>
      </c>
      <c r="C410" t="inlineStr">
        <is>
          <t xml:space="preserve">CONCLUIDO	</t>
        </is>
      </c>
      <c r="D410" t="n">
        <v>5.6598</v>
      </c>
      <c r="E410" t="n">
        <v>17.67</v>
      </c>
      <c r="F410" t="n">
        <v>11.78</v>
      </c>
      <c r="G410" t="n">
        <v>13.59</v>
      </c>
      <c r="H410" t="n">
        <v>0.18</v>
      </c>
      <c r="I410" t="n">
        <v>52</v>
      </c>
      <c r="J410" t="n">
        <v>300.84</v>
      </c>
      <c r="K410" t="n">
        <v>61.82</v>
      </c>
      <c r="L410" t="n">
        <v>3</v>
      </c>
      <c r="M410" t="n">
        <v>50</v>
      </c>
      <c r="N410" t="n">
        <v>86.02</v>
      </c>
      <c r="O410" t="n">
        <v>37338.27</v>
      </c>
      <c r="P410" t="n">
        <v>212.44</v>
      </c>
      <c r="Q410" t="n">
        <v>624.12</v>
      </c>
      <c r="R410" t="n">
        <v>64.33</v>
      </c>
      <c r="S410" t="n">
        <v>29.8</v>
      </c>
      <c r="T410" t="n">
        <v>15960.78</v>
      </c>
      <c r="U410" t="n">
        <v>0.46</v>
      </c>
      <c r="V410" t="n">
        <v>0.79</v>
      </c>
      <c r="W410" t="n">
        <v>2.44</v>
      </c>
      <c r="X410" t="n">
        <v>1.03</v>
      </c>
      <c r="Y410" t="n">
        <v>1</v>
      </c>
      <c r="Z410" t="n">
        <v>10</v>
      </c>
    </row>
    <row r="411">
      <c r="A411" t="n">
        <v>9</v>
      </c>
      <c r="B411" t="n">
        <v>150</v>
      </c>
      <c r="C411" t="inlineStr">
        <is>
          <t xml:space="preserve">CONCLUIDO	</t>
        </is>
      </c>
      <c r="D411" t="n">
        <v>5.7502</v>
      </c>
      <c r="E411" t="n">
        <v>17.39</v>
      </c>
      <c r="F411" t="n">
        <v>11.73</v>
      </c>
      <c r="G411" t="n">
        <v>14.66</v>
      </c>
      <c r="H411" t="n">
        <v>0.19</v>
      </c>
      <c r="I411" t="n">
        <v>48</v>
      </c>
      <c r="J411" t="n">
        <v>301.37</v>
      </c>
      <c r="K411" t="n">
        <v>61.82</v>
      </c>
      <c r="L411" t="n">
        <v>3.25</v>
      </c>
      <c r="M411" t="n">
        <v>46</v>
      </c>
      <c r="N411" t="n">
        <v>86.3</v>
      </c>
      <c r="O411" t="n">
        <v>37403.38</v>
      </c>
      <c r="P411" t="n">
        <v>211.12</v>
      </c>
      <c r="Q411" t="n">
        <v>624.03</v>
      </c>
      <c r="R411" t="n">
        <v>62.8</v>
      </c>
      <c r="S411" t="n">
        <v>29.8</v>
      </c>
      <c r="T411" t="n">
        <v>15217.31</v>
      </c>
      <c r="U411" t="n">
        <v>0.47</v>
      </c>
      <c r="V411" t="n">
        <v>0.8</v>
      </c>
      <c r="W411" t="n">
        <v>2.43</v>
      </c>
      <c r="X411" t="n">
        <v>0.98</v>
      </c>
      <c r="Y411" t="n">
        <v>1</v>
      </c>
      <c r="Z411" t="n">
        <v>10</v>
      </c>
    </row>
    <row r="412">
      <c r="A412" t="n">
        <v>10</v>
      </c>
      <c r="B412" t="n">
        <v>150</v>
      </c>
      <c r="C412" t="inlineStr">
        <is>
          <t xml:space="preserve">CONCLUIDO	</t>
        </is>
      </c>
      <c r="D412" t="n">
        <v>5.8615</v>
      </c>
      <c r="E412" t="n">
        <v>17.06</v>
      </c>
      <c r="F412" t="n">
        <v>11.62</v>
      </c>
      <c r="G412" t="n">
        <v>15.84</v>
      </c>
      <c r="H412" t="n">
        <v>0.21</v>
      </c>
      <c r="I412" t="n">
        <v>44</v>
      </c>
      <c r="J412" t="n">
        <v>301.9</v>
      </c>
      <c r="K412" t="n">
        <v>61.82</v>
      </c>
      <c r="L412" t="n">
        <v>3.5</v>
      </c>
      <c r="M412" t="n">
        <v>42</v>
      </c>
      <c r="N412" t="n">
        <v>86.58</v>
      </c>
      <c r="O412" t="n">
        <v>37468.6</v>
      </c>
      <c r="P412" t="n">
        <v>208.88</v>
      </c>
      <c r="Q412" t="n">
        <v>624.02</v>
      </c>
      <c r="R412" t="n">
        <v>59.18</v>
      </c>
      <c r="S412" t="n">
        <v>29.8</v>
      </c>
      <c r="T412" t="n">
        <v>13426.52</v>
      </c>
      <c r="U412" t="n">
        <v>0.5</v>
      </c>
      <c r="V412" t="n">
        <v>0.8</v>
      </c>
      <c r="W412" t="n">
        <v>2.43</v>
      </c>
      <c r="X412" t="n">
        <v>0.87</v>
      </c>
      <c r="Y412" t="n">
        <v>1</v>
      </c>
      <c r="Z412" t="n">
        <v>10</v>
      </c>
    </row>
    <row r="413">
      <c r="A413" t="n">
        <v>11</v>
      </c>
      <c r="B413" t="n">
        <v>150</v>
      </c>
      <c r="C413" t="inlineStr">
        <is>
          <t xml:space="preserve">CONCLUIDO	</t>
        </is>
      </c>
      <c r="D413" t="n">
        <v>5.9432</v>
      </c>
      <c r="E413" t="n">
        <v>16.83</v>
      </c>
      <c r="F413" t="n">
        <v>11.55</v>
      </c>
      <c r="G413" t="n">
        <v>16.9</v>
      </c>
      <c r="H413" t="n">
        <v>0.22</v>
      </c>
      <c r="I413" t="n">
        <v>41</v>
      </c>
      <c r="J413" t="n">
        <v>302.43</v>
      </c>
      <c r="K413" t="n">
        <v>61.82</v>
      </c>
      <c r="L413" t="n">
        <v>3.75</v>
      </c>
      <c r="M413" t="n">
        <v>39</v>
      </c>
      <c r="N413" t="n">
        <v>86.86</v>
      </c>
      <c r="O413" t="n">
        <v>37533.94</v>
      </c>
      <c r="P413" t="n">
        <v>207.3</v>
      </c>
      <c r="Q413" t="n">
        <v>624.0599999999999</v>
      </c>
      <c r="R413" t="n">
        <v>57.23</v>
      </c>
      <c r="S413" t="n">
        <v>29.8</v>
      </c>
      <c r="T413" t="n">
        <v>12467.04</v>
      </c>
      <c r="U413" t="n">
        <v>0.52</v>
      </c>
      <c r="V413" t="n">
        <v>0.8100000000000001</v>
      </c>
      <c r="W413" t="n">
        <v>2.42</v>
      </c>
      <c r="X413" t="n">
        <v>0.8</v>
      </c>
      <c r="Y413" t="n">
        <v>1</v>
      </c>
      <c r="Z413" t="n">
        <v>10</v>
      </c>
    </row>
    <row r="414">
      <c r="A414" t="n">
        <v>12</v>
      </c>
      <c r="B414" t="n">
        <v>150</v>
      </c>
      <c r="C414" t="inlineStr">
        <is>
          <t xml:space="preserve">CONCLUIDO	</t>
        </is>
      </c>
      <c r="D414" t="n">
        <v>6.0223</v>
      </c>
      <c r="E414" t="n">
        <v>16.6</v>
      </c>
      <c r="F414" t="n">
        <v>11.5</v>
      </c>
      <c r="G414" t="n">
        <v>18.15</v>
      </c>
      <c r="H414" t="n">
        <v>0.24</v>
      </c>
      <c r="I414" t="n">
        <v>38</v>
      </c>
      <c r="J414" t="n">
        <v>302.96</v>
      </c>
      <c r="K414" t="n">
        <v>61.82</v>
      </c>
      <c r="L414" t="n">
        <v>4</v>
      </c>
      <c r="M414" t="n">
        <v>36</v>
      </c>
      <c r="N414" t="n">
        <v>87.14</v>
      </c>
      <c r="O414" t="n">
        <v>37599.4</v>
      </c>
      <c r="P414" t="n">
        <v>206.19</v>
      </c>
      <c r="Q414" t="n">
        <v>624.01</v>
      </c>
      <c r="R414" t="n">
        <v>55.4</v>
      </c>
      <c r="S414" t="n">
        <v>29.8</v>
      </c>
      <c r="T414" t="n">
        <v>11565.78</v>
      </c>
      <c r="U414" t="n">
        <v>0.54</v>
      </c>
      <c r="V414" t="n">
        <v>0.8100000000000001</v>
      </c>
      <c r="W414" t="n">
        <v>2.42</v>
      </c>
      <c r="X414" t="n">
        <v>0.75</v>
      </c>
      <c r="Y414" t="n">
        <v>1</v>
      </c>
      <c r="Z414" t="n">
        <v>10</v>
      </c>
    </row>
    <row r="415">
      <c r="A415" t="n">
        <v>13</v>
      </c>
      <c r="B415" t="n">
        <v>150</v>
      </c>
      <c r="C415" t="inlineStr">
        <is>
          <t xml:space="preserve">CONCLUIDO	</t>
        </is>
      </c>
      <c r="D415" t="n">
        <v>6.0829</v>
      </c>
      <c r="E415" t="n">
        <v>16.44</v>
      </c>
      <c r="F415" t="n">
        <v>11.44</v>
      </c>
      <c r="G415" t="n">
        <v>19.07</v>
      </c>
      <c r="H415" t="n">
        <v>0.25</v>
      </c>
      <c r="I415" t="n">
        <v>36</v>
      </c>
      <c r="J415" t="n">
        <v>303.49</v>
      </c>
      <c r="K415" t="n">
        <v>61.82</v>
      </c>
      <c r="L415" t="n">
        <v>4.25</v>
      </c>
      <c r="M415" t="n">
        <v>34</v>
      </c>
      <c r="N415" t="n">
        <v>87.42</v>
      </c>
      <c r="O415" t="n">
        <v>37664.98</v>
      </c>
      <c r="P415" t="n">
        <v>204.93</v>
      </c>
      <c r="Q415" t="n">
        <v>623.99</v>
      </c>
      <c r="R415" t="n">
        <v>54.05</v>
      </c>
      <c r="S415" t="n">
        <v>29.8</v>
      </c>
      <c r="T415" t="n">
        <v>10900.78</v>
      </c>
      <c r="U415" t="n">
        <v>0.55</v>
      </c>
      <c r="V415" t="n">
        <v>0.82</v>
      </c>
      <c r="W415" t="n">
        <v>2.41</v>
      </c>
      <c r="X415" t="n">
        <v>0.6899999999999999</v>
      </c>
      <c r="Y415" t="n">
        <v>1</v>
      </c>
      <c r="Z415" t="n">
        <v>10</v>
      </c>
    </row>
    <row r="416">
      <c r="A416" t="n">
        <v>14</v>
      </c>
      <c r="B416" t="n">
        <v>150</v>
      </c>
      <c r="C416" t="inlineStr">
        <is>
          <t xml:space="preserve">CONCLUIDO	</t>
        </is>
      </c>
      <c r="D416" t="n">
        <v>6.1365</v>
      </c>
      <c r="E416" t="n">
        <v>16.3</v>
      </c>
      <c r="F416" t="n">
        <v>11.41</v>
      </c>
      <c r="G416" t="n">
        <v>20.13</v>
      </c>
      <c r="H416" t="n">
        <v>0.26</v>
      </c>
      <c r="I416" t="n">
        <v>34</v>
      </c>
      <c r="J416" t="n">
        <v>304.03</v>
      </c>
      <c r="K416" t="n">
        <v>61.82</v>
      </c>
      <c r="L416" t="n">
        <v>4.5</v>
      </c>
      <c r="M416" t="n">
        <v>32</v>
      </c>
      <c r="N416" t="n">
        <v>87.7</v>
      </c>
      <c r="O416" t="n">
        <v>37730.68</v>
      </c>
      <c r="P416" t="n">
        <v>203.8</v>
      </c>
      <c r="Q416" t="n">
        <v>624.05</v>
      </c>
      <c r="R416" t="n">
        <v>52.99</v>
      </c>
      <c r="S416" t="n">
        <v>29.8</v>
      </c>
      <c r="T416" t="n">
        <v>10381.63</v>
      </c>
      <c r="U416" t="n">
        <v>0.5600000000000001</v>
      </c>
      <c r="V416" t="n">
        <v>0.82</v>
      </c>
      <c r="W416" t="n">
        <v>2.41</v>
      </c>
      <c r="X416" t="n">
        <v>0.66</v>
      </c>
      <c r="Y416" t="n">
        <v>1</v>
      </c>
      <c r="Z416" t="n">
        <v>10</v>
      </c>
    </row>
    <row r="417">
      <c r="A417" t="n">
        <v>15</v>
      </c>
      <c r="B417" t="n">
        <v>150</v>
      </c>
      <c r="C417" t="inlineStr">
        <is>
          <t xml:space="preserve">CONCLUIDO	</t>
        </is>
      </c>
      <c r="D417" t="n">
        <v>6.1838</v>
      </c>
      <c r="E417" t="n">
        <v>16.17</v>
      </c>
      <c r="F417" t="n">
        <v>11.4</v>
      </c>
      <c r="G417" t="n">
        <v>21.37</v>
      </c>
      <c r="H417" t="n">
        <v>0.28</v>
      </c>
      <c r="I417" t="n">
        <v>32</v>
      </c>
      <c r="J417" t="n">
        <v>304.56</v>
      </c>
      <c r="K417" t="n">
        <v>61.82</v>
      </c>
      <c r="L417" t="n">
        <v>4.75</v>
      </c>
      <c r="M417" t="n">
        <v>30</v>
      </c>
      <c r="N417" t="n">
        <v>87.98999999999999</v>
      </c>
      <c r="O417" t="n">
        <v>37796.51</v>
      </c>
      <c r="P417" t="n">
        <v>203.58</v>
      </c>
      <c r="Q417" t="n">
        <v>624.03</v>
      </c>
      <c r="R417" t="n">
        <v>52.21</v>
      </c>
      <c r="S417" t="n">
        <v>29.8</v>
      </c>
      <c r="T417" t="n">
        <v>10003.67</v>
      </c>
      <c r="U417" t="n">
        <v>0.57</v>
      </c>
      <c r="V417" t="n">
        <v>0.82</v>
      </c>
      <c r="W417" t="n">
        <v>2.42</v>
      </c>
      <c r="X417" t="n">
        <v>0.65</v>
      </c>
      <c r="Y417" t="n">
        <v>1</v>
      </c>
      <c r="Z417" t="n">
        <v>10</v>
      </c>
    </row>
    <row r="418">
      <c r="A418" t="n">
        <v>16</v>
      </c>
      <c r="B418" t="n">
        <v>150</v>
      </c>
      <c r="C418" t="inlineStr">
        <is>
          <t xml:space="preserve">CONCLUIDO	</t>
        </is>
      </c>
      <c r="D418" t="n">
        <v>6.2559</v>
      </c>
      <c r="E418" t="n">
        <v>15.98</v>
      </c>
      <c r="F418" t="n">
        <v>11.32</v>
      </c>
      <c r="G418" t="n">
        <v>22.64</v>
      </c>
      <c r="H418" t="n">
        <v>0.29</v>
      </c>
      <c r="I418" t="n">
        <v>30</v>
      </c>
      <c r="J418" t="n">
        <v>305.09</v>
      </c>
      <c r="K418" t="n">
        <v>61.82</v>
      </c>
      <c r="L418" t="n">
        <v>5</v>
      </c>
      <c r="M418" t="n">
        <v>28</v>
      </c>
      <c r="N418" t="n">
        <v>88.27</v>
      </c>
      <c r="O418" t="n">
        <v>37862.45</v>
      </c>
      <c r="P418" t="n">
        <v>201.7</v>
      </c>
      <c r="Q418" t="n">
        <v>624.01</v>
      </c>
      <c r="R418" t="n">
        <v>50.25</v>
      </c>
      <c r="S418" t="n">
        <v>29.8</v>
      </c>
      <c r="T418" t="n">
        <v>9031.49</v>
      </c>
      <c r="U418" t="n">
        <v>0.59</v>
      </c>
      <c r="V418" t="n">
        <v>0.83</v>
      </c>
      <c r="W418" t="n">
        <v>2.4</v>
      </c>
      <c r="X418" t="n">
        <v>0.57</v>
      </c>
      <c r="Y418" t="n">
        <v>1</v>
      </c>
      <c r="Z418" t="n">
        <v>10</v>
      </c>
    </row>
    <row r="419">
      <c r="A419" t="n">
        <v>17</v>
      </c>
      <c r="B419" t="n">
        <v>150</v>
      </c>
      <c r="C419" t="inlineStr">
        <is>
          <t xml:space="preserve">CONCLUIDO	</t>
        </is>
      </c>
      <c r="D419" t="n">
        <v>6.2803</v>
      </c>
      <c r="E419" t="n">
        <v>15.92</v>
      </c>
      <c r="F419" t="n">
        <v>11.31</v>
      </c>
      <c r="G419" t="n">
        <v>23.41</v>
      </c>
      <c r="H419" t="n">
        <v>0.31</v>
      </c>
      <c r="I419" t="n">
        <v>29</v>
      </c>
      <c r="J419" t="n">
        <v>305.63</v>
      </c>
      <c r="K419" t="n">
        <v>61.82</v>
      </c>
      <c r="L419" t="n">
        <v>5.25</v>
      </c>
      <c r="M419" t="n">
        <v>27</v>
      </c>
      <c r="N419" t="n">
        <v>88.56</v>
      </c>
      <c r="O419" t="n">
        <v>37928.52</v>
      </c>
      <c r="P419" t="n">
        <v>201.39</v>
      </c>
      <c r="Q419" t="n">
        <v>624.04</v>
      </c>
      <c r="R419" t="n">
        <v>50.07</v>
      </c>
      <c r="S419" t="n">
        <v>29.8</v>
      </c>
      <c r="T419" t="n">
        <v>8950.219999999999</v>
      </c>
      <c r="U419" t="n">
        <v>0.6</v>
      </c>
      <c r="V419" t="n">
        <v>0.83</v>
      </c>
      <c r="W419" t="n">
        <v>2.4</v>
      </c>
      <c r="X419" t="n">
        <v>0.57</v>
      </c>
      <c r="Y419" t="n">
        <v>1</v>
      </c>
      <c r="Z419" t="n">
        <v>10</v>
      </c>
    </row>
    <row r="420">
      <c r="A420" t="n">
        <v>18</v>
      </c>
      <c r="B420" t="n">
        <v>150</v>
      </c>
      <c r="C420" t="inlineStr">
        <is>
          <t xml:space="preserve">CONCLUIDO	</t>
        </is>
      </c>
      <c r="D420" t="n">
        <v>6.3105</v>
      </c>
      <c r="E420" t="n">
        <v>15.85</v>
      </c>
      <c r="F420" t="n">
        <v>11.29</v>
      </c>
      <c r="G420" t="n">
        <v>24.2</v>
      </c>
      <c r="H420" t="n">
        <v>0.32</v>
      </c>
      <c r="I420" t="n">
        <v>28</v>
      </c>
      <c r="J420" t="n">
        <v>306.17</v>
      </c>
      <c r="K420" t="n">
        <v>61.82</v>
      </c>
      <c r="L420" t="n">
        <v>5.5</v>
      </c>
      <c r="M420" t="n">
        <v>26</v>
      </c>
      <c r="N420" t="n">
        <v>88.84</v>
      </c>
      <c r="O420" t="n">
        <v>37994.72</v>
      </c>
      <c r="P420" t="n">
        <v>200.75</v>
      </c>
      <c r="Q420" t="n">
        <v>624.05</v>
      </c>
      <c r="R420" t="n">
        <v>49.38</v>
      </c>
      <c r="S420" t="n">
        <v>29.8</v>
      </c>
      <c r="T420" t="n">
        <v>8606.360000000001</v>
      </c>
      <c r="U420" t="n">
        <v>0.6</v>
      </c>
      <c r="V420" t="n">
        <v>0.83</v>
      </c>
      <c r="W420" t="n">
        <v>2.4</v>
      </c>
      <c r="X420" t="n">
        <v>0.55</v>
      </c>
      <c r="Y420" t="n">
        <v>1</v>
      </c>
      <c r="Z420" t="n">
        <v>10</v>
      </c>
    </row>
    <row r="421">
      <c r="A421" t="n">
        <v>19</v>
      </c>
      <c r="B421" t="n">
        <v>150</v>
      </c>
      <c r="C421" t="inlineStr">
        <is>
          <t xml:space="preserve">CONCLUIDO	</t>
        </is>
      </c>
      <c r="D421" t="n">
        <v>6.3753</v>
      </c>
      <c r="E421" t="n">
        <v>15.69</v>
      </c>
      <c r="F421" t="n">
        <v>11.24</v>
      </c>
      <c r="G421" t="n">
        <v>25.95</v>
      </c>
      <c r="H421" t="n">
        <v>0.33</v>
      </c>
      <c r="I421" t="n">
        <v>26</v>
      </c>
      <c r="J421" t="n">
        <v>306.7</v>
      </c>
      <c r="K421" t="n">
        <v>61.82</v>
      </c>
      <c r="L421" t="n">
        <v>5.75</v>
      </c>
      <c r="M421" t="n">
        <v>24</v>
      </c>
      <c r="N421" t="n">
        <v>89.13</v>
      </c>
      <c r="O421" t="n">
        <v>38061.04</v>
      </c>
      <c r="P421" t="n">
        <v>199.45</v>
      </c>
      <c r="Q421" t="n">
        <v>623.97</v>
      </c>
      <c r="R421" t="n">
        <v>47.73</v>
      </c>
      <c r="S421" t="n">
        <v>29.8</v>
      </c>
      <c r="T421" t="n">
        <v>7794.41</v>
      </c>
      <c r="U421" t="n">
        <v>0.62</v>
      </c>
      <c r="V421" t="n">
        <v>0.83</v>
      </c>
      <c r="W421" t="n">
        <v>2.39</v>
      </c>
      <c r="X421" t="n">
        <v>0.5</v>
      </c>
      <c r="Y421" t="n">
        <v>1</v>
      </c>
      <c r="Z421" t="n">
        <v>10</v>
      </c>
    </row>
    <row r="422">
      <c r="A422" t="n">
        <v>20</v>
      </c>
      <c r="B422" t="n">
        <v>150</v>
      </c>
      <c r="C422" t="inlineStr">
        <is>
          <t xml:space="preserve">CONCLUIDO	</t>
        </is>
      </c>
      <c r="D422" t="n">
        <v>6.4064</v>
      </c>
      <c r="E422" t="n">
        <v>15.61</v>
      </c>
      <c r="F422" t="n">
        <v>11.22</v>
      </c>
      <c r="G422" t="n">
        <v>26.94</v>
      </c>
      <c r="H422" t="n">
        <v>0.35</v>
      </c>
      <c r="I422" t="n">
        <v>25</v>
      </c>
      <c r="J422" t="n">
        <v>307.24</v>
      </c>
      <c r="K422" t="n">
        <v>61.82</v>
      </c>
      <c r="L422" t="n">
        <v>6</v>
      </c>
      <c r="M422" t="n">
        <v>23</v>
      </c>
      <c r="N422" t="n">
        <v>89.42</v>
      </c>
      <c r="O422" t="n">
        <v>38127.48</v>
      </c>
      <c r="P422" t="n">
        <v>199.09</v>
      </c>
      <c r="Q422" t="n">
        <v>623.97</v>
      </c>
      <c r="R422" t="n">
        <v>47</v>
      </c>
      <c r="S422" t="n">
        <v>29.8</v>
      </c>
      <c r="T422" t="n">
        <v>7432.79</v>
      </c>
      <c r="U422" t="n">
        <v>0.63</v>
      </c>
      <c r="V422" t="n">
        <v>0.83</v>
      </c>
      <c r="W422" t="n">
        <v>2.4</v>
      </c>
      <c r="X422" t="n">
        <v>0.48</v>
      </c>
      <c r="Y422" t="n">
        <v>1</v>
      </c>
      <c r="Z422" t="n">
        <v>10</v>
      </c>
    </row>
    <row r="423">
      <c r="A423" t="n">
        <v>21</v>
      </c>
      <c r="B423" t="n">
        <v>150</v>
      </c>
      <c r="C423" t="inlineStr">
        <is>
          <t xml:space="preserve">CONCLUIDO	</t>
        </is>
      </c>
      <c r="D423" t="n">
        <v>6.4378</v>
      </c>
      <c r="E423" t="n">
        <v>15.53</v>
      </c>
      <c r="F423" t="n">
        <v>11.2</v>
      </c>
      <c r="G423" t="n">
        <v>28.01</v>
      </c>
      <c r="H423" t="n">
        <v>0.36</v>
      </c>
      <c r="I423" t="n">
        <v>24</v>
      </c>
      <c r="J423" t="n">
        <v>307.78</v>
      </c>
      <c r="K423" t="n">
        <v>61.82</v>
      </c>
      <c r="L423" t="n">
        <v>6.25</v>
      </c>
      <c r="M423" t="n">
        <v>22</v>
      </c>
      <c r="N423" t="n">
        <v>89.70999999999999</v>
      </c>
      <c r="O423" t="n">
        <v>38194.05</v>
      </c>
      <c r="P423" t="n">
        <v>198.36</v>
      </c>
      <c r="Q423" t="n">
        <v>624.03</v>
      </c>
      <c r="R423" t="n">
        <v>46.61</v>
      </c>
      <c r="S423" t="n">
        <v>29.8</v>
      </c>
      <c r="T423" t="n">
        <v>7242.67</v>
      </c>
      <c r="U423" t="n">
        <v>0.64</v>
      </c>
      <c r="V423" t="n">
        <v>0.83</v>
      </c>
      <c r="W423" t="n">
        <v>2.39</v>
      </c>
      <c r="X423" t="n">
        <v>0.46</v>
      </c>
      <c r="Y423" t="n">
        <v>1</v>
      </c>
      <c r="Z423" t="n">
        <v>10</v>
      </c>
    </row>
    <row r="424">
      <c r="A424" t="n">
        <v>22</v>
      </c>
      <c r="B424" t="n">
        <v>150</v>
      </c>
      <c r="C424" t="inlineStr">
        <is>
          <t xml:space="preserve">CONCLUIDO	</t>
        </is>
      </c>
      <c r="D424" t="n">
        <v>6.4678</v>
      </c>
      <c r="E424" t="n">
        <v>15.46</v>
      </c>
      <c r="F424" t="n">
        <v>11.19</v>
      </c>
      <c r="G424" t="n">
        <v>29.18</v>
      </c>
      <c r="H424" t="n">
        <v>0.38</v>
      </c>
      <c r="I424" t="n">
        <v>23</v>
      </c>
      <c r="J424" t="n">
        <v>308.32</v>
      </c>
      <c r="K424" t="n">
        <v>61.82</v>
      </c>
      <c r="L424" t="n">
        <v>6.5</v>
      </c>
      <c r="M424" t="n">
        <v>21</v>
      </c>
      <c r="N424" t="n">
        <v>90</v>
      </c>
      <c r="O424" t="n">
        <v>38260.74</v>
      </c>
      <c r="P424" t="n">
        <v>197.7</v>
      </c>
      <c r="Q424" t="n">
        <v>623.97</v>
      </c>
      <c r="R424" t="n">
        <v>45.95</v>
      </c>
      <c r="S424" t="n">
        <v>29.8</v>
      </c>
      <c r="T424" t="n">
        <v>6919.92</v>
      </c>
      <c r="U424" t="n">
        <v>0.65</v>
      </c>
      <c r="V424" t="n">
        <v>0.83</v>
      </c>
      <c r="W424" t="n">
        <v>2.39</v>
      </c>
      <c r="X424" t="n">
        <v>0.44</v>
      </c>
      <c r="Y424" t="n">
        <v>1</v>
      </c>
      <c r="Z424" t="n">
        <v>10</v>
      </c>
    </row>
    <row r="425">
      <c r="A425" t="n">
        <v>23</v>
      </c>
      <c r="B425" t="n">
        <v>150</v>
      </c>
      <c r="C425" t="inlineStr">
        <is>
          <t xml:space="preserve">CONCLUIDO	</t>
        </is>
      </c>
      <c r="D425" t="n">
        <v>6.4912</v>
      </c>
      <c r="E425" t="n">
        <v>15.41</v>
      </c>
      <c r="F425" t="n">
        <v>11.19</v>
      </c>
      <c r="G425" t="n">
        <v>30.51</v>
      </c>
      <c r="H425" t="n">
        <v>0.39</v>
      </c>
      <c r="I425" t="n">
        <v>22</v>
      </c>
      <c r="J425" t="n">
        <v>308.86</v>
      </c>
      <c r="K425" t="n">
        <v>61.82</v>
      </c>
      <c r="L425" t="n">
        <v>6.75</v>
      </c>
      <c r="M425" t="n">
        <v>20</v>
      </c>
      <c r="N425" t="n">
        <v>90.29000000000001</v>
      </c>
      <c r="O425" t="n">
        <v>38327.57</v>
      </c>
      <c r="P425" t="n">
        <v>197.47</v>
      </c>
      <c r="Q425" t="n">
        <v>623.99</v>
      </c>
      <c r="R425" t="n">
        <v>45.77</v>
      </c>
      <c r="S425" t="n">
        <v>29.8</v>
      </c>
      <c r="T425" t="n">
        <v>6832.21</v>
      </c>
      <c r="U425" t="n">
        <v>0.65</v>
      </c>
      <c r="V425" t="n">
        <v>0.84</v>
      </c>
      <c r="W425" t="n">
        <v>2.4</v>
      </c>
      <c r="X425" t="n">
        <v>0.44</v>
      </c>
      <c r="Y425" t="n">
        <v>1</v>
      </c>
      <c r="Z425" t="n">
        <v>10</v>
      </c>
    </row>
    <row r="426">
      <c r="A426" t="n">
        <v>24</v>
      </c>
      <c r="B426" t="n">
        <v>150</v>
      </c>
      <c r="C426" t="inlineStr">
        <is>
          <t xml:space="preserve">CONCLUIDO	</t>
        </is>
      </c>
      <c r="D426" t="n">
        <v>6.4978</v>
      </c>
      <c r="E426" t="n">
        <v>15.39</v>
      </c>
      <c r="F426" t="n">
        <v>11.17</v>
      </c>
      <c r="G426" t="n">
        <v>30.46</v>
      </c>
      <c r="H426" t="n">
        <v>0.4</v>
      </c>
      <c r="I426" t="n">
        <v>22</v>
      </c>
      <c r="J426" t="n">
        <v>309.41</v>
      </c>
      <c r="K426" t="n">
        <v>61.82</v>
      </c>
      <c r="L426" t="n">
        <v>7</v>
      </c>
      <c r="M426" t="n">
        <v>20</v>
      </c>
      <c r="N426" t="n">
        <v>90.59</v>
      </c>
      <c r="O426" t="n">
        <v>38394.52</v>
      </c>
      <c r="P426" t="n">
        <v>196.68</v>
      </c>
      <c r="Q426" t="n">
        <v>624</v>
      </c>
      <c r="R426" t="n">
        <v>45.87</v>
      </c>
      <c r="S426" t="n">
        <v>29.8</v>
      </c>
      <c r="T426" t="n">
        <v>6884.36</v>
      </c>
      <c r="U426" t="n">
        <v>0.65</v>
      </c>
      <c r="V426" t="n">
        <v>0.84</v>
      </c>
      <c r="W426" t="n">
        <v>2.38</v>
      </c>
      <c r="X426" t="n">
        <v>0.42</v>
      </c>
      <c r="Y426" t="n">
        <v>1</v>
      </c>
      <c r="Z426" t="n">
        <v>10</v>
      </c>
    </row>
    <row r="427">
      <c r="A427" t="n">
        <v>25</v>
      </c>
      <c r="B427" t="n">
        <v>150</v>
      </c>
      <c r="C427" t="inlineStr">
        <is>
          <t xml:space="preserve">CONCLUIDO	</t>
        </is>
      </c>
      <c r="D427" t="n">
        <v>6.5267</v>
      </c>
      <c r="E427" t="n">
        <v>15.32</v>
      </c>
      <c r="F427" t="n">
        <v>11.16</v>
      </c>
      <c r="G427" t="n">
        <v>31.88</v>
      </c>
      <c r="H427" t="n">
        <v>0.42</v>
      </c>
      <c r="I427" t="n">
        <v>21</v>
      </c>
      <c r="J427" t="n">
        <v>309.95</v>
      </c>
      <c r="K427" t="n">
        <v>61.82</v>
      </c>
      <c r="L427" t="n">
        <v>7.25</v>
      </c>
      <c r="M427" t="n">
        <v>19</v>
      </c>
      <c r="N427" t="n">
        <v>90.88</v>
      </c>
      <c r="O427" t="n">
        <v>38461.6</v>
      </c>
      <c r="P427" t="n">
        <v>196.23</v>
      </c>
      <c r="Q427" t="n">
        <v>624.03</v>
      </c>
      <c r="R427" t="n">
        <v>44.97</v>
      </c>
      <c r="S427" t="n">
        <v>29.8</v>
      </c>
      <c r="T427" t="n">
        <v>6439.53</v>
      </c>
      <c r="U427" t="n">
        <v>0.66</v>
      </c>
      <c r="V427" t="n">
        <v>0.84</v>
      </c>
      <c r="W427" t="n">
        <v>2.39</v>
      </c>
      <c r="X427" t="n">
        <v>0.41</v>
      </c>
      <c r="Y427" t="n">
        <v>1</v>
      </c>
      <c r="Z427" t="n">
        <v>10</v>
      </c>
    </row>
    <row r="428">
      <c r="A428" t="n">
        <v>26</v>
      </c>
      <c r="B428" t="n">
        <v>150</v>
      </c>
      <c r="C428" t="inlineStr">
        <is>
          <t xml:space="preserve">CONCLUIDO	</t>
        </is>
      </c>
      <c r="D428" t="n">
        <v>6.5629</v>
      </c>
      <c r="E428" t="n">
        <v>15.24</v>
      </c>
      <c r="F428" t="n">
        <v>11.13</v>
      </c>
      <c r="G428" t="n">
        <v>33.39</v>
      </c>
      <c r="H428" t="n">
        <v>0.43</v>
      </c>
      <c r="I428" t="n">
        <v>20</v>
      </c>
      <c r="J428" t="n">
        <v>310.5</v>
      </c>
      <c r="K428" t="n">
        <v>61.82</v>
      </c>
      <c r="L428" t="n">
        <v>7.5</v>
      </c>
      <c r="M428" t="n">
        <v>18</v>
      </c>
      <c r="N428" t="n">
        <v>91.18000000000001</v>
      </c>
      <c r="O428" t="n">
        <v>38528.81</v>
      </c>
      <c r="P428" t="n">
        <v>195.8</v>
      </c>
      <c r="Q428" t="n">
        <v>624.01</v>
      </c>
      <c r="R428" t="n">
        <v>44.21</v>
      </c>
      <c r="S428" t="n">
        <v>29.8</v>
      </c>
      <c r="T428" t="n">
        <v>6063.92</v>
      </c>
      <c r="U428" t="n">
        <v>0.67</v>
      </c>
      <c r="V428" t="n">
        <v>0.84</v>
      </c>
      <c r="W428" t="n">
        <v>2.38</v>
      </c>
      <c r="X428" t="n">
        <v>0.38</v>
      </c>
      <c r="Y428" t="n">
        <v>1</v>
      </c>
      <c r="Z428" t="n">
        <v>10</v>
      </c>
    </row>
    <row r="429">
      <c r="A429" t="n">
        <v>27</v>
      </c>
      <c r="B429" t="n">
        <v>150</v>
      </c>
      <c r="C429" t="inlineStr">
        <is>
          <t xml:space="preserve">CONCLUIDO	</t>
        </is>
      </c>
      <c r="D429" t="n">
        <v>6.5995</v>
      </c>
      <c r="E429" t="n">
        <v>15.15</v>
      </c>
      <c r="F429" t="n">
        <v>11.1</v>
      </c>
      <c r="G429" t="n">
        <v>35.05</v>
      </c>
      <c r="H429" t="n">
        <v>0.44</v>
      </c>
      <c r="I429" t="n">
        <v>19</v>
      </c>
      <c r="J429" t="n">
        <v>311.04</v>
      </c>
      <c r="K429" t="n">
        <v>61.82</v>
      </c>
      <c r="L429" t="n">
        <v>7.75</v>
      </c>
      <c r="M429" t="n">
        <v>17</v>
      </c>
      <c r="N429" t="n">
        <v>91.47</v>
      </c>
      <c r="O429" t="n">
        <v>38596.15</v>
      </c>
      <c r="P429" t="n">
        <v>194.7</v>
      </c>
      <c r="Q429" t="n">
        <v>624.01</v>
      </c>
      <c r="R429" t="n">
        <v>43.29</v>
      </c>
      <c r="S429" t="n">
        <v>29.8</v>
      </c>
      <c r="T429" t="n">
        <v>5605.87</v>
      </c>
      <c r="U429" t="n">
        <v>0.6899999999999999</v>
      </c>
      <c r="V429" t="n">
        <v>0.84</v>
      </c>
      <c r="W429" t="n">
        <v>2.38</v>
      </c>
      <c r="X429" t="n">
        <v>0.35</v>
      </c>
      <c r="Y429" t="n">
        <v>1</v>
      </c>
      <c r="Z429" t="n">
        <v>10</v>
      </c>
    </row>
    <row r="430">
      <c r="A430" t="n">
        <v>28</v>
      </c>
      <c r="B430" t="n">
        <v>150</v>
      </c>
      <c r="C430" t="inlineStr">
        <is>
          <t xml:space="preserve">CONCLUIDO	</t>
        </is>
      </c>
      <c r="D430" t="n">
        <v>6.5969</v>
      </c>
      <c r="E430" t="n">
        <v>15.16</v>
      </c>
      <c r="F430" t="n">
        <v>11.11</v>
      </c>
      <c r="G430" t="n">
        <v>35.07</v>
      </c>
      <c r="H430" t="n">
        <v>0.46</v>
      </c>
      <c r="I430" t="n">
        <v>19</v>
      </c>
      <c r="J430" t="n">
        <v>311.59</v>
      </c>
      <c r="K430" t="n">
        <v>61.82</v>
      </c>
      <c r="L430" t="n">
        <v>8</v>
      </c>
      <c r="M430" t="n">
        <v>17</v>
      </c>
      <c r="N430" t="n">
        <v>91.77</v>
      </c>
      <c r="O430" t="n">
        <v>38663.62</v>
      </c>
      <c r="P430" t="n">
        <v>194.59</v>
      </c>
      <c r="Q430" t="n">
        <v>623.97</v>
      </c>
      <c r="R430" t="n">
        <v>43.61</v>
      </c>
      <c r="S430" t="n">
        <v>29.8</v>
      </c>
      <c r="T430" t="n">
        <v>5767.53</v>
      </c>
      <c r="U430" t="n">
        <v>0.68</v>
      </c>
      <c r="V430" t="n">
        <v>0.84</v>
      </c>
      <c r="W430" t="n">
        <v>2.38</v>
      </c>
      <c r="X430" t="n">
        <v>0.36</v>
      </c>
      <c r="Y430" t="n">
        <v>1</v>
      </c>
      <c r="Z430" t="n">
        <v>10</v>
      </c>
    </row>
    <row r="431">
      <c r="A431" t="n">
        <v>29</v>
      </c>
      <c r="B431" t="n">
        <v>150</v>
      </c>
      <c r="C431" t="inlineStr">
        <is>
          <t xml:space="preserve">CONCLUIDO	</t>
        </is>
      </c>
      <c r="D431" t="n">
        <v>6.6286</v>
      </c>
      <c r="E431" t="n">
        <v>15.09</v>
      </c>
      <c r="F431" t="n">
        <v>11.09</v>
      </c>
      <c r="G431" t="n">
        <v>36.96</v>
      </c>
      <c r="H431" t="n">
        <v>0.47</v>
      </c>
      <c r="I431" t="n">
        <v>18</v>
      </c>
      <c r="J431" t="n">
        <v>312.14</v>
      </c>
      <c r="K431" t="n">
        <v>61.82</v>
      </c>
      <c r="L431" t="n">
        <v>8.25</v>
      </c>
      <c r="M431" t="n">
        <v>16</v>
      </c>
      <c r="N431" t="n">
        <v>92.06999999999999</v>
      </c>
      <c r="O431" t="n">
        <v>38731.35</v>
      </c>
      <c r="P431" t="n">
        <v>194.02</v>
      </c>
      <c r="Q431" t="n">
        <v>624</v>
      </c>
      <c r="R431" t="n">
        <v>43.03</v>
      </c>
      <c r="S431" t="n">
        <v>29.8</v>
      </c>
      <c r="T431" t="n">
        <v>5482.56</v>
      </c>
      <c r="U431" t="n">
        <v>0.6899999999999999</v>
      </c>
      <c r="V431" t="n">
        <v>0.84</v>
      </c>
      <c r="W431" t="n">
        <v>2.38</v>
      </c>
      <c r="X431" t="n">
        <v>0.34</v>
      </c>
      <c r="Y431" t="n">
        <v>1</v>
      </c>
      <c r="Z431" t="n">
        <v>10</v>
      </c>
    </row>
    <row r="432">
      <c r="A432" t="n">
        <v>30</v>
      </c>
      <c r="B432" t="n">
        <v>150</v>
      </c>
      <c r="C432" t="inlineStr">
        <is>
          <t xml:space="preserve">CONCLUIDO	</t>
        </is>
      </c>
      <c r="D432" t="n">
        <v>6.6341</v>
      </c>
      <c r="E432" t="n">
        <v>15.07</v>
      </c>
      <c r="F432" t="n">
        <v>11.08</v>
      </c>
      <c r="G432" t="n">
        <v>36.92</v>
      </c>
      <c r="H432" t="n">
        <v>0.48</v>
      </c>
      <c r="I432" t="n">
        <v>18</v>
      </c>
      <c r="J432" t="n">
        <v>312.69</v>
      </c>
      <c r="K432" t="n">
        <v>61.82</v>
      </c>
      <c r="L432" t="n">
        <v>8.5</v>
      </c>
      <c r="M432" t="n">
        <v>16</v>
      </c>
      <c r="N432" t="n">
        <v>92.37</v>
      </c>
      <c r="O432" t="n">
        <v>38799.09</v>
      </c>
      <c r="P432" t="n">
        <v>193.31</v>
      </c>
      <c r="Q432" t="n">
        <v>623.99</v>
      </c>
      <c r="R432" t="n">
        <v>42.59</v>
      </c>
      <c r="S432" t="n">
        <v>29.8</v>
      </c>
      <c r="T432" t="n">
        <v>5265.41</v>
      </c>
      <c r="U432" t="n">
        <v>0.7</v>
      </c>
      <c r="V432" t="n">
        <v>0.84</v>
      </c>
      <c r="W432" t="n">
        <v>2.38</v>
      </c>
      <c r="X432" t="n">
        <v>0.33</v>
      </c>
      <c r="Y432" t="n">
        <v>1</v>
      </c>
      <c r="Z432" t="n">
        <v>10</v>
      </c>
    </row>
    <row r="433">
      <c r="A433" t="n">
        <v>31</v>
      </c>
      <c r="B433" t="n">
        <v>150</v>
      </c>
      <c r="C433" t="inlineStr">
        <is>
          <t xml:space="preserve">CONCLUIDO	</t>
        </is>
      </c>
      <c r="D433" t="n">
        <v>6.6619</v>
      </c>
      <c r="E433" t="n">
        <v>15.01</v>
      </c>
      <c r="F433" t="n">
        <v>11.07</v>
      </c>
      <c r="G433" t="n">
        <v>39.07</v>
      </c>
      <c r="H433" t="n">
        <v>0.5</v>
      </c>
      <c r="I433" t="n">
        <v>17</v>
      </c>
      <c r="J433" t="n">
        <v>313.24</v>
      </c>
      <c r="K433" t="n">
        <v>61.82</v>
      </c>
      <c r="L433" t="n">
        <v>8.75</v>
      </c>
      <c r="M433" t="n">
        <v>15</v>
      </c>
      <c r="N433" t="n">
        <v>92.67</v>
      </c>
      <c r="O433" t="n">
        <v>38866.96</v>
      </c>
      <c r="P433" t="n">
        <v>192.82</v>
      </c>
      <c r="Q433" t="n">
        <v>624.04</v>
      </c>
      <c r="R433" t="n">
        <v>42.37</v>
      </c>
      <c r="S433" t="n">
        <v>29.8</v>
      </c>
      <c r="T433" t="n">
        <v>5160.12</v>
      </c>
      <c r="U433" t="n">
        <v>0.7</v>
      </c>
      <c r="V433" t="n">
        <v>0.84</v>
      </c>
      <c r="W433" t="n">
        <v>2.38</v>
      </c>
      <c r="X433" t="n">
        <v>0.32</v>
      </c>
      <c r="Y433" t="n">
        <v>1</v>
      </c>
      <c r="Z433" t="n">
        <v>10</v>
      </c>
    </row>
    <row r="434">
      <c r="A434" t="n">
        <v>32</v>
      </c>
      <c r="B434" t="n">
        <v>150</v>
      </c>
      <c r="C434" t="inlineStr">
        <is>
          <t xml:space="preserve">CONCLUIDO	</t>
        </is>
      </c>
      <c r="D434" t="n">
        <v>6.6577</v>
      </c>
      <c r="E434" t="n">
        <v>15.02</v>
      </c>
      <c r="F434" t="n">
        <v>11.08</v>
      </c>
      <c r="G434" t="n">
        <v>39.1</v>
      </c>
      <c r="H434" t="n">
        <v>0.51</v>
      </c>
      <c r="I434" t="n">
        <v>17</v>
      </c>
      <c r="J434" t="n">
        <v>313.79</v>
      </c>
      <c r="K434" t="n">
        <v>61.82</v>
      </c>
      <c r="L434" t="n">
        <v>9</v>
      </c>
      <c r="M434" t="n">
        <v>15</v>
      </c>
      <c r="N434" t="n">
        <v>92.97</v>
      </c>
      <c r="O434" t="n">
        <v>38934.97</v>
      </c>
      <c r="P434" t="n">
        <v>193.11</v>
      </c>
      <c r="Q434" t="n">
        <v>624.05</v>
      </c>
      <c r="R434" t="n">
        <v>42.83</v>
      </c>
      <c r="S434" t="n">
        <v>29.8</v>
      </c>
      <c r="T434" t="n">
        <v>5389.6</v>
      </c>
      <c r="U434" t="n">
        <v>0.7</v>
      </c>
      <c r="V434" t="n">
        <v>0.84</v>
      </c>
      <c r="W434" t="n">
        <v>2.37</v>
      </c>
      <c r="X434" t="n">
        <v>0.33</v>
      </c>
      <c r="Y434" t="n">
        <v>1</v>
      </c>
      <c r="Z434" t="n">
        <v>10</v>
      </c>
    </row>
    <row r="435">
      <c r="A435" t="n">
        <v>33</v>
      </c>
      <c r="B435" t="n">
        <v>150</v>
      </c>
      <c r="C435" t="inlineStr">
        <is>
          <t xml:space="preserve">CONCLUIDO	</t>
        </is>
      </c>
      <c r="D435" t="n">
        <v>6.6988</v>
      </c>
      <c r="E435" t="n">
        <v>14.93</v>
      </c>
      <c r="F435" t="n">
        <v>11.04</v>
      </c>
      <c r="G435" t="n">
        <v>41.41</v>
      </c>
      <c r="H435" t="n">
        <v>0.52</v>
      </c>
      <c r="I435" t="n">
        <v>16</v>
      </c>
      <c r="J435" t="n">
        <v>314.34</v>
      </c>
      <c r="K435" t="n">
        <v>61.82</v>
      </c>
      <c r="L435" t="n">
        <v>9.25</v>
      </c>
      <c r="M435" t="n">
        <v>14</v>
      </c>
      <c r="N435" t="n">
        <v>93.27</v>
      </c>
      <c r="O435" t="n">
        <v>39003.11</v>
      </c>
      <c r="P435" t="n">
        <v>192.2</v>
      </c>
      <c r="Q435" t="n">
        <v>624.04</v>
      </c>
      <c r="R435" t="n">
        <v>41.39</v>
      </c>
      <c r="S435" t="n">
        <v>29.8</v>
      </c>
      <c r="T435" t="n">
        <v>4673.24</v>
      </c>
      <c r="U435" t="n">
        <v>0.72</v>
      </c>
      <c r="V435" t="n">
        <v>0.85</v>
      </c>
      <c r="W435" t="n">
        <v>2.38</v>
      </c>
      <c r="X435" t="n">
        <v>0.29</v>
      </c>
      <c r="Y435" t="n">
        <v>1</v>
      </c>
      <c r="Z435" t="n">
        <v>10</v>
      </c>
    </row>
    <row r="436">
      <c r="A436" t="n">
        <v>34</v>
      </c>
      <c r="B436" t="n">
        <v>150</v>
      </c>
      <c r="C436" t="inlineStr">
        <is>
          <t xml:space="preserve">CONCLUIDO	</t>
        </is>
      </c>
      <c r="D436" t="n">
        <v>6.6964</v>
      </c>
      <c r="E436" t="n">
        <v>14.93</v>
      </c>
      <c r="F436" t="n">
        <v>11.05</v>
      </c>
      <c r="G436" t="n">
        <v>41.43</v>
      </c>
      <c r="H436" t="n">
        <v>0.54</v>
      </c>
      <c r="I436" t="n">
        <v>16</v>
      </c>
      <c r="J436" t="n">
        <v>314.9</v>
      </c>
      <c r="K436" t="n">
        <v>61.82</v>
      </c>
      <c r="L436" t="n">
        <v>9.5</v>
      </c>
      <c r="M436" t="n">
        <v>14</v>
      </c>
      <c r="N436" t="n">
        <v>93.56999999999999</v>
      </c>
      <c r="O436" t="n">
        <v>39071.38</v>
      </c>
      <c r="P436" t="n">
        <v>191.85</v>
      </c>
      <c r="Q436" t="n">
        <v>623.97</v>
      </c>
      <c r="R436" t="n">
        <v>41.66</v>
      </c>
      <c r="S436" t="n">
        <v>29.8</v>
      </c>
      <c r="T436" t="n">
        <v>4809.14</v>
      </c>
      <c r="U436" t="n">
        <v>0.72</v>
      </c>
      <c r="V436" t="n">
        <v>0.85</v>
      </c>
      <c r="W436" t="n">
        <v>2.38</v>
      </c>
      <c r="X436" t="n">
        <v>0.3</v>
      </c>
      <c r="Y436" t="n">
        <v>1</v>
      </c>
      <c r="Z436" t="n">
        <v>10</v>
      </c>
    </row>
    <row r="437">
      <c r="A437" t="n">
        <v>35</v>
      </c>
      <c r="B437" t="n">
        <v>150</v>
      </c>
      <c r="C437" t="inlineStr">
        <is>
          <t xml:space="preserve">CONCLUIDO	</t>
        </is>
      </c>
      <c r="D437" t="n">
        <v>6.6911</v>
      </c>
      <c r="E437" t="n">
        <v>14.95</v>
      </c>
      <c r="F437" t="n">
        <v>11.06</v>
      </c>
      <c r="G437" t="n">
        <v>41.47</v>
      </c>
      <c r="H437" t="n">
        <v>0.55</v>
      </c>
      <c r="I437" t="n">
        <v>16</v>
      </c>
      <c r="J437" t="n">
        <v>315.45</v>
      </c>
      <c r="K437" t="n">
        <v>61.82</v>
      </c>
      <c r="L437" t="n">
        <v>9.75</v>
      </c>
      <c r="M437" t="n">
        <v>14</v>
      </c>
      <c r="N437" t="n">
        <v>93.88</v>
      </c>
      <c r="O437" t="n">
        <v>39139.8</v>
      </c>
      <c r="P437" t="n">
        <v>191.54</v>
      </c>
      <c r="Q437" t="n">
        <v>624.0599999999999</v>
      </c>
      <c r="R437" t="n">
        <v>42.16</v>
      </c>
      <c r="S437" t="n">
        <v>29.8</v>
      </c>
      <c r="T437" t="n">
        <v>5060.17</v>
      </c>
      <c r="U437" t="n">
        <v>0.71</v>
      </c>
      <c r="V437" t="n">
        <v>0.84</v>
      </c>
      <c r="W437" t="n">
        <v>2.38</v>
      </c>
      <c r="X437" t="n">
        <v>0.31</v>
      </c>
      <c r="Y437" t="n">
        <v>1</v>
      </c>
      <c r="Z437" t="n">
        <v>10</v>
      </c>
    </row>
    <row r="438">
      <c r="A438" t="n">
        <v>36</v>
      </c>
      <c r="B438" t="n">
        <v>150</v>
      </c>
      <c r="C438" t="inlineStr">
        <is>
          <t xml:space="preserve">CONCLUIDO	</t>
        </is>
      </c>
      <c r="D438" t="n">
        <v>6.7263</v>
      </c>
      <c r="E438" t="n">
        <v>14.87</v>
      </c>
      <c r="F438" t="n">
        <v>11.04</v>
      </c>
      <c r="G438" t="n">
        <v>44.15</v>
      </c>
      <c r="H438" t="n">
        <v>0.5600000000000001</v>
      </c>
      <c r="I438" t="n">
        <v>15</v>
      </c>
      <c r="J438" t="n">
        <v>316.01</v>
      </c>
      <c r="K438" t="n">
        <v>61.82</v>
      </c>
      <c r="L438" t="n">
        <v>10</v>
      </c>
      <c r="M438" t="n">
        <v>13</v>
      </c>
      <c r="N438" t="n">
        <v>94.18000000000001</v>
      </c>
      <c r="O438" t="n">
        <v>39208.35</v>
      </c>
      <c r="P438" t="n">
        <v>191.16</v>
      </c>
      <c r="Q438" t="n">
        <v>623.98</v>
      </c>
      <c r="R438" t="n">
        <v>41.48</v>
      </c>
      <c r="S438" t="n">
        <v>29.8</v>
      </c>
      <c r="T438" t="n">
        <v>4721.13</v>
      </c>
      <c r="U438" t="n">
        <v>0.72</v>
      </c>
      <c r="V438" t="n">
        <v>0.85</v>
      </c>
      <c r="W438" t="n">
        <v>2.37</v>
      </c>
      <c r="X438" t="n">
        <v>0.29</v>
      </c>
      <c r="Y438" t="n">
        <v>1</v>
      </c>
      <c r="Z438" t="n">
        <v>10</v>
      </c>
    </row>
    <row r="439">
      <c r="A439" t="n">
        <v>37</v>
      </c>
      <c r="B439" t="n">
        <v>150</v>
      </c>
      <c r="C439" t="inlineStr">
        <is>
          <t xml:space="preserve">CONCLUIDO	</t>
        </is>
      </c>
      <c r="D439" t="n">
        <v>6.7272</v>
      </c>
      <c r="E439" t="n">
        <v>14.86</v>
      </c>
      <c r="F439" t="n">
        <v>11.03</v>
      </c>
      <c r="G439" t="n">
        <v>44.14</v>
      </c>
      <c r="H439" t="n">
        <v>0.58</v>
      </c>
      <c r="I439" t="n">
        <v>15</v>
      </c>
      <c r="J439" t="n">
        <v>316.56</v>
      </c>
      <c r="K439" t="n">
        <v>61.82</v>
      </c>
      <c r="L439" t="n">
        <v>10.25</v>
      </c>
      <c r="M439" t="n">
        <v>13</v>
      </c>
      <c r="N439" t="n">
        <v>94.48999999999999</v>
      </c>
      <c r="O439" t="n">
        <v>39277.04</v>
      </c>
      <c r="P439" t="n">
        <v>191.02</v>
      </c>
      <c r="Q439" t="n">
        <v>623.97</v>
      </c>
      <c r="R439" t="n">
        <v>41.09</v>
      </c>
      <c r="S439" t="n">
        <v>29.8</v>
      </c>
      <c r="T439" t="n">
        <v>4530.23</v>
      </c>
      <c r="U439" t="n">
        <v>0.73</v>
      </c>
      <c r="V439" t="n">
        <v>0.85</v>
      </c>
      <c r="W439" t="n">
        <v>2.38</v>
      </c>
      <c r="X439" t="n">
        <v>0.29</v>
      </c>
      <c r="Y439" t="n">
        <v>1</v>
      </c>
      <c r="Z439" t="n">
        <v>10</v>
      </c>
    </row>
    <row r="440">
      <c r="A440" t="n">
        <v>38</v>
      </c>
      <c r="B440" t="n">
        <v>150</v>
      </c>
      <c r="C440" t="inlineStr">
        <is>
          <t xml:space="preserve">CONCLUIDO	</t>
        </is>
      </c>
      <c r="D440" t="n">
        <v>6.7663</v>
      </c>
      <c r="E440" t="n">
        <v>14.78</v>
      </c>
      <c r="F440" t="n">
        <v>11</v>
      </c>
      <c r="G440" t="n">
        <v>47.16</v>
      </c>
      <c r="H440" t="n">
        <v>0.59</v>
      </c>
      <c r="I440" t="n">
        <v>14</v>
      </c>
      <c r="J440" t="n">
        <v>317.12</v>
      </c>
      <c r="K440" t="n">
        <v>61.82</v>
      </c>
      <c r="L440" t="n">
        <v>10.5</v>
      </c>
      <c r="M440" t="n">
        <v>12</v>
      </c>
      <c r="N440" t="n">
        <v>94.8</v>
      </c>
      <c r="O440" t="n">
        <v>39345.87</v>
      </c>
      <c r="P440" t="n">
        <v>189.8</v>
      </c>
      <c r="Q440" t="n">
        <v>623.97</v>
      </c>
      <c r="R440" t="n">
        <v>40.31</v>
      </c>
      <c r="S440" t="n">
        <v>29.8</v>
      </c>
      <c r="T440" t="n">
        <v>4144.6</v>
      </c>
      <c r="U440" t="n">
        <v>0.74</v>
      </c>
      <c r="V440" t="n">
        <v>0.85</v>
      </c>
      <c r="W440" t="n">
        <v>2.38</v>
      </c>
      <c r="X440" t="n">
        <v>0.26</v>
      </c>
      <c r="Y440" t="n">
        <v>1</v>
      </c>
      <c r="Z440" t="n">
        <v>10</v>
      </c>
    </row>
    <row r="441">
      <c r="A441" t="n">
        <v>39</v>
      </c>
      <c r="B441" t="n">
        <v>150</v>
      </c>
      <c r="C441" t="inlineStr">
        <is>
          <t xml:space="preserve">CONCLUIDO	</t>
        </is>
      </c>
      <c r="D441" t="n">
        <v>6.7691</v>
      </c>
      <c r="E441" t="n">
        <v>14.77</v>
      </c>
      <c r="F441" t="n">
        <v>11</v>
      </c>
      <c r="G441" t="n">
        <v>47.13</v>
      </c>
      <c r="H441" t="n">
        <v>0.6</v>
      </c>
      <c r="I441" t="n">
        <v>14</v>
      </c>
      <c r="J441" t="n">
        <v>317.68</v>
      </c>
      <c r="K441" t="n">
        <v>61.82</v>
      </c>
      <c r="L441" t="n">
        <v>10.75</v>
      </c>
      <c r="M441" t="n">
        <v>12</v>
      </c>
      <c r="N441" t="n">
        <v>95.11</v>
      </c>
      <c r="O441" t="n">
        <v>39414.84</v>
      </c>
      <c r="P441" t="n">
        <v>189.98</v>
      </c>
      <c r="Q441" t="n">
        <v>623.99</v>
      </c>
      <c r="R441" t="n">
        <v>40.12</v>
      </c>
      <c r="S441" t="n">
        <v>29.8</v>
      </c>
      <c r="T441" t="n">
        <v>4049.93</v>
      </c>
      <c r="U441" t="n">
        <v>0.74</v>
      </c>
      <c r="V441" t="n">
        <v>0.85</v>
      </c>
      <c r="W441" t="n">
        <v>2.37</v>
      </c>
      <c r="X441" t="n">
        <v>0.25</v>
      </c>
      <c r="Y441" t="n">
        <v>1</v>
      </c>
      <c r="Z441" t="n">
        <v>10</v>
      </c>
    </row>
    <row r="442">
      <c r="A442" t="n">
        <v>40</v>
      </c>
      <c r="B442" t="n">
        <v>150</v>
      </c>
      <c r="C442" t="inlineStr">
        <is>
          <t xml:space="preserve">CONCLUIDO	</t>
        </is>
      </c>
      <c r="D442" t="n">
        <v>6.7693</v>
      </c>
      <c r="E442" t="n">
        <v>14.77</v>
      </c>
      <c r="F442" t="n">
        <v>11</v>
      </c>
      <c r="G442" t="n">
        <v>47.13</v>
      </c>
      <c r="H442" t="n">
        <v>0.62</v>
      </c>
      <c r="I442" t="n">
        <v>14</v>
      </c>
      <c r="J442" t="n">
        <v>318.24</v>
      </c>
      <c r="K442" t="n">
        <v>61.82</v>
      </c>
      <c r="L442" t="n">
        <v>11</v>
      </c>
      <c r="M442" t="n">
        <v>12</v>
      </c>
      <c r="N442" t="n">
        <v>95.42</v>
      </c>
      <c r="O442" t="n">
        <v>39483.95</v>
      </c>
      <c r="P442" t="n">
        <v>189.21</v>
      </c>
      <c r="Q442" t="n">
        <v>623.97</v>
      </c>
      <c r="R442" t="n">
        <v>40.05</v>
      </c>
      <c r="S442" t="n">
        <v>29.8</v>
      </c>
      <c r="T442" t="n">
        <v>4014.24</v>
      </c>
      <c r="U442" t="n">
        <v>0.74</v>
      </c>
      <c r="V442" t="n">
        <v>0.85</v>
      </c>
      <c r="W442" t="n">
        <v>2.38</v>
      </c>
      <c r="X442" t="n">
        <v>0.25</v>
      </c>
      <c r="Y442" t="n">
        <v>1</v>
      </c>
      <c r="Z442" t="n">
        <v>10</v>
      </c>
    </row>
    <row r="443">
      <c r="A443" t="n">
        <v>41</v>
      </c>
      <c r="B443" t="n">
        <v>150</v>
      </c>
      <c r="C443" t="inlineStr">
        <is>
          <t xml:space="preserve">CONCLUIDO	</t>
        </is>
      </c>
      <c r="D443" t="n">
        <v>6.7998</v>
      </c>
      <c r="E443" t="n">
        <v>14.71</v>
      </c>
      <c r="F443" t="n">
        <v>10.99</v>
      </c>
      <c r="G443" t="n">
        <v>50.71</v>
      </c>
      <c r="H443" t="n">
        <v>0.63</v>
      </c>
      <c r="I443" t="n">
        <v>13</v>
      </c>
      <c r="J443" t="n">
        <v>318.8</v>
      </c>
      <c r="K443" t="n">
        <v>61.82</v>
      </c>
      <c r="L443" t="n">
        <v>11.25</v>
      </c>
      <c r="M443" t="n">
        <v>11</v>
      </c>
      <c r="N443" t="n">
        <v>95.73</v>
      </c>
      <c r="O443" t="n">
        <v>39553.2</v>
      </c>
      <c r="P443" t="n">
        <v>188.51</v>
      </c>
      <c r="Q443" t="n">
        <v>623.99</v>
      </c>
      <c r="R443" t="n">
        <v>39.75</v>
      </c>
      <c r="S443" t="n">
        <v>29.8</v>
      </c>
      <c r="T443" t="n">
        <v>3870.31</v>
      </c>
      <c r="U443" t="n">
        <v>0.75</v>
      </c>
      <c r="V443" t="n">
        <v>0.85</v>
      </c>
      <c r="W443" t="n">
        <v>2.37</v>
      </c>
      <c r="X443" t="n">
        <v>0.24</v>
      </c>
      <c r="Y443" t="n">
        <v>1</v>
      </c>
      <c r="Z443" t="n">
        <v>10</v>
      </c>
    </row>
    <row r="444">
      <c r="A444" t="n">
        <v>42</v>
      </c>
      <c r="B444" t="n">
        <v>150</v>
      </c>
      <c r="C444" t="inlineStr">
        <is>
          <t xml:space="preserve">CONCLUIDO	</t>
        </is>
      </c>
      <c r="D444" t="n">
        <v>6.7986</v>
      </c>
      <c r="E444" t="n">
        <v>14.71</v>
      </c>
      <c r="F444" t="n">
        <v>10.99</v>
      </c>
      <c r="G444" t="n">
        <v>50.72</v>
      </c>
      <c r="H444" t="n">
        <v>0.64</v>
      </c>
      <c r="I444" t="n">
        <v>13</v>
      </c>
      <c r="J444" t="n">
        <v>319.36</v>
      </c>
      <c r="K444" t="n">
        <v>61.82</v>
      </c>
      <c r="L444" t="n">
        <v>11.5</v>
      </c>
      <c r="M444" t="n">
        <v>11</v>
      </c>
      <c r="N444" t="n">
        <v>96.04000000000001</v>
      </c>
      <c r="O444" t="n">
        <v>39622.59</v>
      </c>
      <c r="P444" t="n">
        <v>188.82</v>
      </c>
      <c r="Q444" t="n">
        <v>623.97</v>
      </c>
      <c r="R444" t="n">
        <v>39.88</v>
      </c>
      <c r="S444" t="n">
        <v>29.8</v>
      </c>
      <c r="T444" t="n">
        <v>3931.38</v>
      </c>
      <c r="U444" t="n">
        <v>0.75</v>
      </c>
      <c r="V444" t="n">
        <v>0.85</v>
      </c>
      <c r="W444" t="n">
        <v>2.37</v>
      </c>
      <c r="X444" t="n">
        <v>0.24</v>
      </c>
      <c r="Y444" t="n">
        <v>1</v>
      </c>
      <c r="Z444" t="n">
        <v>10</v>
      </c>
    </row>
    <row r="445">
      <c r="A445" t="n">
        <v>43</v>
      </c>
      <c r="B445" t="n">
        <v>150</v>
      </c>
      <c r="C445" t="inlineStr">
        <is>
          <t xml:space="preserve">CONCLUIDO	</t>
        </is>
      </c>
      <c r="D445" t="n">
        <v>6.7963</v>
      </c>
      <c r="E445" t="n">
        <v>14.71</v>
      </c>
      <c r="F445" t="n">
        <v>10.99</v>
      </c>
      <c r="G445" t="n">
        <v>50.74</v>
      </c>
      <c r="H445" t="n">
        <v>0.65</v>
      </c>
      <c r="I445" t="n">
        <v>13</v>
      </c>
      <c r="J445" t="n">
        <v>319.93</v>
      </c>
      <c r="K445" t="n">
        <v>61.82</v>
      </c>
      <c r="L445" t="n">
        <v>11.75</v>
      </c>
      <c r="M445" t="n">
        <v>11</v>
      </c>
      <c r="N445" t="n">
        <v>96.36</v>
      </c>
      <c r="O445" t="n">
        <v>39692.13</v>
      </c>
      <c r="P445" t="n">
        <v>188.92</v>
      </c>
      <c r="Q445" t="n">
        <v>623.99</v>
      </c>
      <c r="R445" t="n">
        <v>40.13</v>
      </c>
      <c r="S445" t="n">
        <v>29.8</v>
      </c>
      <c r="T445" t="n">
        <v>4058.28</v>
      </c>
      <c r="U445" t="n">
        <v>0.74</v>
      </c>
      <c r="V445" t="n">
        <v>0.85</v>
      </c>
      <c r="W445" t="n">
        <v>2.37</v>
      </c>
      <c r="X445" t="n">
        <v>0.25</v>
      </c>
      <c r="Y445" t="n">
        <v>1</v>
      </c>
      <c r="Z445" t="n">
        <v>10</v>
      </c>
    </row>
    <row r="446">
      <c r="A446" t="n">
        <v>44</v>
      </c>
      <c r="B446" t="n">
        <v>150</v>
      </c>
      <c r="C446" t="inlineStr">
        <is>
          <t xml:space="preserve">CONCLUIDO	</t>
        </is>
      </c>
      <c r="D446" t="n">
        <v>6.7936</v>
      </c>
      <c r="E446" t="n">
        <v>14.72</v>
      </c>
      <c r="F446" t="n">
        <v>11</v>
      </c>
      <c r="G446" t="n">
        <v>50.77</v>
      </c>
      <c r="H446" t="n">
        <v>0.67</v>
      </c>
      <c r="I446" t="n">
        <v>13</v>
      </c>
      <c r="J446" t="n">
        <v>320.49</v>
      </c>
      <c r="K446" t="n">
        <v>61.82</v>
      </c>
      <c r="L446" t="n">
        <v>12</v>
      </c>
      <c r="M446" t="n">
        <v>11</v>
      </c>
      <c r="N446" t="n">
        <v>96.67</v>
      </c>
      <c r="O446" t="n">
        <v>39761.81</v>
      </c>
      <c r="P446" t="n">
        <v>188.37</v>
      </c>
      <c r="Q446" t="n">
        <v>623.97</v>
      </c>
      <c r="R446" t="n">
        <v>39.99</v>
      </c>
      <c r="S446" t="n">
        <v>29.8</v>
      </c>
      <c r="T446" t="n">
        <v>3988.82</v>
      </c>
      <c r="U446" t="n">
        <v>0.75</v>
      </c>
      <c r="V446" t="n">
        <v>0.85</v>
      </c>
      <c r="W446" t="n">
        <v>2.38</v>
      </c>
      <c r="X446" t="n">
        <v>0.25</v>
      </c>
      <c r="Y446" t="n">
        <v>1</v>
      </c>
      <c r="Z446" t="n">
        <v>10</v>
      </c>
    </row>
    <row r="447">
      <c r="A447" t="n">
        <v>45</v>
      </c>
      <c r="B447" t="n">
        <v>150</v>
      </c>
      <c r="C447" t="inlineStr">
        <is>
          <t xml:space="preserve">CONCLUIDO	</t>
        </is>
      </c>
      <c r="D447" t="n">
        <v>6.8373</v>
      </c>
      <c r="E447" t="n">
        <v>14.63</v>
      </c>
      <c r="F447" t="n">
        <v>10.96</v>
      </c>
      <c r="G447" t="n">
        <v>54.81</v>
      </c>
      <c r="H447" t="n">
        <v>0.68</v>
      </c>
      <c r="I447" t="n">
        <v>12</v>
      </c>
      <c r="J447" t="n">
        <v>321.06</v>
      </c>
      <c r="K447" t="n">
        <v>61.82</v>
      </c>
      <c r="L447" t="n">
        <v>12.25</v>
      </c>
      <c r="M447" t="n">
        <v>10</v>
      </c>
      <c r="N447" t="n">
        <v>96.98999999999999</v>
      </c>
      <c r="O447" t="n">
        <v>39831.64</v>
      </c>
      <c r="P447" t="n">
        <v>187.02</v>
      </c>
      <c r="Q447" t="n">
        <v>623.97</v>
      </c>
      <c r="R447" t="n">
        <v>38.99</v>
      </c>
      <c r="S447" t="n">
        <v>29.8</v>
      </c>
      <c r="T447" t="n">
        <v>3490.66</v>
      </c>
      <c r="U447" t="n">
        <v>0.76</v>
      </c>
      <c r="V447" t="n">
        <v>0.85</v>
      </c>
      <c r="W447" t="n">
        <v>2.37</v>
      </c>
      <c r="X447" t="n">
        <v>0.21</v>
      </c>
      <c r="Y447" t="n">
        <v>1</v>
      </c>
      <c r="Z447" t="n">
        <v>10</v>
      </c>
    </row>
    <row r="448">
      <c r="A448" t="n">
        <v>46</v>
      </c>
      <c r="B448" t="n">
        <v>150</v>
      </c>
      <c r="C448" t="inlineStr">
        <is>
          <t xml:space="preserve">CONCLUIDO	</t>
        </is>
      </c>
      <c r="D448" t="n">
        <v>6.8331</v>
      </c>
      <c r="E448" t="n">
        <v>14.63</v>
      </c>
      <c r="F448" t="n">
        <v>10.97</v>
      </c>
      <c r="G448" t="n">
        <v>54.85</v>
      </c>
      <c r="H448" t="n">
        <v>0.6899999999999999</v>
      </c>
      <c r="I448" t="n">
        <v>12</v>
      </c>
      <c r="J448" t="n">
        <v>321.63</v>
      </c>
      <c r="K448" t="n">
        <v>61.82</v>
      </c>
      <c r="L448" t="n">
        <v>12.5</v>
      </c>
      <c r="M448" t="n">
        <v>10</v>
      </c>
      <c r="N448" t="n">
        <v>97.31</v>
      </c>
      <c r="O448" t="n">
        <v>39901.61</v>
      </c>
      <c r="P448" t="n">
        <v>186.99</v>
      </c>
      <c r="Q448" t="n">
        <v>623.97</v>
      </c>
      <c r="R448" t="n">
        <v>39.15</v>
      </c>
      <c r="S448" t="n">
        <v>29.8</v>
      </c>
      <c r="T448" t="n">
        <v>3573.16</v>
      </c>
      <c r="U448" t="n">
        <v>0.76</v>
      </c>
      <c r="V448" t="n">
        <v>0.85</v>
      </c>
      <c r="W448" t="n">
        <v>2.38</v>
      </c>
      <c r="X448" t="n">
        <v>0.22</v>
      </c>
      <c r="Y448" t="n">
        <v>1</v>
      </c>
      <c r="Z448" t="n">
        <v>10</v>
      </c>
    </row>
    <row r="449">
      <c r="A449" t="n">
        <v>47</v>
      </c>
      <c r="B449" t="n">
        <v>150</v>
      </c>
      <c r="C449" t="inlineStr">
        <is>
          <t xml:space="preserve">CONCLUIDO	</t>
        </is>
      </c>
      <c r="D449" t="n">
        <v>6.8316</v>
      </c>
      <c r="E449" t="n">
        <v>14.64</v>
      </c>
      <c r="F449" t="n">
        <v>10.97</v>
      </c>
      <c r="G449" t="n">
        <v>54.87</v>
      </c>
      <c r="H449" t="n">
        <v>0.71</v>
      </c>
      <c r="I449" t="n">
        <v>12</v>
      </c>
      <c r="J449" t="n">
        <v>322.2</v>
      </c>
      <c r="K449" t="n">
        <v>61.82</v>
      </c>
      <c r="L449" t="n">
        <v>12.75</v>
      </c>
      <c r="M449" t="n">
        <v>10</v>
      </c>
      <c r="N449" t="n">
        <v>97.62</v>
      </c>
      <c r="O449" t="n">
        <v>39971.73</v>
      </c>
      <c r="P449" t="n">
        <v>187.14</v>
      </c>
      <c r="Q449" t="n">
        <v>624.01</v>
      </c>
      <c r="R449" t="n">
        <v>39.5</v>
      </c>
      <c r="S449" t="n">
        <v>29.8</v>
      </c>
      <c r="T449" t="n">
        <v>3748.33</v>
      </c>
      <c r="U449" t="n">
        <v>0.75</v>
      </c>
      <c r="V449" t="n">
        <v>0.85</v>
      </c>
      <c r="W449" t="n">
        <v>2.37</v>
      </c>
      <c r="X449" t="n">
        <v>0.23</v>
      </c>
      <c r="Y449" t="n">
        <v>1</v>
      </c>
      <c r="Z449" t="n">
        <v>10</v>
      </c>
    </row>
    <row r="450">
      <c r="A450" t="n">
        <v>48</v>
      </c>
      <c r="B450" t="n">
        <v>150</v>
      </c>
      <c r="C450" t="inlineStr">
        <is>
          <t xml:space="preserve">CONCLUIDO	</t>
        </is>
      </c>
      <c r="D450" t="n">
        <v>6.8306</v>
      </c>
      <c r="E450" t="n">
        <v>14.64</v>
      </c>
      <c r="F450" t="n">
        <v>10.98</v>
      </c>
      <c r="G450" t="n">
        <v>54.88</v>
      </c>
      <c r="H450" t="n">
        <v>0.72</v>
      </c>
      <c r="I450" t="n">
        <v>12</v>
      </c>
      <c r="J450" t="n">
        <v>322.77</v>
      </c>
      <c r="K450" t="n">
        <v>61.82</v>
      </c>
      <c r="L450" t="n">
        <v>13</v>
      </c>
      <c r="M450" t="n">
        <v>10</v>
      </c>
      <c r="N450" t="n">
        <v>97.94</v>
      </c>
      <c r="O450" t="n">
        <v>40042</v>
      </c>
      <c r="P450" t="n">
        <v>187.09</v>
      </c>
      <c r="Q450" t="n">
        <v>623.97</v>
      </c>
      <c r="R450" t="n">
        <v>39.49</v>
      </c>
      <c r="S450" t="n">
        <v>29.8</v>
      </c>
      <c r="T450" t="n">
        <v>3742.37</v>
      </c>
      <c r="U450" t="n">
        <v>0.75</v>
      </c>
      <c r="V450" t="n">
        <v>0.85</v>
      </c>
      <c r="W450" t="n">
        <v>2.37</v>
      </c>
      <c r="X450" t="n">
        <v>0.23</v>
      </c>
      <c r="Y450" t="n">
        <v>1</v>
      </c>
      <c r="Z450" t="n">
        <v>10</v>
      </c>
    </row>
    <row r="451">
      <c r="A451" t="n">
        <v>49</v>
      </c>
      <c r="B451" t="n">
        <v>150</v>
      </c>
      <c r="C451" t="inlineStr">
        <is>
          <t xml:space="preserve">CONCLUIDO	</t>
        </is>
      </c>
      <c r="D451" t="n">
        <v>6.8314</v>
      </c>
      <c r="E451" t="n">
        <v>14.64</v>
      </c>
      <c r="F451" t="n">
        <v>10.97</v>
      </c>
      <c r="G451" t="n">
        <v>54.87</v>
      </c>
      <c r="H451" t="n">
        <v>0.73</v>
      </c>
      <c r="I451" t="n">
        <v>12</v>
      </c>
      <c r="J451" t="n">
        <v>323.34</v>
      </c>
      <c r="K451" t="n">
        <v>61.82</v>
      </c>
      <c r="L451" t="n">
        <v>13.25</v>
      </c>
      <c r="M451" t="n">
        <v>10</v>
      </c>
      <c r="N451" t="n">
        <v>98.27</v>
      </c>
      <c r="O451" t="n">
        <v>40112.54</v>
      </c>
      <c r="P451" t="n">
        <v>186.13</v>
      </c>
      <c r="Q451" t="n">
        <v>623.97</v>
      </c>
      <c r="R451" t="n">
        <v>39.55</v>
      </c>
      <c r="S451" t="n">
        <v>29.8</v>
      </c>
      <c r="T451" t="n">
        <v>3770.77</v>
      </c>
      <c r="U451" t="n">
        <v>0.75</v>
      </c>
      <c r="V451" t="n">
        <v>0.85</v>
      </c>
      <c r="W451" t="n">
        <v>2.37</v>
      </c>
      <c r="X451" t="n">
        <v>0.23</v>
      </c>
      <c r="Y451" t="n">
        <v>1</v>
      </c>
      <c r="Z451" t="n">
        <v>10</v>
      </c>
    </row>
    <row r="452">
      <c r="A452" t="n">
        <v>50</v>
      </c>
      <c r="B452" t="n">
        <v>150</v>
      </c>
      <c r="C452" t="inlineStr">
        <is>
          <t xml:space="preserve">CONCLUIDO	</t>
        </is>
      </c>
      <c r="D452" t="n">
        <v>6.8756</v>
      </c>
      <c r="E452" t="n">
        <v>14.54</v>
      </c>
      <c r="F452" t="n">
        <v>10.94</v>
      </c>
      <c r="G452" t="n">
        <v>59.65</v>
      </c>
      <c r="H452" t="n">
        <v>0.74</v>
      </c>
      <c r="I452" t="n">
        <v>11</v>
      </c>
      <c r="J452" t="n">
        <v>323.91</v>
      </c>
      <c r="K452" t="n">
        <v>61.82</v>
      </c>
      <c r="L452" t="n">
        <v>13.5</v>
      </c>
      <c r="M452" t="n">
        <v>9</v>
      </c>
      <c r="N452" t="n">
        <v>98.59</v>
      </c>
      <c r="O452" t="n">
        <v>40183.11</v>
      </c>
      <c r="P452" t="n">
        <v>185.35</v>
      </c>
      <c r="Q452" t="n">
        <v>624.01</v>
      </c>
      <c r="R452" t="n">
        <v>38.17</v>
      </c>
      <c r="S452" t="n">
        <v>29.8</v>
      </c>
      <c r="T452" t="n">
        <v>3087.98</v>
      </c>
      <c r="U452" t="n">
        <v>0.78</v>
      </c>
      <c r="V452" t="n">
        <v>0.85</v>
      </c>
      <c r="W452" t="n">
        <v>2.37</v>
      </c>
      <c r="X452" t="n">
        <v>0.19</v>
      </c>
      <c r="Y452" t="n">
        <v>1</v>
      </c>
      <c r="Z452" t="n">
        <v>10</v>
      </c>
    </row>
    <row r="453">
      <c r="A453" t="n">
        <v>51</v>
      </c>
      <c r="B453" t="n">
        <v>150</v>
      </c>
      <c r="C453" t="inlineStr">
        <is>
          <t xml:space="preserve">CONCLUIDO	</t>
        </is>
      </c>
      <c r="D453" t="n">
        <v>6.8714</v>
      </c>
      <c r="E453" t="n">
        <v>14.55</v>
      </c>
      <c r="F453" t="n">
        <v>10.94</v>
      </c>
      <c r="G453" t="n">
        <v>59.7</v>
      </c>
      <c r="H453" t="n">
        <v>0.76</v>
      </c>
      <c r="I453" t="n">
        <v>11</v>
      </c>
      <c r="J453" t="n">
        <v>324.48</v>
      </c>
      <c r="K453" t="n">
        <v>61.82</v>
      </c>
      <c r="L453" t="n">
        <v>13.75</v>
      </c>
      <c r="M453" t="n">
        <v>9</v>
      </c>
      <c r="N453" t="n">
        <v>98.91</v>
      </c>
      <c r="O453" t="n">
        <v>40253.84</v>
      </c>
      <c r="P453" t="n">
        <v>185.45</v>
      </c>
      <c r="Q453" t="n">
        <v>623.97</v>
      </c>
      <c r="R453" t="n">
        <v>38.47</v>
      </c>
      <c r="S453" t="n">
        <v>29.8</v>
      </c>
      <c r="T453" t="n">
        <v>3237.91</v>
      </c>
      <c r="U453" t="n">
        <v>0.77</v>
      </c>
      <c r="V453" t="n">
        <v>0.85</v>
      </c>
      <c r="W453" t="n">
        <v>2.37</v>
      </c>
      <c r="X453" t="n">
        <v>0.2</v>
      </c>
      <c r="Y453" t="n">
        <v>1</v>
      </c>
      <c r="Z453" t="n">
        <v>10</v>
      </c>
    </row>
    <row r="454">
      <c r="A454" t="n">
        <v>52</v>
      </c>
      <c r="B454" t="n">
        <v>150</v>
      </c>
      <c r="C454" t="inlineStr">
        <is>
          <t xml:space="preserve">CONCLUIDO	</t>
        </is>
      </c>
      <c r="D454" t="n">
        <v>6.8713</v>
      </c>
      <c r="E454" t="n">
        <v>14.55</v>
      </c>
      <c r="F454" t="n">
        <v>10.95</v>
      </c>
      <c r="G454" t="n">
        <v>59.7</v>
      </c>
      <c r="H454" t="n">
        <v>0.77</v>
      </c>
      <c r="I454" t="n">
        <v>11</v>
      </c>
      <c r="J454" t="n">
        <v>325.06</v>
      </c>
      <c r="K454" t="n">
        <v>61.82</v>
      </c>
      <c r="L454" t="n">
        <v>14</v>
      </c>
      <c r="M454" t="n">
        <v>9</v>
      </c>
      <c r="N454" t="n">
        <v>99.23999999999999</v>
      </c>
      <c r="O454" t="n">
        <v>40324.71</v>
      </c>
      <c r="P454" t="n">
        <v>185.39</v>
      </c>
      <c r="Q454" t="n">
        <v>623.97</v>
      </c>
      <c r="R454" t="n">
        <v>38.53</v>
      </c>
      <c r="S454" t="n">
        <v>29.8</v>
      </c>
      <c r="T454" t="n">
        <v>3269.49</v>
      </c>
      <c r="U454" t="n">
        <v>0.77</v>
      </c>
      <c r="V454" t="n">
        <v>0.85</v>
      </c>
      <c r="W454" t="n">
        <v>2.37</v>
      </c>
      <c r="X454" t="n">
        <v>0.2</v>
      </c>
      <c r="Y454" t="n">
        <v>1</v>
      </c>
      <c r="Z454" t="n">
        <v>10</v>
      </c>
    </row>
    <row r="455">
      <c r="A455" t="n">
        <v>53</v>
      </c>
      <c r="B455" t="n">
        <v>150</v>
      </c>
      <c r="C455" t="inlineStr">
        <is>
          <t xml:space="preserve">CONCLUIDO	</t>
        </is>
      </c>
      <c r="D455" t="n">
        <v>6.8748</v>
      </c>
      <c r="E455" t="n">
        <v>14.55</v>
      </c>
      <c r="F455" t="n">
        <v>10.94</v>
      </c>
      <c r="G455" t="n">
        <v>59.66</v>
      </c>
      <c r="H455" t="n">
        <v>0.78</v>
      </c>
      <c r="I455" t="n">
        <v>11</v>
      </c>
      <c r="J455" t="n">
        <v>325.63</v>
      </c>
      <c r="K455" t="n">
        <v>61.82</v>
      </c>
      <c r="L455" t="n">
        <v>14.25</v>
      </c>
      <c r="M455" t="n">
        <v>9</v>
      </c>
      <c r="N455" t="n">
        <v>99.56</v>
      </c>
      <c r="O455" t="n">
        <v>40395.74</v>
      </c>
      <c r="P455" t="n">
        <v>184.52</v>
      </c>
      <c r="Q455" t="n">
        <v>623.97</v>
      </c>
      <c r="R455" t="n">
        <v>38.39</v>
      </c>
      <c r="S455" t="n">
        <v>29.8</v>
      </c>
      <c r="T455" t="n">
        <v>3199.98</v>
      </c>
      <c r="U455" t="n">
        <v>0.78</v>
      </c>
      <c r="V455" t="n">
        <v>0.85</v>
      </c>
      <c r="W455" t="n">
        <v>2.36</v>
      </c>
      <c r="X455" t="n">
        <v>0.19</v>
      </c>
      <c r="Y455" t="n">
        <v>1</v>
      </c>
      <c r="Z455" t="n">
        <v>10</v>
      </c>
    </row>
    <row r="456">
      <c r="A456" t="n">
        <v>54</v>
      </c>
      <c r="B456" t="n">
        <v>150</v>
      </c>
      <c r="C456" t="inlineStr">
        <is>
          <t xml:space="preserve">CONCLUIDO	</t>
        </is>
      </c>
      <c r="D456" t="n">
        <v>6.8698</v>
      </c>
      <c r="E456" t="n">
        <v>14.56</v>
      </c>
      <c r="F456" t="n">
        <v>10.95</v>
      </c>
      <c r="G456" t="n">
        <v>59.72</v>
      </c>
      <c r="H456" t="n">
        <v>0.79</v>
      </c>
      <c r="I456" t="n">
        <v>11</v>
      </c>
      <c r="J456" t="n">
        <v>326.21</v>
      </c>
      <c r="K456" t="n">
        <v>61.82</v>
      </c>
      <c r="L456" t="n">
        <v>14.5</v>
      </c>
      <c r="M456" t="n">
        <v>9</v>
      </c>
      <c r="N456" t="n">
        <v>99.89</v>
      </c>
      <c r="O456" t="n">
        <v>40466.92</v>
      </c>
      <c r="P456" t="n">
        <v>184.16</v>
      </c>
      <c r="Q456" t="n">
        <v>623.97</v>
      </c>
      <c r="R456" t="n">
        <v>38.67</v>
      </c>
      <c r="S456" t="n">
        <v>29.8</v>
      </c>
      <c r="T456" t="n">
        <v>3337.02</v>
      </c>
      <c r="U456" t="n">
        <v>0.77</v>
      </c>
      <c r="V456" t="n">
        <v>0.85</v>
      </c>
      <c r="W456" t="n">
        <v>2.37</v>
      </c>
      <c r="X456" t="n">
        <v>0.2</v>
      </c>
      <c r="Y456" t="n">
        <v>1</v>
      </c>
      <c r="Z456" t="n">
        <v>10</v>
      </c>
    </row>
    <row r="457">
      <c r="A457" t="n">
        <v>55</v>
      </c>
      <c r="B457" t="n">
        <v>150</v>
      </c>
      <c r="C457" t="inlineStr">
        <is>
          <t xml:space="preserve">CONCLUIDO	</t>
        </is>
      </c>
      <c r="D457" t="n">
        <v>6.9038</v>
      </c>
      <c r="E457" t="n">
        <v>14.48</v>
      </c>
      <c r="F457" t="n">
        <v>10.93</v>
      </c>
      <c r="G457" t="n">
        <v>65.59</v>
      </c>
      <c r="H457" t="n">
        <v>0.8</v>
      </c>
      <c r="I457" t="n">
        <v>10</v>
      </c>
      <c r="J457" t="n">
        <v>326.79</v>
      </c>
      <c r="K457" t="n">
        <v>61.82</v>
      </c>
      <c r="L457" t="n">
        <v>14.75</v>
      </c>
      <c r="M457" t="n">
        <v>8</v>
      </c>
      <c r="N457" t="n">
        <v>100.22</v>
      </c>
      <c r="O457" t="n">
        <v>40538.25</v>
      </c>
      <c r="P457" t="n">
        <v>183.74</v>
      </c>
      <c r="Q457" t="n">
        <v>623.97</v>
      </c>
      <c r="R457" t="n">
        <v>38.1</v>
      </c>
      <c r="S457" t="n">
        <v>29.8</v>
      </c>
      <c r="T457" t="n">
        <v>3057.01</v>
      </c>
      <c r="U457" t="n">
        <v>0.78</v>
      </c>
      <c r="V457" t="n">
        <v>0.85</v>
      </c>
      <c r="W457" t="n">
        <v>2.37</v>
      </c>
      <c r="X457" t="n">
        <v>0.19</v>
      </c>
      <c r="Y457" t="n">
        <v>1</v>
      </c>
      <c r="Z457" t="n">
        <v>10</v>
      </c>
    </row>
    <row r="458">
      <c r="A458" t="n">
        <v>56</v>
      </c>
      <c r="B458" t="n">
        <v>150</v>
      </c>
      <c r="C458" t="inlineStr">
        <is>
          <t xml:space="preserve">CONCLUIDO	</t>
        </is>
      </c>
      <c r="D458" t="n">
        <v>6.9057</v>
      </c>
      <c r="E458" t="n">
        <v>14.48</v>
      </c>
      <c r="F458" t="n">
        <v>10.93</v>
      </c>
      <c r="G458" t="n">
        <v>65.56999999999999</v>
      </c>
      <c r="H458" t="n">
        <v>0.82</v>
      </c>
      <c r="I458" t="n">
        <v>10</v>
      </c>
      <c r="J458" t="n">
        <v>327.37</v>
      </c>
      <c r="K458" t="n">
        <v>61.82</v>
      </c>
      <c r="L458" t="n">
        <v>15</v>
      </c>
      <c r="M458" t="n">
        <v>8</v>
      </c>
      <c r="N458" t="n">
        <v>100.55</v>
      </c>
      <c r="O458" t="n">
        <v>40609.74</v>
      </c>
      <c r="P458" t="n">
        <v>183.64</v>
      </c>
      <c r="Q458" t="n">
        <v>623.99</v>
      </c>
      <c r="R458" t="n">
        <v>37.89</v>
      </c>
      <c r="S458" t="n">
        <v>29.8</v>
      </c>
      <c r="T458" t="n">
        <v>2951.44</v>
      </c>
      <c r="U458" t="n">
        <v>0.79</v>
      </c>
      <c r="V458" t="n">
        <v>0.85</v>
      </c>
      <c r="W458" t="n">
        <v>2.37</v>
      </c>
      <c r="X458" t="n">
        <v>0.18</v>
      </c>
      <c r="Y458" t="n">
        <v>1</v>
      </c>
      <c r="Z458" t="n">
        <v>10</v>
      </c>
    </row>
    <row r="459">
      <c r="A459" t="n">
        <v>57</v>
      </c>
      <c r="B459" t="n">
        <v>150</v>
      </c>
      <c r="C459" t="inlineStr">
        <is>
          <t xml:space="preserve">CONCLUIDO	</t>
        </is>
      </c>
      <c r="D459" t="n">
        <v>6.9028</v>
      </c>
      <c r="E459" t="n">
        <v>14.49</v>
      </c>
      <c r="F459" t="n">
        <v>10.93</v>
      </c>
      <c r="G459" t="n">
        <v>65.61</v>
      </c>
      <c r="H459" t="n">
        <v>0.83</v>
      </c>
      <c r="I459" t="n">
        <v>10</v>
      </c>
      <c r="J459" t="n">
        <v>327.95</v>
      </c>
      <c r="K459" t="n">
        <v>61.82</v>
      </c>
      <c r="L459" t="n">
        <v>15.25</v>
      </c>
      <c r="M459" t="n">
        <v>8</v>
      </c>
      <c r="N459" t="n">
        <v>100.88</v>
      </c>
      <c r="O459" t="n">
        <v>40681.39</v>
      </c>
      <c r="P459" t="n">
        <v>183.97</v>
      </c>
      <c r="Q459" t="n">
        <v>623.97</v>
      </c>
      <c r="R459" t="n">
        <v>38.06</v>
      </c>
      <c r="S459" t="n">
        <v>29.8</v>
      </c>
      <c r="T459" t="n">
        <v>3038.42</v>
      </c>
      <c r="U459" t="n">
        <v>0.78</v>
      </c>
      <c r="V459" t="n">
        <v>0.85</v>
      </c>
      <c r="W459" t="n">
        <v>2.37</v>
      </c>
      <c r="X459" t="n">
        <v>0.19</v>
      </c>
      <c r="Y459" t="n">
        <v>1</v>
      </c>
      <c r="Z459" t="n">
        <v>10</v>
      </c>
    </row>
    <row r="460">
      <c r="A460" t="n">
        <v>58</v>
      </c>
      <c r="B460" t="n">
        <v>150</v>
      </c>
      <c r="C460" t="inlineStr">
        <is>
          <t xml:space="preserve">CONCLUIDO	</t>
        </is>
      </c>
      <c r="D460" t="n">
        <v>6.9066</v>
      </c>
      <c r="E460" t="n">
        <v>14.48</v>
      </c>
      <c r="F460" t="n">
        <v>10.93</v>
      </c>
      <c r="G460" t="n">
        <v>65.56</v>
      </c>
      <c r="H460" t="n">
        <v>0.84</v>
      </c>
      <c r="I460" t="n">
        <v>10</v>
      </c>
      <c r="J460" t="n">
        <v>328.53</v>
      </c>
      <c r="K460" t="n">
        <v>61.82</v>
      </c>
      <c r="L460" t="n">
        <v>15.5</v>
      </c>
      <c r="M460" t="n">
        <v>8</v>
      </c>
      <c r="N460" t="n">
        <v>101.21</v>
      </c>
      <c r="O460" t="n">
        <v>40753.2</v>
      </c>
      <c r="P460" t="n">
        <v>183.71</v>
      </c>
      <c r="Q460" t="n">
        <v>623.97</v>
      </c>
      <c r="R460" t="n">
        <v>37.9</v>
      </c>
      <c r="S460" t="n">
        <v>29.8</v>
      </c>
      <c r="T460" t="n">
        <v>2955.91</v>
      </c>
      <c r="U460" t="n">
        <v>0.79</v>
      </c>
      <c r="V460" t="n">
        <v>0.85</v>
      </c>
      <c r="W460" t="n">
        <v>2.37</v>
      </c>
      <c r="X460" t="n">
        <v>0.18</v>
      </c>
      <c r="Y460" t="n">
        <v>1</v>
      </c>
      <c r="Z460" t="n">
        <v>10</v>
      </c>
    </row>
    <row r="461">
      <c r="A461" t="n">
        <v>59</v>
      </c>
      <c r="B461" t="n">
        <v>150</v>
      </c>
      <c r="C461" t="inlineStr">
        <is>
          <t xml:space="preserve">CONCLUIDO	</t>
        </is>
      </c>
      <c r="D461" t="n">
        <v>6.9065</v>
      </c>
      <c r="E461" t="n">
        <v>14.48</v>
      </c>
      <c r="F461" t="n">
        <v>10.93</v>
      </c>
      <c r="G461" t="n">
        <v>65.56</v>
      </c>
      <c r="H461" t="n">
        <v>0.85</v>
      </c>
      <c r="I461" t="n">
        <v>10</v>
      </c>
      <c r="J461" t="n">
        <v>329.12</v>
      </c>
      <c r="K461" t="n">
        <v>61.82</v>
      </c>
      <c r="L461" t="n">
        <v>15.75</v>
      </c>
      <c r="M461" t="n">
        <v>8</v>
      </c>
      <c r="N461" t="n">
        <v>101.54</v>
      </c>
      <c r="O461" t="n">
        <v>40825.16</v>
      </c>
      <c r="P461" t="n">
        <v>182.96</v>
      </c>
      <c r="Q461" t="n">
        <v>624.02</v>
      </c>
      <c r="R461" t="n">
        <v>37.9</v>
      </c>
      <c r="S461" t="n">
        <v>29.8</v>
      </c>
      <c r="T461" t="n">
        <v>2958.71</v>
      </c>
      <c r="U461" t="n">
        <v>0.79</v>
      </c>
      <c r="V461" t="n">
        <v>0.85</v>
      </c>
      <c r="W461" t="n">
        <v>2.37</v>
      </c>
      <c r="X461" t="n">
        <v>0.18</v>
      </c>
      <c r="Y461" t="n">
        <v>1</v>
      </c>
      <c r="Z461" t="n">
        <v>10</v>
      </c>
    </row>
    <row r="462">
      <c r="A462" t="n">
        <v>60</v>
      </c>
      <c r="B462" t="n">
        <v>150</v>
      </c>
      <c r="C462" t="inlineStr">
        <is>
          <t xml:space="preserve">CONCLUIDO	</t>
        </is>
      </c>
      <c r="D462" t="n">
        <v>6.9094</v>
      </c>
      <c r="E462" t="n">
        <v>14.47</v>
      </c>
      <c r="F462" t="n">
        <v>10.92</v>
      </c>
      <c r="G462" t="n">
        <v>65.52</v>
      </c>
      <c r="H462" t="n">
        <v>0.86</v>
      </c>
      <c r="I462" t="n">
        <v>10</v>
      </c>
      <c r="J462" t="n">
        <v>329.7</v>
      </c>
      <c r="K462" t="n">
        <v>61.82</v>
      </c>
      <c r="L462" t="n">
        <v>16</v>
      </c>
      <c r="M462" t="n">
        <v>8</v>
      </c>
      <c r="N462" t="n">
        <v>101.88</v>
      </c>
      <c r="O462" t="n">
        <v>40897.29</v>
      </c>
      <c r="P462" t="n">
        <v>182.31</v>
      </c>
      <c r="Q462" t="n">
        <v>624</v>
      </c>
      <c r="R462" t="n">
        <v>37.86</v>
      </c>
      <c r="S462" t="n">
        <v>29.8</v>
      </c>
      <c r="T462" t="n">
        <v>2936.09</v>
      </c>
      <c r="U462" t="n">
        <v>0.79</v>
      </c>
      <c r="V462" t="n">
        <v>0.86</v>
      </c>
      <c r="W462" t="n">
        <v>2.36</v>
      </c>
      <c r="X462" t="n">
        <v>0.17</v>
      </c>
      <c r="Y462" t="n">
        <v>1</v>
      </c>
      <c r="Z462" t="n">
        <v>10</v>
      </c>
    </row>
    <row r="463">
      <c r="A463" t="n">
        <v>61</v>
      </c>
      <c r="B463" t="n">
        <v>150</v>
      </c>
      <c r="C463" t="inlineStr">
        <is>
          <t xml:space="preserve">CONCLUIDO	</t>
        </is>
      </c>
      <c r="D463" t="n">
        <v>6.9431</v>
      </c>
      <c r="E463" t="n">
        <v>14.4</v>
      </c>
      <c r="F463" t="n">
        <v>10.91</v>
      </c>
      <c r="G463" t="n">
        <v>72.7</v>
      </c>
      <c r="H463" t="n">
        <v>0.88</v>
      </c>
      <c r="I463" t="n">
        <v>9</v>
      </c>
      <c r="J463" t="n">
        <v>330.29</v>
      </c>
      <c r="K463" t="n">
        <v>61.82</v>
      </c>
      <c r="L463" t="n">
        <v>16.25</v>
      </c>
      <c r="M463" t="n">
        <v>7</v>
      </c>
      <c r="N463" t="n">
        <v>102.21</v>
      </c>
      <c r="O463" t="n">
        <v>40969.57</v>
      </c>
      <c r="P463" t="n">
        <v>181.23</v>
      </c>
      <c r="Q463" t="n">
        <v>623.97</v>
      </c>
      <c r="R463" t="n">
        <v>37.26</v>
      </c>
      <c r="S463" t="n">
        <v>29.8</v>
      </c>
      <c r="T463" t="n">
        <v>2641.49</v>
      </c>
      <c r="U463" t="n">
        <v>0.8</v>
      </c>
      <c r="V463" t="n">
        <v>0.86</v>
      </c>
      <c r="W463" t="n">
        <v>2.37</v>
      </c>
      <c r="X463" t="n">
        <v>0.16</v>
      </c>
      <c r="Y463" t="n">
        <v>1</v>
      </c>
      <c r="Z463" t="n">
        <v>10</v>
      </c>
    </row>
    <row r="464">
      <c r="A464" t="n">
        <v>62</v>
      </c>
      <c r="B464" t="n">
        <v>150</v>
      </c>
      <c r="C464" t="inlineStr">
        <is>
          <t xml:space="preserve">CONCLUIDO	</t>
        </is>
      </c>
      <c r="D464" t="n">
        <v>6.944</v>
      </c>
      <c r="E464" t="n">
        <v>14.4</v>
      </c>
      <c r="F464" t="n">
        <v>10.9</v>
      </c>
      <c r="G464" t="n">
        <v>72.69</v>
      </c>
      <c r="H464" t="n">
        <v>0.89</v>
      </c>
      <c r="I464" t="n">
        <v>9</v>
      </c>
      <c r="J464" t="n">
        <v>330.87</v>
      </c>
      <c r="K464" t="n">
        <v>61.82</v>
      </c>
      <c r="L464" t="n">
        <v>16.5</v>
      </c>
      <c r="M464" t="n">
        <v>7</v>
      </c>
      <c r="N464" t="n">
        <v>102.55</v>
      </c>
      <c r="O464" t="n">
        <v>41042.02</v>
      </c>
      <c r="P464" t="n">
        <v>181.39</v>
      </c>
      <c r="Q464" t="n">
        <v>624.05</v>
      </c>
      <c r="R464" t="n">
        <v>37.3</v>
      </c>
      <c r="S464" t="n">
        <v>29.8</v>
      </c>
      <c r="T464" t="n">
        <v>2662.38</v>
      </c>
      <c r="U464" t="n">
        <v>0.8</v>
      </c>
      <c r="V464" t="n">
        <v>0.86</v>
      </c>
      <c r="W464" t="n">
        <v>2.36</v>
      </c>
      <c r="X464" t="n">
        <v>0.16</v>
      </c>
      <c r="Y464" t="n">
        <v>1</v>
      </c>
      <c r="Z464" t="n">
        <v>10</v>
      </c>
    </row>
    <row r="465">
      <c r="A465" t="n">
        <v>63</v>
      </c>
      <c r="B465" t="n">
        <v>150</v>
      </c>
      <c r="C465" t="inlineStr">
        <is>
          <t xml:space="preserve">CONCLUIDO	</t>
        </is>
      </c>
      <c r="D465" t="n">
        <v>6.9403</v>
      </c>
      <c r="E465" t="n">
        <v>14.41</v>
      </c>
      <c r="F465" t="n">
        <v>10.91</v>
      </c>
      <c r="G465" t="n">
        <v>72.73999999999999</v>
      </c>
      <c r="H465" t="n">
        <v>0.9</v>
      </c>
      <c r="I465" t="n">
        <v>9</v>
      </c>
      <c r="J465" t="n">
        <v>331.46</v>
      </c>
      <c r="K465" t="n">
        <v>61.82</v>
      </c>
      <c r="L465" t="n">
        <v>16.75</v>
      </c>
      <c r="M465" t="n">
        <v>7</v>
      </c>
      <c r="N465" t="n">
        <v>102.89</v>
      </c>
      <c r="O465" t="n">
        <v>41114.63</v>
      </c>
      <c r="P465" t="n">
        <v>181.69</v>
      </c>
      <c r="Q465" t="n">
        <v>623.97</v>
      </c>
      <c r="R465" t="n">
        <v>37.49</v>
      </c>
      <c r="S465" t="n">
        <v>29.8</v>
      </c>
      <c r="T465" t="n">
        <v>2756</v>
      </c>
      <c r="U465" t="n">
        <v>0.79</v>
      </c>
      <c r="V465" t="n">
        <v>0.86</v>
      </c>
      <c r="W465" t="n">
        <v>2.37</v>
      </c>
      <c r="X465" t="n">
        <v>0.16</v>
      </c>
      <c r="Y465" t="n">
        <v>1</v>
      </c>
      <c r="Z465" t="n">
        <v>10</v>
      </c>
    </row>
    <row r="466">
      <c r="A466" t="n">
        <v>64</v>
      </c>
      <c r="B466" t="n">
        <v>150</v>
      </c>
      <c r="C466" t="inlineStr">
        <is>
          <t xml:space="preserve">CONCLUIDO	</t>
        </is>
      </c>
      <c r="D466" t="n">
        <v>6.9384</v>
      </c>
      <c r="E466" t="n">
        <v>14.41</v>
      </c>
      <c r="F466" t="n">
        <v>10.92</v>
      </c>
      <c r="G466" t="n">
        <v>72.77</v>
      </c>
      <c r="H466" t="n">
        <v>0.91</v>
      </c>
      <c r="I466" t="n">
        <v>9</v>
      </c>
      <c r="J466" t="n">
        <v>332.05</v>
      </c>
      <c r="K466" t="n">
        <v>61.82</v>
      </c>
      <c r="L466" t="n">
        <v>17</v>
      </c>
      <c r="M466" t="n">
        <v>7</v>
      </c>
      <c r="N466" t="n">
        <v>103.23</v>
      </c>
      <c r="O466" t="n">
        <v>41187.41</v>
      </c>
      <c r="P466" t="n">
        <v>181.89</v>
      </c>
      <c r="Q466" t="n">
        <v>624.03</v>
      </c>
      <c r="R466" t="n">
        <v>37.64</v>
      </c>
      <c r="S466" t="n">
        <v>29.8</v>
      </c>
      <c r="T466" t="n">
        <v>2832.29</v>
      </c>
      <c r="U466" t="n">
        <v>0.79</v>
      </c>
      <c r="V466" t="n">
        <v>0.86</v>
      </c>
      <c r="W466" t="n">
        <v>2.37</v>
      </c>
      <c r="X466" t="n">
        <v>0.17</v>
      </c>
      <c r="Y466" t="n">
        <v>1</v>
      </c>
      <c r="Z466" t="n">
        <v>10</v>
      </c>
    </row>
    <row r="467">
      <c r="A467" t="n">
        <v>65</v>
      </c>
      <c r="B467" t="n">
        <v>150</v>
      </c>
      <c r="C467" t="inlineStr">
        <is>
          <t xml:space="preserve">CONCLUIDO	</t>
        </is>
      </c>
      <c r="D467" t="n">
        <v>6.9402</v>
      </c>
      <c r="E467" t="n">
        <v>14.41</v>
      </c>
      <c r="F467" t="n">
        <v>10.91</v>
      </c>
      <c r="G467" t="n">
        <v>72.73999999999999</v>
      </c>
      <c r="H467" t="n">
        <v>0.92</v>
      </c>
      <c r="I467" t="n">
        <v>9</v>
      </c>
      <c r="J467" t="n">
        <v>332.64</v>
      </c>
      <c r="K467" t="n">
        <v>61.82</v>
      </c>
      <c r="L467" t="n">
        <v>17.25</v>
      </c>
      <c r="M467" t="n">
        <v>7</v>
      </c>
      <c r="N467" t="n">
        <v>103.57</v>
      </c>
      <c r="O467" t="n">
        <v>41260.35</v>
      </c>
      <c r="P467" t="n">
        <v>181.68</v>
      </c>
      <c r="Q467" t="n">
        <v>623.99</v>
      </c>
      <c r="R467" t="n">
        <v>37.54</v>
      </c>
      <c r="S467" t="n">
        <v>29.8</v>
      </c>
      <c r="T467" t="n">
        <v>2785.01</v>
      </c>
      <c r="U467" t="n">
        <v>0.79</v>
      </c>
      <c r="V467" t="n">
        <v>0.86</v>
      </c>
      <c r="W467" t="n">
        <v>2.36</v>
      </c>
      <c r="X467" t="n">
        <v>0.16</v>
      </c>
      <c r="Y467" t="n">
        <v>1</v>
      </c>
      <c r="Z467" t="n">
        <v>10</v>
      </c>
    </row>
    <row r="468">
      <c r="A468" t="n">
        <v>66</v>
      </c>
      <c r="B468" t="n">
        <v>150</v>
      </c>
      <c r="C468" t="inlineStr">
        <is>
          <t xml:space="preserve">CONCLUIDO	</t>
        </is>
      </c>
      <c r="D468" t="n">
        <v>6.9427</v>
      </c>
      <c r="E468" t="n">
        <v>14.4</v>
      </c>
      <c r="F468" t="n">
        <v>10.91</v>
      </c>
      <c r="G468" t="n">
        <v>72.70999999999999</v>
      </c>
      <c r="H468" t="n">
        <v>0.9399999999999999</v>
      </c>
      <c r="I468" t="n">
        <v>9</v>
      </c>
      <c r="J468" t="n">
        <v>333.24</v>
      </c>
      <c r="K468" t="n">
        <v>61.82</v>
      </c>
      <c r="L468" t="n">
        <v>17.5</v>
      </c>
      <c r="M468" t="n">
        <v>7</v>
      </c>
      <c r="N468" t="n">
        <v>103.92</v>
      </c>
      <c r="O468" t="n">
        <v>41333.46</v>
      </c>
      <c r="P468" t="n">
        <v>181.11</v>
      </c>
      <c r="Q468" t="n">
        <v>623.97</v>
      </c>
      <c r="R468" t="n">
        <v>37.36</v>
      </c>
      <c r="S468" t="n">
        <v>29.8</v>
      </c>
      <c r="T468" t="n">
        <v>2693.39</v>
      </c>
      <c r="U468" t="n">
        <v>0.8</v>
      </c>
      <c r="V468" t="n">
        <v>0.86</v>
      </c>
      <c r="W468" t="n">
        <v>2.36</v>
      </c>
      <c r="X468" t="n">
        <v>0.16</v>
      </c>
      <c r="Y468" t="n">
        <v>1</v>
      </c>
      <c r="Z468" t="n">
        <v>10</v>
      </c>
    </row>
    <row r="469">
      <c r="A469" t="n">
        <v>67</v>
      </c>
      <c r="B469" t="n">
        <v>150</v>
      </c>
      <c r="C469" t="inlineStr">
        <is>
          <t xml:space="preserve">CONCLUIDO	</t>
        </is>
      </c>
      <c r="D469" t="n">
        <v>6.9426</v>
      </c>
      <c r="E469" t="n">
        <v>14.4</v>
      </c>
      <c r="F469" t="n">
        <v>10.91</v>
      </c>
      <c r="G469" t="n">
        <v>72.70999999999999</v>
      </c>
      <c r="H469" t="n">
        <v>0.95</v>
      </c>
      <c r="I469" t="n">
        <v>9</v>
      </c>
      <c r="J469" t="n">
        <v>333.83</v>
      </c>
      <c r="K469" t="n">
        <v>61.82</v>
      </c>
      <c r="L469" t="n">
        <v>17.75</v>
      </c>
      <c r="M469" t="n">
        <v>7</v>
      </c>
      <c r="N469" t="n">
        <v>104.26</v>
      </c>
      <c r="O469" t="n">
        <v>41406.86</v>
      </c>
      <c r="P469" t="n">
        <v>180.38</v>
      </c>
      <c r="Q469" t="n">
        <v>623.97</v>
      </c>
      <c r="R469" t="n">
        <v>37.34</v>
      </c>
      <c r="S469" t="n">
        <v>29.8</v>
      </c>
      <c r="T469" t="n">
        <v>2681.43</v>
      </c>
      <c r="U469" t="n">
        <v>0.8</v>
      </c>
      <c r="V469" t="n">
        <v>0.86</v>
      </c>
      <c r="W469" t="n">
        <v>2.37</v>
      </c>
      <c r="X469" t="n">
        <v>0.16</v>
      </c>
      <c r="Y469" t="n">
        <v>1</v>
      </c>
      <c r="Z469" t="n">
        <v>10</v>
      </c>
    </row>
    <row r="470">
      <c r="A470" t="n">
        <v>68</v>
      </c>
      <c r="B470" t="n">
        <v>150</v>
      </c>
      <c r="C470" t="inlineStr">
        <is>
          <t xml:space="preserve">CONCLUIDO	</t>
        </is>
      </c>
      <c r="D470" t="n">
        <v>6.9416</v>
      </c>
      <c r="E470" t="n">
        <v>14.41</v>
      </c>
      <c r="F470" t="n">
        <v>10.91</v>
      </c>
      <c r="G470" t="n">
        <v>72.72</v>
      </c>
      <c r="H470" t="n">
        <v>0.96</v>
      </c>
      <c r="I470" t="n">
        <v>9</v>
      </c>
      <c r="J470" t="n">
        <v>334.43</v>
      </c>
      <c r="K470" t="n">
        <v>61.82</v>
      </c>
      <c r="L470" t="n">
        <v>18</v>
      </c>
      <c r="M470" t="n">
        <v>7</v>
      </c>
      <c r="N470" t="n">
        <v>104.61</v>
      </c>
      <c r="O470" t="n">
        <v>41480.31</v>
      </c>
      <c r="P470" t="n">
        <v>180.15</v>
      </c>
      <c r="Q470" t="n">
        <v>623.97</v>
      </c>
      <c r="R470" t="n">
        <v>37.44</v>
      </c>
      <c r="S470" t="n">
        <v>29.8</v>
      </c>
      <c r="T470" t="n">
        <v>2732.53</v>
      </c>
      <c r="U470" t="n">
        <v>0.8</v>
      </c>
      <c r="V470" t="n">
        <v>0.86</v>
      </c>
      <c r="W470" t="n">
        <v>2.36</v>
      </c>
      <c r="X470" t="n">
        <v>0.16</v>
      </c>
      <c r="Y470" t="n">
        <v>1</v>
      </c>
      <c r="Z470" t="n">
        <v>10</v>
      </c>
    </row>
    <row r="471">
      <c r="A471" t="n">
        <v>69</v>
      </c>
      <c r="B471" t="n">
        <v>150</v>
      </c>
      <c r="C471" t="inlineStr">
        <is>
          <t xml:space="preserve">CONCLUIDO	</t>
        </is>
      </c>
      <c r="D471" t="n">
        <v>6.9376</v>
      </c>
      <c r="E471" t="n">
        <v>14.41</v>
      </c>
      <c r="F471" t="n">
        <v>10.92</v>
      </c>
      <c r="G471" t="n">
        <v>72.78</v>
      </c>
      <c r="H471" t="n">
        <v>0.97</v>
      </c>
      <c r="I471" t="n">
        <v>9</v>
      </c>
      <c r="J471" t="n">
        <v>335.02</v>
      </c>
      <c r="K471" t="n">
        <v>61.82</v>
      </c>
      <c r="L471" t="n">
        <v>18.25</v>
      </c>
      <c r="M471" t="n">
        <v>7</v>
      </c>
      <c r="N471" t="n">
        <v>104.95</v>
      </c>
      <c r="O471" t="n">
        <v>41553.93</v>
      </c>
      <c r="P471" t="n">
        <v>179.45</v>
      </c>
      <c r="Q471" t="n">
        <v>623.97</v>
      </c>
      <c r="R471" t="n">
        <v>37.74</v>
      </c>
      <c r="S471" t="n">
        <v>29.8</v>
      </c>
      <c r="T471" t="n">
        <v>2884.01</v>
      </c>
      <c r="U471" t="n">
        <v>0.79</v>
      </c>
      <c r="V471" t="n">
        <v>0.86</v>
      </c>
      <c r="W471" t="n">
        <v>2.37</v>
      </c>
      <c r="X471" t="n">
        <v>0.17</v>
      </c>
      <c r="Y471" t="n">
        <v>1</v>
      </c>
      <c r="Z471" t="n">
        <v>10</v>
      </c>
    </row>
    <row r="472">
      <c r="A472" t="n">
        <v>70</v>
      </c>
      <c r="B472" t="n">
        <v>150</v>
      </c>
      <c r="C472" t="inlineStr">
        <is>
          <t xml:space="preserve">CONCLUIDO	</t>
        </is>
      </c>
      <c r="D472" t="n">
        <v>6.9769</v>
      </c>
      <c r="E472" t="n">
        <v>14.33</v>
      </c>
      <c r="F472" t="n">
        <v>10.89</v>
      </c>
      <c r="G472" t="n">
        <v>81.69</v>
      </c>
      <c r="H472" t="n">
        <v>0.98</v>
      </c>
      <c r="I472" t="n">
        <v>8</v>
      </c>
      <c r="J472" t="n">
        <v>335.62</v>
      </c>
      <c r="K472" t="n">
        <v>61.82</v>
      </c>
      <c r="L472" t="n">
        <v>18.5</v>
      </c>
      <c r="M472" t="n">
        <v>6</v>
      </c>
      <c r="N472" t="n">
        <v>105.3</v>
      </c>
      <c r="O472" t="n">
        <v>41627.72</v>
      </c>
      <c r="P472" t="n">
        <v>178.97</v>
      </c>
      <c r="Q472" t="n">
        <v>623.97</v>
      </c>
      <c r="R472" t="n">
        <v>36.79</v>
      </c>
      <c r="S472" t="n">
        <v>29.8</v>
      </c>
      <c r="T472" t="n">
        <v>2413.24</v>
      </c>
      <c r="U472" t="n">
        <v>0.8100000000000001</v>
      </c>
      <c r="V472" t="n">
        <v>0.86</v>
      </c>
      <c r="W472" t="n">
        <v>2.37</v>
      </c>
      <c r="X472" t="n">
        <v>0.14</v>
      </c>
      <c r="Y472" t="n">
        <v>1</v>
      </c>
      <c r="Z472" t="n">
        <v>10</v>
      </c>
    </row>
    <row r="473">
      <c r="A473" t="n">
        <v>71</v>
      </c>
      <c r="B473" t="n">
        <v>150</v>
      </c>
      <c r="C473" t="inlineStr">
        <is>
          <t xml:space="preserve">CONCLUIDO	</t>
        </is>
      </c>
      <c r="D473" t="n">
        <v>6.9747</v>
      </c>
      <c r="E473" t="n">
        <v>14.34</v>
      </c>
      <c r="F473" t="n">
        <v>10.9</v>
      </c>
      <c r="G473" t="n">
        <v>81.72</v>
      </c>
      <c r="H473" t="n">
        <v>0.99</v>
      </c>
      <c r="I473" t="n">
        <v>8</v>
      </c>
      <c r="J473" t="n">
        <v>336.22</v>
      </c>
      <c r="K473" t="n">
        <v>61.82</v>
      </c>
      <c r="L473" t="n">
        <v>18.75</v>
      </c>
      <c r="M473" t="n">
        <v>6</v>
      </c>
      <c r="N473" t="n">
        <v>105.65</v>
      </c>
      <c r="O473" t="n">
        <v>41701.68</v>
      </c>
      <c r="P473" t="n">
        <v>179.2</v>
      </c>
      <c r="Q473" t="n">
        <v>623.97</v>
      </c>
      <c r="R473" t="n">
        <v>36.91</v>
      </c>
      <c r="S473" t="n">
        <v>29.8</v>
      </c>
      <c r="T473" t="n">
        <v>2471.97</v>
      </c>
      <c r="U473" t="n">
        <v>0.8100000000000001</v>
      </c>
      <c r="V473" t="n">
        <v>0.86</v>
      </c>
      <c r="W473" t="n">
        <v>2.37</v>
      </c>
      <c r="X473" t="n">
        <v>0.15</v>
      </c>
      <c r="Y473" t="n">
        <v>1</v>
      </c>
      <c r="Z473" t="n">
        <v>10</v>
      </c>
    </row>
    <row r="474">
      <c r="A474" t="n">
        <v>72</v>
      </c>
      <c r="B474" t="n">
        <v>150</v>
      </c>
      <c r="C474" t="inlineStr">
        <is>
          <t xml:space="preserve">CONCLUIDO	</t>
        </is>
      </c>
      <c r="D474" t="n">
        <v>6.9767</v>
      </c>
      <c r="E474" t="n">
        <v>14.33</v>
      </c>
      <c r="F474" t="n">
        <v>10.89</v>
      </c>
      <c r="G474" t="n">
        <v>81.69</v>
      </c>
      <c r="H474" t="n">
        <v>1.01</v>
      </c>
      <c r="I474" t="n">
        <v>8</v>
      </c>
      <c r="J474" t="n">
        <v>336.82</v>
      </c>
      <c r="K474" t="n">
        <v>61.82</v>
      </c>
      <c r="L474" t="n">
        <v>19</v>
      </c>
      <c r="M474" t="n">
        <v>6</v>
      </c>
      <c r="N474" t="n">
        <v>106</v>
      </c>
      <c r="O474" t="n">
        <v>41775.82</v>
      </c>
      <c r="P474" t="n">
        <v>179.1</v>
      </c>
      <c r="Q474" t="n">
        <v>623.99</v>
      </c>
      <c r="R474" t="n">
        <v>36.89</v>
      </c>
      <c r="S474" t="n">
        <v>29.8</v>
      </c>
      <c r="T474" t="n">
        <v>2464.11</v>
      </c>
      <c r="U474" t="n">
        <v>0.8100000000000001</v>
      </c>
      <c r="V474" t="n">
        <v>0.86</v>
      </c>
      <c r="W474" t="n">
        <v>2.36</v>
      </c>
      <c r="X474" t="n">
        <v>0.14</v>
      </c>
      <c r="Y474" t="n">
        <v>1</v>
      </c>
      <c r="Z474" t="n">
        <v>10</v>
      </c>
    </row>
    <row r="475">
      <c r="A475" t="n">
        <v>73</v>
      </c>
      <c r="B475" t="n">
        <v>150</v>
      </c>
      <c r="C475" t="inlineStr">
        <is>
          <t xml:space="preserve">CONCLUIDO	</t>
        </is>
      </c>
      <c r="D475" t="n">
        <v>6.9792</v>
      </c>
      <c r="E475" t="n">
        <v>14.33</v>
      </c>
      <c r="F475" t="n">
        <v>10.89</v>
      </c>
      <c r="G475" t="n">
        <v>81.65000000000001</v>
      </c>
      <c r="H475" t="n">
        <v>1.02</v>
      </c>
      <c r="I475" t="n">
        <v>8</v>
      </c>
      <c r="J475" t="n">
        <v>337.43</v>
      </c>
      <c r="K475" t="n">
        <v>61.82</v>
      </c>
      <c r="L475" t="n">
        <v>19.25</v>
      </c>
      <c r="M475" t="n">
        <v>6</v>
      </c>
      <c r="N475" t="n">
        <v>106.35</v>
      </c>
      <c r="O475" t="n">
        <v>41850.13</v>
      </c>
      <c r="P475" t="n">
        <v>178.48</v>
      </c>
      <c r="Q475" t="n">
        <v>624</v>
      </c>
      <c r="R475" t="n">
        <v>36.63</v>
      </c>
      <c r="S475" t="n">
        <v>29.8</v>
      </c>
      <c r="T475" t="n">
        <v>2332.11</v>
      </c>
      <c r="U475" t="n">
        <v>0.8100000000000001</v>
      </c>
      <c r="V475" t="n">
        <v>0.86</v>
      </c>
      <c r="W475" t="n">
        <v>2.37</v>
      </c>
      <c r="X475" t="n">
        <v>0.14</v>
      </c>
      <c r="Y475" t="n">
        <v>1</v>
      </c>
      <c r="Z475" t="n">
        <v>10</v>
      </c>
    </row>
    <row r="476">
      <c r="A476" t="n">
        <v>74</v>
      </c>
      <c r="B476" t="n">
        <v>150</v>
      </c>
      <c r="C476" t="inlineStr">
        <is>
          <t xml:space="preserve">CONCLUIDO	</t>
        </is>
      </c>
      <c r="D476" t="n">
        <v>6.9838</v>
      </c>
      <c r="E476" t="n">
        <v>14.32</v>
      </c>
      <c r="F476" t="n">
        <v>10.88</v>
      </c>
      <c r="G476" t="n">
        <v>81.58</v>
      </c>
      <c r="H476" t="n">
        <v>1.03</v>
      </c>
      <c r="I476" t="n">
        <v>8</v>
      </c>
      <c r="J476" t="n">
        <v>338.03</v>
      </c>
      <c r="K476" t="n">
        <v>61.82</v>
      </c>
      <c r="L476" t="n">
        <v>19.5</v>
      </c>
      <c r="M476" t="n">
        <v>6</v>
      </c>
      <c r="N476" t="n">
        <v>106.71</v>
      </c>
      <c r="O476" t="n">
        <v>41924.62</v>
      </c>
      <c r="P476" t="n">
        <v>178.16</v>
      </c>
      <c r="Q476" t="n">
        <v>623.99</v>
      </c>
      <c r="R476" t="n">
        <v>36.41</v>
      </c>
      <c r="S476" t="n">
        <v>29.8</v>
      </c>
      <c r="T476" t="n">
        <v>2222.88</v>
      </c>
      <c r="U476" t="n">
        <v>0.82</v>
      </c>
      <c r="V476" t="n">
        <v>0.86</v>
      </c>
      <c r="W476" t="n">
        <v>2.36</v>
      </c>
      <c r="X476" t="n">
        <v>0.13</v>
      </c>
      <c r="Y476" t="n">
        <v>1</v>
      </c>
      <c r="Z476" t="n">
        <v>10</v>
      </c>
    </row>
    <row r="477">
      <c r="A477" t="n">
        <v>75</v>
      </c>
      <c r="B477" t="n">
        <v>150</v>
      </c>
      <c r="C477" t="inlineStr">
        <is>
          <t xml:space="preserve">CONCLUIDO	</t>
        </is>
      </c>
      <c r="D477" t="n">
        <v>6.9827</v>
      </c>
      <c r="E477" t="n">
        <v>14.32</v>
      </c>
      <c r="F477" t="n">
        <v>10.88</v>
      </c>
      <c r="G477" t="n">
        <v>81.59999999999999</v>
      </c>
      <c r="H477" t="n">
        <v>1.04</v>
      </c>
      <c r="I477" t="n">
        <v>8</v>
      </c>
      <c r="J477" t="n">
        <v>338.63</v>
      </c>
      <c r="K477" t="n">
        <v>61.82</v>
      </c>
      <c r="L477" t="n">
        <v>19.75</v>
      </c>
      <c r="M477" t="n">
        <v>6</v>
      </c>
      <c r="N477" t="n">
        <v>107.06</v>
      </c>
      <c r="O477" t="n">
        <v>41999.28</v>
      </c>
      <c r="P477" t="n">
        <v>177.68</v>
      </c>
      <c r="Q477" t="n">
        <v>624.01</v>
      </c>
      <c r="R477" t="n">
        <v>36.5</v>
      </c>
      <c r="S477" t="n">
        <v>29.8</v>
      </c>
      <c r="T477" t="n">
        <v>2269.55</v>
      </c>
      <c r="U477" t="n">
        <v>0.82</v>
      </c>
      <c r="V477" t="n">
        <v>0.86</v>
      </c>
      <c r="W477" t="n">
        <v>2.36</v>
      </c>
      <c r="X477" t="n">
        <v>0.13</v>
      </c>
      <c r="Y477" t="n">
        <v>1</v>
      </c>
      <c r="Z477" t="n">
        <v>10</v>
      </c>
    </row>
    <row r="478">
      <c r="A478" t="n">
        <v>76</v>
      </c>
      <c r="B478" t="n">
        <v>150</v>
      </c>
      <c r="C478" t="inlineStr">
        <is>
          <t xml:space="preserve">CONCLUIDO	</t>
        </is>
      </c>
      <c r="D478" t="n">
        <v>6.9842</v>
      </c>
      <c r="E478" t="n">
        <v>14.32</v>
      </c>
      <c r="F478" t="n">
        <v>10.88</v>
      </c>
      <c r="G478" t="n">
        <v>81.56999999999999</v>
      </c>
      <c r="H478" t="n">
        <v>1.05</v>
      </c>
      <c r="I478" t="n">
        <v>8</v>
      </c>
      <c r="J478" t="n">
        <v>339.24</v>
      </c>
      <c r="K478" t="n">
        <v>61.82</v>
      </c>
      <c r="L478" t="n">
        <v>20</v>
      </c>
      <c r="M478" t="n">
        <v>6</v>
      </c>
      <c r="N478" t="n">
        <v>107.42</v>
      </c>
      <c r="O478" t="n">
        <v>42074.12</v>
      </c>
      <c r="P478" t="n">
        <v>177.28</v>
      </c>
      <c r="Q478" t="n">
        <v>623.97</v>
      </c>
      <c r="R478" t="n">
        <v>36.38</v>
      </c>
      <c r="S478" t="n">
        <v>29.8</v>
      </c>
      <c r="T478" t="n">
        <v>2208.75</v>
      </c>
      <c r="U478" t="n">
        <v>0.82</v>
      </c>
      <c r="V478" t="n">
        <v>0.86</v>
      </c>
      <c r="W478" t="n">
        <v>2.36</v>
      </c>
      <c r="X478" t="n">
        <v>0.13</v>
      </c>
      <c r="Y478" t="n">
        <v>1</v>
      </c>
      <c r="Z478" t="n">
        <v>10</v>
      </c>
    </row>
    <row r="479">
      <c r="A479" t="n">
        <v>77</v>
      </c>
      <c r="B479" t="n">
        <v>150</v>
      </c>
      <c r="C479" t="inlineStr">
        <is>
          <t xml:space="preserve">CONCLUIDO	</t>
        </is>
      </c>
      <c r="D479" t="n">
        <v>6.9847</v>
      </c>
      <c r="E479" t="n">
        <v>14.32</v>
      </c>
      <c r="F479" t="n">
        <v>10.88</v>
      </c>
      <c r="G479" t="n">
        <v>81.56</v>
      </c>
      <c r="H479" t="n">
        <v>1.06</v>
      </c>
      <c r="I479" t="n">
        <v>8</v>
      </c>
      <c r="J479" t="n">
        <v>339.85</v>
      </c>
      <c r="K479" t="n">
        <v>61.82</v>
      </c>
      <c r="L479" t="n">
        <v>20.25</v>
      </c>
      <c r="M479" t="n">
        <v>6</v>
      </c>
      <c r="N479" t="n">
        <v>107.78</v>
      </c>
      <c r="O479" t="n">
        <v>42149.15</v>
      </c>
      <c r="P479" t="n">
        <v>176.73</v>
      </c>
      <c r="Q479" t="n">
        <v>623.97</v>
      </c>
      <c r="R479" t="n">
        <v>36.28</v>
      </c>
      <c r="S479" t="n">
        <v>29.8</v>
      </c>
      <c r="T479" t="n">
        <v>2157.43</v>
      </c>
      <c r="U479" t="n">
        <v>0.82</v>
      </c>
      <c r="V479" t="n">
        <v>0.86</v>
      </c>
      <c r="W479" t="n">
        <v>2.36</v>
      </c>
      <c r="X479" t="n">
        <v>0.13</v>
      </c>
      <c r="Y479" t="n">
        <v>1</v>
      </c>
      <c r="Z479" t="n">
        <v>10</v>
      </c>
    </row>
    <row r="480">
      <c r="A480" t="n">
        <v>78</v>
      </c>
      <c r="B480" t="n">
        <v>150</v>
      </c>
      <c r="C480" t="inlineStr">
        <is>
          <t xml:space="preserve">CONCLUIDO	</t>
        </is>
      </c>
      <c r="D480" t="n">
        <v>6.9836</v>
      </c>
      <c r="E480" t="n">
        <v>14.32</v>
      </c>
      <c r="F480" t="n">
        <v>10.88</v>
      </c>
      <c r="G480" t="n">
        <v>81.58</v>
      </c>
      <c r="H480" t="n">
        <v>1.07</v>
      </c>
      <c r="I480" t="n">
        <v>8</v>
      </c>
      <c r="J480" t="n">
        <v>340.46</v>
      </c>
      <c r="K480" t="n">
        <v>61.82</v>
      </c>
      <c r="L480" t="n">
        <v>20.5</v>
      </c>
      <c r="M480" t="n">
        <v>6</v>
      </c>
      <c r="N480" t="n">
        <v>108.14</v>
      </c>
      <c r="O480" t="n">
        <v>42224.35</v>
      </c>
      <c r="P480" t="n">
        <v>176.05</v>
      </c>
      <c r="Q480" t="n">
        <v>623.97</v>
      </c>
      <c r="R480" t="n">
        <v>36.31</v>
      </c>
      <c r="S480" t="n">
        <v>29.8</v>
      </c>
      <c r="T480" t="n">
        <v>2172.11</v>
      </c>
      <c r="U480" t="n">
        <v>0.82</v>
      </c>
      <c r="V480" t="n">
        <v>0.86</v>
      </c>
      <c r="W480" t="n">
        <v>2.37</v>
      </c>
      <c r="X480" t="n">
        <v>0.13</v>
      </c>
      <c r="Y480" t="n">
        <v>1</v>
      </c>
      <c r="Z480" t="n">
        <v>10</v>
      </c>
    </row>
    <row r="481">
      <c r="A481" t="n">
        <v>79</v>
      </c>
      <c r="B481" t="n">
        <v>150</v>
      </c>
      <c r="C481" t="inlineStr">
        <is>
          <t xml:space="preserve">CONCLUIDO	</t>
        </is>
      </c>
      <c r="D481" t="n">
        <v>6.9805</v>
      </c>
      <c r="E481" t="n">
        <v>14.33</v>
      </c>
      <c r="F481" t="n">
        <v>10.88</v>
      </c>
      <c r="G481" t="n">
        <v>81.63</v>
      </c>
      <c r="H481" t="n">
        <v>1.08</v>
      </c>
      <c r="I481" t="n">
        <v>8</v>
      </c>
      <c r="J481" t="n">
        <v>341.07</v>
      </c>
      <c r="K481" t="n">
        <v>61.82</v>
      </c>
      <c r="L481" t="n">
        <v>20.75</v>
      </c>
      <c r="M481" t="n">
        <v>6</v>
      </c>
      <c r="N481" t="n">
        <v>108.5</v>
      </c>
      <c r="O481" t="n">
        <v>42299.74</v>
      </c>
      <c r="P481" t="n">
        <v>175.04</v>
      </c>
      <c r="Q481" t="n">
        <v>623.97</v>
      </c>
      <c r="R481" t="n">
        <v>36.61</v>
      </c>
      <c r="S481" t="n">
        <v>29.8</v>
      </c>
      <c r="T481" t="n">
        <v>2323.14</v>
      </c>
      <c r="U481" t="n">
        <v>0.8100000000000001</v>
      </c>
      <c r="V481" t="n">
        <v>0.86</v>
      </c>
      <c r="W481" t="n">
        <v>2.36</v>
      </c>
      <c r="X481" t="n">
        <v>0.14</v>
      </c>
      <c r="Y481" t="n">
        <v>1</v>
      </c>
      <c r="Z481" t="n">
        <v>10</v>
      </c>
    </row>
    <row r="482">
      <c r="A482" t="n">
        <v>80</v>
      </c>
      <c r="B482" t="n">
        <v>150</v>
      </c>
      <c r="C482" t="inlineStr">
        <is>
          <t xml:space="preserve">CONCLUIDO	</t>
        </is>
      </c>
      <c r="D482" t="n">
        <v>7.0197</v>
      </c>
      <c r="E482" t="n">
        <v>14.25</v>
      </c>
      <c r="F482" t="n">
        <v>10.86</v>
      </c>
      <c r="G482" t="n">
        <v>93.08</v>
      </c>
      <c r="H482" t="n">
        <v>1.1</v>
      </c>
      <c r="I482" t="n">
        <v>7</v>
      </c>
      <c r="J482" t="n">
        <v>341.68</v>
      </c>
      <c r="K482" t="n">
        <v>61.82</v>
      </c>
      <c r="L482" t="n">
        <v>21</v>
      </c>
      <c r="M482" t="n">
        <v>5</v>
      </c>
      <c r="N482" t="n">
        <v>108.86</v>
      </c>
      <c r="O482" t="n">
        <v>42375.31</v>
      </c>
      <c r="P482" t="n">
        <v>174.63</v>
      </c>
      <c r="Q482" t="n">
        <v>623.97</v>
      </c>
      <c r="R482" t="n">
        <v>35.85</v>
      </c>
      <c r="S482" t="n">
        <v>29.8</v>
      </c>
      <c r="T482" t="n">
        <v>1949.61</v>
      </c>
      <c r="U482" t="n">
        <v>0.83</v>
      </c>
      <c r="V482" t="n">
        <v>0.86</v>
      </c>
      <c r="W482" t="n">
        <v>2.36</v>
      </c>
      <c r="X482" t="n">
        <v>0.11</v>
      </c>
      <c r="Y482" t="n">
        <v>1</v>
      </c>
      <c r="Z482" t="n">
        <v>10</v>
      </c>
    </row>
    <row r="483">
      <c r="A483" t="n">
        <v>81</v>
      </c>
      <c r="B483" t="n">
        <v>150</v>
      </c>
      <c r="C483" t="inlineStr">
        <is>
          <t xml:space="preserve">CONCLUIDO	</t>
        </is>
      </c>
      <c r="D483" t="n">
        <v>7.0163</v>
      </c>
      <c r="E483" t="n">
        <v>14.25</v>
      </c>
      <c r="F483" t="n">
        <v>10.87</v>
      </c>
      <c r="G483" t="n">
        <v>93.14</v>
      </c>
      <c r="H483" t="n">
        <v>1.11</v>
      </c>
      <c r="I483" t="n">
        <v>7</v>
      </c>
      <c r="J483" t="n">
        <v>342.3</v>
      </c>
      <c r="K483" t="n">
        <v>61.82</v>
      </c>
      <c r="L483" t="n">
        <v>21.25</v>
      </c>
      <c r="M483" t="n">
        <v>5</v>
      </c>
      <c r="N483" t="n">
        <v>109.23</v>
      </c>
      <c r="O483" t="n">
        <v>42451.07</v>
      </c>
      <c r="P483" t="n">
        <v>174.94</v>
      </c>
      <c r="Q483" t="n">
        <v>624.08</v>
      </c>
      <c r="R483" t="n">
        <v>36.06</v>
      </c>
      <c r="S483" t="n">
        <v>29.8</v>
      </c>
      <c r="T483" t="n">
        <v>2052.89</v>
      </c>
      <c r="U483" t="n">
        <v>0.83</v>
      </c>
      <c r="V483" t="n">
        <v>0.86</v>
      </c>
      <c r="W483" t="n">
        <v>2.36</v>
      </c>
      <c r="X483" t="n">
        <v>0.12</v>
      </c>
      <c r="Y483" t="n">
        <v>1</v>
      </c>
      <c r="Z483" t="n">
        <v>10</v>
      </c>
    </row>
    <row r="484">
      <c r="A484" t="n">
        <v>82</v>
      </c>
      <c r="B484" t="n">
        <v>150</v>
      </c>
      <c r="C484" t="inlineStr">
        <is>
          <t xml:space="preserve">CONCLUIDO	</t>
        </is>
      </c>
      <c r="D484" t="n">
        <v>7.014</v>
      </c>
      <c r="E484" t="n">
        <v>14.26</v>
      </c>
      <c r="F484" t="n">
        <v>10.87</v>
      </c>
      <c r="G484" t="n">
        <v>93.18000000000001</v>
      </c>
      <c r="H484" t="n">
        <v>1.12</v>
      </c>
      <c r="I484" t="n">
        <v>7</v>
      </c>
      <c r="J484" t="n">
        <v>342.91</v>
      </c>
      <c r="K484" t="n">
        <v>61.82</v>
      </c>
      <c r="L484" t="n">
        <v>21.5</v>
      </c>
      <c r="M484" t="n">
        <v>5</v>
      </c>
      <c r="N484" t="n">
        <v>109.59</v>
      </c>
      <c r="O484" t="n">
        <v>42527.02</v>
      </c>
      <c r="P484" t="n">
        <v>175.28</v>
      </c>
      <c r="Q484" t="n">
        <v>623.97</v>
      </c>
      <c r="R484" t="n">
        <v>36.15</v>
      </c>
      <c r="S484" t="n">
        <v>29.8</v>
      </c>
      <c r="T484" t="n">
        <v>2097.96</v>
      </c>
      <c r="U484" t="n">
        <v>0.82</v>
      </c>
      <c r="V484" t="n">
        <v>0.86</v>
      </c>
      <c r="W484" t="n">
        <v>2.36</v>
      </c>
      <c r="X484" t="n">
        <v>0.12</v>
      </c>
      <c r="Y484" t="n">
        <v>1</v>
      </c>
      <c r="Z484" t="n">
        <v>10</v>
      </c>
    </row>
    <row r="485">
      <c r="A485" t="n">
        <v>83</v>
      </c>
      <c r="B485" t="n">
        <v>150</v>
      </c>
      <c r="C485" t="inlineStr">
        <is>
          <t xml:space="preserve">CONCLUIDO	</t>
        </is>
      </c>
      <c r="D485" t="n">
        <v>7.0139</v>
      </c>
      <c r="E485" t="n">
        <v>14.26</v>
      </c>
      <c r="F485" t="n">
        <v>10.87</v>
      </c>
      <c r="G485" t="n">
        <v>93.18000000000001</v>
      </c>
      <c r="H485" t="n">
        <v>1.13</v>
      </c>
      <c r="I485" t="n">
        <v>7</v>
      </c>
      <c r="J485" t="n">
        <v>343.53</v>
      </c>
      <c r="K485" t="n">
        <v>61.82</v>
      </c>
      <c r="L485" t="n">
        <v>21.75</v>
      </c>
      <c r="M485" t="n">
        <v>5</v>
      </c>
      <c r="N485" t="n">
        <v>109.96</v>
      </c>
      <c r="O485" t="n">
        <v>42603.15</v>
      </c>
      <c r="P485" t="n">
        <v>175.74</v>
      </c>
      <c r="Q485" t="n">
        <v>623.97</v>
      </c>
      <c r="R485" t="n">
        <v>36.22</v>
      </c>
      <c r="S485" t="n">
        <v>29.8</v>
      </c>
      <c r="T485" t="n">
        <v>2134.4</v>
      </c>
      <c r="U485" t="n">
        <v>0.82</v>
      </c>
      <c r="V485" t="n">
        <v>0.86</v>
      </c>
      <c r="W485" t="n">
        <v>2.36</v>
      </c>
      <c r="X485" t="n">
        <v>0.12</v>
      </c>
      <c r="Y485" t="n">
        <v>1</v>
      </c>
      <c r="Z485" t="n">
        <v>10</v>
      </c>
    </row>
    <row r="486">
      <c r="A486" t="n">
        <v>84</v>
      </c>
      <c r="B486" t="n">
        <v>150</v>
      </c>
      <c r="C486" t="inlineStr">
        <is>
          <t xml:space="preserve">CONCLUIDO	</t>
        </is>
      </c>
      <c r="D486" t="n">
        <v>7.0167</v>
      </c>
      <c r="E486" t="n">
        <v>14.25</v>
      </c>
      <c r="F486" t="n">
        <v>10.87</v>
      </c>
      <c r="G486" t="n">
        <v>93.13</v>
      </c>
      <c r="H486" t="n">
        <v>1.14</v>
      </c>
      <c r="I486" t="n">
        <v>7</v>
      </c>
      <c r="J486" t="n">
        <v>344.15</v>
      </c>
      <c r="K486" t="n">
        <v>61.82</v>
      </c>
      <c r="L486" t="n">
        <v>22</v>
      </c>
      <c r="M486" t="n">
        <v>5</v>
      </c>
      <c r="N486" t="n">
        <v>110.33</v>
      </c>
      <c r="O486" t="n">
        <v>42679.6</v>
      </c>
      <c r="P486" t="n">
        <v>175.67</v>
      </c>
      <c r="Q486" t="n">
        <v>623.97</v>
      </c>
      <c r="R486" t="n">
        <v>36.05</v>
      </c>
      <c r="S486" t="n">
        <v>29.8</v>
      </c>
      <c r="T486" t="n">
        <v>2047.04</v>
      </c>
      <c r="U486" t="n">
        <v>0.83</v>
      </c>
      <c r="V486" t="n">
        <v>0.86</v>
      </c>
      <c r="W486" t="n">
        <v>2.36</v>
      </c>
      <c r="X486" t="n">
        <v>0.12</v>
      </c>
      <c r="Y486" t="n">
        <v>1</v>
      </c>
      <c r="Z486" t="n">
        <v>10</v>
      </c>
    </row>
    <row r="487">
      <c r="A487" t="n">
        <v>85</v>
      </c>
      <c r="B487" t="n">
        <v>150</v>
      </c>
      <c r="C487" t="inlineStr">
        <is>
          <t xml:space="preserve">CONCLUIDO	</t>
        </is>
      </c>
      <c r="D487" t="n">
        <v>7.0154</v>
      </c>
      <c r="E487" t="n">
        <v>14.25</v>
      </c>
      <c r="F487" t="n">
        <v>10.87</v>
      </c>
      <c r="G487" t="n">
        <v>93.16</v>
      </c>
      <c r="H487" t="n">
        <v>1.15</v>
      </c>
      <c r="I487" t="n">
        <v>7</v>
      </c>
      <c r="J487" t="n">
        <v>344.77</v>
      </c>
      <c r="K487" t="n">
        <v>61.82</v>
      </c>
      <c r="L487" t="n">
        <v>22.25</v>
      </c>
      <c r="M487" t="n">
        <v>5</v>
      </c>
      <c r="N487" t="n">
        <v>110.7</v>
      </c>
      <c r="O487" t="n">
        <v>42756.12</v>
      </c>
      <c r="P487" t="n">
        <v>175.37</v>
      </c>
      <c r="Q487" t="n">
        <v>623.98</v>
      </c>
      <c r="R487" t="n">
        <v>36.12</v>
      </c>
      <c r="S487" t="n">
        <v>29.8</v>
      </c>
      <c r="T487" t="n">
        <v>2083.27</v>
      </c>
      <c r="U487" t="n">
        <v>0.82</v>
      </c>
      <c r="V487" t="n">
        <v>0.86</v>
      </c>
      <c r="W487" t="n">
        <v>2.36</v>
      </c>
      <c r="X487" t="n">
        <v>0.12</v>
      </c>
      <c r="Y487" t="n">
        <v>1</v>
      </c>
      <c r="Z487" t="n">
        <v>10</v>
      </c>
    </row>
    <row r="488">
      <c r="A488" t="n">
        <v>86</v>
      </c>
      <c r="B488" t="n">
        <v>150</v>
      </c>
      <c r="C488" t="inlineStr">
        <is>
          <t xml:space="preserve">CONCLUIDO	</t>
        </is>
      </c>
      <c r="D488" t="n">
        <v>7.0136</v>
      </c>
      <c r="E488" t="n">
        <v>14.26</v>
      </c>
      <c r="F488" t="n">
        <v>10.87</v>
      </c>
      <c r="G488" t="n">
        <v>93.19</v>
      </c>
      <c r="H488" t="n">
        <v>1.16</v>
      </c>
      <c r="I488" t="n">
        <v>7</v>
      </c>
      <c r="J488" t="n">
        <v>345.39</v>
      </c>
      <c r="K488" t="n">
        <v>61.82</v>
      </c>
      <c r="L488" t="n">
        <v>22.5</v>
      </c>
      <c r="M488" t="n">
        <v>5</v>
      </c>
      <c r="N488" t="n">
        <v>111.07</v>
      </c>
      <c r="O488" t="n">
        <v>42832.82</v>
      </c>
      <c r="P488" t="n">
        <v>175.38</v>
      </c>
      <c r="Q488" t="n">
        <v>623.97</v>
      </c>
      <c r="R488" t="n">
        <v>36.25</v>
      </c>
      <c r="S488" t="n">
        <v>29.8</v>
      </c>
      <c r="T488" t="n">
        <v>2147.18</v>
      </c>
      <c r="U488" t="n">
        <v>0.82</v>
      </c>
      <c r="V488" t="n">
        <v>0.86</v>
      </c>
      <c r="W488" t="n">
        <v>2.36</v>
      </c>
      <c r="X488" t="n">
        <v>0.13</v>
      </c>
      <c r="Y488" t="n">
        <v>1</v>
      </c>
      <c r="Z488" t="n">
        <v>10</v>
      </c>
    </row>
    <row r="489">
      <c r="A489" t="n">
        <v>87</v>
      </c>
      <c r="B489" t="n">
        <v>150</v>
      </c>
      <c r="C489" t="inlineStr">
        <is>
          <t xml:space="preserve">CONCLUIDO	</t>
        </is>
      </c>
      <c r="D489" t="n">
        <v>7.0178</v>
      </c>
      <c r="E489" t="n">
        <v>14.25</v>
      </c>
      <c r="F489" t="n">
        <v>10.86</v>
      </c>
      <c r="G489" t="n">
        <v>93.11</v>
      </c>
      <c r="H489" t="n">
        <v>1.17</v>
      </c>
      <c r="I489" t="n">
        <v>7</v>
      </c>
      <c r="J489" t="n">
        <v>346.02</v>
      </c>
      <c r="K489" t="n">
        <v>61.82</v>
      </c>
      <c r="L489" t="n">
        <v>22.75</v>
      </c>
      <c r="M489" t="n">
        <v>5</v>
      </c>
      <c r="N489" t="n">
        <v>111.45</v>
      </c>
      <c r="O489" t="n">
        <v>42909.73</v>
      </c>
      <c r="P489" t="n">
        <v>174.81</v>
      </c>
      <c r="Q489" t="n">
        <v>623.98</v>
      </c>
      <c r="R489" t="n">
        <v>35.92</v>
      </c>
      <c r="S489" t="n">
        <v>29.8</v>
      </c>
      <c r="T489" t="n">
        <v>1984.29</v>
      </c>
      <c r="U489" t="n">
        <v>0.83</v>
      </c>
      <c r="V489" t="n">
        <v>0.86</v>
      </c>
      <c r="W489" t="n">
        <v>2.36</v>
      </c>
      <c r="X489" t="n">
        <v>0.12</v>
      </c>
      <c r="Y489" t="n">
        <v>1</v>
      </c>
      <c r="Z489" t="n">
        <v>10</v>
      </c>
    </row>
    <row r="490">
      <c r="A490" t="n">
        <v>88</v>
      </c>
      <c r="B490" t="n">
        <v>150</v>
      </c>
      <c r="C490" t="inlineStr">
        <is>
          <t xml:space="preserve">CONCLUIDO	</t>
        </is>
      </c>
      <c r="D490" t="n">
        <v>7.0141</v>
      </c>
      <c r="E490" t="n">
        <v>14.26</v>
      </c>
      <c r="F490" t="n">
        <v>10.87</v>
      </c>
      <c r="G490" t="n">
        <v>93.18000000000001</v>
      </c>
      <c r="H490" t="n">
        <v>1.18</v>
      </c>
      <c r="I490" t="n">
        <v>7</v>
      </c>
      <c r="J490" t="n">
        <v>346.64</v>
      </c>
      <c r="K490" t="n">
        <v>61.82</v>
      </c>
      <c r="L490" t="n">
        <v>23</v>
      </c>
      <c r="M490" t="n">
        <v>5</v>
      </c>
      <c r="N490" t="n">
        <v>111.82</v>
      </c>
      <c r="O490" t="n">
        <v>42986.83</v>
      </c>
      <c r="P490" t="n">
        <v>174.46</v>
      </c>
      <c r="Q490" t="n">
        <v>623.97</v>
      </c>
      <c r="R490" t="n">
        <v>36.11</v>
      </c>
      <c r="S490" t="n">
        <v>29.8</v>
      </c>
      <c r="T490" t="n">
        <v>2076.91</v>
      </c>
      <c r="U490" t="n">
        <v>0.83</v>
      </c>
      <c r="V490" t="n">
        <v>0.86</v>
      </c>
      <c r="W490" t="n">
        <v>2.37</v>
      </c>
      <c r="X490" t="n">
        <v>0.12</v>
      </c>
      <c r="Y490" t="n">
        <v>1</v>
      </c>
      <c r="Z490" t="n">
        <v>10</v>
      </c>
    </row>
    <row r="491">
      <c r="A491" t="n">
        <v>89</v>
      </c>
      <c r="B491" t="n">
        <v>150</v>
      </c>
      <c r="C491" t="inlineStr">
        <is>
          <t xml:space="preserve">CONCLUIDO	</t>
        </is>
      </c>
      <c r="D491" t="n">
        <v>7.0126</v>
      </c>
      <c r="E491" t="n">
        <v>14.26</v>
      </c>
      <c r="F491" t="n">
        <v>10.87</v>
      </c>
      <c r="G491" t="n">
        <v>93.2</v>
      </c>
      <c r="H491" t="n">
        <v>1.19</v>
      </c>
      <c r="I491" t="n">
        <v>7</v>
      </c>
      <c r="J491" t="n">
        <v>347.27</v>
      </c>
      <c r="K491" t="n">
        <v>61.82</v>
      </c>
      <c r="L491" t="n">
        <v>23.25</v>
      </c>
      <c r="M491" t="n">
        <v>5</v>
      </c>
      <c r="N491" t="n">
        <v>112.2</v>
      </c>
      <c r="O491" t="n">
        <v>43064.12</v>
      </c>
      <c r="P491" t="n">
        <v>174.06</v>
      </c>
      <c r="Q491" t="n">
        <v>623.98</v>
      </c>
      <c r="R491" t="n">
        <v>36.17</v>
      </c>
      <c r="S491" t="n">
        <v>29.8</v>
      </c>
      <c r="T491" t="n">
        <v>2107.09</v>
      </c>
      <c r="U491" t="n">
        <v>0.82</v>
      </c>
      <c r="V491" t="n">
        <v>0.86</v>
      </c>
      <c r="W491" t="n">
        <v>2.37</v>
      </c>
      <c r="X491" t="n">
        <v>0.13</v>
      </c>
      <c r="Y491" t="n">
        <v>1</v>
      </c>
      <c r="Z491" t="n">
        <v>10</v>
      </c>
    </row>
    <row r="492">
      <c r="A492" t="n">
        <v>90</v>
      </c>
      <c r="B492" t="n">
        <v>150</v>
      </c>
      <c r="C492" t="inlineStr">
        <is>
          <t xml:space="preserve">CONCLUIDO	</t>
        </is>
      </c>
      <c r="D492" t="n">
        <v>7.0122</v>
      </c>
      <c r="E492" t="n">
        <v>14.26</v>
      </c>
      <c r="F492" t="n">
        <v>10.87</v>
      </c>
      <c r="G492" t="n">
        <v>93.20999999999999</v>
      </c>
      <c r="H492" t="n">
        <v>1.2</v>
      </c>
      <c r="I492" t="n">
        <v>7</v>
      </c>
      <c r="J492" t="n">
        <v>347.9</v>
      </c>
      <c r="K492" t="n">
        <v>61.82</v>
      </c>
      <c r="L492" t="n">
        <v>23.5</v>
      </c>
      <c r="M492" t="n">
        <v>5</v>
      </c>
      <c r="N492" t="n">
        <v>112.58</v>
      </c>
      <c r="O492" t="n">
        <v>43141.62</v>
      </c>
      <c r="P492" t="n">
        <v>173.63</v>
      </c>
      <c r="Q492" t="n">
        <v>623.97</v>
      </c>
      <c r="R492" t="n">
        <v>36.33</v>
      </c>
      <c r="S492" t="n">
        <v>29.8</v>
      </c>
      <c r="T492" t="n">
        <v>2188.91</v>
      </c>
      <c r="U492" t="n">
        <v>0.82</v>
      </c>
      <c r="V492" t="n">
        <v>0.86</v>
      </c>
      <c r="W492" t="n">
        <v>2.36</v>
      </c>
      <c r="X492" t="n">
        <v>0.13</v>
      </c>
      <c r="Y492" t="n">
        <v>1</v>
      </c>
      <c r="Z492" t="n">
        <v>10</v>
      </c>
    </row>
    <row r="493">
      <c r="A493" t="n">
        <v>91</v>
      </c>
      <c r="B493" t="n">
        <v>150</v>
      </c>
      <c r="C493" t="inlineStr">
        <is>
          <t xml:space="preserve">CONCLUIDO	</t>
        </is>
      </c>
      <c r="D493" t="n">
        <v>7.0132</v>
      </c>
      <c r="E493" t="n">
        <v>14.26</v>
      </c>
      <c r="F493" t="n">
        <v>10.87</v>
      </c>
      <c r="G493" t="n">
        <v>93.2</v>
      </c>
      <c r="H493" t="n">
        <v>1.21</v>
      </c>
      <c r="I493" t="n">
        <v>7</v>
      </c>
      <c r="J493" t="n">
        <v>348.53</v>
      </c>
      <c r="K493" t="n">
        <v>61.82</v>
      </c>
      <c r="L493" t="n">
        <v>23.75</v>
      </c>
      <c r="M493" t="n">
        <v>5</v>
      </c>
      <c r="N493" t="n">
        <v>112.96</v>
      </c>
      <c r="O493" t="n">
        <v>43219.31</v>
      </c>
      <c r="P493" t="n">
        <v>173.12</v>
      </c>
      <c r="Q493" t="n">
        <v>623.98</v>
      </c>
      <c r="R493" t="n">
        <v>36.25</v>
      </c>
      <c r="S493" t="n">
        <v>29.8</v>
      </c>
      <c r="T493" t="n">
        <v>2149.66</v>
      </c>
      <c r="U493" t="n">
        <v>0.82</v>
      </c>
      <c r="V493" t="n">
        <v>0.86</v>
      </c>
      <c r="W493" t="n">
        <v>2.36</v>
      </c>
      <c r="X493" t="n">
        <v>0.13</v>
      </c>
      <c r="Y493" t="n">
        <v>1</v>
      </c>
      <c r="Z493" t="n">
        <v>10</v>
      </c>
    </row>
    <row r="494">
      <c r="A494" t="n">
        <v>92</v>
      </c>
      <c r="B494" t="n">
        <v>150</v>
      </c>
      <c r="C494" t="inlineStr">
        <is>
          <t xml:space="preserve">CONCLUIDO	</t>
        </is>
      </c>
      <c r="D494" t="n">
        <v>7.0123</v>
      </c>
      <c r="E494" t="n">
        <v>14.26</v>
      </c>
      <c r="F494" t="n">
        <v>10.87</v>
      </c>
      <c r="G494" t="n">
        <v>93.20999999999999</v>
      </c>
      <c r="H494" t="n">
        <v>1.23</v>
      </c>
      <c r="I494" t="n">
        <v>7</v>
      </c>
      <c r="J494" t="n">
        <v>349.16</v>
      </c>
      <c r="K494" t="n">
        <v>61.82</v>
      </c>
      <c r="L494" t="n">
        <v>24</v>
      </c>
      <c r="M494" t="n">
        <v>5</v>
      </c>
      <c r="N494" t="n">
        <v>113.34</v>
      </c>
      <c r="O494" t="n">
        <v>43297.21</v>
      </c>
      <c r="P494" t="n">
        <v>172.42</v>
      </c>
      <c r="Q494" t="n">
        <v>623.97</v>
      </c>
      <c r="R494" t="n">
        <v>36.35</v>
      </c>
      <c r="S494" t="n">
        <v>29.8</v>
      </c>
      <c r="T494" t="n">
        <v>2196.16</v>
      </c>
      <c r="U494" t="n">
        <v>0.82</v>
      </c>
      <c r="V494" t="n">
        <v>0.86</v>
      </c>
      <c r="W494" t="n">
        <v>2.36</v>
      </c>
      <c r="X494" t="n">
        <v>0.13</v>
      </c>
      <c r="Y494" t="n">
        <v>1</v>
      </c>
      <c r="Z494" t="n">
        <v>10</v>
      </c>
    </row>
    <row r="495">
      <c r="A495" t="n">
        <v>93</v>
      </c>
      <c r="B495" t="n">
        <v>150</v>
      </c>
      <c r="C495" t="inlineStr">
        <is>
          <t xml:space="preserve">CONCLUIDO	</t>
        </is>
      </c>
      <c r="D495" t="n">
        <v>7.0147</v>
      </c>
      <c r="E495" t="n">
        <v>14.26</v>
      </c>
      <c r="F495" t="n">
        <v>10.87</v>
      </c>
      <c r="G495" t="n">
        <v>93.17</v>
      </c>
      <c r="H495" t="n">
        <v>1.24</v>
      </c>
      <c r="I495" t="n">
        <v>7</v>
      </c>
      <c r="J495" t="n">
        <v>349.79</v>
      </c>
      <c r="K495" t="n">
        <v>61.82</v>
      </c>
      <c r="L495" t="n">
        <v>24.25</v>
      </c>
      <c r="M495" t="n">
        <v>5</v>
      </c>
      <c r="N495" t="n">
        <v>113.72</v>
      </c>
      <c r="O495" t="n">
        <v>43375.3</v>
      </c>
      <c r="P495" t="n">
        <v>171.49</v>
      </c>
      <c r="Q495" t="n">
        <v>624.02</v>
      </c>
      <c r="R495" t="n">
        <v>36.22</v>
      </c>
      <c r="S495" t="n">
        <v>29.8</v>
      </c>
      <c r="T495" t="n">
        <v>2132.58</v>
      </c>
      <c r="U495" t="n">
        <v>0.82</v>
      </c>
      <c r="V495" t="n">
        <v>0.86</v>
      </c>
      <c r="W495" t="n">
        <v>2.36</v>
      </c>
      <c r="X495" t="n">
        <v>0.12</v>
      </c>
      <c r="Y495" t="n">
        <v>1</v>
      </c>
      <c r="Z495" t="n">
        <v>10</v>
      </c>
    </row>
    <row r="496">
      <c r="A496" t="n">
        <v>94</v>
      </c>
      <c r="B496" t="n">
        <v>150</v>
      </c>
      <c r="C496" t="inlineStr">
        <is>
          <t xml:space="preserve">CONCLUIDO	</t>
        </is>
      </c>
      <c r="D496" t="n">
        <v>7.0598</v>
      </c>
      <c r="E496" t="n">
        <v>14.16</v>
      </c>
      <c r="F496" t="n">
        <v>10.83</v>
      </c>
      <c r="G496" t="n">
        <v>108.34</v>
      </c>
      <c r="H496" t="n">
        <v>1.25</v>
      </c>
      <c r="I496" t="n">
        <v>6</v>
      </c>
      <c r="J496" t="n">
        <v>350.43</v>
      </c>
      <c r="K496" t="n">
        <v>61.82</v>
      </c>
      <c r="L496" t="n">
        <v>24.5</v>
      </c>
      <c r="M496" t="n">
        <v>4</v>
      </c>
      <c r="N496" t="n">
        <v>114.11</v>
      </c>
      <c r="O496" t="n">
        <v>43453.61</v>
      </c>
      <c r="P496" t="n">
        <v>170.26</v>
      </c>
      <c r="Q496" t="n">
        <v>623.97</v>
      </c>
      <c r="R496" t="n">
        <v>35.06</v>
      </c>
      <c r="S496" t="n">
        <v>29.8</v>
      </c>
      <c r="T496" t="n">
        <v>1559.16</v>
      </c>
      <c r="U496" t="n">
        <v>0.85</v>
      </c>
      <c r="V496" t="n">
        <v>0.86</v>
      </c>
      <c r="W496" t="n">
        <v>2.36</v>
      </c>
      <c r="X496" t="n">
        <v>0.09</v>
      </c>
      <c r="Y496" t="n">
        <v>1</v>
      </c>
      <c r="Z496" t="n">
        <v>10</v>
      </c>
    </row>
    <row r="497">
      <c r="A497" t="n">
        <v>95</v>
      </c>
      <c r="B497" t="n">
        <v>150</v>
      </c>
      <c r="C497" t="inlineStr">
        <is>
          <t xml:space="preserve">CONCLUIDO	</t>
        </is>
      </c>
      <c r="D497" t="n">
        <v>7.0567</v>
      </c>
      <c r="E497" t="n">
        <v>14.17</v>
      </c>
      <c r="F497" t="n">
        <v>10.84</v>
      </c>
      <c r="G497" t="n">
        <v>108.4</v>
      </c>
      <c r="H497" t="n">
        <v>1.26</v>
      </c>
      <c r="I497" t="n">
        <v>6</v>
      </c>
      <c r="J497" t="n">
        <v>351.06</v>
      </c>
      <c r="K497" t="n">
        <v>61.82</v>
      </c>
      <c r="L497" t="n">
        <v>24.75</v>
      </c>
      <c r="M497" t="n">
        <v>4</v>
      </c>
      <c r="N497" t="n">
        <v>114.49</v>
      </c>
      <c r="O497" t="n">
        <v>43532.12</v>
      </c>
      <c r="P497" t="n">
        <v>170.31</v>
      </c>
      <c r="Q497" t="n">
        <v>624</v>
      </c>
      <c r="R497" t="n">
        <v>35.23</v>
      </c>
      <c r="S497" t="n">
        <v>29.8</v>
      </c>
      <c r="T497" t="n">
        <v>1644.01</v>
      </c>
      <c r="U497" t="n">
        <v>0.85</v>
      </c>
      <c r="V497" t="n">
        <v>0.86</v>
      </c>
      <c r="W497" t="n">
        <v>2.36</v>
      </c>
      <c r="X497" t="n">
        <v>0.09</v>
      </c>
      <c r="Y497" t="n">
        <v>1</v>
      </c>
      <c r="Z497" t="n">
        <v>10</v>
      </c>
    </row>
    <row r="498">
      <c r="A498" t="n">
        <v>96</v>
      </c>
      <c r="B498" t="n">
        <v>150</v>
      </c>
      <c r="C498" t="inlineStr">
        <is>
          <t xml:space="preserve">CONCLUIDO	</t>
        </is>
      </c>
      <c r="D498" t="n">
        <v>7.0556</v>
      </c>
      <c r="E498" t="n">
        <v>14.17</v>
      </c>
      <c r="F498" t="n">
        <v>10.84</v>
      </c>
      <c r="G498" t="n">
        <v>108.42</v>
      </c>
      <c r="H498" t="n">
        <v>1.27</v>
      </c>
      <c r="I498" t="n">
        <v>6</v>
      </c>
      <c r="J498" t="n">
        <v>351.7</v>
      </c>
      <c r="K498" t="n">
        <v>61.82</v>
      </c>
      <c r="L498" t="n">
        <v>25</v>
      </c>
      <c r="M498" t="n">
        <v>4</v>
      </c>
      <c r="N498" t="n">
        <v>114.88</v>
      </c>
      <c r="O498" t="n">
        <v>43610.83</v>
      </c>
      <c r="P498" t="n">
        <v>170.52</v>
      </c>
      <c r="Q498" t="n">
        <v>623.97</v>
      </c>
      <c r="R498" t="n">
        <v>35.21</v>
      </c>
      <c r="S498" t="n">
        <v>29.8</v>
      </c>
      <c r="T498" t="n">
        <v>1634.84</v>
      </c>
      <c r="U498" t="n">
        <v>0.85</v>
      </c>
      <c r="V498" t="n">
        <v>0.86</v>
      </c>
      <c r="W498" t="n">
        <v>2.36</v>
      </c>
      <c r="X498" t="n">
        <v>0.1</v>
      </c>
      <c r="Y498" t="n">
        <v>1</v>
      </c>
      <c r="Z498" t="n">
        <v>10</v>
      </c>
    </row>
    <row r="499">
      <c r="A499" t="n">
        <v>97</v>
      </c>
      <c r="B499" t="n">
        <v>150</v>
      </c>
      <c r="C499" t="inlineStr">
        <is>
          <t xml:space="preserve">CONCLUIDO	</t>
        </is>
      </c>
      <c r="D499" t="n">
        <v>7.0538</v>
      </c>
      <c r="E499" t="n">
        <v>14.18</v>
      </c>
      <c r="F499" t="n">
        <v>10.85</v>
      </c>
      <c r="G499" t="n">
        <v>108.46</v>
      </c>
      <c r="H499" t="n">
        <v>1.28</v>
      </c>
      <c r="I499" t="n">
        <v>6</v>
      </c>
      <c r="J499" t="n">
        <v>352.34</v>
      </c>
      <c r="K499" t="n">
        <v>61.82</v>
      </c>
      <c r="L499" t="n">
        <v>25.25</v>
      </c>
      <c r="M499" t="n">
        <v>4</v>
      </c>
      <c r="N499" t="n">
        <v>115.27</v>
      </c>
      <c r="O499" t="n">
        <v>43689.76</v>
      </c>
      <c r="P499" t="n">
        <v>170.44</v>
      </c>
      <c r="Q499" t="n">
        <v>623.97</v>
      </c>
      <c r="R499" t="n">
        <v>35.49</v>
      </c>
      <c r="S499" t="n">
        <v>29.8</v>
      </c>
      <c r="T499" t="n">
        <v>1775.52</v>
      </c>
      <c r="U499" t="n">
        <v>0.84</v>
      </c>
      <c r="V499" t="n">
        <v>0.86</v>
      </c>
      <c r="W499" t="n">
        <v>2.36</v>
      </c>
      <c r="X499" t="n">
        <v>0.1</v>
      </c>
      <c r="Y499" t="n">
        <v>1</v>
      </c>
      <c r="Z499" t="n">
        <v>10</v>
      </c>
    </row>
    <row r="500">
      <c r="A500" t="n">
        <v>98</v>
      </c>
      <c r="B500" t="n">
        <v>150</v>
      </c>
      <c r="C500" t="inlineStr">
        <is>
          <t xml:space="preserve">CONCLUIDO	</t>
        </is>
      </c>
      <c r="D500" t="n">
        <v>7.0552</v>
      </c>
      <c r="E500" t="n">
        <v>14.17</v>
      </c>
      <c r="F500" t="n">
        <v>10.84</v>
      </c>
      <c r="G500" t="n">
        <v>108.43</v>
      </c>
      <c r="H500" t="n">
        <v>1.29</v>
      </c>
      <c r="I500" t="n">
        <v>6</v>
      </c>
      <c r="J500" t="n">
        <v>352.98</v>
      </c>
      <c r="K500" t="n">
        <v>61.82</v>
      </c>
      <c r="L500" t="n">
        <v>25.5</v>
      </c>
      <c r="M500" t="n">
        <v>4</v>
      </c>
      <c r="N500" t="n">
        <v>115.66</v>
      </c>
      <c r="O500" t="n">
        <v>43769.02</v>
      </c>
      <c r="P500" t="n">
        <v>170.31</v>
      </c>
      <c r="Q500" t="n">
        <v>623.97</v>
      </c>
      <c r="R500" t="n">
        <v>35.4</v>
      </c>
      <c r="S500" t="n">
        <v>29.8</v>
      </c>
      <c r="T500" t="n">
        <v>1729.28</v>
      </c>
      <c r="U500" t="n">
        <v>0.84</v>
      </c>
      <c r="V500" t="n">
        <v>0.86</v>
      </c>
      <c r="W500" t="n">
        <v>2.36</v>
      </c>
      <c r="X500" t="n">
        <v>0.1</v>
      </c>
      <c r="Y500" t="n">
        <v>1</v>
      </c>
      <c r="Z500" t="n">
        <v>10</v>
      </c>
    </row>
    <row r="501">
      <c r="A501" t="n">
        <v>99</v>
      </c>
      <c r="B501" t="n">
        <v>150</v>
      </c>
      <c r="C501" t="inlineStr">
        <is>
          <t xml:space="preserve">CONCLUIDO	</t>
        </is>
      </c>
      <c r="D501" t="n">
        <v>7.0525</v>
      </c>
      <c r="E501" t="n">
        <v>14.18</v>
      </c>
      <c r="F501" t="n">
        <v>10.85</v>
      </c>
      <c r="G501" t="n">
        <v>108.49</v>
      </c>
      <c r="H501" t="n">
        <v>1.3</v>
      </c>
      <c r="I501" t="n">
        <v>6</v>
      </c>
      <c r="J501" t="n">
        <v>353.63</v>
      </c>
      <c r="K501" t="n">
        <v>61.82</v>
      </c>
      <c r="L501" t="n">
        <v>25.75</v>
      </c>
      <c r="M501" t="n">
        <v>4</v>
      </c>
      <c r="N501" t="n">
        <v>116.06</v>
      </c>
      <c r="O501" t="n">
        <v>43848.38</v>
      </c>
      <c r="P501" t="n">
        <v>170.49</v>
      </c>
      <c r="Q501" t="n">
        <v>623.97</v>
      </c>
      <c r="R501" t="n">
        <v>35.53</v>
      </c>
      <c r="S501" t="n">
        <v>29.8</v>
      </c>
      <c r="T501" t="n">
        <v>1794.38</v>
      </c>
      <c r="U501" t="n">
        <v>0.84</v>
      </c>
      <c r="V501" t="n">
        <v>0.86</v>
      </c>
      <c r="W501" t="n">
        <v>2.36</v>
      </c>
      <c r="X501" t="n">
        <v>0.1</v>
      </c>
      <c r="Y501" t="n">
        <v>1</v>
      </c>
      <c r="Z501" t="n">
        <v>10</v>
      </c>
    </row>
    <row r="502">
      <c r="A502" t="n">
        <v>100</v>
      </c>
      <c r="B502" t="n">
        <v>150</v>
      </c>
      <c r="C502" t="inlineStr">
        <is>
          <t xml:space="preserve">CONCLUIDO	</t>
        </is>
      </c>
      <c r="D502" t="n">
        <v>7.0576</v>
      </c>
      <c r="E502" t="n">
        <v>14.17</v>
      </c>
      <c r="F502" t="n">
        <v>10.84</v>
      </c>
      <c r="G502" t="n">
        <v>108.39</v>
      </c>
      <c r="H502" t="n">
        <v>1.31</v>
      </c>
      <c r="I502" t="n">
        <v>6</v>
      </c>
      <c r="J502" t="n">
        <v>354.27</v>
      </c>
      <c r="K502" t="n">
        <v>61.82</v>
      </c>
      <c r="L502" t="n">
        <v>26</v>
      </c>
      <c r="M502" t="n">
        <v>4</v>
      </c>
      <c r="N502" t="n">
        <v>116.45</v>
      </c>
      <c r="O502" t="n">
        <v>43927.95</v>
      </c>
      <c r="P502" t="n">
        <v>169.65</v>
      </c>
      <c r="Q502" t="n">
        <v>623.97</v>
      </c>
      <c r="R502" t="n">
        <v>35.26</v>
      </c>
      <c r="S502" t="n">
        <v>29.8</v>
      </c>
      <c r="T502" t="n">
        <v>1657.21</v>
      </c>
      <c r="U502" t="n">
        <v>0.85</v>
      </c>
      <c r="V502" t="n">
        <v>0.86</v>
      </c>
      <c r="W502" t="n">
        <v>2.36</v>
      </c>
      <c r="X502" t="n">
        <v>0.09</v>
      </c>
      <c r="Y502" t="n">
        <v>1</v>
      </c>
      <c r="Z502" t="n">
        <v>10</v>
      </c>
    </row>
    <row r="503">
      <c r="A503" t="n">
        <v>101</v>
      </c>
      <c r="B503" t="n">
        <v>150</v>
      </c>
      <c r="C503" t="inlineStr">
        <is>
          <t xml:space="preserve">CONCLUIDO	</t>
        </is>
      </c>
      <c r="D503" t="n">
        <v>7.0538</v>
      </c>
      <c r="E503" t="n">
        <v>14.18</v>
      </c>
      <c r="F503" t="n">
        <v>10.85</v>
      </c>
      <c r="G503" t="n">
        <v>108.46</v>
      </c>
      <c r="H503" t="n">
        <v>1.32</v>
      </c>
      <c r="I503" t="n">
        <v>6</v>
      </c>
      <c r="J503" t="n">
        <v>354.92</v>
      </c>
      <c r="K503" t="n">
        <v>61.82</v>
      </c>
      <c r="L503" t="n">
        <v>26.25</v>
      </c>
      <c r="M503" t="n">
        <v>4</v>
      </c>
      <c r="N503" t="n">
        <v>116.85</v>
      </c>
      <c r="O503" t="n">
        <v>44007.74</v>
      </c>
      <c r="P503" t="n">
        <v>169.65</v>
      </c>
      <c r="Q503" t="n">
        <v>623.97</v>
      </c>
      <c r="R503" t="n">
        <v>35.43</v>
      </c>
      <c r="S503" t="n">
        <v>29.8</v>
      </c>
      <c r="T503" t="n">
        <v>1740.79</v>
      </c>
      <c r="U503" t="n">
        <v>0.84</v>
      </c>
      <c r="V503" t="n">
        <v>0.86</v>
      </c>
      <c r="W503" t="n">
        <v>2.36</v>
      </c>
      <c r="X503" t="n">
        <v>0.1</v>
      </c>
      <c r="Y503" t="n">
        <v>1</v>
      </c>
      <c r="Z503" t="n">
        <v>10</v>
      </c>
    </row>
    <row r="504">
      <c r="A504" t="n">
        <v>102</v>
      </c>
      <c r="B504" t="n">
        <v>150</v>
      </c>
      <c r="C504" t="inlineStr">
        <is>
          <t xml:space="preserve">CONCLUIDO	</t>
        </is>
      </c>
      <c r="D504" t="n">
        <v>7.0534</v>
      </c>
      <c r="E504" t="n">
        <v>14.18</v>
      </c>
      <c r="F504" t="n">
        <v>10.85</v>
      </c>
      <c r="G504" t="n">
        <v>108.47</v>
      </c>
      <c r="H504" t="n">
        <v>1.33</v>
      </c>
      <c r="I504" t="n">
        <v>6</v>
      </c>
      <c r="J504" t="n">
        <v>355.57</v>
      </c>
      <c r="K504" t="n">
        <v>61.82</v>
      </c>
      <c r="L504" t="n">
        <v>26.5</v>
      </c>
      <c r="M504" t="n">
        <v>4</v>
      </c>
      <c r="N504" t="n">
        <v>117.25</v>
      </c>
      <c r="O504" t="n">
        <v>44087.74</v>
      </c>
      <c r="P504" t="n">
        <v>169.7</v>
      </c>
      <c r="Q504" t="n">
        <v>624</v>
      </c>
      <c r="R504" t="n">
        <v>35.4</v>
      </c>
      <c r="S504" t="n">
        <v>29.8</v>
      </c>
      <c r="T504" t="n">
        <v>1725.8</v>
      </c>
      <c r="U504" t="n">
        <v>0.84</v>
      </c>
      <c r="V504" t="n">
        <v>0.86</v>
      </c>
      <c r="W504" t="n">
        <v>2.36</v>
      </c>
      <c r="X504" t="n">
        <v>0.1</v>
      </c>
      <c r="Y504" t="n">
        <v>1</v>
      </c>
      <c r="Z504" t="n">
        <v>10</v>
      </c>
    </row>
    <row r="505">
      <c r="A505" t="n">
        <v>103</v>
      </c>
      <c r="B505" t="n">
        <v>150</v>
      </c>
      <c r="C505" t="inlineStr">
        <is>
          <t xml:space="preserve">CONCLUIDO	</t>
        </is>
      </c>
      <c r="D505" t="n">
        <v>7.0537</v>
      </c>
      <c r="E505" t="n">
        <v>14.18</v>
      </c>
      <c r="F505" t="n">
        <v>10.85</v>
      </c>
      <c r="G505" t="n">
        <v>108.46</v>
      </c>
      <c r="H505" t="n">
        <v>1.34</v>
      </c>
      <c r="I505" t="n">
        <v>6</v>
      </c>
      <c r="J505" t="n">
        <v>356.22</v>
      </c>
      <c r="K505" t="n">
        <v>61.82</v>
      </c>
      <c r="L505" t="n">
        <v>26.75</v>
      </c>
      <c r="M505" t="n">
        <v>4</v>
      </c>
      <c r="N505" t="n">
        <v>117.65</v>
      </c>
      <c r="O505" t="n">
        <v>44167.96</v>
      </c>
      <c r="P505" t="n">
        <v>169.73</v>
      </c>
      <c r="Q505" t="n">
        <v>623.97</v>
      </c>
      <c r="R505" t="n">
        <v>35.45</v>
      </c>
      <c r="S505" t="n">
        <v>29.8</v>
      </c>
      <c r="T505" t="n">
        <v>1753.69</v>
      </c>
      <c r="U505" t="n">
        <v>0.84</v>
      </c>
      <c r="V505" t="n">
        <v>0.86</v>
      </c>
      <c r="W505" t="n">
        <v>2.36</v>
      </c>
      <c r="X505" t="n">
        <v>0.1</v>
      </c>
      <c r="Y505" t="n">
        <v>1</v>
      </c>
      <c r="Z505" t="n">
        <v>10</v>
      </c>
    </row>
    <row r="506">
      <c r="A506" t="n">
        <v>104</v>
      </c>
      <c r="B506" t="n">
        <v>150</v>
      </c>
      <c r="C506" t="inlineStr">
        <is>
          <t xml:space="preserve">CONCLUIDO	</t>
        </is>
      </c>
      <c r="D506" t="n">
        <v>7.0545</v>
      </c>
      <c r="E506" t="n">
        <v>14.18</v>
      </c>
      <c r="F506" t="n">
        <v>10.84</v>
      </c>
      <c r="G506" t="n">
        <v>108.45</v>
      </c>
      <c r="H506" t="n">
        <v>1.35</v>
      </c>
      <c r="I506" t="n">
        <v>6</v>
      </c>
      <c r="J506" t="n">
        <v>356.87</v>
      </c>
      <c r="K506" t="n">
        <v>61.82</v>
      </c>
      <c r="L506" t="n">
        <v>27</v>
      </c>
      <c r="M506" t="n">
        <v>4</v>
      </c>
      <c r="N506" t="n">
        <v>118.05</v>
      </c>
      <c r="O506" t="n">
        <v>44248.41</v>
      </c>
      <c r="P506" t="n">
        <v>169.18</v>
      </c>
      <c r="Q506" t="n">
        <v>623.99</v>
      </c>
      <c r="R506" t="n">
        <v>35.35</v>
      </c>
      <c r="S506" t="n">
        <v>29.8</v>
      </c>
      <c r="T506" t="n">
        <v>1701.04</v>
      </c>
      <c r="U506" t="n">
        <v>0.84</v>
      </c>
      <c r="V506" t="n">
        <v>0.86</v>
      </c>
      <c r="W506" t="n">
        <v>2.36</v>
      </c>
      <c r="X506" t="n">
        <v>0.1</v>
      </c>
      <c r="Y506" t="n">
        <v>1</v>
      </c>
      <c r="Z506" t="n">
        <v>10</v>
      </c>
    </row>
    <row r="507">
      <c r="A507" t="n">
        <v>105</v>
      </c>
      <c r="B507" t="n">
        <v>150</v>
      </c>
      <c r="C507" t="inlineStr">
        <is>
          <t xml:space="preserve">CONCLUIDO	</t>
        </is>
      </c>
      <c r="D507" t="n">
        <v>7.0559</v>
      </c>
      <c r="E507" t="n">
        <v>14.17</v>
      </c>
      <c r="F507" t="n">
        <v>10.84</v>
      </c>
      <c r="G507" t="n">
        <v>108.42</v>
      </c>
      <c r="H507" t="n">
        <v>1.36</v>
      </c>
      <c r="I507" t="n">
        <v>6</v>
      </c>
      <c r="J507" t="n">
        <v>357.52</v>
      </c>
      <c r="K507" t="n">
        <v>61.82</v>
      </c>
      <c r="L507" t="n">
        <v>27.25</v>
      </c>
      <c r="M507" t="n">
        <v>3</v>
      </c>
      <c r="N507" t="n">
        <v>118.45</v>
      </c>
      <c r="O507" t="n">
        <v>44329.08</v>
      </c>
      <c r="P507" t="n">
        <v>168.75</v>
      </c>
      <c r="Q507" t="n">
        <v>624.03</v>
      </c>
      <c r="R507" t="n">
        <v>35.32</v>
      </c>
      <c r="S507" t="n">
        <v>29.8</v>
      </c>
      <c r="T507" t="n">
        <v>1690.31</v>
      </c>
      <c r="U507" t="n">
        <v>0.84</v>
      </c>
      <c r="V507" t="n">
        <v>0.86</v>
      </c>
      <c r="W507" t="n">
        <v>2.36</v>
      </c>
      <c r="X507" t="n">
        <v>0.1</v>
      </c>
      <c r="Y507" t="n">
        <v>1</v>
      </c>
      <c r="Z507" t="n">
        <v>10</v>
      </c>
    </row>
    <row r="508">
      <c r="A508" t="n">
        <v>106</v>
      </c>
      <c r="B508" t="n">
        <v>150</v>
      </c>
      <c r="C508" t="inlineStr">
        <is>
          <t xml:space="preserve">CONCLUIDO	</t>
        </is>
      </c>
      <c r="D508" t="n">
        <v>7.0534</v>
      </c>
      <c r="E508" t="n">
        <v>14.18</v>
      </c>
      <c r="F508" t="n">
        <v>10.85</v>
      </c>
      <c r="G508" t="n">
        <v>108.47</v>
      </c>
      <c r="H508" t="n">
        <v>1.37</v>
      </c>
      <c r="I508" t="n">
        <v>6</v>
      </c>
      <c r="J508" t="n">
        <v>358.18</v>
      </c>
      <c r="K508" t="n">
        <v>61.82</v>
      </c>
      <c r="L508" t="n">
        <v>27.5</v>
      </c>
      <c r="M508" t="n">
        <v>3</v>
      </c>
      <c r="N508" t="n">
        <v>118.86</v>
      </c>
      <c r="O508" t="n">
        <v>44409.98</v>
      </c>
      <c r="P508" t="n">
        <v>168.81</v>
      </c>
      <c r="Q508" t="n">
        <v>624.03</v>
      </c>
      <c r="R508" t="n">
        <v>35.36</v>
      </c>
      <c r="S508" t="n">
        <v>29.8</v>
      </c>
      <c r="T508" t="n">
        <v>1709.73</v>
      </c>
      <c r="U508" t="n">
        <v>0.84</v>
      </c>
      <c r="V508" t="n">
        <v>0.86</v>
      </c>
      <c r="W508" t="n">
        <v>2.36</v>
      </c>
      <c r="X508" t="n">
        <v>0.1</v>
      </c>
      <c r="Y508" t="n">
        <v>1</v>
      </c>
      <c r="Z508" t="n">
        <v>10</v>
      </c>
    </row>
    <row r="509">
      <c r="A509" t="n">
        <v>107</v>
      </c>
      <c r="B509" t="n">
        <v>150</v>
      </c>
      <c r="C509" t="inlineStr">
        <is>
          <t xml:space="preserve">CONCLUIDO	</t>
        </is>
      </c>
      <c r="D509" t="n">
        <v>7.0523</v>
      </c>
      <c r="E509" t="n">
        <v>14.18</v>
      </c>
      <c r="F509" t="n">
        <v>10.85</v>
      </c>
      <c r="G509" t="n">
        <v>108.49</v>
      </c>
      <c r="H509" t="n">
        <v>1.38</v>
      </c>
      <c r="I509" t="n">
        <v>6</v>
      </c>
      <c r="J509" t="n">
        <v>358.84</v>
      </c>
      <c r="K509" t="n">
        <v>61.82</v>
      </c>
      <c r="L509" t="n">
        <v>27.75</v>
      </c>
      <c r="M509" t="n">
        <v>2</v>
      </c>
      <c r="N509" t="n">
        <v>119.27</v>
      </c>
      <c r="O509" t="n">
        <v>44491.1</v>
      </c>
      <c r="P509" t="n">
        <v>168.9</v>
      </c>
      <c r="Q509" t="n">
        <v>624.03</v>
      </c>
      <c r="R509" t="n">
        <v>35.43</v>
      </c>
      <c r="S509" t="n">
        <v>29.8</v>
      </c>
      <c r="T509" t="n">
        <v>1742.22</v>
      </c>
      <c r="U509" t="n">
        <v>0.84</v>
      </c>
      <c r="V509" t="n">
        <v>0.86</v>
      </c>
      <c r="W509" t="n">
        <v>2.36</v>
      </c>
      <c r="X509" t="n">
        <v>0.1</v>
      </c>
      <c r="Y509" t="n">
        <v>1</v>
      </c>
      <c r="Z509" t="n">
        <v>10</v>
      </c>
    </row>
    <row r="510">
      <c r="A510" t="n">
        <v>108</v>
      </c>
      <c r="B510" t="n">
        <v>150</v>
      </c>
      <c r="C510" t="inlineStr">
        <is>
          <t xml:space="preserve">CONCLUIDO	</t>
        </is>
      </c>
      <c r="D510" t="n">
        <v>7.0529</v>
      </c>
      <c r="E510" t="n">
        <v>14.18</v>
      </c>
      <c r="F510" t="n">
        <v>10.85</v>
      </c>
      <c r="G510" t="n">
        <v>108.48</v>
      </c>
      <c r="H510" t="n">
        <v>1.39</v>
      </c>
      <c r="I510" t="n">
        <v>6</v>
      </c>
      <c r="J510" t="n">
        <v>359.5</v>
      </c>
      <c r="K510" t="n">
        <v>61.82</v>
      </c>
      <c r="L510" t="n">
        <v>28</v>
      </c>
      <c r="M510" t="n">
        <v>2</v>
      </c>
      <c r="N510" t="n">
        <v>119.68</v>
      </c>
      <c r="O510" t="n">
        <v>44572.45</v>
      </c>
      <c r="P510" t="n">
        <v>168.94</v>
      </c>
      <c r="Q510" t="n">
        <v>624.08</v>
      </c>
      <c r="R510" t="n">
        <v>35.46</v>
      </c>
      <c r="S510" t="n">
        <v>29.8</v>
      </c>
      <c r="T510" t="n">
        <v>1759.86</v>
      </c>
      <c r="U510" t="n">
        <v>0.84</v>
      </c>
      <c r="V510" t="n">
        <v>0.86</v>
      </c>
      <c r="W510" t="n">
        <v>2.36</v>
      </c>
      <c r="X510" t="n">
        <v>0.1</v>
      </c>
      <c r="Y510" t="n">
        <v>1</v>
      </c>
      <c r="Z510" t="n">
        <v>10</v>
      </c>
    </row>
    <row r="511">
      <c r="A511" t="n">
        <v>109</v>
      </c>
      <c r="B511" t="n">
        <v>150</v>
      </c>
      <c r="C511" t="inlineStr">
        <is>
          <t xml:space="preserve">CONCLUIDO	</t>
        </is>
      </c>
      <c r="D511" t="n">
        <v>7.0544</v>
      </c>
      <c r="E511" t="n">
        <v>14.18</v>
      </c>
      <c r="F511" t="n">
        <v>10.85</v>
      </c>
      <c r="G511" t="n">
        <v>108.45</v>
      </c>
      <c r="H511" t="n">
        <v>1.4</v>
      </c>
      <c r="I511" t="n">
        <v>6</v>
      </c>
      <c r="J511" t="n">
        <v>360.16</v>
      </c>
      <c r="K511" t="n">
        <v>61.82</v>
      </c>
      <c r="L511" t="n">
        <v>28.25</v>
      </c>
      <c r="M511" t="n">
        <v>2</v>
      </c>
      <c r="N511" t="n">
        <v>120.09</v>
      </c>
      <c r="O511" t="n">
        <v>44654.04</v>
      </c>
      <c r="P511" t="n">
        <v>168.94</v>
      </c>
      <c r="Q511" t="n">
        <v>624.03</v>
      </c>
      <c r="R511" t="n">
        <v>35.32</v>
      </c>
      <c r="S511" t="n">
        <v>29.8</v>
      </c>
      <c r="T511" t="n">
        <v>1686.54</v>
      </c>
      <c r="U511" t="n">
        <v>0.84</v>
      </c>
      <c r="V511" t="n">
        <v>0.86</v>
      </c>
      <c r="W511" t="n">
        <v>2.36</v>
      </c>
      <c r="X511" t="n">
        <v>0.1</v>
      </c>
      <c r="Y511" t="n">
        <v>1</v>
      </c>
      <c r="Z511" t="n">
        <v>10</v>
      </c>
    </row>
    <row r="512">
      <c r="A512" t="n">
        <v>110</v>
      </c>
      <c r="B512" t="n">
        <v>150</v>
      </c>
      <c r="C512" t="inlineStr">
        <is>
          <t xml:space="preserve">CONCLUIDO	</t>
        </is>
      </c>
      <c r="D512" t="n">
        <v>7.0545</v>
      </c>
      <c r="E512" t="n">
        <v>14.18</v>
      </c>
      <c r="F512" t="n">
        <v>10.84</v>
      </c>
      <c r="G512" t="n">
        <v>108.45</v>
      </c>
      <c r="H512" t="n">
        <v>1.41</v>
      </c>
      <c r="I512" t="n">
        <v>6</v>
      </c>
      <c r="J512" t="n">
        <v>360.82</v>
      </c>
      <c r="K512" t="n">
        <v>61.82</v>
      </c>
      <c r="L512" t="n">
        <v>28.5</v>
      </c>
      <c r="M512" t="n">
        <v>2</v>
      </c>
      <c r="N512" t="n">
        <v>120.5</v>
      </c>
      <c r="O512" t="n">
        <v>44735.86</v>
      </c>
      <c r="P512" t="n">
        <v>169.17</v>
      </c>
      <c r="Q512" t="n">
        <v>624.03</v>
      </c>
      <c r="R512" t="n">
        <v>35.28</v>
      </c>
      <c r="S512" t="n">
        <v>29.8</v>
      </c>
      <c r="T512" t="n">
        <v>1669.88</v>
      </c>
      <c r="U512" t="n">
        <v>0.84</v>
      </c>
      <c r="V512" t="n">
        <v>0.86</v>
      </c>
      <c r="W512" t="n">
        <v>2.36</v>
      </c>
      <c r="X512" t="n">
        <v>0.1</v>
      </c>
      <c r="Y512" t="n">
        <v>1</v>
      </c>
      <c r="Z512" t="n">
        <v>10</v>
      </c>
    </row>
    <row r="513">
      <c r="A513" t="n">
        <v>111</v>
      </c>
      <c r="B513" t="n">
        <v>150</v>
      </c>
      <c r="C513" t="inlineStr">
        <is>
          <t xml:space="preserve">CONCLUIDO	</t>
        </is>
      </c>
      <c r="D513" t="n">
        <v>7.0556</v>
      </c>
      <c r="E513" t="n">
        <v>14.17</v>
      </c>
      <c r="F513" t="n">
        <v>10.84</v>
      </c>
      <c r="G513" t="n">
        <v>108.42</v>
      </c>
      <c r="H513" t="n">
        <v>1.42</v>
      </c>
      <c r="I513" t="n">
        <v>6</v>
      </c>
      <c r="J513" t="n">
        <v>361.49</v>
      </c>
      <c r="K513" t="n">
        <v>61.82</v>
      </c>
      <c r="L513" t="n">
        <v>28.75</v>
      </c>
      <c r="M513" t="n">
        <v>2</v>
      </c>
      <c r="N513" t="n">
        <v>120.92</v>
      </c>
      <c r="O513" t="n">
        <v>44817.91</v>
      </c>
      <c r="P513" t="n">
        <v>169.21</v>
      </c>
      <c r="Q513" t="n">
        <v>624.03</v>
      </c>
      <c r="R513" t="n">
        <v>35.26</v>
      </c>
      <c r="S513" t="n">
        <v>29.8</v>
      </c>
      <c r="T513" t="n">
        <v>1655.67</v>
      </c>
      <c r="U513" t="n">
        <v>0.85</v>
      </c>
      <c r="V513" t="n">
        <v>0.86</v>
      </c>
      <c r="W513" t="n">
        <v>2.36</v>
      </c>
      <c r="X513" t="n">
        <v>0.1</v>
      </c>
      <c r="Y513" t="n">
        <v>1</v>
      </c>
      <c r="Z513" t="n">
        <v>10</v>
      </c>
    </row>
    <row r="514">
      <c r="A514" t="n">
        <v>112</v>
      </c>
      <c r="B514" t="n">
        <v>150</v>
      </c>
      <c r="C514" t="inlineStr">
        <is>
          <t xml:space="preserve">CONCLUIDO	</t>
        </is>
      </c>
      <c r="D514" t="n">
        <v>7.0547</v>
      </c>
      <c r="E514" t="n">
        <v>14.18</v>
      </c>
      <c r="F514" t="n">
        <v>10.84</v>
      </c>
      <c r="G514" t="n">
        <v>108.44</v>
      </c>
      <c r="H514" t="n">
        <v>1.43</v>
      </c>
      <c r="I514" t="n">
        <v>6</v>
      </c>
      <c r="J514" t="n">
        <v>362.16</v>
      </c>
      <c r="K514" t="n">
        <v>61.82</v>
      </c>
      <c r="L514" t="n">
        <v>29</v>
      </c>
      <c r="M514" t="n">
        <v>2</v>
      </c>
      <c r="N514" t="n">
        <v>121.34</v>
      </c>
      <c r="O514" t="n">
        <v>44900.33</v>
      </c>
      <c r="P514" t="n">
        <v>169.02</v>
      </c>
      <c r="Q514" t="n">
        <v>624.0700000000001</v>
      </c>
      <c r="R514" t="n">
        <v>35.23</v>
      </c>
      <c r="S514" t="n">
        <v>29.8</v>
      </c>
      <c r="T514" t="n">
        <v>1644.44</v>
      </c>
      <c r="U514" t="n">
        <v>0.85</v>
      </c>
      <c r="V514" t="n">
        <v>0.86</v>
      </c>
      <c r="W514" t="n">
        <v>2.36</v>
      </c>
      <c r="X514" t="n">
        <v>0.1</v>
      </c>
      <c r="Y514" t="n">
        <v>1</v>
      </c>
      <c r="Z514" t="n">
        <v>10</v>
      </c>
    </row>
    <row r="515">
      <c r="A515" t="n">
        <v>113</v>
      </c>
      <c r="B515" t="n">
        <v>150</v>
      </c>
      <c r="C515" t="inlineStr">
        <is>
          <t xml:space="preserve">CONCLUIDO	</t>
        </is>
      </c>
      <c r="D515" t="n">
        <v>7.0552</v>
      </c>
      <c r="E515" t="n">
        <v>14.17</v>
      </c>
      <c r="F515" t="n">
        <v>10.84</v>
      </c>
      <c r="G515" t="n">
        <v>108.43</v>
      </c>
      <c r="H515" t="n">
        <v>1.44</v>
      </c>
      <c r="I515" t="n">
        <v>6</v>
      </c>
      <c r="J515" t="n">
        <v>362.83</v>
      </c>
      <c r="K515" t="n">
        <v>61.82</v>
      </c>
      <c r="L515" t="n">
        <v>29.25</v>
      </c>
      <c r="M515" t="n">
        <v>2</v>
      </c>
      <c r="N515" t="n">
        <v>121.75</v>
      </c>
      <c r="O515" t="n">
        <v>44982.86</v>
      </c>
      <c r="P515" t="n">
        <v>169.03</v>
      </c>
      <c r="Q515" t="n">
        <v>624.03</v>
      </c>
      <c r="R515" t="n">
        <v>35.29</v>
      </c>
      <c r="S515" t="n">
        <v>29.8</v>
      </c>
      <c r="T515" t="n">
        <v>1675.18</v>
      </c>
      <c r="U515" t="n">
        <v>0.84</v>
      </c>
      <c r="V515" t="n">
        <v>0.86</v>
      </c>
      <c r="W515" t="n">
        <v>2.36</v>
      </c>
      <c r="X515" t="n">
        <v>0.1</v>
      </c>
      <c r="Y515" t="n">
        <v>1</v>
      </c>
      <c r="Z515" t="n">
        <v>10</v>
      </c>
    </row>
    <row r="516">
      <c r="A516" t="n">
        <v>114</v>
      </c>
      <c r="B516" t="n">
        <v>150</v>
      </c>
      <c r="C516" t="inlineStr">
        <is>
          <t xml:space="preserve">CONCLUIDO	</t>
        </is>
      </c>
      <c r="D516" t="n">
        <v>7.0529</v>
      </c>
      <c r="E516" t="n">
        <v>14.18</v>
      </c>
      <c r="F516" t="n">
        <v>10.85</v>
      </c>
      <c r="G516" t="n">
        <v>108.48</v>
      </c>
      <c r="H516" t="n">
        <v>1.45</v>
      </c>
      <c r="I516" t="n">
        <v>6</v>
      </c>
      <c r="J516" t="n">
        <v>363.5</v>
      </c>
      <c r="K516" t="n">
        <v>61.82</v>
      </c>
      <c r="L516" t="n">
        <v>29.5</v>
      </c>
      <c r="M516" t="n">
        <v>1</v>
      </c>
      <c r="N516" t="n">
        <v>122.18</v>
      </c>
      <c r="O516" t="n">
        <v>45065.64</v>
      </c>
      <c r="P516" t="n">
        <v>169.03</v>
      </c>
      <c r="Q516" t="n">
        <v>624.03</v>
      </c>
      <c r="R516" t="n">
        <v>35.29</v>
      </c>
      <c r="S516" t="n">
        <v>29.8</v>
      </c>
      <c r="T516" t="n">
        <v>1670.94</v>
      </c>
      <c r="U516" t="n">
        <v>0.84</v>
      </c>
      <c r="V516" t="n">
        <v>0.86</v>
      </c>
      <c r="W516" t="n">
        <v>2.37</v>
      </c>
      <c r="X516" t="n">
        <v>0.1</v>
      </c>
      <c r="Y516" t="n">
        <v>1</v>
      </c>
      <c r="Z516" t="n">
        <v>10</v>
      </c>
    </row>
    <row r="517">
      <c r="A517" t="n">
        <v>115</v>
      </c>
      <c r="B517" t="n">
        <v>150</v>
      </c>
      <c r="C517" t="inlineStr">
        <is>
          <t xml:space="preserve">CONCLUIDO	</t>
        </is>
      </c>
      <c r="D517" t="n">
        <v>7.0532</v>
      </c>
      <c r="E517" t="n">
        <v>14.18</v>
      </c>
      <c r="F517" t="n">
        <v>10.85</v>
      </c>
      <c r="G517" t="n">
        <v>108.47</v>
      </c>
      <c r="H517" t="n">
        <v>1.46</v>
      </c>
      <c r="I517" t="n">
        <v>6</v>
      </c>
      <c r="J517" t="n">
        <v>364.17</v>
      </c>
      <c r="K517" t="n">
        <v>61.82</v>
      </c>
      <c r="L517" t="n">
        <v>29.75</v>
      </c>
      <c r="M517" t="n">
        <v>0</v>
      </c>
      <c r="N517" t="n">
        <v>122.6</v>
      </c>
      <c r="O517" t="n">
        <v>45148.66</v>
      </c>
      <c r="P517" t="n">
        <v>169.15</v>
      </c>
      <c r="Q517" t="n">
        <v>624.03</v>
      </c>
      <c r="R517" t="n">
        <v>35.28</v>
      </c>
      <c r="S517" t="n">
        <v>29.8</v>
      </c>
      <c r="T517" t="n">
        <v>1665.66</v>
      </c>
      <c r="U517" t="n">
        <v>0.84</v>
      </c>
      <c r="V517" t="n">
        <v>0.86</v>
      </c>
      <c r="W517" t="n">
        <v>2.37</v>
      </c>
      <c r="X517" t="n">
        <v>0.1</v>
      </c>
      <c r="Y517" t="n">
        <v>1</v>
      </c>
      <c r="Z517" t="n">
        <v>10</v>
      </c>
    </row>
    <row r="518">
      <c r="A518" t="n">
        <v>0</v>
      </c>
      <c r="B518" t="n">
        <v>10</v>
      </c>
      <c r="C518" t="inlineStr">
        <is>
          <t xml:space="preserve">CONCLUIDO	</t>
        </is>
      </c>
      <c r="D518" t="n">
        <v>6.9155</v>
      </c>
      <c r="E518" t="n">
        <v>14.46</v>
      </c>
      <c r="F518" t="n">
        <v>12.1</v>
      </c>
      <c r="G518" t="n">
        <v>11.35</v>
      </c>
      <c r="H518" t="n">
        <v>0.64</v>
      </c>
      <c r="I518" t="n">
        <v>64</v>
      </c>
      <c r="J518" t="n">
        <v>26.11</v>
      </c>
      <c r="K518" t="n">
        <v>12.1</v>
      </c>
      <c r="L518" t="n">
        <v>1</v>
      </c>
      <c r="M518" t="n">
        <v>0</v>
      </c>
      <c r="N518" t="n">
        <v>3.01</v>
      </c>
      <c r="O518" t="n">
        <v>3454.41</v>
      </c>
      <c r="P518" t="n">
        <v>35.33</v>
      </c>
      <c r="Q518" t="n">
        <v>624.21</v>
      </c>
      <c r="R518" t="n">
        <v>71.84999999999999</v>
      </c>
      <c r="S518" t="n">
        <v>29.8</v>
      </c>
      <c r="T518" t="n">
        <v>19664.78</v>
      </c>
      <c r="U518" t="n">
        <v>0.41</v>
      </c>
      <c r="V518" t="n">
        <v>0.77</v>
      </c>
      <c r="W518" t="n">
        <v>2.54</v>
      </c>
      <c r="X518" t="n">
        <v>1.35</v>
      </c>
      <c r="Y518" t="n">
        <v>1</v>
      </c>
      <c r="Z518" t="n">
        <v>10</v>
      </c>
    </row>
    <row r="519">
      <c r="A519" t="n">
        <v>0</v>
      </c>
      <c r="B519" t="n">
        <v>45</v>
      </c>
      <c r="C519" t="inlineStr">
        <is>
          <t xml:space="preserve">CONCLUIDO	</t>
        </is>
      </c>
      <c r="D519" t="n">
        <v>6.2846</v>
      </c>
      <c r="E519" t="n">
        <v>15.91</v>
      </c>
      <c r="F519" t="n">
        <v>12.32</v>
      </c>
      <c r="G519" t="n">
        <v>9.48</v>
      </c>
      <c r="H519" t="n">
        <v>0.18</v>
      </c>
      <c r="I519" t="n">
        <v>78</v>
      </c>
      <c r="J519" t="n">
        <v>98.70999999999999</v>
      </c>
      <c r="K519" t="n">
        <v>39.72</v>
      </c>
      <c r="L519" t="n">
        <v>1</v>
      </c>
      <c r="M519" t="n">
        <v>76</v>
      </c>
      <c r="N519" t="n">
        <v>12.99</v>
      </c>
      <c r="O519" t="n">
        <v>12407.75</v>
      </c>
      <c r="P519" t="n">
        <v>107.32</v>
      </c>
      <c r="Q519" t="n">
        <v>624.22</v>
      </c>
      <c r="R519" t="n">
        <v>81.05</v>
      </c>
      <c r="S519" t="n">
        <v>29.8</v>
      </c>
      <c r="T519" t="n">
        <v>24192.18</v>
      </c>
      <c r="U519" t="n">
        <v>0.37</v>
      </c>
      <c r="V519" t="n">
        <v>0.76</v>
      </c>
      <c r="W519" t="n">
        <v>2.49</v>
      </c>
      <c r="X519" t="n">
        <v>1.57</v>
      </c>
      <c r="Y519" t="n">
        <v>1</v>
      </c>
      <c r="Z519" t="n">
        <v>10</v>
      </c>
    </row>
    <row r="520">
      <c r="A520" t="n">
        <v>1</v>
      </c>
      <c r="B520" t="n">
        <v>45</v>
      </c>
      <c r="C520" t="inlineStr">
        <is>
          <t xml:space="preserve">CONCLUIDO	</t>
        </is>
      </c>
      <c r="D520" t="n">
        <v>6.5883</v>
      </c>
      <c r="E520" t="n">
        <v>15.18</v>
      </c>
      <c r="F520" t="n">
        <v>11.96</v>
      </c>
      <c r="G520" t="n">
        <v>11.96</v>
      </c>
      <c r="H520" t="n">
        <v>0.22</v>
      </c>
      <c r="I520" t="n">
        <v>60</v>
      </c>
      <c r="J520" t="n">
        <v>99.02</v>
      </c>
      <c r="K520" t="n">
        <v>39.72</v>
      </c>
      <c r="L520" t="n">
        <v>1.25</v>
      </c>
      <c r="M520" t="n">
        <v>58</v>
      </c>
      <c r="N520" t="n">
        <v>13.05</v>
      </c>
      <c r="O520" t="n">
        <v>12446.14</v>
      </c>
      <c r="P520" t="n">
        <v>102.75</v>
      </c>
      <c r="Q520" t="n">
        <v>624.04</v>
      </c>
      <c r="R520" t="n">
        <v>69.81</v>
      </c>
      <c r="S520" t="n">
        <v>29.8</v>
      </c>
      <c r="T520" t="n">
        <v>18663.06</v>
      </c>
      <c r="U520" t="n">
        <v>0.43</v>
      </c>
      <c r="V520" t="n">
        <v>0.78</v>
      </c>
      <c r="W520" t="n">
        <v>2.46</v>
      </c>
      <c r="X520" t="n">
        <v>1.21</v>
      </c>
      <c r="Y520" t="n">
        <v>1</v>
      </c>
      <c r="Z520" t="n">
        <v>10</v>
      </c>
    </row>
    <row r="521">
      <c r="A521" t="n">
        <v>2</v>
      </c>
      <c r="B521" t="n">
        <v>45</v>
      </c>
      <c r="C521" t="inlineStr">
        <is>
          <t xml:space="preserve">CONCLUIDO	</t>
        </is>
      </c>
      <c r="D521" t="n">
        <v>6.7959</v>
      </c>
      <c r="E521" t="n">
        <v>14.71</v>
      </c>
      <c r="F521" t="n">
        <v>11.72</v>
      </c>
      <c r="G521" t="n">
        <v>14.35</v>
      </c>
      <c r="H521" t="n">
        <v>0.27</v>
      </c>
      <c r="I521" t="n">
        <v>49</v>
      </c>
      <c r="J521" t="n">
        <v>99.33</v>
      </c>
      <c r="K521" t="n">
        <v>39.72</v>
      </c>
      <c r="L521" t="n">
        <v>1.5</v>
      </c>
      <c r="M521" t="n">
        <v>47</v>
      </c>
      <c r="N521" t="n">
        <v>13.11</v>
      </c>
      <c r="O521" t="n">
        <v>12484.55</v>
      </c>
      <c r="P521" t="n">
        <v>99.76000000000001</v>
      </c>
      <c r="Q521" t="n">
        <v>624</v>
      </c>
      <c r="R521" t="n">
        <v>62.4</v>
      </c>
      <c r="S521" t="n">
        <v>29.8</v>
      </c>
      <c r="T521" t="n">
        <v>15012.32</v>
      </c>
      <c r="U521" t="n">
        <v>0.48</v>
      </c>
      <c r="V521" t="n">
        <v>0.8</v>
      </c>
      <c r="W521" t="n">
        <v>2.44</v>
      </c>
      <c r="X521" t="n">
        <v>0.97</v>
      </c>
      <c r="Y521" t="n">
        <v>1</v>
      </c>
      <c r="Z521" t="n">
        <v>10</v>
      </c>
    </row>
    <row r="522">
      <c r="A522" t="n">
        <v>3</v>
      </c>
      <c r="B522" t="n">
        <v>45</v>
      </c>
      <c r="C522" t="inlineStr">
        <is>
          <t xml:space="preserve">CONCLUIDO	</t>
        </is>
      </c>
      <c r="D522" t="n">
        <v>6.9491</v>
      </c>
      <c r="E522" t="n">
        <v>14.39</v>
      </c>
      <c r="F522" t="n">
        <v>11.56</v>
      </c>
      <c r="G522" t="n">
        <v>16.92</v>
      </c>
      <c r="H522" t="n">
        <v>0.31</v>
      </c>
      <c r="I522" t="n">
        <v>41</v>
      </c>
      <c r="J522" t="n">
        <v>99.64</v>
      </c>
      <c r="K522" t="n">
        <v>39.72</v>
      </c>
      <c r="L522" t="n">
        <v>1.75</v>
      </c>
      <c r="M522" t="n">
        <v>39</v>
      </c>
      <c r="N522" t="n">
        <v>13.18</v>
      </c>
      <c r="O522" t="n">
        <v>12522.99</v>
      </c>
      <c r="P522" t="n">
        <v>96.73</v>
      </c>
      <c r="Q522" t="n">
        <v>624.0599999999999</v>
      </c>
      <c r="R522" t="n">
        <v>57.5</v>
      </c>
      <c r="S522" t="n">
        <v>29.8</v>
      </c>
      <c r="T522" t="n">
        <v>12602.79</v>
      </c>
      <c r="U522" t="n">
        <v>0.52</v>
      </c>
      <c r="V522" t="n">
        <v>0.8100000000000001</v>
      </c>
      <c r="W522" t="n">
        <v>2.42</v>
      </c>
      <c r="X522" t="n">
        <v>0.8100000000000001</v>
      </c>
      <c r="Y522" t="n">
        <v>1</v>
      </c>
      <c r="Z522" t="n">
        <v>10</v>
      </c>
    </row>
    <row r="523">
      <c r="A523" t="n">
        <v>4</v>
      </c>
      <c r="B523" t="n">
        <v>45</v>
      </c>
      <c r="C523" t="inlineStr">
        <is>
          <t xml:space="preserve">CONCLUIDO	</t>
        </is>
      </c>
      <c r="D523" t="n">
        <v>7.0703</v>
      </c>
      <c r="E523" t="n">
        <v>14.14</v>
      </c>
      <c r="F523" t="n">
        <v>11.44</v>
      </c>
      <c r="G523" t="n">
        <v>19.6</v>
      </c>
      <c r="H523" t="n">
        <v>0.35</v>
      </c>
      <c r="I523" t="n">
        <v>35</v>
      </c>
      <c r="J523" t="n">
        <v>99.95</v>
      </c>
      <c r="K523" t="n">
        <v>39.72</v>
      </c>
      <c r="L523" t="n">
        <v>2</v>
      </c>
      <c r="M523" t="n">
        <v>33</v>
      </c>
      <c r="N523" t="n">
        <v>13.24</v>
      </c>
      <c r="O523" t="n">
        <v>12561.45</v>
      </c>
      <c r="P523" t="n">
        <v>94.34999999999999</v>
      </c>
      <c r="Q523" t="n">
        <v>624.0700000000001</v>
      </c>
      <c r="R523" t="n">
        <v>53.94</v>
      </c>
      <c r="S523" t="n">
        <v>29.8</v>
      </c>
      <c r="T523" t="n">
        <v>10852.47</v>
      </c>
      <c r="U523" t="n">
        <v>0.55</v>
      </c>
      <c r="V523" t="n">
        <v>0.82</v>
      </c>
      <c r="W523" t="n">
        <v>2.4</v>
      </c>
      <c r="X523" t="n">
        <v>0.6899999999999999</v>
      </c>
      <c r="Y523" t="n">
        <v>1</v>
      </c>
      <c r="Z523" t="n">
        <v>10</v>
      </c>
    </row>
    <row r="524">
      <c r="A524" t="n">
        <v>5</v>
      </c>
      <c r="B524" t="n">
        <v>45</v>
      </c>
      <c r="C524" t="inlineStr">
        <is>
          <t xml:space="preserve">CONCLUIDO	</t>
        </is>
      </c>
      <c r="D524" t="n">
        <v>7.1558</v>
      </c>
      <c r="E524" t="n">
        <v>13.97</v>
      </c>
      <c r="F524" t="n">
        <v>11.35</v>
      </c>
      <c r="G524" t="n">
        <v>21.97</v>
      </c>
      <c r="H524" t="n">
        <v>0.39</v>
      </c>
      <c r="I524" t="n">
        <v>31</v>
      </c>
      <c r="J524" t="n">
        <v>100.27</v>
      </c>
      <c r="K524" t="n">
        <v>39.72</v>
      </c>
      <c r="L524" t="n">
        <v>2.25</v>
      </c>
      <c r="M524" t="n">
        <v>29</v>
      </c>
      <c r="N524" t="n">
        <v>13.3</v>
      </c>
      <c r="O524" t="n">
        <v>12599.94</v>
      </c>
      <c r="P524" t="n">
        <v>92.27</v>
      </c>
      <c r="Q524" t="n">
        <v>623.98</v>
      </c>
      <c r="R524" t="n">
        <v>50.88</v>
      </c>
      <c r="S524" t="n">
        <v>29.8</v>
      </c>
      <c r="T524" t="n">
        <v>9342.620000000001</v>
      </c>
      <c r="U524" t="n">
        <v>0.59</v>
      </c>
      <c r="V524" t="n">
        <v>0.82</v>
      </c>
      <c r="W524" t="n">
        <v>2.41</v>
      </c>
      <c r="X524" t="n">
        <v>0.6</v>
      </c>
      <c r="Y524" t="n">
        <v>1</v>
      </c>
      <c r="Z524" t="n">
        <v>10</v>
      </c>
    </row>
    <row r="525">
      <c r="A525" t="n">
        <v>6</v>
      </c>
      <c r="B525" t="n">
        <v>45</v>
      </c>
      <c r="C525" t="inlineStr">
        <is>
          <t xml:space="preserve">CONCLUIDO	</t>
        </is>
      </c>
      <c r="D525" t="n">
        <v>7.2363</v>
      </c>
      <c r="E525" t="n">
        <v>13.82</v>
      </c>
      <c r="F525" t="n">
        <v>11.28</v>
      </c>
      <c r="G525" t="n">
        <v>25.06</v>
      </c>
      <c r="H525" t="n">
        <v>0.44</v>
      </c>
      <c r="I525" t="n">
        <v>27</v>
      </c>
      <c r="J525" t="n">
        <v>100.58</v>
      </c>
      <c r="K525" t="n">
        <v>39.72</v>
      </c>
      <c r="L525" t="n">
        <v>2.5</v>
      </c>
      <c r="M525" t="n">
        <v>25</v>
      </c>
      <c r="N525" t="n">
        <v>13.36</v>
      </c>
      <c r="O525" t="n">
        <v>12638.45</v>
      </c>
      <c r="P525" t="n">
        <v>90.26000000000001</v>
      </c>
      <c r="Q525" t="n">
        <v>624.03</v>
      </c>
      <c r="R525" t="n">
        <v>48.81</v>
      </c>
      <c r="S525" t="n">
        <v>29.8</v>
      </c>
      <c r="T525" t="n">
        <v>8326.709999999999</v>
      </c>
      <c r="U525" t="n">
        <v>0.61</v>
      </c>
      <c r="V525" t="n">
        <v>0.83</v>
      </c>
      <c r="W525" t="n">
        <v>2.39</v>
      </c>
      <c r="X525" t="n">
        <v>0.53</v>
      </c>
      <c r="Y525" t="n">
        <v>1</v>
      </c>
      <c r="Z525" t="n">
        <v>10</v>
      </c>
    </row>
    <row r="526">
      <c r="A526" t="n">
        <v>7</v>
      </c>
      <c r="B526" t="n">
        <v>45</v>
      </c>
      <c r="C526" t="inlineStr">
        <is>
          <t xml:space="preserve">CONCLUIDO	</t>
        </is>
      </c>
      <c r="D526" t="n">
        <v>7.3074</v>
      </c>
      <c r="E526" t="n">
        <v>13.68</v>
      </c>
      <c r="F526" t="n">
        <v>11.2</v>
      </c>
      <c r="G526" t="n">
        <v>28.01</v>
      </c>
      <c r="H526" t="n">
        <v>0.48</v>
      </c>
      <c r="I526" t="n">
        <v>24</v>
      </c>
      <c r="J526" t="n">
        <v>100.89</v>
      </c>
      <c r="K526" t="n">
        <v>39.72</v>
      </c>
      <c r="L526" t="n">
        <v>2.75</v>
      </c>
      <c r="M526" t="n">
        <v>22</v>
      </c>
      <c r="N526" t="n">
        <v>13.42</v>
      </c>
      <c r="O526" t="n">
        <v>12676.98</v>
      </c>
      <c r="P526" t="n">
        <v>88.36</v>
      </c>
      <c r="Q526" t="n">
        <v>624.0599999999999</v>
      </c>
      <c r="R526" t="n">
        <v>46.69</v>
      </c>
      <c r="S526" t="n">
        <v>29.8</v>
      </c>
      <c r="T526" t="n">
        <v>7281.45</v>
      </c>
      <c r="U526" t="n">
        <v>0.64</v>
      </c>
      <c r="V526" t="n">
        <v>0.83</v>
      </c>
      <c r="W526" t="n">
        <v>2.39</v>
      </c>
      <c r="X526" t="n">
        <v>0.46</v>
      </c>
      <c r="Y526" t="n">
        <v>1</v>
      </c>
      <c r="Z526" t="n">
        <v>10</v>
      </c>
    </row>
    <row r="527">
      <c r="A527" t="n">
        <v>8</v>
      </c>
      <c r="B527" t="n">
        <v>45</v>
      </c>
      <c r="C527" t="inlineStr">
        <is>
          <t xml:space="preserve">CONCLUIDO	</t>
        </is>
      </c>
      <c r="D527" t="n">
        <v>7.3469</v>
      </c>
      <c r="E527" t="n">
        <v>13.61</v>
      </c>
      <c r="F527" t="n">
        <v>11.17</v>
      </c>
      <c r="G527" t="n">
        <v>30.47</v>
      </c>
      <c r="H527" t="n">
        <v>0.52</v>
      </c>
      <c r="I527" t="n">
        <v>22</v>
      </c>
      <c r="J527" t="n">
        <v>101.2</v>
      </c>
      <c r="K527" t="n">
        <v>39.72</v>
      </c>
      <c r="L527" t="n">
        <v>3</v>
      </c>
      <c r="M527" t="n">
        <v>20</v>
      </c>
      <c r="N527" t="n">
        <v>13.49</v>
      </c>
      <c r="O527" t="n">
        <v>12715.54</v>
      </c>
      <c r="P527" t="n">
        <v>86.5</v>
      </c>
      <c r="Q527" t="n">
        <v>623.97</v>
      </c>
      <c r="R527" t="n">
        <v>45.54</v>
      </c>
      <c r="S527" t="n">
        <v>29.8</v>
      </c>
      <c r="T527" t="n">
        <v>6719.31</v>
      </c>
      <c r="U527" t="n">
        <v>0.65</v>
      </c>
      <c r="V527" t="n">
        <v>0.84</v>
      </c>
      <c r="W527" t="n">
        <v>2.39</v>
      </c>
      <c r="X527" t="n">
        <v>0.42</v>
      </c>
      <c r="Y527" t="n">
        <v>1</v>
      </c>
      <c r="Z527" t="n">
        <v>10</v>
      </c>
    </row>
    <row r="528">
      <c r="A528" t="n">
        <v>9</v>
      </c>
      <c r="B528" t="n">
        <v>45</v>
      </c>
      <c r="C528" t="inlineStr">
        <is>
          <t xml:space="preserve">CONCLUIDO	</t>
        </is>
      </c>
      <c r="D528" t="n">
        <v>7.3928</v>
      </c>
      <c r="E528" t="n">
        <v>13.53</v>
      </c>
      <c r="F528" t="n">
        <v>11.13</v>
      </c>
      <c r="G528" t="n">
        <v>33.38</v>
      </c>
      <c r="H528" t="n">
        <v>0.5600000000000001</v>
      </c>
      <c r="I528" t="n">
        <v>20</v>
      </c>
      <c r="J528" t="n">
        <v>101.52</v>
      </c>
      <c r="K528" t="n">
        <v>39.72</v>
      </c>
      <c r="L528" t="n">
        <v>3.25</v>
      </c>
      <c r="M528" t="n">
        <v>18</v>
      </c>
      <c r="N528" t="n">
        <v>13.55</v>
      </c>
      <c r="O528" t="n">
        <v>12754.13</v>
      </c>
      <c r="P528" t="n">
        <v>84.97</v>
      </c>
      <c r="Q528" t="n">
        <v>623.98</v>
      </c>
      <c r="R528" t="n">
        <v>44.12</v>
      </c>
      <c r="S528" t="n">
        <v>29.8</v>
      </c>
      <c r="T528" t="n">
        <v>6016.56</v>
      </c>
      <c r="U528" t="n">
        <v>0.68</v>
      </c>
      <c r="V528" t="n">
        <v>0.84</v>
      </c>
      <c r="W528" t="n">
        <v>2.39</v>
      </c>
      <c r="X528" t="n">
        <v>0.38</v>
      </c>
      <c r="Y528" t="n">
        <v>1</v>
      </c>
      <c r="Z528" t="n">
        <v>10</v>
      </c>
    </row>
    <row r="529">
      <c r="A529" t="n">
        <v>10</v>
      </c>
      <c r="B529" t="n">
        <v>45</v>
      </c>
      <c r="C529" t="inlineStr">
        <is>
          <t xml:space="preserve">CONCLUIDO	</t>
        </is>
      </c>
      <c r="D529" t="n">
        <v>7.436</v>
      </c>
      <c r="E529" t="n">
        <v>13.45</v>
      </c>
      <c r="F529" t="n">
        <v>11.09</v>
      </c>
      <c r="G529" t="n">
        <v>36.97</v>
      </c>
      <c r="H529" t="n">
        <v>0.6</v>
      </c>
      <c r="I529" t="n">
        <v>18</v>
      </c>
      <c r="J529" t="n">
        <v>101.83</v>
      </c>
      <c r="K529" t="n">
        <v>39.72</v>
      </c>
      <c r="L529" t="n">
        <v>3.5</v>
      </c>
      <c r="M529" t="n">
        <v>16</v>
      </c>
      <c r="N529" t="n">
        <v>13.61</v>
      </c>
      <c r="O529" t="n">
        <v>12792.74</v>
      </c>
      <c r="P529" t="n">
        <v>82.37</v>
      </c>
      <c r="Q529" t="n">
        <v>624.03</v>
      </c>
      <c r="R529" t="n">
        <v>42.97</v>
      </c>
      <c r="S529" t="n">
        <v>29.8</v>
      </c>
      <c r="T529" t="n">
        <v>5455.51</v>
      </c>
      <c r="U529" t="n">
        <v>0.6899999999999999</v>
      </c>
      <c r="V529" t="n">
        <v>0.84</v>
      </c>
      <c r="W529" t="n">
        <v>2.38</v>
      </c>
      <c r="X529" t="n">
        <v>0.34</v>
      </c>
      <c r="Y529" t="n">
        <v>1</v>
      </c>
      <c r="Z529" t="n">
        <v>10</v>
      </c>
    </row>
    <row r="530">
      <c r="A530" t="n">
        <v>11</v>
      </c>
      <c r="B530" t="n">
        <v>45</v>
      </c>
      <c r="C530" t="inlineStr">
        <is>
          <t xml:space="preserve">CONCLUIDO	</t>
        </is>
      </c>
      <c r="D530" t="n">
        <v>7.4497</v>
      </c>
      <c r="E530" t="n">
        <v>13.42</v>
      </c>
      <c r="F530" t="n">
        <v>11.09</v>
      </c>
      <c r="G530" t="n">
        <v>39.13</v>
      </c>
      <c r="H530" t="n">
        <v>0.65</v>
      </c>
      <c r="I530" t="n">
        <v>17</v>
      </c>
      <c r="J530" t="n">
        <v>102.14</v>
      </c>
      <c r="K530" t="n">
        <v>39.72</v>
      </c>
      <c r="L530" t="n">
        <v>3.75</v>
      </c>
      <c r="M530" t="n">
        <v>13</v>
      </c>
      <c r="N530" t="n">
        <v>13.68</v>
      </c>
      <c r="O530" t="n">
        <v>12831.37</v>
      </c>
      <c r="P530" t="n">
        <v>81.13</v>
      </c>
      <c r="Q530" t="n">
        <v>623.99</v>
      </c>
      <c r="R530" t="n">
        <v>42.82</v>
      </c>
      <c r="S530" t="n">
        <v>29.8</v>
      </c>
      <c r="T530" t="n">
        <v>5385.28</v>
      </c>
      <c r="U530" t="n">
        <v>0.7</v>
      </c>
      <c r="V530" t="n">
        <v>0.84</v>
      </c>
      <c r="W530" t="n">
        <v>2.38</v>
      </c>
      <c r="X530" t="n">
        <v>0.34</v>
      </c>
      <c r="Y530" t="n">
        <v>1</v>
      </c>
      <c r="Z530" t="n">
        <v>10</v>
      </c>
    </row>
    <row r="531">
      <c r="A531" t="n">
        <v>12</v>
      </c>
      <c r="B531" t="n">
        <v>45</v>
      </c>
      <c r="C531" t="inlineStr">
        <is>
          <t xml:space="preserve">CONCLUIDO	</t>
        </is>
      </c>
      <c r="D531" t="n">
        <v>7.4731</v>
      </c>
      <c r="E531" t="n">
        <v>13.38</v>
      </c>
      <c r="F531" t="n">
        <v>11.06</v>
      </c>
      <c r="G531" t="n">
        <v>41.49</v>
      </c>
      <c r="H531" t="n">
        <v>0.6899999999999999</v>
      </c>
      <c r="I531" t="n">
        <v>16</v>
      </c>
      <c r="J531" t="n">
        <v>102.45</v>
      </c>
      <c r="K531" t="n">
        <v>39.72</v>
      </c>
      <c r="L531" t="n">
        <v>4</v>
      </c>
      <c r="M531" t="n">
        <v>7</v>
      </c>
      <c r="N531" t="n">
        <v>13.74</v>
      </c>
      <c r="O531" t="n">
        <v>12870.03</v>
      </c>
      <c r="P531" t="n">
        <v>79.77</v>
      </c>
      <c r="Q531" t="n">
        <v>624</v>
      </c>
      <c r="R531" t="n">
        <v>41.84</v>
      </c>
      <c r="S531" t="n">
        <v>29.8</v>
      </c>
      <c r="T531" t="n">
        <v>4899.57</v>
      </c>
      <c r="U531" t="n">
        <v>0.71</v>
      </c>
      <c r="V531" t="n">
        <v>0.84</v>
      </c>
      <c r="W531" t="n">
        <v>2.39</v>
      </c>
      <c r="X531" t="n">
        <v>0.32</v>
      </c>
      <c r="Y531" t="n">
        <v>1</v>
      </c>
      <c r="Z531" t="n">
        <v>10</v>
      </c>
    </row>
    <row r="532">
      <c r="A532" t="n">
        <v>13</v>
      </c>
      <c r="B532" t="n">
        <v>45</v>
      </c>
      <c r="C532" t="inlineStr">
        <is>
          <t xml:space="preserve">CONCLUIDO	</t>
        </is>
      </c>
      <c r="D532" t="n">
        <v>7.4655</v>
      </c>
      <c r="E532" t="n">
        <v>13.4</v>
      </c>
      <c r="F532" t="n">
        <v>11.08</v>
      </c>
      <c r="G532" t="n">
        <v>41.54</v>
      </c>
      <c r="H532" t="n">
        <v>0.73</v>
      </c>
      <c r="I532" t="n">
        <v>16</v>
      </c>
      <c r="J532" t="n">
        <v>102.77</v>
      </c>
      <c r="K532" t="n">
        <v>39.72</v>
      </c>
      <c r="L532" t="n">
        <v>4.25</v>
      </c>
      <c r="M532" t="n">
        <v>2</v>
      </c>
      <c r="N532" t="n">
        <v>13.8</v>
      </c>
      <c r="O532" t="n">
        <v>12908.71</v>
      </c>
      <c r="P532" t="n">
        <v>79.14</v>
      </c>
      <c r="Q532" t="n">
        <v>624.15</v>
      </c>
      <c r="R532" t="n">
        <v>42.16</v>
      </c>
      <c r="S532" t="n">
        <v>29.8</v>
      </c>
      <c r="T532" t="n">
        <v>5060.09</v>
      </c>
      <c r="U532" t="n">
        <v>0.71</v>
      </c>
      <c r="V532" t="n">
        <v>0.84</v>
      </c>
      <c r="W532" t="n">
        <v>2.39</v>
      </c>
      <c r="X532" t="n">
        <v>0.33</v>
      </c>
      <c r="Y532" t="n">
        <v>1</v>
      </c>
      <c r="Z532" t="n">
        <v>10</v>
      </c>
    </row>
    <row r="533">
      <c r="A533" t="n">
        <v>14</v>
      </c>
      <c r="B533" t="n">
        <v>45</v>
      </c>
      <c r="C533" t="inlineStr">
        <is>
          <t xml:space="preserve">CONCLUIDO	</t>
        </is>
      </c>
      <c r="D533" t="n">
        <v>7.4933</v>
      </c>
      <c r="E533" t="n">
        <v>13.35</v>
      </c>
      <c r="F533" t="n">
        <v>11.05</v>
      </c>
      <c r="G533" t="n">
        <v>44.2</v>
      </c>
      <c r="H533" t="n">
        <v>0.77</v>
      </c>
      <c r="I533" t="n">
        <v>15</v>
      </c>
      <c r="J533" t="n">
        <v>103.08</v>
      </c>
      <c r="K533" t="n">
        <v>39.72</v>
      </c>
      <c r="L533" t="n">
        <v>4.5</v>
      </c>
      <c r="M533" t="n">
        <v>2</v>
      </c>
      <c r="N533" t="n">
        <v>13.87</v>
      </c>
      <c r="O533" t="n">
        <v>12947.42</v>
      </c>
      <c r="P533" t="n">
        <v>79.01000000000001</v>
      </c>
      <c r="Q533" t="n">
        <v>624.2</v>
      </c>
      <c r="R533" t="n">
        <v>41.4</v>
      </c>
      <c r="S533" t="n">
        <v>29.8</v>
      </c>
      <c r="T533" t="n">
        <v>4681.26</v>
      </c>
      <c r="U533" t="n">
        <v>0.72</v>
      </c>
      <c r="V533" t="n">
        <v>0.85</v>
      </c>
      <c r="W533" t="n">
        <v>2.39</v>
      </c>
      <c r="X533" t="n">
        <v>0.3</v>
      </c>
      <c r="Y533" t="n">
        <v>1</v>
      </c>
      <c r="Z533" t="n">
        <v>10</v>
      </c>
    </row>
    <row r="534">
      <c r="A534" t="n">
        <v>15</v>
      </c>
      <c r="B534" t="n">
        <v>45</v>
      </c>
      <c r="C534" t="inlineStr">
        <is>
          <t xml:space="preserve">CONCLUIDO	</t>
        </is>
      </c>
      <c r="D534" t="n">
        <v>7.4925</v>
      </c>
      <c r="E534" t="n">
        <v>13.35</v>
      </c>
      <c r="F534" t="n">
        <v>11.05</v>
      </c>
      <c r="G534" t="n">
        <v>44.2</v>
      </c>
      <c r="H534" t="n">
        <v>0.8100000000000001</v>
      </c>
      <c r="I534" t="n">
        <v>15</v>
      </c>
      <c r="J534" t="n">
        <v>103.4</v>
      </c>
      <c r="K534" t="n">
        <v>39.72</v>
      </c>
      <c r="L534" t="n">
        <v>4.75</v>
      </c>
      <c r="M534" t="n">
        <v>0</v>
      </c>
      <c r="N534" t="n">
        <v>13.93</v>
      </c>
      <c r="O534" t="n">
        <v>12986.15</v>
      </c>
      <c r="P534" t="n">
        <v>79.22</v>
      </c>
      <c r="Q534" t="n">
        <v>624.15</v>
      </c>
      <c r="R534" t="n">
        <v>41.27</v>
      </c>
      <c r="S534" t="n">
        <v>29.8</v>
      </c>
      <c r="T534" t="n">
        <v>4619.24</v>
      </c>
      <c r="U534" t="n">
        <v>0.72</v>
      </c>
      <c r="V534" t="n">
        <v>0.85</v>
      </c>
      <c r="W534" t="n">
        <v>2.39</v>
      </c>
      <c r="X534" t="n">
        <v>0.3</v>
      </c>
      <c r="Y534" t="n">
        <v>1</v>
      </c>
      <c r="Z534" t="n">
        <v>10</v>
      </c>
    </row>
    <row r="535">
      <c r="A535" t="n">
        <v>0</v>
      </c>
      <c r="B535" t="n">
        <v>105</v>
      </c>
      <c r="C535" t="inlineStr">
        <is>
          <t xml:space="preserve">CONCLUIDO	</t>
        </is>
      </c>
      <c r="D535" t="n">
        <v>4.5646</v>
      </c>
      <c r="E535" t="n">
        <v>21.91</v>
      </c>
      <c r="F535" t="n">
        <v>13.62</v>
      </c>
      <c r="G535" t="n">
        <v>5.8</v>
      </c>
      <c r="H535" t="n">
        <v>0.09</v>
      </c>
      <c r="I535" t="n">
        <v>141</v>
      </c>
      <c r="J535" t="n">
        <v>204</v>
      </c>
      <c r="K535" t="n">
        <v>55.27</v>
      </c>
      <c r="L535" t="n">
        <v>1</v>
      </c>
      <c r="M535" t="n">
        <v>139</v>
      </c>
      <c r="N535" t="n">
        <v>42.72</v>
      </c>
      <c r="O535" t="n">
        <v>25393.6</v>
      </c>
      <c r="P535" t="n">
        <v>195.54</v>
      </c>
      <c r="Q535" t="n">
        <v>624.35</v>
      </c>
      <c r="R535" t="n">
        <v>121.95</v>
      </c>
      <c r="S535" t="n">
        <v>29.8</v>
      </c>
      <c r="T535" t="n">
        <v>44325.99</v>
      </c>
      <c r="U535" t="n">
        <v>0.24</v>
      </c>
      <c r="V535" t="n">
        <v>0.6899999999999999</v>
      </c>
      <c r="W535" t="n">
        <v>2.58</v>
      </c>
      <c r="X535" t="n">
        <v>2.87</v>
      </c>
      <c r="Y535" t="n">
        <v>1</v>
      </c>
      <c r="Z535" t="n">
        <v>10</v>
      </c>
    </row>
    <row r="536">
      <c r="A536" t="n">
        <v>1</v>
      </c>
      <c r="B536" t="n">
        <v>105</v>
      </c>
      <c r="C536" t="inlineStr">
        <is>
          <t xml:space="preserve">CONCLUIDO	</t>
        </is>
      </c>
      <c r="D536" t="n">
        <v>5.0434</v>
      </c>
      <c r="E536" t="n">
        <v>19.83</v>
      </c>
      <c r="F536" t="n">
        <v>12.92</v>
      </c>
      <c r="G536" t="n">
        <v>7.25</v>
      </c>
      <c r="H536" t="n">
        <v>0.11</v>
      </c>
      <c r="I536" t="n">
        <v>107</v>
      </c>
      <c r="J536" t="n">
        <v>204.39</v>
      </c>
      <c r="K536" t="n">
        <v>55.27</v>
      </c>
      <c r="L536" t="n">
        <v>1.25</v>
      </c>
      <c r="M536" t="n">
        <v>105</v>
      </c>
      <c r="N536" t="n">
        <v>42.87</v>
      </c>
      <c r="O536" t="n">
        <v>25442.42</v>
      </c>
      <c r="P536" t="n">
        <v>184.92</v>
      </c>
      <c r="Q536" t="n">
        <v>624.29</v>
      </c>
      <c r="R536" t="n">
        <v>99.67</v>
      </c>
      <c r="S536" t="n">
        <v>29.8</v>
      </c>
      <c r="T536" t="n">
        <v>33359.41</v>
      </c>
      <c r="U536" t="n">
        <v>0.3</v>
      </c>
      <c r="V536" t="n">
        <v>0.72</v>
      </c>
      <c r="W536" t="n">
        <v>2.54</v>
      </c>
      <c r="X536" t="n">
        <v>2.17</v>
      </c>
      <c r="Y536" t="n">
        <v>1</v>
      </c>
      <c r="Z536" t="n">
        <v>10</v>
      </c>
    </row>
    <row r="537">
      <c r="A537" t="n">
        <v>2</v>
      </c>
      <c r="B537" t="n">
        <v>105</v>
      </c>
      <c r="C537" t="inlineStr">
        <is>
          <t xml:space="preserve">CONCLUIDO	</t>
        </is>
      </c>
      <c r="D537" t="n">
        <v>5.3966</v>
      </c>
      <c r="E537" t="n">
        <v>18.53</v>
      </c>
      <c r="F537" t="n">
        <v>12.48</v>
      </c>
      <c r="G537" t="n">
        <v>8.710000000000001</v>
      </c>
      <c r="H537" t="n">
        <v>0.13</v>
      </c>
      <c r="I537" t="n">
        <v>86</v>
      </c>
      <c r="J537" t="n">
        <v>204.79</v>
      </c>
      <c r="K537" t="n">
        <v>55.27</v>
      </c>
      <c r="L537" t="n">
        <v>1.5</v>
      </c>
      <c r="M537" t="n">
        <v>84</v>
      </c>
      <c r="N537" t="n">
        <v>43.02</v>
      </c>
      <c r="O537" t="n">
        <v>25491.3</v>
      </c>
      <c r="P537" t="n">
        <v>178</v>
      </c>
      <c r="Q537" t="n">
        <v>624.15</v>
      </c>
      <c r="R537" t="n">
        <v>86.2</v>
      </c>
      <c r="S537" t="n">
        <v>29.8</v>
      </c>
      <c r="T537" t="n">
        <v>26729.15</v>
      </c>
      <c r="U537" t="n">
        <v>0.35</v>
      </c>
      <c r="V537" t="n">
        <v>0.75</v>
      </c>
      <c r="W537" t="n">
        <v>2.49</v>
      </c>
      <c r="X537" t="n">
        <v>1.73</v>
      </c>
      <c r="Y537" t="n">
        <v>1</v>
      </c>
      <c r="Z537" t="n">
        <v>10</v>
      </c>
    </row>
    <row r="538">
      <c r="A538" t="n">
        <v>3</v>
      </c>
      <c r="B538" t="n">
        <v>105</v>
      </c>
      <c r="C538" t="inlineStr">
        <is>
          <t xml:space="preserve">CONCLUIDO	</t>
        </is>
      </c>
      <c r="D538" t="n">
        <v>5.6561</v>
      </c>
      <c r="E538" t="n">
        <v>17.68</v>
      </c>
      <c r="F538" t="n">
        <v>12.2</v>
      </c>
      <c r="G538" t="n">
        <v>10.16</v>
      </c>
      <c r="H538" t="n">
        <v>0.15</v>
      </c>
      <c r="I538" t="n">
        <v>72</v>
      </c>
      <c r="J538" t="n">
        <v>205.18</v>
      </c>
      <c r="K538" t="n">
        <v>55.27</v>
      </c>
      <c r="L538" t="n">
        <v>1.75</v>
      </c>
      <c r="M538" t="n">
        <v>70</v>
      </c>
      <c r="N538" t="n">
        <v>43.16</v>
      </c>
      <c r="O538" t="n">
        <v>25540.22</v>
      </c>
      <c r="P538" t="n">
        <v>173.46</v>
      </c>
      <c r="Q538" t="n">
        <v>624.12</v>
      </c>
      <c r="R538" t="n">
        <v>77.26000000000001</v>
      </c>
      <c r="S538" t="n">
        <v>29.8</v>
      </c>
      <c r="T538" t="n">
        <v>22329.3</v>
      </c>
      <c r="U538" t="n">
        <v>0.39</v>
      </c>
      <c r="V538" t="n">
        <v>0.77</v>
      </c>
      <c r="W538" t="n">
        <v>2.47</v>
      </c>
      <c r="X538" t="n">
        <v>1.45</v>
      </c>
      <c r="Y538" t="n">
        <v>1</v>
      </c>
      <c r="Z538" t="n">
        <v>10</v>
      </c>
    </row>
    <row r="539">
      <c r="A539" t="n">
        <v>4</v>
      </c>
      <c r="B539" t="n">
        <v>105</v>
      </c>
      <c r="C539" t="inlineStr">
        <is>
          <t xml:space="preserve">CONCLUIDO	</t>
        </is>
      </c>
      <c r="D539" t="n">
        <v>5.8599</v>
      </c>
      <c r="E539" t="n">
        <v>17.07</v>
      </c>
      <c r="F539" t="n">
        <v>11.99</v>
      </c>
      <c r="G539" t="n">
        <v>11.6</v>
      </c>
      <c r="H539" t="n">
        <v>0.17</v>
      </c>
      <c r="I539" t="n">
        <v>62</v>
      </c>
      <c r="J539" t="n">
        <v>205.58</v>
      </c>
      <c r="K539" t="n">
        <v>55.27</v>
      </c>
      <c r="L539" t="n">
        <v>2</v>
      </c>
      <c r="M539" t="n">
        <v>60</v>
      </c>
      <c r="N539" t="n">
        <v>43.31</v>
      </c>
      <c r="O539" t="n">
        <v>25589.2</v>
      </c>
      <c r="P539" t="n">
        <v>169.85</v>
      </c>
      <c r="Q539" t="n">
        <v>624.0599999999999</v>
      </c>
      <c r="R539" t="n">
        <v>70.76000000000001</v>
      </c>
      <c r="S539" t="n">
        <v>29.8</v>
      </c>
      <c r="T539" t="n">
        <v>19127.86</v>
      </c>
      <c r="U539" t="n">
        <v>0.42</v>
      </c>
      <c r="V539" t="n">
        <v>0.78</v>
      </c>
      <c r="W539" t="n">
        <v>2.46</v>
      </c>
      <c r="X539" t="n">
        <v>1.24</v>
      </c>
      <c r="Y539" t="n">
        <v>1</v>
      </c>
      <c r="Z539" t="n">
        <v>10</v>
      </c>
    </row>
    <row r="540">
      <c r="A540" t="n">
        <v>5</v>
      </c>
      <c r="B540" t="n">
        <v>105</v>
      </c>
      <c r="C540" t="inlineStr">
        <is>
          <t xml:space="preserve">CONCLUIDO	</t>
        </is>
      </c>
      <c r="D540" t="n">
        <v>6.0153</v>
      </c>
      <c r="E540" t="n">
        <v>16.62</v>
      </c>
      <c r="F540" t="n">
        <v>11.83</v>
      </c>
      <c r="G540" t="n">
        <v>12.9</v>
      </c>
      <c r="H540" t="n">
        <v>0.19</v>
      </c>
      <c r="I540" t="n">
        <v>55</v>
      </c>
      <c r="J540" t="n">
        <v>205.98</v>
      </c>
      <c r="K540" t="n">
        <v>55.27</v>
      </c>
      <c r="L540" t="n">
        <v>2.25</v>
      </c>
      <c r="M540" t="n">
        <v>53</v>
      </c>
      <c r="N540" t="n">
        <v>43.46</v>
      </c>
      <c r="O540" t="n">
        <v>25638.22</v>
      </c>
      <c r="P540" t="n">
        <v>167.06</v>
      </c>
      <c r="Q540" t="n">
        <v>624.23</v>
      </c>
      <c r="R540" t="n">
        <v>66.25</v>
      </c>
      <c r="S540" t="n">
        <v>29.8</v>
      </c>
      <c r="T540" t="n">
        <v>16906.55</v>
      </c>
      <c r="U540" t="n">
        <v>0.45</v>
      </c>
      <c r="V540" t="n">
        <v>0.79</v>
      </c>
      <c r="W540" t="n">
        <v>2.43</v>
      </c>
      <c r="X540" t="n">
        <v>1.08</v>
      </c>
      <c r="Y540" t="n">
        <v>1</v>
      </c>
      <c r="Z540" t="n">
        <v>10</v>
      </c>
    </row>
    <row r="541">
      <c r="A541" t="n">
        <v>6</v>
      </c>
      <c r="B541" t="n">
        <v>105</v>
      </c>
      <c r="C541" t="inlineStr">
        <is>
          <t xml:space="preserve">CONCLUIDO	</t>
        </is>
      </c>
      <c r="D541" t="n">
        <v>6.1436</v>
      </c>
      <c r="E541" t="n">
        <v>16.28</v>
      </c>
      <c r="F541" t="n">
        <v>11.73</v>
      </c>
      <c r="G541" t="n">
        <v>14.36</v>
      </c>
      <c r="H541" t="n">
        <v>0.22</v>
      </c>
      <c r="I541" t="n">
        <v>49</v>
      </c>
      <c r="J541" t="n">
        <v>206.38</v>
      </c>
      <c r="K541" t="n">
        <v>55.27</v>
      </c>
      <c r="L541" t="n">
        <v>2.5</v>
      </c>
      <c r="M541" t="n">
        <v>47</v>
      </c>
      <c r="N541" t="n">
        <v>43.6</v>
      </c>
      <c r="O541" t="n">
        <v>25687.3</v>
      </c>
      <c r="P541" t="n">
        <v>165.19</v>
      </c>
      <c r="Q541" t="n">
        <v>624.1</v>
      </c>
      <c r="R541" t="n">
        <v>62.61</v>
      </c>
      <c r="S541" t="n">
        <v>29.8</v>
      </c>
      <c r="T541" t="n">
        <v>15117.27</v>
      </c>
      <c r="U541" t="n">
        <v>0.48</v>
      </c>
      <c r="V541" t="n">
        <v>0.8</v>
      </c>
      <c r="W541" t="n">
        <v>2.43</v>
      </c>
      <c r="X541" t="n">
        <v>0.98</v>
      </c>
      <c r="Y541" t="n">
        <v>1</v>
      </c>
      <c r="Z541" t="n">
        <v>10</v>
      </c>
    </row>
    <row r="542">
      <c r="A542" t="n">
        <v>7</v>
      </c>
      <c r="B542" t="n">
        <v>105</v>
      </c>
      <c r="C542" t="inlineStr">
        <is>
          <t xml:space="preserve">CONCLUIDO	</t>
        </is>
      </c>
      <c r="D542" t="n">
        <v>6.2592</v>
      </c>
      <c r="E542" t="n">
        <v>15.98</v>
      </c>
      <c r="F542" t="n">
        <v>11.63</v>
      </c>
      <c r="G542" t="n">
        <v>15.86</v>
      </c>
      <c r="H542" t="n">
        <v>0.24</v>
      </c>
      <c r="I542" t="n">
        <v>44</v>
      </c>
      <c r="J542" t="n">
        <v>206.78</v>
      </c>
      <c r="K542" t="n">
        <v>55.27</v>
      </c>
      <c r="L542" t="n">
        <v>2.75</v>
      </c>
      <c r="M542" t="n">
        <v>42</v>
      </c>
      <c r="N542" t="n">
        <v>43.75</v>
      </c>
      <c r="O542" t="n">
        <v>25736.42</v>
      </c>
      <c r="P542" t="n">
        <v>163.16</v>
      </c>
      <c r="Q542" t="n">
        <v>624.04</v>
      </c>
      <c r="R542" t="n">
        <v>59.43</v>
      </c>
      <c r="S542" t="n">
        <v>29.8</v>
      </c>
      <c r="T542" t="n">
        <v>13555.58</v>
      </c>
      <c r="U542" t="n">
        <v>0.5</v>
      </c>
      <c r="V542" t="n">
        <v>0.8</v>
      </c>
      <c r="W542" t="n">
        <v>2.43</v>
      </c>
      <c r="X542" t="n">
        <v>0.88</v>
      </c>
      <c r="Y542" t="n">
        <v>1</v>
      </c>
      <c r="Z542" t="n">
        <v>10</v>
      </c>
    </row>
    <row r="543">
      <c r="A543" t="n">
        <v>8</v>
      </c>
      <c r="B543" t="n">
        <v>105</v>
      </c>
      <c r="C543" t="inlineStr">
        <is>
          <t xml:space="preserve">CONCLUIDO	</t>
        </is>
      </c>
      <c r="D543" t="n">
        <v>6.3619</v>
      </c>
      <c r="E543" t="n">
        <v>15.72</v>
      </c>
      <c r="F543" t="n">
        <v>11.53</v>
      </c>
      <c r="G543" t="n">
        <v>17.3</v>
      </c>
      <c r="H543" t="n">
        <v>0.26</v>
      </c>
      <c r="I543" t="n">
        <v>40</v>
      </c>
      <c r="J543" t="n">
        <v>207.17</v>
      </c>
      <c r="K543" t="n">
        <v>55.27</v>
      </c>
      <c r="L543" t="n">
        <v>3</v>
      </c>
      <c r="M543" t="n">
        <v>38</v>
      </c>
      <c r="N543" t="n">
        <v>43.9</v>
      </c>
      <c r="O543" t="n">
        <v>25785.6</v>
      </c>
      <c r="P543" t="n">
        <v>161.3</v>
      </c>
      <c r="Q543" t="n">
        <v>624.11</v>
      </c>
      <c r="R543" t="n">
        <v>56.87</v>
      </c>
      <c r="S543" t="n">
        <v>29.8</v>
      </c>
      <c r="T543" t="n">
        <v>12293.89</v>
      </c>
      <c r="U543" t="n">
        <v>0.52</v>
      </c>
      <c r="V543" t="n">
        <v>0.8100000000000001</v>
      </c>
      <c r="W543" t="n">
        <v>2.41</v>
      </c>
      <c r="X543" t="n">
        <v>0.78</v>
      </c>
      <c r="Y543" t="n">
        <v>1</v>
      </c>
      <c r="Z543" t="n">
        <v>10</v>
      </c>
    </row>
    <row r="544">
      <c r="A544" t="n">
        <v>9</v>
      </c>
      <c r="B544" t="n">
        <v>105</v>
      </c>
      <c r="C544" t="inlineStr">
        <is>
          <t xml:space="preserve">CONCLUIDO	</t>
        </is>
      </c>
      <c r="D544" t="n">
        <v>6.4337</v>
      </c>
      <c r="E544" t="n">
        <v>15.54</v>
      </c>
      <c r="F544" t="n">
        <v>11.48</v>
      </c>
      <c r="G544" t="n">
        <v>18.61</v>
      </c>
      <c r="H544" t="n">
        <v>0.28</v>
      </c>
      <c r="I544" t="n">
        <v>37</v>
      </c>
      <c r="J544" t="n">
        <v>207.57</v>
      </c>
      <c r="K544" t="n">
        <v>55.27</v>
      </c>
      <c r="L544" t="n">
        <v>3.25</v>
      </c>
      <c r="M544" t="n">
        <v>35</v>
      </c>
      <c r="N544" t="n">
        <v>44.05</v>
      </c>
      <c r="O544" t="n">
        <v>25834.83</v>
      </c>
      <c r="P544" t="n">
        <v>159.98</v>
      </c>
      <c r="Q544" t="n">
        <v>624.05</v>
      </c>
      <c r="R544" t="n">
        <v>54.71</v>
      </c>
      <c r="S544" t="n">
        <v>29.8</v>
      </c>
      <c r="T544" t="n">
        <v>11227.69</v>
      </c>
      <c r="U544" t="n">
        <v>0.54</v>
      </c>
      <c r="V544" t="n">
        <v>0.8100000000000001</v>
      </c>
      <c r="W544" t="n">
        <v>2.42</v>
      </c>
      <c r="X544" t="n">
        <v>0.73</v>
      </c>
      <c r="Y544" t="n">
        <v>1</v>
      </c>
      <c r="Z544" t="n">
        <v>10</v>
      </c>
    </row>
    <row r="545">
      <c r="A545" t="n">
        <v>10</v>
      </c>
      <c r="B545" t="n">
        <v>105</v>
      </c>
      <c r="C545" t="inlineStr">
        <is>
          <t xml:space="preserve">CONCLUIDO	</t>
        </is>
      </c>
      <c r="D545" t="n">
        <v>6.5169</v>
      </c>
      <c r="E545" t="n">
        <v>15.34</v>
      </c>
      <c r="F545" t="n">
        <v>11.4</v>
      </c>
      <c r="G545" t="n">
        <v>20.12</v>
      </c>
      <c r="H545" t="n">
        <v>0.3</v>
      </c>
      <c r="I545" t="n">
        <v>34</v>
      </c>
      <c r="J545" t="n">
        <v>207.97</v>
      </c>
      <c r="K545" t="n">
        <v>55.27</v>
      </c>
      <c r="L545" t="n">
        <v>3.5</v>
      </c>
      <c r="M545" t="n">
        <v>32</v>
      </c>
      <c r="N545" t="n">
        <v>44.2</v>
      </c>
      <c r="O545" t="n">
        <v>25884.1</v>
      </c>
      <c r="P545" t="n">
        <v>158.13</v>
      </c>
      <c r="Q545" t="n">
        <v>624.02</v>
      </c>
      <c r="R545" t="n">
        <v>52.85</v>
      </c>
      <c r="S545" t="n">
        <v>29.8</v>
      </c>
      <c r="T545" t="n">
        <v>10314.1</v>
      </c>
      <c r="U545" t="n">
        <v>0.5600000000000001</v>
      </c>
      <c r="V545" t="n">
        <v>0.82</v>
      </c>
      <c r="W545" t="n">
        <v>2.4</v>
      </c>
      <c r="X545" t="n">
        <v>0.65</v>
      </c>
      <c r="Y545" t="n">
        <v>1</v>
      </c>
      <c r="Z545" t="n">
        <v>10</v>
      </c>
    </row>
    <row r="546">
      <c r="A546" t="n">
        <v>11</v>
      </c>
      <c r="B546" t="n">
        <v>105</v>
      </c>
      <c r="C546" t="inlineStr">
        <is>
          <t xml:space="preserve">CONCLUIDO	</t>
        </is>
      </c>
      <c r="D546" t="n">
        <v>6.5946</v>
      </c>
      <c r="E546" t="n">
        <v>15.16</v>
      </c>
      <c r="F546" t="n">
        <v>11.34</v>
      </c>
      <c r="G546" t="n">
        <v>21.95</v>
      </c>
      <c r="H546" t="n">
        <v>0.32</v>
      </c>
      <c r="I546" t="n">
        <v>31</v>
      </c>
      <c r="J546" t="n">
        <v>208.37</v>
      </c>
      <c r="K546" t="n">
        <v>55.27</v>
      </c>
      <c r="L546" t="n">
        <v>3.75</v>
      </c>
      <c r="M546" t="n">
        <v>29</v>
      </c>
      <c r="N546" t="n">
        <v>44.35</v>
      </c>
      <c r="O546" t="n">
        <v>25933.43</v>
      </c>
      <c r="P546" t="n">
        <v>156.83</v>
      </c>
      <c r="Q546" t="n">
        <v>624.01</v>
      </c>
      <c r="R546" t="n">
        <v>50.72</v>
      </c>
      <c r="S546" t="n">
        <v>29.8</v>
      </c>
      <c r="T546" t="n">
        <v>9263.530000000001</v>
      </c>
      <c r="U546" t="n">
        <v>0.59</v>
      </c>
      <c r="V546" t="n">
        <v>0.82</v>
      </c>
      <c r="W546" t="n">
        <v>2.4</v>
      </c>
      <c r="X546" t="n">
        <v>0.59</v>
      </c>
      <c r="Y546" t="n">
        <v>1</v>
      </c>
      <c r="Z546" t="n">
        <v>10</v>
      </c>
    </row>
    <row r="547">
      <c r="A547" t="n">
        <v>12</v>
      </c>
      <c r="B547" t="n">
        <v>105</v>
      </c>
      <c r="C547" t="inlineStr">
        <is>
          <t xml:space="preserve">CONCLUIDO	</t>
        </is>
      </c>
      <c r="D547" t="n">
        <v>6.6449</v>
      </c>
      <c r="E547" t="n">
        <v>15.05</v>
      </c>
      <c r="F547" t="n">
        <v>11.31</v>
      </c>
      <c r="G547" t="n">
        <v>23.4</v>
      </c>
      <c r="H547" t="n">
        <v>0.34</v>
      </c>
      <c r="I547" t="n">
        <v>29</v>
      </c>
      <c r="J547" t="n">
        <v>208.77</v>
      </c>
      <c r="K547" t="n">
        <v>55.27</v>
      </c>
      <c r="L547" t="n">
        <v>4</v>
      </c>
      <c r="M547" t="n">
        <v>27</v>
      </c>
      <c r="N547" t="n">
        <v>44.5</v>
      </c>
      <c r="O547" t="n">
        <v>25982.82</v>
      </c>
      <c r="P547" t="n">
        <v>155.84</v>
      </c>
      <c r="Q547" t="n">
        <v>624.01</v>
      </c>
      <c r="R547" t="n">
        <v>49.82</v>
      </c>
      <c r="S547" t="n">
        <v>29.8</v>
      </c>
      <c r="T547" t="n">
        <v>8824.68</v>
      </c>
      <c r="U547" t="n">
        <v>0.6</v>
      </c>
      <c r="V547" t="n">
        <v>0.83</v>
      </c>
      <c r="W547" t="n">
        <v>2.4</v>
      </c>
      <c r="X547" t="n">
        <v>0.5600000000000001</v>
      </c>
      <c r="Y547" t="n">
        <v>1</v>
      </c>
      <c r="Z547" t="n">
        <v>10</v>
      </c>
    </row>
    <row r="548">
      <c r="A548" t="n">
        <v>13</v>
      </c>
      <c r="B548" t="n">
        <v>105</v>
      </c>
      <c r="C548" t="inlineStr">
        <is>
          <t xml:space="preserve">CONCLUIDO	</t>
        </is>
      </c>
      <c r="D548" t="n">
        <v>6.669</v>
      </c>
      <c r="E548" t="n">
        <v>14.99</v>
      </c>
      <c r="F548" t="n">
        <v>11.29</v>
      </c>
      <c r="G548" t="n">
        <v>24.2</v>
      </c>
      <c r="H548" t="n">
        <v>0.36</v>
      </c>
      <c r="I548" t="n">
        <v>28</v>
      </c>
      <c r="J548" t="n">
        <v>209.17</v>
      </c>
      <c r="K548" t="n">
        <v>55.27</v>
      </c>
      <c r="L548" t="n">
        <v>4.25</v>
      </c>
      <c r="M548" t="n">
        <v>26</v>
      </c>
      <c r="N548" t="n">
        <v>44.65</v>
      </c>
      <c r="O548" t="n">
        <v>26032.25</v>
      </c>
      <c r="P548" t="n">
        <v>155.25</v>
      </c>
      <c r="Q548" t="n">
        <v>623.97</v>
      </c>
      <c r="R548" t="n">
        <v>49.44</v>
      </c>
      <c r="S548" t="n">
        <v>29.8</v>
      </c>
      <c r="T548" t="n">
        <v>8637.200000000001</v>
      </c>
      <c r="U548" t="n">
        <v>0.6</v>
      </c>
      <c r="V548" t="n">
        <v>0.83</v>
      </c>
      <c r="W548" t="n">
        <v>2.4</v>
      </c>
      <c r="X548" t="n">
        <v>0.55</v>
      </c>
      <c r="Y548" t="n">
        <v>1</v>
      </c>
      <c r="Z548" t="n">
        <v>10</v>
      </c>
    </row>
    <row r="549">
      <c r="A549" t="n">
        <v>14</v>
      </c>
      <c r="B549" t="n">
        <v>105</v>
      </c>
      <c r="C549" t="inlineStr">
        <is>
          <t xml:space="preserve">CONCLUIDO	</t>
        </is>
      </c>
      <c r="D549" t="n">
        <v>6.7247</v>
      </c>
      <c r="E549" t="n">
        <v>14.87</v>
      </c>
      <c r="F549" t="n">
        <v>11.25</v>
      </c>
      <c r="G549" t="n">
        <v>25.96</v>
      </c>
      <c r="H549" t="n">
        <v>0.38</v>
      </c>
      <c r="I549" t="n">
        <v>26</v>
      </c>
      <c r="J549" t="n">
        <v>209.58</v>
      </c>
      <c r="K549" t="n">
        <v>55.27</v>
      </c>
      <c r="L549" t="n">
        <v>4.5</v>
      </c>
      <c r="M549" t="n">
        <v>24</v>
      </c>
      <c r="N549" t="n">
        <v>44.8</v>
      </c>
      <c r="O549" t="n">
        <v>26081.73</v>
      </c>
      <c r="P549" t="n">
        <v>154.11</v>
      </c>
      <c r="Q549" t="n">
        <v>624.15</v>
      </c>
      <c r="R549" t="n">
        <v>47.93</v>
      </c>
      <c r="S549" t="n">
        <v>29.8</v>
      </c>
      <c r="T549" t="n">
        <v>7891.48</v>
      </c>
      <c r="U549" t="n">
        <v>0.62</v>
      </c>
      <c r="V549" t="n">
        <v>0.83</v>
      </c>
      <c r="W549" t="n">
        <v>2.4</v>
      </c>
      <c r="X549" t="n">
        <v>0.5</v>
      </c>
      <c r="Y549" t="n">
        <v>1</v>
      </c>
      <c r="Z549" t="n">
        <v>10</v>
      </c>
    </row>
    <row r="550">
      <c r="A550" t="n">
        <v>15</v>
      </c>
      <c r="B550" t="n">
        <v>105</v>
      </c>
      <c r="C550" t="inlineStr">
        <is>
          <t xml:space="preserve">CONCLUIDO	</t>
        </is>
      </c>
      <c r="D550" t="n">
        <v>6.7475</v>
      </c>
      <c r="E550" t="n">
        <v>14.82</v>
      </c>
      <c r="F550" t="n">
        <v>11.24</v>
      </c>
      <c r="G550" t="n">
        <v>26.98</v>
      </c>
      <c r="H550" t="n">
        <v>0.4</v>
      </c>
      <c r="I550" t="n">
        <v>25</v>
      </c>
      <c r="J550" t="n">
        <v>209.98</v>
      </c>
      <c r="K550" t="n">
        <v>55.27</v>
      </c>
      <c r="L550" t="n">
        <v>4.75</v>
      </c>
      <c r="M550" t="n">
        <v>23</v>
      </c>
      <c r="N550" t="n">
        <v>44.95</v>
      </c>
      <c r="O550" t="n">
        <v>26131.27</v>
      </c>
      <c r="P550" t="n">
        <v>153.42</v>
      </c>
      <c r="Q550" t="n">
        <v>624.02</v>
      </c>
      <c r="R550" t="n">
        <v>47.69</v>
      </c>
      <c r="S550" t="n">
        <v>29.8</v>
      </c>
      <c r="T550" t="n">
        <v>7778.69</v>
      </c>
      <c r="U550" t="n">
        <v>0.62</v>
      </c>
      <c r="V550" t="n">
        <v>0.83</v>
      </c>
      <c r="W550" t="n">
        <v>2.4</v>
      </c>
      <c r="X550" t="n">
        <v>0.49</v>
      </c>
      <c r="Y550" t="n">
        <v>1</v>
      </c>
      <c r="Z550" t="n">
        <v>10</v>
      </c>
    </row>
    <row r="551">
      <c r="A551" t="n">
        <v>16</v>
      </c>
      <c r="B551" t="n">
        <v>105</v>
      </c>
      <c r="C551" t="inlineStr">
        <is>
          <t xml:space="preserve">CONCLUIDO	</t>
        </is>
      </c>
      <c r="D551" t="n">
        <v>6.8081</v>
      </c>
      <c r="E551" t="n">
        <v>14.69</v>
      </c>
      <c r="F551" t="n">
        <v>11.19</v>
      </c>
      <c r="G551" t="n">
        <v>29.19</v>
      </c>
      <c r="H551" t="n">
        <v>0.42</v>
      </c>
      <c r="I551" t="n">
        <v>23</v>
      </c>
      <c r="J551" t="n">
        <v>210.38</v>
      </c>
      <c r="K551" t="n">
        <v>55.27</v>
      </c>
      <c r="L551" t="n">
        <v>5</v>
      </c>
      <c r="M551" t="n">
        <v>21</v>
      </c>
      <c r="N551" t="n">
        <v>45.11</v>
      </c>
      <c r="O551" t="n">
        <v>26180.86</v>
      </c>
      <c r="P551" t="n">
        <v>152.19</v>
      </c>
      <c r="Q551" t="n">
        <v>624.0599999999999</v>
      </c>
      <c r="R551" t="n">
        <v>46</v>
      </c>
      <c r="S551" t="n">
        <v>29.8</v>
      </c>
      <c r="T551" t="n">
        <v>6943.37</v>
      </c>
      <c r="U551" t="n">
        <v>0.65</v>
      </c>
      <c r="V551" t="n">
        <v>0.83</v>
      </c>
      <c r="W551" t="n">
        <v>2.39</v>
      </c>
      <c r="X551" t="n">
        <v>0.44</v>
      </c>
      <c r="Y551" t="n">
        <v>1</v>
      </c>
      <c r="Z551" t="n">
        <v>10</v>
      </c>
    </row>
    <row r="552">
      <c r="A552" t="n">
        <v>17</v>
      </c>
      <c r="B552" t="n">
        <v>105</v>
      </c>
      <c r="C552" t="inlineStr">
        <is>
          <t xml:space="preserve">CONCLUIDO	</t>
        </is>
      </c>
      <c r="D552" t="n">
        <v>6.8358</v>
      </c>
      <c r="E552" t="n">
        <v>14.63</v>
      </c>
      <c r="F552" t="n">
        <v>11.17</v>
      </c>
      <c r="G552" t="n">
        <v>30.47</v>
      </c>
      <c r="H552" t="n">
        <v>0.44</v>
      </c>
      <c r="I552" t="n">
        <v>22</v>
      </c>
      <c r="J552" t="n">
        <v>210.78</v>
      </c>
      <c r="K552" t="n">
        <v>55.27</v>
      </c>
      <c r="L552" t="n">
        <v>5.25</v>
      </c>
      <c r="M552" t="n">
        <v>20</v>
      </c>
      <c r="N552" t="n">
        <v>45.26</v>
      </c>
      <c r="O552" t="n">
        <v>26230.5</v>
      </c>
      <c r="P552" t="n">
        <v>151.45</v>
      </c>
      <c r="Q552" t="n">
        <v>623.98</v>
      </c>
      <c r="R552" t="n">
        <v>45.56</v>
      </c>
      <c r="S552" t="n">
        <v>29.8</v>
      </c>
      <c r="T552" t="n">
        <v>6729.29</v>
      </c>
      <c r="U552" t="n">
        <v>0.65</v>
      </c>
      <c r="V552" t="n">
        <v>0.84</v>
      </c>
      <c r="W552" t="n">
        <v>2.39</v>
      </c>
      <c r="X552" t="n">
        <v>0.42</v>
      </c>
      <c r="Y552" t="n">
        <v>1</v>
      </c>
      <c r="Z552" t="n">
        <v>10</v>
      </c>
    </row>
    <row r="553">
      <c r="A553" t="n">
        <v>18</v>
      </c>
      <c r="B553" t="n">
        <v>105</v>
      </c>
      <c r="C553" t="inlineStr">
        <is>
          <t xml:space="preserve">CONCLUIDO	</t>
        </is>
      </c>
      <c r="D553" t="n">
        <v>6.8642</v>
      </c>
      <c r="E553" t="n">
        <v>14.57</v>
      </c>
      <c r="F553" t="n">
        <v>11.15</v>
      </c>
      <c r="G553" t="n">
        <v>31.86</v>
      </c>
      <c r="H553" t="n">
        <v>0.46</v>
      </c>
      <c r="I553" t="n">
        <v>21</v>
      </c>
      <c r="J553" t="n">
        <v>211.18</v>
      </c>
      <c r="K553" t="n">
        <v>55.27</v>
      </c>
      <c r="L553" t="n">
        <v>5.5</v>
      </c>
      <c r="M553" t="n">
        <v>19</v>
      </c>
      <c r="N553" t="n">
        <v>45.41</v>
      </c>
      <c r="O553" t="n">
        <v>26280.2</v>
      </c>
      <c r="P553" t="n">
        <v>150.57</v>
      </c>
      <c r="Q553" t="n">
        <v>624.02</v>
      </c>
      <c r="R553" t="n">
        <v>44.82</v>
      </c>
      <c r="S553" t="n">
        <v>29.8</v>
      </c>
      <c r="T553" t="n">
        <v>6361.31</v>
      </c>
      <c r="U553" t="n">
        <v>0.66</v>
      </c>
      <c r="V553" t="n">
        <v>0.84</v>
      </c>
      <c r="W553" t="n">
        <v>2.39</v>
      </c>
      <c r="X553" t="n">
        <v>0.4</v>
      </c>
      <c r="Y553" t="n">
        <v>1</v>
      </c>
      <c r="Z553" t="n">
        <v>10</v>
      </c>
    </row>
    <row r="554">
      <c r="A554" t="n">
        <v>19</v>
      </c>
      <c r="B554" t="n">
        <v>105</v>
      </c>
      <c r="C554" t="inlineStr">
        <is>
          <t xml:space="preserve">CONCLUIDO	</t>
        </is>
      </c>
      <c r="D554" t="n">
        <v>6.8952</v>
      </c>
      <c r="E554" t="n">
        <v>14.5</v>
      </c>
      <c r="F554" t="n">
        <v>11.13</v>
      </c>
      <c r="G554" t="n">
        <v>33.38</v>
      </c>
      <c r="H554" t="n">
        <v>0.48</v>
      </c>
      <c r="I554" t="n">
        <v>20</v>
      </c>
      <c r="J554" t="n">
        <v>211.59</v>
      </c>
      <c r="K554" t="n">
        <v>55.27</v>
      </c>
      <c r="L554" t="n">
        <v>5.75</v>
      </c>
      <c r="M554" t="n">
        <v>18</v>
      </c>
      <c r="N554" t="n">
        <v>45.57</v>
      </c>
      <c r="O554" t="n">
        <v>26329.94</v>
      </c>
      <c r="P554" t="n">
        <v>149.93</v>
      </c>
      <c r="Q554" t="n">
        <v>624.04</v>
      </c>
      <c r="R554" t="n">
        <v>44.11</v>
      </c>
      <c r="S554" t="n">
        <v>29.8</v>
      </c>
      <c r="T554" t="n">
        <v>6011.37</v>
      </c>
      <c r="U554" t="n">
        <v>0.68</v>
      </c>
      <c r="V554" t="n">
        <v>0.84</v>
      </c>
      <c r="W554" t="n">
        <v>2.39</v>
      </c>
      <c r="X554" t="n">
        <v>0.38</v>
      </c>
      <c r="Y554" t="n">
        <v>1</v>
      </c>
      <c r="Z554" t="n">
        <v>10</v>
      </c>
    </row>
    <row r="555">
      <c r="A555" t="n">
        <v>20</v>
      </c>
      <c r="B555" t="n">
        <v>105</v>
      </c>
      <c r="C555" t="inlineStr">
        <is>
          <t xml:space="preserve">CONCLUIDO	</t>
        </is>
      </c>
      <c r="D555" t="n">
        <v>6.9196</v>
      </c>
      <c r="E555" t="n">
        <v>14.45</v>
      </c>
      <c r="F555" t="n">
        <v>11.12</v>
      </c>
      <c r="G555" t="n">
        <v>35.1</v>
      </c>
      <c r="H555" t="n">
        <v>0.5</v>
      </c>
      <c r="I555" t="n">
        <v>19</v>
      </c>
      <c r="J555" t="n">
        <v>211.99</v>
      </c>
      <c r="K555" t="n">
        <v>55.27</v>
      </c>
      <c r="L555" t="n">
        <v>6</v>
      </c>
      <c r="M555" t="n">
        <v>17</v>
      </c>
      <c r="N555" t="n">
        <v>45.72</v>
      </c>
      <c r="O555" t="n">
        <v>26379.74</v>
      </c>
      <c r="P555" t="n">
        <v>149.08</v>
      </c>
      <c r="Q555" t="n">
        <v>624.01</v>
      </c>
      <c r="R555" t="n">
        <v>43.68</v>
      </c>
      <c r="S555" t="n">
        <v>29.8</v>
      </c>
      <c r="T555" t="n">
        <v>5801.74</v>
      </c>
      <c r="U555" t="n">
        <v>0.68</v>
      </c>
      <c r="V555" t="n">
        <v>0.84</v>
      </c>
      <c r="W555" t="n">
        <v>2.39</v>
      </c>
      <c r="X555" t="n">
        <v>0.37</v>
      </c>
      <c r="Y555" t="n">
        <v>1</v>
      </c>
      <c r="Z555" t="n">
        <v>10</v>
      </c>
    </row>
    <row r="556">
      <c r="A556" t="n">
        <v>21</v>
      </c>
      <c r="B556" t="n">
        <v>105</v>
      </c>
      <c r="C556" t="inlineStr">
        <is>
          <t xml:space="preserve">CONCLUIDO	</t>
        </is>
      </c>
      <c r="D556" t="n">
        <v>6.951</v>
      </c>
      <c r="E556" t="n">
        <v>14.39</v>
      </c>
      <c r="F556" t="n">
        <v>11.09</v>
      </c>
      <c r="G556" t="n">
        <v>36.97</v>
      </c>
      <c r="H556" t="n">
        <v>0.52</v>
      </c>
      <c r="I556" t="n">
        <v>18</v>
      </c>
      <c r="J556" t="n">
        <v>212.4</v>
      </c>
      <c r="K556" t="n">
        <v>55.27</v>
      </c>
      <c r="L556" t="n">
        <v>6.25</v>
      </c>
      <c r="M556" t="n">
        <v>16</v>
      </c>
      <c r="N556" t="n">
        <v>45.87</v>
      </c>
      <c r="O556" t="n">
        <v>26429.59</v>
      </c>
      <c r="P556" t="n">
        <v>148.03</v>
      </c>
      <c r="Q556" t="n">
        <v>624.09</v>
      </c>
      <c r="R556" t="n">
        <v>42.99</v>
      </c>
      <c r="S556" t="n">
        <v>29.8</v>
      </c>
      <c r="T556" t="n">
        <v>5464.4</v>
      </c>
      <c r="U556" t="n">
        <v>0.6899999999999999</v>
      </c>
      <c r="V556" t="n">
        <v>0.84</v>
      </c>
      <c r="W556" t="n">
        <v>2.38</v>
      </c>
      <c r="X556" t="n">
        <v>0.34</v>
      </c>
      <c r="Y556" t="n">
        <v>1</v>
      </c>
      <c r="Z556" t="n">
        <v>10</v>
      </c>
    </row>
    <row r="557">
      <c r="A557" t="n">
        <v>22</v>
      </c>
      <c r="B557" t="n">
        <v>105</v>
      </c>
      <c r="C557" t="inlineStr">
        <is>
          <t xml:space="preserve">CONCLUIDO	</t>
        </is>
      </c>
      <c r="D557" t="n">
        <v>6.9546</v>
      </c>
      <c r="E557" t="n">
        <v>14.38</v>
      </c>
      <c r="F557" t="n">
        <v>11.08</v>
      </c>
      <c r="G557" t="n">
        <v>36.95</v>
      </c>
      <c r="H557" t="n">
        <v>0.54</v>
      </c>
      <c r="I557" t="n">
        <v>18</v>
      </c>
      <c r="J557" t="n">
        <v>212.8</v>
      </c>
      <c r="K557" t="n">
        <v>55.27</v>
      </c>
      <c r="L557" t="n">
        <v>6.5</v>
      </c>
      <c r="M557" t="n">
        <v>16</v>
      </c>
      <c r="N557" t="n">
        <v>46.03</v>
      </c>
      <c r="O557" t="n">
        <v>26479.5</v>
      </c>
      <c r="P557" t="n">
        <v>146.64</v>
      </c>
      <c r="Q557" t="n">
        <v>624.05</v>
      </c>
      <c r="R557" t="n">
        <v>42.77</v>
      </c>
      <c r="S557" t="n">
        <v>29.8</v>
      </c>
      <c r="T557" t="n">
        <v>5355.42</v>
      </c>
      <c r="U557" t="n">
        <v>0.7</v>
      </c>
      <c r="V557" t="n">
        <v>0.84</v>
      </c>
      <c r="W557" t="n">
        <v>2.38</v>
      </c>
      <c r="X557" t="n">
        <v>0.34</v>
      </c>
      <c r="Y557" t="n">
        <v>1</v>
      </c>
      <c r="Z557" t="n">
        <v>10</v>
      </c>
    </row>
    <row r="558">
      <c r="A558" t="n">
        <v>23</v>
      </c>
      <c r="B558" t="n">
        <v>105</v>
      </c>
      <c r="C558" t="inlineStr">
        <is>
          <t xml:space="preserve">CONCLUIDO	</t>
        </is>
      </c>
      <c r="D558" t="n">
        <v>6.9793</v>
      </c>
      <c r="E558" t="n">
        <v>14.33</v>
      </c>
      <c r="F558" t="n">
        <v>11.07</v>
      </c>
      <c r="G558" t="n">
        <v>39.08</v>
      </c>
      <c r="H558" t="n">
        <v>0.5600000000000001</v>
      </c>
      <c r="I558" t="n">
        <v>17</v>
      </c>
      <c r="J558" t="n">
        <v>213.21</v>
      </c>
      <c r="K558" t="n">
        <v>55.27</v>
      </c>
      <c r="L558" t="n">
        <v>6.75</v>
      </c>
      <c r="M558" t="n">
        <v>15</v>
      </c>
      <c r="N558" t="n">
        <v>46.18</v>
      </c>
      <c r="O558" t="n">
        <v>26529.46</v>
      </c>
      <c r="P558" t="n">
        <v>146.76</v>
      </c>
      <c r="Q558" t="n">
        <v>623.97</v>
      </c>
      <c r="R558" t="n">
        <v>42.47</v>
      </c>
      <c r="S558" t="n">
        <v>29.8</v>
      </c>
      <c r="T558" t="n">
        <v>5207.44</v>
      </c>
      <c r="U558" t="n">
        <v>0.7</v>
      </c>
      <c r="V558" t="n">
        <v>0.84</v>
      </c>
      <c r="W558" t="n">
        <v>2.38</v>
      </c>
      <c r="X558" t="n">
        <v>0.33</v>
      </c>
      <c r="Y558" t="n">
        <v>1</v>
      </c>
      <c r="Z558" t="n">
        <v>10</v>
      </c>
    </row>
    <row r="559">
      <c r="A559" t="n">
        <v>24</v>
      </c>
      <c r="B559" t="n">
        <v>105</v>
      </c>
      <c r="C559" t="inlineStr">
        <is>
          <t xml:space="preserve">CONCLUIDO	</t>
        </is>
      </c>
      <c r="D559" t="n">
        <v>7.0139</v>
      </c>
      <c r="E559" t="n">
        <v>14.26</v>
      </c>
      <c r="F559" t="n">
        <v>11.04</v>
      </c>
      <c r="G559" t="n">
        <v>41.41</v>
      </c>
      <c r="H559" t="n">
        <v>0.58</v>
      </c>
      <c r="I559" t="n">
        <v>16</v>
      </c>
      <c r="J559" t="n">
        <v>213.61</v>
      </c>
      <c r="K559" t="n">
        <v>55.27</v>
      </c>
      <c r="L559" t="n">
        <v>7</v>
      </c>
      <c r="M559" t="n">
        <v>14</v>
      </c>
      <c r="N559" t="n">
        <v>46.34</v>
      </c>
      <c r="O559" t="n">
        <v>26579.47</v>
      </c>
      <c r="P559" t="n">
        <v>145.78</v>
      </c>
      <c r="Q559" t="n">
        <v>623.98</v>
      </c>
      <c r="R559" t="n">
        <v>41.52</v>
      </c>
      <c r="S559" t="n">
        <v>29.8</v>
      </c>
      <c r="T559" t="n">
        <v>4739.73</v>
      </c>
      <c r="U559" t="n">
        <v>0.72</v>
      </c>
      <c r="V559" t="n">
        <v>0.85</v>
      </c>
      <c r="W559" t="n">
        <v>2.38</v>
      </c>
      <c r="X559" t="n">
        <v>0.3</v>
      </c>
      <c r="Y559" t="n">
        <v>1</v>
      </c>
      <c r="Z559" t="n">
        <v>10</v>
      </c>
    </row>
    <row r="560">
      <c r="A560" t="n">
        <v>25</v>
      </c>
      <c r="B560" t="n">
        <v>105</v>
      </c>
      <c r="C560" t="inlineStr">
        <is>
          <t xml:space="preserve">CONCLUIDO	</t>
        </is>
      </c>
      <c r="D560" t="n">
        <v>7.0091</v>
      </c>
      <c r="E560" t="n">
        <v>14.27</v>
      </c>
      <c r="F560" t="n">
        <v>11.05</v>
      </c>
      <c r="G560" t="n">
        <v>41.45</v>
      </c>
      <c r="H560" t="n">
        <v>0.6</v>
      </c>
      <c r="I560" t="n">
        <v>16</v>
      </c>
      <c r="J560" t="n">
        <v>214.02</v>
      </c>
      <c r="K560" t="n">
        <v>55.27</v>
      </c>
      <c r="L560" t="n">
        <v>7.25</v>
      </c>
      <c r="M560" t="n">
        <v>14</v>
      </c>
      <c r="N560" t="n">
        <v>46.49</v>
      </c>
      <c r="O560" t="n">
        <v>26629.54</v>
      </c>
      <c r="P560" t="n">
        <v>145.36</v>
      </c>
      <c r="Q560" t="n">
        <v>624.1</v>
      </c>
      <c r="R560" t="n">
        <v>41.9</v>
      </c>
      <c r="S560" t="n">
        <v>29.8</v>
      </c>
      <c r="T560" t="n">
        <v>4926.91</v>
      </c>
      <c r="U560" t="n">
        <v>0.71</v>
      </c>
      <c r="V560" t="n">
        <v>0.85</v>
      </c>
      <c r="W560" t="n">
        <v>2.38</v>
      </c>
      <c r="X560" t="n">
        <v>0.31</v>
      </c>
      <c r="Y560" t="n">
        <v>1</v>
      </c>
      <c r="Z560" t="n">
        <v>10</v>
      </c>
    </row>
    <row r="561">
      <c r="A561" t="n">
        <v>26</v>
      </c>
      <c r="B561" t="n">
        <v>105</v>
      </c>
      <c r="C561" t="inlineStr">
        <is>
          <t xml:space="preserve">CONCLUIDO	</t>
        </is>
      </c>
      <c r="D561" t="n">
        <v>7.0409</v>
      </c>
      <c r="E561" t="n">
        <v>14.2</v>
      </c>
      <c r="F561" t="n">
        <v>11.03</v>
      </c>
      <c r="G561" t="n">
        <v>44.12</v>
      </c>
      <c r="H561" t="n">
        <v>0.62</v>
      </c>
      <c r="I561" t="n">
        <v>15</v>
      </c>
      <c r="J561" t="n">
        <v>214.42</v>
      </c>
      <c r="K561" t="n">
        <v>55.27</v>
      </c>
      <c r="L561" t="n">
        <v>7.5</v>
      </c>
      <c r="M561" t="n">
        <v>13</v>
      </c>
      <c r="N561" t="n">
        <v>46.65</v>
      </c>
      <c r="O561" t="n">
        <v>26679.66</v>
      </c>
      <c r="P561" t="n">
        <v>144.34</v>
      </c>
      <c r="Q561" t="n">
        <v>624.0599999999999</v>
      </c>
      <c r="R561" t="n">
        <v>41.23</v>
      </c>
      <c r="S561" t="n">
        <v>29.8</v>
      </c>
      <c r="T561" t="n">
        <v>4598.9</v>
      </c>
      <c r="U561" t="n">
        <v>0.72</v>
      </c>
      <c r="V561" t="n">
        <v>0.85</v>
      </c>
      <c r="W561" t="n">
        <v>2.37</v>
      </c>
      <c r="X561" t="n">
        <v>0.28</v>
      </c>
      <c r="Y561" t="n">
        <v>1</v>
      </c>
      <c r="Z561" t="n">
        <v>10</v>
      </c>
    </row>
    <row r="562">
      <c r="A562" t="n">
        <v>27</v>
      </c>
      <c r="B562" t="n">
        <v>105</v>
      </c>
      <c r="C562" t="inlineStr">
        <is>
          <t xml:space="preserve">CONCLUIDO	</t>
        </is>
      </c>
      <c r="D562" t="n">
        <v>7.0403</v>
      </c>
      <c r="E562" t="n">
        <v>14.2</v>
      </c>
      <c r="F562" t="n">
        <v>11.03</v>
      </c>
      <c r="G562" t="n">
        <v>44.12</v>
      </c>
      <c r="H562" t="n">
        <v>0.64</v>
      </c>
      <c r="I562" t="n">
        <v>15</v>
      </c>
      <c r="J562" t="n">
        <v>214.83</v>
      </c>
      <c r="K562" t="n">
        <v>55.27</v>
      </c>
      <c r="L562" t="n">
        <v>7.75</v>
      </c>
      <c r="M562" t="n">
        <v>13</v>
      </c>
      <c r="N562" t="n">
        <v>46.81</v>
      </c>
      <c r="O562" t="n">
        <v>26729.83</v>
      </c>
      <c r="P562" t="n">
        <v>143.85</v>
      </c>
      <c r="Q562" t="n">
        <v>623.97</v>
      </c>
      <c r="R562" t="n">
        <v>41.12</v>
      </c>
      <c r="S562" t="n">
        <v>29.8</v>
      </c>
      <c r="T562" t="n">
        <v>4545.52</v>
      </c>
      <c r="U562" t="n">
        <v>0.72</v>
      </c>
      <c r="V562" t="n">
        <v>0.85</v>
      </c>
      <c r="W562" t="n">
        <v>2.38</v>
      </c>
      <c r="X562" t="n">
        <v>0.28</v>
      </c>
      <c r="Y562" t="n">
        <v>1</v>
      </c>
      <c r="Z562" t="n">
        <v>10</v>
      </c>
    </row>
    <row r="563">
      <c r="A563" t="n">
        <v>28</v>
      </c>
      <c r="B563" t="n">
        <v>105</v>
      </c>
      <c r="C563" t="inlineStr">
        <is>
          <t xml:space="preserve">CONCLUIDO	</t>
        </is>
      </c>
      <c r="D563" t="n">
        <v>7.077</v>
      </c>
      <c r="E563" t="n">
        <v>14.13</v>
      </c>
      <c r="F563" t="n">
        <v>11</v>
      </c>
      <c r="G563" t="n">
        <v>47.13</v>
      </c>
      <c r="H563" t="n">
        <v>0.66</v>
      </c>
      <c r="I563" t="n">
        <v>14</v>
      </c>
      <c r="J563" t="n">
        <v>215.24</v>
      </c>
      <c r="K563" t="n">
        <v>55.27</v>
      </c>
      <c r="L563" t="n">
        <v>8</v>
      </c>
      <c r="M563" t="n">
        <v>12</v>
      </c>
      <c r="N563" t="n">
        <v>46.97</v>
      </c>
      <c r="O563" t="n">
        <v>26780.06</v>
      </c>
      <c r="P563" t="n">
        <v>142.93</v>
      </c>
      <c r="Q563" t="n">
        <v>623.99</v>
      </c>
      <c r="R563" t="n">
        <v>40.2</v>
      </c>
      <c r="S563" t="n">
        <v>29.8</v>
      </c>
      <c r="T563" t="n">
        <v>4089.42</v>
      </c>
      <c r="U563" t="n">
        <v>0.74</v>
      </c>
      <c r="V563" t="n">
        <v>0.85</v>
      </c>
      <c r="W563" t="n">
        <v>2.37</v>
      </c>
      <c r="X563" t="n">
        <v>0.25</v>
      </c>
      <c r="Y563" t="n">
        <v>1</v>
      </c>
      <c r="Z563" t="n">
        <v>10</v>
      </c>
    </row>
    <row r="564">
      <c r="A564" t="n">
        <v>29</v>
      </c>
      <c r="B564" t="n">
        <v>105</v>
      </c>
      <c r="C564" t="inlineStr">
        <is>
          <t xml:space="preserve">CONCLUIDO	</t>
        </is>
      </c>
      <c r="D564" t="n">
        <v>7.0759</v>
      </c>
      <c r="E564" t="n">
        <v>14.13</v>
      </c>
      <c r="F564" t="n">
        <v>11</v>
      </c>
      <c r="G564" t="n">
        <v>47.14</v>
      </c>
      <c r="H564" t="n">
        <v>0.68</v>
      </c>
      <c r="I564" t="n">
        <v>14</v>
      </c>
      <c r="J564" t="n">
        <v>215.65</v>
      </c>
      <c r="K564" t="n">
        <v>55.27</v>
      </c>
      <c r="L564" t="n">
        <v>8.25</v>
      </c>
      <c r="M564" t="n">
        <v>12</v>
      </c>
      <c r="N564" t="n">
        <v>47.12</v>
      </c>
      <c r="O564" t="n">
        <v>26830.34</v>
      </c>
      <c r="P564" t="n">
        <v>141.99</v>
      </c>
      <c r="Q564" t="n">
        <v>624.0599999999999</v>
      </c>
      <c r="R564" t="n">
        <v>40.06</v>
      </c>
      <c r="S564" t="n">
        <v>29.8</v>
      </c>
      <c r="T564" t="n">
        <v>4019.97</v>
      </c>
      <c r="U564" t="n">
        <v>0.74</v>
      </c>
      <c r="V564" t="n">
        <v>0.85</v>
      </c>
      <c r="W564" t="n">
        <v>2.38</v>
      </c>
      <c r="X564" t="n">
        <v>0.25</v>
      </c>
      <c r="Y564" t="n">
        <v>1</v>
      </c>
      <c r="Z564" t="n">
        <v>10</v>
      </c>
    </row>
    <row r="565">
      <c r="A565" t="n">
        <v>30</v>
      </c>
      <c r="B565" t="n">
        <v>105</v>
      </c>
      <c r="C565" t="inlineStr">
        <is>
          <t xml:space="preserve">CONCLUIDO	</t>
        </is>
      </c>
      <c r="D565" t="n">
        <v>7.1017</v>
      </c>
      <c r="E565" t="n">
        <v>14.08</v>
      </c>
      <c r="F565" t="n">
        <v>10.99</v>
      </c>
      <c r="G565" t="n">
        <v>50.72</v>
      </c>
      <c r="H565" t="n">
        <v>0.7</v>
      </c>
      <c r="I565" t="n">
        <v>13</v>
      </c>
      <c r="J565" t="n">
        <v>216.05</v>
      </c>
      <c r="K565" t="n">
        <v>55.27</v>
      </c>
      <c r="L565" t="n">
        <v>8.5</v>
      </c>
      <c r="M565" t="n">
        <v>11</v>
      </c>
      <c r="N565" t="n">
        <v>47.28</v>
      </c>
      <c r="O565" t="n">
        <v>26880.68</v>
      </c>
      <c r="P565" t="n">
        <v>141.42</v>
      </c>
      <c r="Q565" t="n">
        <v>624.03</v>
      </c>
      <c r="R565" t="n">
        <v>39.75</v>
      </c>
      <c r="S565" t="n">
        <v>29.8</v>
      </c>
      <c r="T565" t="n">
        <v>3869.11</v>
      </c>
      <c r="U565" t="n">
        <v>0.75</v>
      </c>
      <c r="V565" t="n">
        <v>0.85</v>
      </c>
      <c r="W565" t="n">
        <v>2.38</v>
      </c>
      <c r="X565" t="n">
        <v>0.24</v>
      </c>
      <c r="Y565" t="n">
        <v>1</v>
      </c>
      <c r="Z565" t="n">
        <v>10</v>
      </c>
    </row>
    <row r="566">
      <c r="A566" t="n">
        <v>31</v>
      </c>
      <c r="B566" t="n">
        <v>105</v>
      </c>
      <c r="C566" t="inlineStr">
        <is>
          <t xml:space="preserve">CONCLUIDO	</t>
        </is>
      </c>
      <c r="D566" t="n">
        <v>7.0954</v>
      </c>
      <c r="E566" t="n">
        <v>14.09</v>
      </c>
      <c r="F566" t="n">
        <v>11</v>
      </c>
      <c r="G566" t="n">
        <v>50.78</v>
      </c>
      <c r="H566" t="n">
        <v>0.72</v>
      </c>
      <c r="I566" t="n">
        <v>13</v>
      </c>
      <c r="J566" t="n">
        <v>216.46</v>
      </c>
      <c r="K566" t="n">
        <v>55.27</v>
      </c>
      <c r="L566" t="n">
        <v>8.75</v>
      </c>
      <c r="M566" t="n">
        <v>11</v>
      </c>
      <c r="N566" t="n">
        <v>47.44</v>
      </c>
      <c r="O566" t="n">
        <v>26931.07</v>
      </c>
      <c r="P566" t="n">
        <v>141.45</v>
      </c>
      <c r="Q566" t="n">
        <v>624.02</v>
      </c>
      <c r="R566" t="n">
        <v>40.22</v>
      </c>
      <c r="S566" t="n">
        <v>29.8</v>
      </c>
      <c r="T566" t="n">
        <v>4101.05</v>
      </c>
      <c r="U566" t="n">
        <v>0.74</v>
      </c>
      <c r="V566" t="n">
        <v>0.85</v>
      </c>
      <c r="W566" t="n">
        <v>2.38</v>
      </c>
      <c r="X566" t="n">
        <v>0.25</v>
      </c>
      <c r="Y566" t="n">
        <v>1</v>
      </c>
      <c r="Z566" t="n">
        <v>10</v>
      </c>
    </row>
    <row r="567">
      <c r="A567" t="n">
        <v>32</v>
      </c>
      <c r="B567" t="n">
        <v>105</v>
      </c>
      <c r="C567" t="inlineStr">
        <is>
          <t xml:space="preserve">CONCLUIDO	</t>
        </is>
      </c>
      <c r="D567" t="n">
        <v>7.1038</v>
      </c>
      <c r="E567" t="n">
        <v>14.08</v>
      </c>
      <c r="F567" t="n">
        <v>10.98</v>
      </c>
      <c r="G567" t="n">
        <v>50.7</v>
      </c>
      <c r="H567" t="n">
        <v>0.74</v>
      </c>
      <c r="I567" t="n">
        <v>13</v>
      </c>
      <c r="J567" t="n">
        <v>216.87</v>
      </c>
      <c r="K567" t="n">
        <v>55.27</v>
      </c>
      <c r="L567" t="n">
        <v>9</v>
      </c>
      <c r="M567" t="n">
        <v>11</v>
      </c>
      <c r="N567" t="n">
        <v>47.6</v>
      </c>
      <c r="O567" t="n">
        <v>26981.51</v>
      </c>
      <c r="P567" t="n">
        <v>139.84</v>
      </c>
      <c r="Q567" t="n">
        <v>624.03</v>
      </c>
      <c r="R567" t="n">
        <v>39.81</v>
      </c>
      <c r="S567" t="n">
        <v>29.8</v>
      </c>
      <c r="T567" t="n">
        <v>3899.2</v>
      </c>
      <c r="U567" t="n">
        <v>0.75</v>
      </c>
      <c r="V567" t="n">
        <v>0.85</v>
      </c>
      <c r="W567" t="n">
        <v>2.37</v>
      </c>
      <c r="X567" t="n">
        <v>0.24</v>
      </c>
      <c r="Y567" t="n">
        <v>1</v>
      </c>
      <c r="Z567" t="n">
        <v>10</v>
      </c>
    </row>
    <row r="568">
      <c r="A568" t="n">
        <v>33</v>
      </c>
      <c r="B568" t="n">
        <v>105</v>
      </c>
      <c r="C568" t="inlineStr">
        <is>
          <t xml:space="preserve">CONCLUIDO	</t>
        </is>
      </c>
      <c r="D568" t="n">
        <v>7.1328</v>
      </c>
      <c r="E568" t="n">
        <v>14.02</v>
      </c>
      <c r="F568" t="n">
        <v>10.97</v>
      </c>
      <c r="G568" t="n">
        <v>54.84</v>
      </c>
      <c r="H568" t="n">
        <v>0.76</v>
      </c>
      <c r="I568" t="n">
        <v>12</v>
      </c>
      <c r="J568" t="n">
        <v>217.28</v>
      </c>
      <c r="K568" t="n">
        <v>55.27</v>
      </c>
      <c r="L568" t="n">
        <v>9.25</v>
      </c>
      <c r="M568" t="n">
        <v>10</v>
      </c>
      <c r="N568" t="n">
        <v>47.76</v>
      </c>
      <c r="O568" t="n">
        <v>27032.02</v>
      </c>
      <c r="P568" t="n">
        <v>139.08</v>
      </c>
      <c r="Q568" t="n">
        <v>624.04</v>
      </c>
      <c r="R568" t="n">
        <v>39.1</v>
      </c>
      <c r="S568" t="n">
        <v>29.8</v>
      </c>
      <c r="T568" t="n">
        <v>3546.97</v>
      </c>
      <c r="U568" t="n">
        <v>0.76</v>
      </c>
      <c r="V568" t="n">
        <v>0.85</v>
      </c>
      <c r="W568" t="n">
        <v>2.37</v>
      </c>
      <c r="X568" t="n">
        <v>0.22</v>
      </c>
      <c r="Y568" t="n">
        <v>1</v>
      </c>
      <c r="Z568" t="n">
        <v>10</v>
      </c>
    </row>
    <row r="569">
      <c r="A569" t="n">
        <v>34</v>
      </c>
      <c r="B569" t="n">
        <v>105</v>
      </c>
      <c r="C569" t="inlineStr">
        <is>
          <t xml:space="preserve">CONCLUIDO	</t>
        </is>
      </c>
      <c r="D569" t="n">
        <v>7.1277</v>
      </c>
      <c r="E569" t="n">
        <v>14.03</v>
      </c>
      <c r="F569" t="n">
        <v>10.98</v>
      </c>
      <c r="G569" t="n">
        <v>54.89</v>
      </c>
      <c r="H569" t="n">
        <v>0.78</v>
      </c>
      <c r="I569" t="n">
        <v>12</v>
      </c>
      <c r="J569" t="n">
        <v>217.69</v>
      </c>
      <c r="K569" t="n">
        <v>55.27</v>
      </c>
      <c r="L569" t="n">
        <v>9.5</v>
      </c>
      <c r="M569" t="n">
        <v>10</v>
      </c>
      <c r="N569" t="n">
        <v>47.92</v>
      </c>
      <c r="O569" t="n">
        <v>27082.57</v>
      </c>
      <c r="P569" t="n">
        <v>139.24</v>
      </c>
      <c r="Q569" t="n">
        <v>623.98</v>
      </c>
      <c r="R569" t="n">
        <v>39.5</v>
      </c>
      <c r="S569" t="n">
        <v>29.8</v>
      </c>
      <c r="T569" t="n">
        <v>3749.91</v>
      </c>
      <c r="U569" t="n">
        <v>0.75</v>
      </c>
      <c r="V569" t="n">
        <v>0.85</v>
      </c>
      <c r="W569" t="n">
        <v>2.37</v>
      </c>
      <c r="X569" t="n">
        <v>0.23</v>
      </c>
      <c r="Y569" t="n">
        <v>1</v>
      </c>
      <c r="Z569" t="n">
        <v>10</v>
      </c>
    </row>
    <row r="570">
      <c r="A570" t="n">
        <v>35</v>
      </c>
      <c r="B570" t="n">
        <v>105</v>
      </c>
      <c r="C570" t="inlineStr">
        <is>
          <t xml:space="preserve">CONCLUIDO	</t>
        </is>
      </c>
      <c r="D570" t="n">
        <v>7.1293</v>
      </c>
      <c r="E570" t="n">
        <v>14.03</v>
      </c>
      <c r="F570" t="n">
        <v>10.98</v>
      </c>
      <c r="G570" t="n">
        <v>54.88</v>
      </c>
      <c r="H570" t="n">
        <v>0.79</v>
      </c>
      <c r="I570" t="n">
        <v>12</v>
      </c>
      <c r="J570" t="n">
        <v>218.1</v>
      </c>
      <c r="K570" t="n">
        <v>55.27</v>
      </c>
      <c r="L570" t="n">
        <v>9.75</v>
      </c>
      <c r="M570" t="n">
        <v>10</v>
      </c>
      <c r="N570" t="n">
        <v>48.08</v>
      </c>
      <c r="O570" t="n">
        <v>27133.18</v>
      </c>
      <c r="P570" t="n">
        <v>138.18</v>
      </c>
      <c r="Q570" t="n">
        <v>623.97</v>
      </c>
      <c r="R570" t="n">
        <v>39.45</v>
      </c>
      <c r="S570" t="n">
        <v>29.8</v>
      </c>
      <c r="T570" t="n">
        <v>3725.4</v>
      </c>
      <c r="U570" t="n">
        <v>0.76</v>
      </c>
      <c r="V570" t="n">
        <v>0.85</v>
      </c>
      <c r="W570" t="n">
        <v>2.37</v>
      </c>
      <c r="X570" t="n">
        <v>0.23</v>
      </c>
      <c r="Y570" t="n">
        <v>1</v>
      </c>
      <c r="Z570" t="n">
        <v>10</v>
      </c>
    </row>
    <row r="571">
      <c r="A571" t="n">
        <v>36</v>
      </c>
      <c r="B571" t="n">
        <v>105</v>
      </c>
      <c r="C571" t="inlineStr">
        <is>
          <t xml:space="preserve">CONCLUIDO	</t>
        </is>
      </c>
      <c r="D571" t="n">
        <v>7.1703</v>
      </c>
      <c r="E571" t="n">
        <v>13.95</v>
      </c>
      <c r="F571" t="n">
        <v>10.94</v>
      </c>
      <c r="G571" t="n">
        <v>59.65</v>
      </c>
      <c r="H571" t="n">
        <v>0.8100000000000001</v>
      </c>
      <c r="I571" t="n">
        <v>11</v>
      </c>
      <c r="J571" t="n">
        <v>218.51</v>
      </c>
      <c r="K571" t="n">
        <v>55.27</v>
      </c>
      <c r="L571" t="n">
        <v>10</v>
      </c>
      <c r="M571" t="n">
        <v>9</v>
      </c>
      <c r="N571" t="n">
        <v>48.24</v>
      </c>
      <c r="O571" t="n">
        <v>27183.85</v>
      </c>
      <c r="P571" t="n">
        <v>137.14</v>
      </c>
      <c r="Q571" t="n">
        <v>623.98</v>
      </c>
      <c r="R571" t="n">
        <v>38.2</v>
      </c>
      <c r="S571" t="n">
        <v>29.8</v>
      </c>
      <c r="T571" t="n">
        <v>3104.33</v>
      </c>
      <c r="U571" t="n">
        <v>0.78</v>
      </c>
      <c r="V571" t="n">
        <v>0.85</v>
      </c>
      <c r="W571" t="n">
        <v>2.37</v>
      </c>
      <c r="X571" t="n">
        <v>0.19</v>
      </c>
      <c r="Y571" t="n">
        <v>1</v>
      </c>
      <c r="Z571" t="n">
        <v>10</v>
      </c>
    </row>
    <row r="572">
      <c r="A572" t="n">
        <v>37</v>
      </c>
      <c r="B572" t="n">
        <v>105</v>
      </c>
      <c r="C572" t="inlineStr">
        <is>
          <t xml:space="preserve">CONCLUIDO	</t>
        </is>
      </c>
      <c r="D572" t="n">
        <v>7.1638</v>
      </c>
      <c r="E572" t="n">
        <v>13.96</v>
      </c>
      <c r="F572" t="n">
        <v>10.95</v>
      </c>
      <c r="G572" t="n">
        <v>59.72</v>
      </c>
      <c r="H572" t="n">
        <v>0.83</v>
      </c>
      <c r="I572" t="n">
        <v>11</v>
      </c>
      <c r="J572" t="n">
        <v>218.92</v>
      </c>
      <c r="K572" t="n">
        <v>55.27</v>
      </c>
      <c r="L572" t="n">
        <v>10.25</v>
      </c>
      <c r="M572" t="n">
        <v>9</v>
      </c>
      <c r="N572" t="n">
        <v>48.4</v>
      </c>
      <c r="O572" t="n">
        <v>27234.57</v>
      </c>
      <c r="P572" t="n">
        <v>136.89</v>
      </c>
      <c r="Q572" t="n">
        <v>623.98</v>
      </c>
      <c r="R572" t="n">
        <v>38.59</v>
      </c>
      <c r="S572" t="n">
        <v>29.8</v>
      </c>
      <c r="T572" t="n">
        <v>3299.42</v>
      </c>
      <c r="U572" t="n">
        <v>0.77</v>
      </c>
      <c r="V572" t="n">
        <v>0.85</v>
      </c>
      <c r="W572" t="n">
        <v>2.37</v>
      </c>
      <c r="X572" t="n">
        <v>0.2</v>
      </c>
      <c r="Y572" t="n">
        <v>1</v>
      </c>
      <c r="Z572" t="n">
        <v>10</v>
      </c>
    </row>
    <row r="573">
      <c r="A573" t="n">
        <v>38</v>
      </c>
      <c r="B573" t="n">
        <v>105</v>
      </c>
      <c r="C573" t="inlineStr">
        <is>
          <t xml:space="preserve">CONCLUIDO	</t>
        </is>
      </c>
      <c r="D573" t="n">
        <v>7.1687</v>
      </c>
      <c r="E573" t="n">
        <v>13.95</v>
      </c>
      <c r="F573" t="n">
        <v>10.94</v>
      </c>
      <c r="G573" t="n">
        <v>59.67</v>
      </c>
      <c r="H573" t="n">
        <v>0.85</v>
      </c>
      <c r="I573" t="n">
        <v>11</v>
      </c>
      <c r="J573" t="n">
        <v>219.33</v>
      </c>
      <c r="K573" t="n">
        <v>55.27</v>
      </c>
      <c r="L573" t="n">
        <v>10.5</v>
      </c>
      <c r="M573" t="n">
        <v>9</v>
      </c>
      <c r="N573" t="n">
        <v>48.56</v>
      </c>
      <c r="O573" t="n">
        <v>27285.35</v>
      </c>
      <c r="P573" t="n">
        <v>135.52</v>
      </c>
      <c r="Q573" t="n">
        <v>624.03</v>
      </c>
      <c r="R573" t="n">
        <v>38.44</v>
      </c>
      <c r="S573" t="n">
        <v>29.8</v>
      </c>
      <c r="T573" t="n">
        <v>3221.29</v>
      </c>
      <c r="U573" t="n">
        <v>0.78</v>
      </c>
      <c r="V573" t="n">
        <v>0.85</v>
      </c>
      <c r="W573" t="n">
        <v>2.36</v>
      </c>
      <c r="X573" t="n">
        <v>0.19</v>
      </c>
      <c r="Y573" t="n">
        <v>1</v>
      </c>
      <c r="Z573" t="n">
        <v>10</v>
      </c>
    </row>
    <row r="574">
      <c r="A574" t="n">
        <v>39</v>
      </c>
      <c r="B574" t="n">
        <v>105</v>
      </c>
      <c r="C574" t="inlineStr">
        <is>
          <t xml:space="preserve">CONCLUIDO	</t>
        </is>
      </c>
      <c r="D574" t="n">
        <v>7.1958</v>
      </c>
      <c r="E574" t="n">
        <v>13.9</v>
      </c>
      <c r="F574" t="n">
        <v>10.93</v>
      </c>
      <c r="G574" t="n">
        <v>65.56</v>
      </c>
      <c r="H574" t="n">
        <v>0.87</v>
      </c>
      <c r="I574" t="n">
        <v>10</v>
      </c>
      <c r="J574" t="n">
        <v>219.75</v>
      </c>
      <c r="K574" t="n">
        <v>55.27</v>
      </c>
      <c r="L574" t="n">
        <v>10.75</v>
      </c>
      <c r="M574" t="n">
        <v>8</v>
      </c>
      <c r="N574" t="n">
        <v>48.72</v>
      </c>
      <c r="O574" t="n">
        <v>27336.19</v>
      </c>
      <c r="P574" t="n">
        <v>134.66</v>
      </c>
      <c r="Q574" t="n">
        <v>623.97</v>
      </c>
      <c r="R574" t="n">
        <v>37.98</v>
      </c>
      <c r="S574" t="n">
        <v>29.8</v>
      </c>
      <c r="T574" t="n">
        <v>2995.9</v>
      </c>
      <c r="U574" t="n">
        <v>0.78</v>
      </c>
      <c r="V574" t="n">
        <v>0.85</v>
      </c>
      <c r="W574" t="n">
        <v>2.37</v>
      </c>
      <c r="X574" t="n">
        <v>0.18</v>
      </c>
      <c r="Y574" t="n">
        <v>1</v>
      </c>
      <c r="Z574" t="n">
        <v>10</v>
      </c>
    </row>
    <row r="575">
      <c r="A575" t="n">
        <v>40</v>
      </c>
      <c r="B575" t="n">
        <v>105</v>
      </c>
      <c r="C575" t="inlineStr">
        <is>
          <t xml:space="preserve">CONCLUIDO	</t>
        </is>
      </c>
      <c r="D575" t="n">
        <v>7.1974</v>
      </c>
      <c r="E575" t="n">
        <v>13.89</v>
      </c>
      <c r="F575" t="n">
        <v>10.92</v>
      </c>
      <c r="G575" t="n">
        <v>65.54000000000001</v>
      </c>
      <c r="H575" t="n">
        <v>0.89</v>
      </c>
      <c r="I575" t="n">
        <v>10</v>
      </c>
      <c r="J575" t="n">
        <v>220.16</v>
      </c>
      <c r="K575" t="n">
        <v>55.27</v>
      </c>
      <c r="L575" t="n">
        <v>11</v>
      </c>
      <c r="M575" t="n">
        <v>8</v>
      </c>
      <c r="N575" t="n">
        <v>48.89</v>
      </c>
      <c r="O575" t="n">
        <v>27387.08</v>
      </c>
      <c r="P575" t="n">
        <v>134.36</v>
      </c>
      <c r="Q575" t="n">
        <v>623.97</v>
      </c>
      <c r="R575" t="n">
        <v>37.83</v>
      </c>
      <c r="S575" t="n">
        <v>29.8</v>
      </c>
      <c r="T575" t="n">
        <v>2924.91</v>
      </c>
      <c r="U575" t="n">
        <v>0.79</v>
      </c>
      <c r="V575" t="n">
        <v>0.86</v>
      </c>
      <c r="W575" t="n">
        <v>2.37</v>
      </c>
      <c r="X575" t="n">
        <v>0.18</v>
      </c>
      <c r="Y575" t="n">
        <v>1</v>
      </c>
      <c r="Z575" t="n">
        <v>10</v>
      </c>
    </row>
    <row r="576">
      <c r="A576" t="n">
        <v>41</v>
      </c>
      <c r="B576" t="n">
        <v>105</v>
      </c>
      <c r="C576" t="inlineStr">
        <is>
          <t xml:space="preserve">CONCLUIDO	</t>
        </is>
      </c>
      <c r="D576" t="n">
        <v>7.1963</v>
      </c>
      <c r="E576" t="n">
        <v>13.9</v>
      </c>
      <c r="F576" t="n">
        <v>10.93</v>
      </c>
      <c r="G576" t="n">
        <v>65.56</v>
      </c>
      <c r="H576" t="n">
        <v>0.91</v>
      </c>
      <c r="I576" t="n">
        <v>10</v>
      </c>
      <c r="J576" t="n">
        <v>220.57</v>
      </c>
      <c r="K576" t="n">
        <v>55.27</v>
      </c>
      <c r="L576" t="n">
        <v>11.25</v>
      </c>
      <c r="M576" t="n">
        <v>8</v>
      </c>
      <c r="N576" t="n">
        <v>49.05</v>
      </c>
      <c r="O576" t="n">
        <v>27438.03</v>
      </c>
      <c r="P576" t="n">
        <v>134.29</v>
      </c>
      <c r="Q576" t="n">
        <v>624.02</v>
      </c>
      <c r="R576" t="n">
        <v>37.9</v>
      </c>
      <c r="S576" t="n">
        <v>29.8</v>
      </c>
      <c r="T576" t="n">
        <v>2960.24</v>
      </c>
      <c r="U576" t="n">
        <v>0.79</v>
      </c>
      <c r="V576" t="n">
        <v>0.85</v>
      </c>
      <c r="W576" t="n">
        <v>2.37</v>
      </c>
      <c r="X576" t="n">
        <v>0.18</v>
      </c>
      <c r="Y576" t="n">
        <v>1</v>
      </c>
      <c r="Z576" t="n">
        <v>10</v>
      </c>
    </row>
    <row r="577">
      <c r="A577" t="n">
        <v>42</v>
      </c>
      <c r="B577" t="n">
        <v>105</v>
      </c>
      <c r="C577" t="inlineStr">
        <is>
          <t xml:space="preserve">CONCLUIDO	</t>
        </is>
      </c>
      <c r="D577" t="n">
        <v>7.1978</v>
      </c>
      <c r="E577" t="n">
        <v>13.89</v>
      </c>
      <c r="F577" t="n">
        <v>10.92</v>
      </c>
      <c r="G577" t="n">
        <v>65.54000000000001</v>
      </c>
      <c r="H577" t="n">
        <v>0.92</v>
      </c>
      <c r="I577" t="n">
        <v>10</v>
      </c>
      <c r="J577" t="n">
        <v>220.99</v>
      </c>
      <c r="K577" t="n">
        <v>55.27</v>
      </c>
      <c r="L577" t="n">
        <v>11.5</v>
      </c>
      <c r="M577" t="n">
        <v>8</v>
      </c>
      <c r="N577" t="n">
        <v>49.21</v>
      </c>
      <c r="O577" t="n">
        <v>27489.03</v>
      </c>
      <c r="P577" t="n">
        <v>133.02</v>
      </c>
      <c r="Q577" t="n">
        <v>624</v>
      </c>
      <c r="R577" t="n">
        <v>37.77</v>
      </c>
      <c r="S577" t="n">
        <v>29.8</v>
      </c>
      <c r="T577" t="n">
        <v>2895.3</v>
      </c>
      <c r="U577" t="n">
        <v>0.79</v>
      </c>
      <c r="V577" t="n">
        <v>0.86</v>
      </c>
      <c r="W577" t="n">
        <v>2.37</v>
      </c>
      <c r="X577" t="n">
        <v>0.18</v>
      </c>
      <c r="Y577" t="n">
        <v>1</v>
      </c>
      <c r="Z577" t="n">
        <v>10</v>
      </c>
    </row>
    <row r="578">
      <c r="A578" t="n">
        <v>43</v>
      </c>
      <c r="B578" t="n">
        <v>105</v>
      </c>
      <c r="C578" t="inlineStr">
        <is>
          <t xml:space="preserve">CONCLUIDO	</t>
        </is>
      </c>
      <c r="D578" t="n">
        <v>7.2278</v>
      </c>
      <c r="E578" t="n">
        <v>13.84</v>
      </c>
      <c r="F578" t="n">
        <v>10.91</v>
      </c>
      <c r="G578" t="n">
        <v>72.70999999999999</v>
      </c>
      <c r="H578" t="n">
        <v>0.9399999999999999</v>
      </c>
      <c r="I578" t="n">
        <v>9</v>
      </c>
      <c r="J578" t="n">
        <v>221.4</v>
      </c>
      <c r="K578" t="n">
        <v>55.27</v>
      </c>
      <c r="L578" t="n">
        <v>11.75</v>
      </c>
      <c r="M578" t="n">
        <v>7</v>
      </c>
      <c r="N578" t="n">
        <v>49.38</v>
      </c>
      <c r="O578" t="n">
        <v>27540.09</v>
      </c>
      <c r="P578" t="n">
        <v>131.27</v>
      </c>
      <c r="Q578" t="n">
        <v>624.11</v>
      </c>
      <c r="R578" t="n">
        <v>37.26</v>
      </c>
      <c r="S578" t="n">
        <v>29.8</v>
      </c>
      <c r="T578" t="n">
        <v>2642.09</v>
      </c>
      <c r="U578" t="n">
        <v>0.8</v>
      </c>
      <c r="V578" t="n">
        <v>0.86</v>
      </c>
      <c r="W578" t="n">
        <v>2.37</v>
      </c>
      <c r="X578" t="n">
        <v>0.16</v>
      </c>
      <c r="Y578" t="n">
        <v>1</v>
      </c>
      <c r="Z578" t="n">
        <v>10</v>
      </c>
    </row>
    <row r="579">
      <c r="A579" t="n">
        <v>44</v>
      </c>
      <c r="B579" t="n">
        <v>105</v>
      </c>
      <c r="C579" t="inlineStr">
        <is>
          <t xml:space="preserve">CONCLUIDO	</t>
        </is>
      </c>
      <c r="D579" t="n">
        <v>7.2227</v>
      </c>
      <c r="E579" t="n">
        <v>13.85</v>
      </c>
      <c r="F579" t="n">
        <v>10.92</v>
      </c>
      <c r="G579" t="n">
        <v>72.77</v>
      </c>
      <c r="H579" t="n">
        <v>0.96</v>
      </c>
      <c r="I579" t="n">
        <v>9</v>
      </c>
      <c r="J579" t="n">
        <v>221.81</v>
      </c>
      <c r="K579" t="n">
        <v>55.27</v>
      </c>
      <c r="L579" t="n">
        <v>12</v>
      </c>
      <c r="M579" t="n">
        <v>7</v>
      </c>
      <c r="N579" t="n">
        <v>49.54</v>
      </c>
      <c r="O579" t="n">
        <v>27591.21</v>
      </c>
      <c r="P579" t="n">
        <v>131.51</v>
      </c>
      <c r="Q579" t="n">
        <v>624.03</v>
      </c>
      <c r="R579" t="n">
        <v>37.53</v>
      </c>
      <c r="S579" t="n">
        <v>29.8</v>
      </c>
      <c r="T579" t="n">
        <v>2779.11</v>
      </c>
      <c r="U579" t="n">
        <v>0.79</v>
      </c>
      <c r="V579" t="n">
        <v>0.86</v>
      </c>
      <c r="W579" t="n">
        <v>2.37</v>
      </c>
      <c r="X579" t="n">
        <v>0.17</v>
      </c>
      <c r="Y579" t="n">
        <v>1</v>
      </c>
      <c r="Z579" t="n">
        <v>10</v>
      </c>
    </row>
    <row r="580">
      <c r="A580" t="n">
        <v>45</v>
      </c>
      <c r="B580" t="n">
        <v>105</v>
      </c>
      <c r="C580" t="inlineStr">
        <is>
          <t xml:space="preserve">CONCLUIDO	</t>
        </is>
      </c>
      <c r="D580" t="n">
        <v>7.2209</v>
      </c>
      <c r="E580" t="n">
        <v>13.85</v>
      </c>
      <c r="F580" t="n">
        <v>10.92</v>
      </c>
      <c r="G580" t="n">
        <v>72.79000000000001</v>
      </c>
      <c r="H580" t="n">
        <v>0.98</v>
      </c>
      <c r="I580" t="n">
        <v>9</v>
      </c>
      <c r="J580" t="n">
        <v>222.23</v>
      </c>
      <c r="K580" t="n">
        <v>55.27</v>
      </c>
      <c r="L580" t="n">
        <v>12.25</v>
      </c>
      <c r="M580" t="n">
        <v>7</v>
      </c>
      <c r="N580" t="n">
        <v>49.71</v>
      </c>
      <c r="O580" t="n">
        <v>27642.51</v>
      </c>
      <c r="P580" t="n">
        <v>131.63</v>
      </c>
      <c r="Q580" t="n">
        <v>623.98</v>
      </c>
      <c r="R580" t="n">
        <v>37.62</v>
      </c>
      <c r="S580" t="n">
        <v>29.8</v>
      </c>
      <c r="T580" t="n">
        <v>2822.02</v>
      </c>
      <c r="U580" t="n">
        <v>0.79</v>
      </c>
      <c r="V580" t="n">
        <v>0.86</v>
      </c>
      <c r="W580" t="n">
        <v>2.37</v>
      </c>
      <c r="X580" t="n">
        <v>0.17</v>
      </c>
      <c r="Y580" t="n">
        <v>1</v>
      </c>
      <c r="Z580" t="n">
        <v>10</v>
      </c>
    </row>
    <row r="581">
      <c r="A581" t="n">
        <v>46</v>
      </c>
      <c r="B581" t="n">
        <v>105</v>
      </c>
      <c r="C581" t="inlineStr">
        <is>
          <t xml:space="preserve">CONCLUIDO	</t>
        </is>
      </c>
      <c r="D581" t="n">
        <v>7.2275</v>
      </c>
      <c r="E581" t="n">
        <v>13.84</v>
      </c>
      <c r="F581" t="n">
        <v>10.91</v>
      </c>
      <c r="G581" t="n">
        <v>72.70999999999999</v>
      </c>
      <c r="H581" t="n">
        <v>1</v>
      </c>
      <c r="I581" t="n">
        <v>9</v>
      </c>
      <c r="J581" t="n">
        <v>222.65</v>
      </c>
      <c r="K581" t="n">
        <v>55.27</v>
      </c>
      <c r="L581" t="n">
        <v>12.5</v>
      </c>
      <c r="M581" t="n">
        <v>7</v>
      </c>
      <c r="N581" t="n">
        <v>49.87</v>
      </c>
      <c r="O581" t="n">
        <v>27693.75</v>
      </c>
      <c r="P581" t="n">
        <v>130.97</v>
      </c>
      <c r="Q581" t="n">
        <v>624.01</v>
      </c>
      <c r="R581" t="n">
        <v>37.2</v>
      </c>
      <c r="S581" t="n">
        <v>29.8</v>
      </c>
      <c r="T581" t="n">
        <v>2612.26</v>
      </c>
      <c r="U581" t="n">
        <v>0.8</v>
      </c>
      <c r="V581" t="n">
        <v>0.86</v>
      </c>
      <c r="W581" t="n">
        <v>2.37</v>
      </c>
      <c r="X581" t="n">
        <v>0.16</v>
      </c>
      <c r="Y581" t="n">
        <v>1</v>
      </c>
      <c r="Z581" t="n">
        <v>10</v>
      </c>
    </row>
    <row r="582">
      <c r="A582" t="n">
        <v>47</v>
      </c>
      <c r="B582" t="n">
        <v>105</v>
      </c>
      <c r="C582" t="inlineStr">
        <is>
          <t xml:space="preserve">CONCLUIDO	</t>
        </is>
      </c>
      <c r="D582" t="n">
        <v>7.226</v>
      </c>
      <c r="E582" t="n">
        <v>13.84</v>
      </c>
      <c r="F582" t="n">
        <v>10.91</v>
      </c>
      <c r="G582" t="n">
        <v>72.73</v>
      </c>
      <c r="H582" t="n">
        <v>1.02</v>
      </c>
      <c r="I582" t="n">
        <v>9</v>
      </c>
      <c r="J582" t="n">
        <v>223.06</v>
      </c>
      <c r="K582" t="n">
        <v>55.27</v>
      </c>
      <c r="L582" t="n">
        <v>12.75</v>
      </c>
      <c r="M582" t="n">
        <v>7</v>
      </c>
      <c r="N582" t="n">
        <v>50.04</v>
      </c>
      <c r="O582" t="n">
        <v>27745.04</v>
      </c>
      <c r="P582" t="n">
        <v>129.51</v>
      </c>
      <c r="Q582" t="n">
        <v>623.97</v>
      </c>
      <c r="R582" t="n">
        <v>37.36</v>
      </c>
      <c r="S582" t="n">
        <v>29.8</v>
      </c>
      <c r="T582" t="n">
        <v>2693.99</v>
      </c>
      <c r="U582" t="n">
        <v>0.8</v>
      </c>
      <c r="V582" t="n">
        <v>0.86</v>
      </c>
      <c r="W582" t="n">
        <v>2.37</v>
      </c>
      <c r="X582" t="n">
        <v>0.16</v>
      </c>
      <c r="Y582" t="n">
        <v>1</v>
      </c>
      <c r="Z582" t="n">
        <v>10</v>
      </c>
    </row>
    <row r="583">
      <c r="A583" t="n">
        <v>48</v>
      </c>
      <c r="B583" t="n">
        <v>105</v>
      </c>
      <c r="C583" t="inlineStr">
        <is>
          <t xml:space="preserve">CONCLUIDO	</t>
        </is>
      </c>
      <c r="D583" t="n">
        <v>7.2207</v>
      </c>
      <c r="E583" t="n">
        <v>13.85</v>
      </c>
      <c r="F583" t="n">
        <v>10.92</v>
      </c>
      <c r="G583" t="n">
        <v>72.8</v>
      </c>
      <c r="H583" t="n">
        <v>1.03</v>
      </c>
      <c r="I583" t="n">
        <v>9</v>
      </c>
      <c r="J583" t="n">
        <v>223.48</v>
      </c>
      <c r="K583" t="n">
        <v>55.27</v>
      </c>
      <c r="L583" t="n">
        <v>13</v>
      </c>
      <c r="M583" t="n">
        <v>7</v>
      </c>
      <c r="N583" t="n">
        <v>50.21</v>
      </c>
      <c r="O583" t="n">
        <v>27796.39</v>
      </c>
      <c r="P583" t="n">
        <v>128.75</v>
      </c>
      <c r="Q583" t="n">
        <v>623.97</v>
      </c>
      <c r="R583" t="n">
        <v>37.79</v>
      </c>
      <c r="S583" t="n">
        <v>29.8</v>
      </c>
      <c r="T583" t="n">
        <v>2907.77</v>
      </c>
      <c r="U583" t="n">
        <v>0.79</v>
      </c>
      <c r="V583" t="n">
        <v>0.86</v>
      </c>
      <c r="W583" t="n">
        <v>2.37</v>
      </c>
      <c r="X583" t="n">
        <v>0.17</v>
      </c>
      <c r="Y583" t="n">
        <v>1</v>
      </c>
      <c r="Z583" t="n">
        <v>10</v>
      </c>
    </row>
    <row r="584">
      <c r="A584" t="n">
        <v>49</v>
      </c>
      <c r="B584" t="n">
        <v>105</v>
      </c>
      <c r="C584" t="inlineStr">
        <is>
          <t xml:space="preserve">CONCLUIDO	</t>
        </is>
      </c>
      <c r="D584" t="n">
        <v>7.2575</v>
      </c>
      <c r="E584" t="n">
        <v>13.78</v>
      </c>
      <c r="F584" t="n">
        <v>10.89</v>
      </c>
      <c r="G584" t="n">
        <v>81.67</v>
      </c>
      <c r="H584" t="n">
        <v>1.05</v>
      </c>
      <c r="I584" t="n">
        <v>8</v>
      </c>
      <c r="J584" t="n">
        <v>223.89</v>
      </c>
      <c r="K584" t="n">
        <v>55.27</v>
      </c>
      <c r="L584" t="n">
        <v>13.25</v>
      </c>
      <c r="M584" t="n">
        <v>6</v>
      </c>
      <c r="N584" t="n">
        <v>50.37</v>
      </c>
      <c r="O584" t="n">
        <v>27847.8</v>
      </c>
      <c r="P584" t="n">
        <v>127.82</v>
      </c>
      <c r="Q584" t="n">
        <v>623.97</v>
      </c>
      <c r="R584" t="n">
        <v>36.71</v>
      </c>
      <c r="S584" t="n">
        <v>29.8</v>
      </c>
      <c r="T584" t="n">
        <v>2374.97</v>
      </c>
      <c r="U584" t="n">
        <v>0.8100000000000001</v>
      </c>
      <c r="V584" t="n">
        <v>0.86</v>
      </c>
      <c r="W584" t="n">
        <v>2.37</v>
      </c>
      <c r="X584" t="n">
        <v>0.14</v>
      </c>
      <c r="Y584" t="n">
        <v>1</v>
      </c>
      <c r="Z584" t="n">
        <v>10</v>
      </c>
    </row>
    <row r="585">
      <c r="A585" t="n">
        <v>50</v>
      </c>
      <c r="B585" t="n">
        <v>105</v>
      </c>
      <c r="C585" t="inlineStr">
        <is>
          <t xml:space="preserve">CONCLUIDO	</t>
        </is>
      </c>
      <c r="D585" t="n">
        <v>7.2544</v>
      </c>
      <c r="E585" t="n">
        <v>13.78</v>
      </c>
      <c r="F585" t="n">
        <v>10.9</v>
      </c>
      <c r="G585" t="n">
        <v>81.72</v>
      </c>
      <c r="H585" t="n">
        <v>1.07</v>
      </c>
      <c r="I585" t="n">
        <v>8</v>
      </c>
      <c r="J585" t="n">
        <v>224.31</v>
      </c>
      <c r="K585" t="n">
        <v>55.27</v>
      </c>
      <c r="L585" t="n">
        <v>13.5</v>
      </c>
      <c r="M585" t="n">
        <v>6</v>
      </c>
      <c r="N585" t="n">
        <v>50.54</v>
      </c>
      <c r="O585" t="n">
        <v>27899.27</v>
      </c>
      <c r="P585" t="n">
        <v>127.46</v>
      </c>
      <c r="Q585" t="n">
        <v>623.97</v>
      </c>
      <c r="R585" t="n">
        <v>37.02</v>
      </c>
      <c r="S585" t="n">
        <v>29.8</v>
      </c>
      <c r="T585" t="n">
        <v>2529.37</v>
      </c>
      <c r="U585" t="n">
        <v>0.8</v>
      </c>
      <c r="V585" t="n">
        <v>0.86</v>
      </c>
      <c r="W585" t="n">
        <v>2.36</v>
      </c>
      <c r="X585" t="n">
        <v>0.15</v>
      </c>
      <c r="Y585" t="n">
        <v>1</v>
      </c>
      <c r="Z585" t="n">
        <v>10</v>
      </c>
    </row>
    <row r="586">
      <c r="A586" t="n">
        <v>51</v>
      </c>
      <c r="B586" t="n">
        <v>105</v>
      </c>
      <c r="C586" t="inlineStr">
        <is>
          <t xml:space="preserve">CONCLUIDO	</t>
        </is>
      </c>
      <c r="D586" t="n">
        <v>7.2628</v>
      </c>
      <c r="E586" t="n">
        <v>13.77</v>
      </c>
      <c r="F586" t="n">
        <v>10.88</v>
      </c>
      <c r="G586" t="n">
        <v>81.59999999999999</v>
      </c>
      <c r="H586" t="n">
        <v>1.09</v>
      </c>
      <c r="I586" t="n">
        <v>8</v>
      </c>
      <c r="J586" t="n">
        <v>224.73</v>
      </c>
      <c r="K586" t="n">
        <v>55.27</v>
      </c>
      <c r="L586" t="n">
        <v>13.75</v>
      </c>
      <c r="M586" t="n">
        <v>6</v>
      </c>
      <c r="N586" t="n">
        <v>50.71</v>
      </c>
      <c r="O586" t="n">
        <v>27950.8</v>
      </c>
      <c r="P586" t="n">
        <v>126.4</v>
      </c>
      <c r="Q586" t="n">
        <v>623.97</v>
      </c>
      <c r="R586" t="n">
        <v>36.45</v>
      </c>
      <c r="S586" t="n">
        <v>29.8</v>
      </c>
      <c r="T586" t="n">
        <v>2242.12</v>
      </c>
      <c r="U586" t="n">
        <v>0.82</v>
      </c>
      <c r="V586" t="n">
        <v>0.86</v>
      </c>
      <c r="W586" t="n">
        <v>2.36</v>
      </c>
      <c r="X586" t="n">
        <v>0.13</v>
      </c>
      <c r="Y586" t="n">
        <v>1</v>
      </c>
      <c r="Z586" t="n">
        <v>10</v>
      </c>
    </row>
    <row r="587">
      <c r="A587" t="n">
        <v>52</v>
      </c>
      <c r="B587" t="n">
        <v>105</v>
      </c>
      <c r="C587" t="inlineStr">
        <is>
          <t xml:space="preserve">CONCLUIDO	</t>
        </is>
      </c>
      <c r="D587" t="n">
        <v>7.2623</v>
      </c>
      <c r="E587" t="n">
        <v>13.77</v>
      </c>
      <c r="F587" t="n">
        <v>10.88</v>
      </c>
      <c r="G587" t="n">
        <v>81.59999999999999</v>
      </c>
      <c r="H587" t="n">
        <v>1.11</v>
      </c>
      <c r="I587" t="n">
        <v>8</v>
      </c>
      <c r="J587" t="n">
        <v>225.15</v>
      </c>
      <c r="K587" t="n">
        <v>55.27</v>
      </c>
      <c r="L587" t="n">
        <v>14</v>
      </c>
      <c r="M587" t="n">
        <v>4</v>
      </c>
      <c r="N587" t="n">
        <v>50.88</v>
      </c>
      <c r="O587" t="n">
        <v>28002.38</v>
      </c>
      <c r="P587" t="n">
        <v>125.57</v>
      </c>
      <c r="Q587" t="n">
        <v>624.09</v>
      </c>
      <c r="R587" t="n">
        <v>36.43</v>
      </c>
      <c r="S587" t="n">
        <v>29.8</v>
      </c>
      <c r="T587" t="n">
        <v>2233.9</v>
      </c>
      <c r="U587" t="n">
        <v>0.82</v>
      </c>
      <c r="V587" t="n">
        <v>0.86</v>
      </c>
      <c r="W587" t="n">
        <v>2.37</v>
      </c>
      <c r="X587" t="n">
        <v>0.13</v>
      </c>
      <c r="Y587" t="n">
        <v>1</v>
      </c>
      <c r="Z587" t="n">
        <v>10</v>
      </c>
    </row>
    <row r="588">
      <c r="A588" t="n">
        <v>53</v>
      </c>
      <c r="B588" t="n">
        <v>105</v>
      </c>
      <c r="C588" t="inlineStr">
        <is>
          <t xml:space="preserve">CONCLUIDO	</t>
        </is>
      </c>
      <c r="D588" t="n">
        <v>7.2642</v>
      </c>
      <c r="E588" t="n">
        <v>13.77</v>
      </c>
      <c r="F588" t="n">
        <v>10.88</v>
      </c>
      <c r="G588" t="n">
        <v>81.58</v>
      </c>
      <c r="H588" t="n">
        <v>1.12</v>
      </c>
      <c r="I588" t="n">
        <v>8</v>
      </c>
      <c r="J588" t="n">
        <v>225.57</v>
      </c>
      <c r="K588" t="n">
        <v>55.27</v>
      </c>
      <c r="L588" t="n">
        <v>14.25</v>
      </c>
      <c r="M588" t="n">
        <v>4</v>
      </c>
      <c r="N588" t="n">
        <v>51.04</v>
      </c>
      <c r="O588" t="n">
        <v>28054.03</v>
      </c>
      <c r="P588" t="n">
        <v>124.91</v>
      </c>
      <c r="Q588" t="n">
        <v>623.98</v>
      </c>
      <c r="R588" t="n">
        <v>36.36</v>
      </c>
      <c r="S588" t="n">
        <v>29.8</v>
      </c>
      <c r="T588" t="n">
        <v>2198.71</v>
      </c>
      <c r="U588" t="n">
        <v>0.82</v>
      </c>
      <c r="V588" t="n">
        <v>0.86</v>
      </c>
      <c r="W588" t="n">
        <v>2.36</v>
      </c>
      <c r="X588" t="n">
        <v>0.13</v>
      </c>
      <c r="Y588" t="n">
        <v>1</v>
      </c>
      <c r="Z588" t="n">
        <v>10</v>
      </c>
    </row>
    <row r="589">
      <c r="A589" t="n">
        <v>54</v>
      </c>
      <c r="B589" t="n">
        <v>105</v>
      </c>
      <c r="C589" t="inlineStr">
        <is>
          <t xml:space="preserve">CONCLUIDO	</t>
        </is>
      </c>
      <c r="D589" t="n">
        <v>7.2641</v>
      </c>
      <c r="E589" t="n">
        <v>13.77</v>
      </c>
      <c r="F589" t="n">
        <v>10.88</v>
      </c>
      <c r="G589" t="n">
        <v>81.58</v>
      </c>
      <c r="H589" t="n">
        <v>1.14</v>
      </c>
      <c r="I589" t="n">
        <v>8</v>
      </c>
      <c r="J589" t="n">
        <v>225.99</v>
      </c>
      <c r="K589" t="n">
        <v>55.27</v>
      </c>
      <c r="L589" t="n">
        <v>14.5</v>
      </c>
      <c r="M589" t="n">
        <v>4</v>
      </c>
      <c r="N589" t="n">
        <v>51.21</v>
      </c>
      <c r="O589" t="n">
        <v>28105.73</v>
      </c>
      <c r="P589" t="n">
        <v>124.03</v>
      </c>
      <c r="Q589" t="n">
        <v>623.97</v>
      </c>
      <c r="R589" t="n">
        <v>36.2</v>
      </c>
      <c r="S589" t="n">
        <v>29.8</v>
      </c>
      <c r="T589" t="n">
        <v>2116.08</v>
      </c>
      <c r="U589" t="n">
        <v>0.82</v>
      </c>
      <c r="V589" t="n">
        <v>0.86</v>
      </c>
      <c r="W589" t="n">
        <v>2.37</v>
      </c>
      <c r="X589" t="n">
        <v>0.13</v>
      </c>
      <c r="Y589" t="n">
        <v>1</v>
      </c>
      <c r="Z589" t="n">
        <v>10</v>
      </c>
    </row>
    <row r="590">
      <c r="A590" t="n">
        <v>55</v>
      </c>
      <c r="B590" t="n">
        <v>105</v>
      </c>
      <c r="C590" t="inlineStr">
        <is>
          <t xml:space="preserve">CONCLUIDO	</t>
        </is>
      </c>
      <c r="D590" t="n">
        <v>7.261</v>
      </c>
      <c r="E590" t="n">
        <v>13.77</v>
      </c>
      <c r="F590" t="n">
        <v>10.88</v>
      </c>
      <c r="G590" t="n">
        <v>81.62</v>
      </c>
      <c r="H590" t="n">
        <v>1.16</v>
      </c>
      <c r="I590" t="n">
        <v>8</v>
      </c>
      <c r="J590" t="n">
        <v>226.41</v>
      </c>
      <c r="K590" t="n">
        <v>55.27</v>
      </c>
      <c r="L590" t="n">
        <v>14.75</v>
      </c>
      <c r="M590" t="n">
        <v>3</v>
      </c>
      <c r="N590" t="n">
        <v>51.38</v>
      </c>
      <c r="O590" t="n">
        <v>28157.49</v>
      </c>
      <c r="P590" t="n">
        <v>123.57</v>
      </c>
      <c r="Q590" t="n">
        <v>623.97</v>
      </c>
      <c r="R590" t="n">
        <v>36.52</v>
      </c>
      <c r="S590" t="n">
        <v>29.8</v>
      </c>
      <c r="T590" t="n">
        <v>2279.76</v>
      </c>
      <c r="U590" t="n">
        <v>0.82</v>
      </c>
      <c r="V590" t="n">
        <v>0.86</v>
      </c>
      <c r="W590" t="n">
        <v>2.37</v>
      </c>
      <c r="X590" t="n">
        <v>0.14</v>
      </c>
      <c r="Y590" t="n">
        <v>1</v>
      </c>
      <c r="Z590" t="n">
        <v>10</v>
      </c>
    </row>
    <row r="591">
      <c r="A591" t="n">
        <v>56</v>
      </c>
      <c r="B591" t="n">
        <v>105</v>
      </c>
      <c r="C591" t="inlineStr">
        <is>
          <t xml:space="preserve">CONCLUIDO	</t>
        </is>
      </c>
      <c r="D591" t="n">
        <v>7.257</v>
      </c>
      <c r="E591" t="n">
        <v>13.78</v>
      </c>
      <c r="F591" t="n">
        <v>10.89</v>
      </c>
      <c r="G591" t="n">
        <v>81.68000000000001</v>
      </c>
      <c r="H591" t="n">
        <v>1.18</v>
      </c>
      <c r="I591" t="n">
        <v>8</v>
      </c>
      <c r="J591" t="n">
        <v>226.83</v>
      </c>
      <c r="K591" t="n">
        <v>55.27</v>
      </c>
      <c r="L591" t="n">
        <v>15</v>
      </c>
      <c r="M591" t="n">
        <v>2</v>
      </c>
      <c r="N591" t="n">
        <v>51.55</v>
      </c>
      <c r="O591" t="n">
        <v>28209.31</v>
      </c>
      <c r="P591" t="n">
        <v>122.51</v>
      </c>
      <c r="Q591" t="n">
        <v>623.97</v>
      </c>
      <c r="R591" t="n">
        <v>36.69</v>
      </c>
      <c r="S591" t="n">
        <v>29.8</v>
      </c>
      <c r="T591" t="n">
        <v>2364.44</v>
      </c>
      <c r="U591" t="n">
        <v>0.8100000000000001</v>
      </c>
      <c r="V591" t="n">
        <v>0.86</v>
      </c>
      <c r="W591" t="n">
        <v>2.37</v>
      </c>
      <c r="X591" t="n">
        <v>0.14</v>
      </c>
      <c r="Y591" t="n">
        <v>1</v>
      </c>
      <c r="Z591" t="n">
        <v>10</v>
      </c>
    </row>
    <row r="592">
      <c r="A592" t="n">
        <v>57</v>
      </c>
      <c r="B592" t="n">
        <v>105</v>
      </c>
      <c r="C592" t="inlineStr">
        <is>
          <t xml:space="preserve">CONCLUIDO	</t>
        </is>
      </c>
      <c r="D592" t="n">
        <v>7.2907</v>
      </c>
      <c r="E592" t="n">
        <v>13.72</v>
      </c>
      <c r="F592" t="n">
        <v>10.87</v>
      </c>
      <c r="G592" t="n">
        <v>93.15000000000001</v>
      </c>
      <c r="H592" t="n">
        <v>1.19</v>
      </c>
      <c r="I592" t="n">
        <v>7</v>
      </c>
      <c r="J592" t="n">
        <v>227.25</v>
      </c>
      <c r="K592" t="n">
        <v>55.27</v>
      </c>
      <c r="L592" t="n">
        <v>15.25</v>
      </c>
      <c r="M592" t="n">
        <v>1</v>
      </c>
      <c r="N592" t="n">
        <v>51.72</v>
      </c>
      <c r="O592" t="n">
        <v>28261.2</v>
      </c>
      <c r="P592" t="n">
        <v>122.37</v>
      </c>
      <c r="Q592" t="n">
        <v>623.97</v>
      </c>
      <c r="R592" t="n">
        <v>35.88</v>
      </c>
      <c r="S592" t="n">
        <v>29.8</v>
      </c>
      <c r="T592" t="n">
        <v>1962.19</v>
      </c>
      <c r="U592" t="n">
        <v>0.83</v>
      </c>
      <c r="V592" t="n">
        <v>0.86</v>
      </c>
      <c r="W592" t="n">
        <v>2.37</v>
      </c>
      <c r="X592" t="n">
        <v>0.12</v>
      </c>
      <c r="Y592" t="n">
        <v>1</v>
      </c>
      <c r="Z592" t="n">
        <v>10</v>
      </c>
    </row>
    <row r="593">
      <c r="A593" t="n">
        <v>58</v>
      </c>
      <c r="B593" t="n">
        <v>105</v>
      </c>
      <c r="C593" t="inlineStr">
        <is>
          <t xml:space="preserve">CONCLUIDO	</t>
        </is>
      </c>
      <c r="D593" t="n">
        <v>7.2895</v>
      </c>
      <c r="E593" t="n">
        <v>13.72</v>
      </c>
      <c r="F593" t="n">
        <v>10.87</v>
      </c>
      <c r="G593" t="n">
        <v>93.17</v>
      </c>
      <c r="H593" t="n">
        <v>1.21</v>
      </c>
      <c r="I593" t="n">
        <v>7</v>
      </c>
      <c r="J593" t="n">
        <v>227.67</v>
      </c>
      <c r="K593" t="n">
        <v>55.27</v>
      </c>
      <c r="L593" t="n">
        <v>15.5</v>
      </c>
      <c r="M593" t="n">
        <v>1</v>
      </c>
      <c r="N593" t="n">
        <v>51.9</v>
      </c>
      <c r="O593" t="n">
        <v>28313.14</v>
      </c>
      <c r="P593" t="n">
        <v>122.61</v>
      </c>
      <c r="Q593" t="n">
        <v>623.97</v>
      </c>
      <c r="R593" t="n">
        <v>36.01</v>
      </c>
      <c r="S593" t="n">
        <v>29.8</v>
      </c>
      <c r="T593" t="n">
        <v>2025.9</v>
      </c>
      <c r="U593" t="n">
        <v>0.83</v>
      </c>
      <c r="V593" t="n">
        <v>0.86</v>
      </c>
      <c r="W593" t="n">
        <v>2.37</v>
      </c>
      <c r="X593" t="n">
        <v>0.12</v>
      </c>
      <c r="Y593" t="n">
        <v>1</v>
      </c>
      <c r="Z593" t="n">
        <v>10</v>
      </c>
    </row>
    <row r="594">
      <c r="A594" t="n">
        <v>59</v>
      </c>
      <c r="B594" t="n">
        <v>105</v>
      </c>
      <c r="C594" t="inlineStr">
        <is>
          <t xml:space="preserve">CONCLUIDO	</t>
        </is>
      </c>
      <c r="D594" t="n">
        <v>7.2883</v>
      </c>
      <c r="E594" t="n">
        <v>13.72</v>
      </c>
      <c r="F594" t="n">
        <v>10.87</v>
      </c>
      <c r="G594" t="n">
        <v>93.19</v>
      </c>
      <c r="H594" t="n">
        <v>1.23</v>
      </c>
      <c r="I594" t="n">
        <v>7</v>
      </c>
      <c r="J594" t="n">
        <v>228.09</v>
      </c>
      <c r="K594" t="n">
        <v>55.27</v>
      </c>
      <c r="L594" t="n">
        <v>15.75</v>
      </c>
      <c r="M594" t="n">
        <v>0</v>
      </c>
      <c r="N594" t="n">
        <v>52.07</v>
      </c>
      <c r="O594" t="n">
        <v>28365.14</v>
      </c>
      <c r="P594" t="n">
        <v>122.91</v>
      </c>
      <c r="Q594" t="n">
        <v>623.97</v>
      </c>
      <c r="R594" t="n">
        <v>36.05</v>
      </c>
      <c r="S594" t="n">
        <v>29.8</v>
      </c>
      <c r="T594" t="n">
        <v>2047.27</v>
      </c>
      <c r="U594" t="n">
        <v>0.83</v>
      </c>
      <c r="V594" t="n">
        <v>0.86</v>
      </c>
      <c r="W594" t="n">
        <v>2.37</v>
      </c>
      <c r="X594" t="n">
        <v>0.13</v>
      </c>
      <c r="Y594" t="n">
        <v>1</v>
      </c>
      <c r="Z594" t="n">
        <v>10</v>
      </c>
    </row>
    <row r="595">
      <c r="A595" t="n">
        <v>0</v>
      </c>
      <c r="B595" t="n">
        <v>60</v>
      </c>
      <c r="C595" t="inlineStr">
        <is>
          <t xml:space="preserve">CONCLUIDO	</t>
        </is>
      </c>
      <c r="D595" t="n">
        <v>5.8064</v>
      </c>
      <c r="E595" t="n">
        <v>17.22</v>
      </c>
      <c r="F595" t="n">
        <v>12.66</v>
      </c>
      <c r="G595" t="n">
        <v>8</v>
      </c>
      <c r="H595" t="n">
        <v>0.14</v>
      </c>
      <c r="I595" t="n">
        <v>95</v>
      </c>
      <c r="J595" t="n">
        <v>124.63</v>
      </c>
      <c r="K595" t="n">
        <v>45</v>
      </c>
      <c r="L595" t="n">
        <v>1</v>
      </c>
      <c r="M595" t="n">
        <v>93</v>
      </c>
      <c r="N595" t="n">
        <v>18.64</v>
      </c>
      <c r="O595" t="n">
        <v>15605.44</v>
      </c>
      <c r="P595" t="n">
        <v>130.59</v>
      </c>
      <c r="Q595" t="n">
        <v>624.13</v>
      </c>
      <c r="R595" t="n">
        <v>91.98999999999999</v>
      </c>
      <c r="S595" t="n">
        <v>29.8</v>
      </c>
      <c r="T595" t="n">
        <v>29580.44</v>
      </c>
      <c r="U595" t="n">
        <v>0.32</v>
      </c>
      <c r="V595" t="n">
        <v>0.74</v>
      </c>
      <c r="W595" t="n">
        <v>2.51</v>
      </c>
      <c r="X595" t="n">
        <v>1.91</v>
      </c>
      <c r="Y595" t="n">
        <v>1</v>
      </c>
      <c r="Z595" t="n">
        <v>10</v>
      </c>
    </row>
    <row r="596">
      <c r="A596" t="n">
        <v>1</v>
      </c>
      <c r="B596" t="n">
        <v>60</v>
      </c>
      <c r="C596" t="inlineStr">
        <is>
          <t xml:space="preserve">CONCLUIDO	</t>
        </is>
      </c>
      <c r="D596" t="n">
        <v>6.166</v>
      </c>
      <c r="E596" t="n">
        <v>16.22</v>
      </c>
      <c r="F596" t="n">
        <v>12.22</v>
      </c>
      <c r="G596" t="n">
        <v>10.04</v>
      </c>
      <c r="H596" t="n">
        <v>0.18</v>
      </c>
      <c r="I596" t="n">
        <v>73</v>
      </c>
      <c r="J596" t="n">
        <v>124.96</v>
      </c>
      <c r="K596" t="n">
        <v>45</v>
      </c>
      <c r="L596" t="n">
        <v>1.25</v>
      </c>
      <c r="M596" t="n">
        <v>71</v>
      </c>
      <c r="N596" t="n">
        <v>18.71</v>
      </c>
      <c r="O596" t="n">
        <v>15645.96</v>
      </c>
      <c r="P596" t="n">
        <v>124.99</v>
      </c>
      <c r="Q596" t="n">
        <v>624.1799999999999</v>
      </c>
      <c r="R596" t="n">
        <v>78.06</v>
      </c>
      <c r="S596" t="n">
        <v>29.8</v>
      </c>
      <c r="T596" t="n">
        <v>22721.96</v>
      </c>
      <c r="U596" t="n">
        <v>0.38</v>
      </c>
      <c r="V596" t="n">
        <v>0.76</v>
      </c>
      <c r="W596" t="n">
        <v>2.47</v>
      </c>
      <c r="X596" t="n">
        <v>1.47</v>
      </c>
      <c r="Y596" t="n">
        <v>1</v>
      </c>
      <c r="Z596" t="n">
        <v>10</v>
      </c>
    </row>
    <row r="597">
      <c r="A597" t="n">
        <v>2</v>
      </c>
      <c r="B597" t="n">
        <v>60</v>
      </c>
      <c r="C597" t="inlineStr">
        <is>
          <t xml:space="preserve">CONCLUIDO	</t>
        </is>
      </c>
      <c r="D597" t="n">
        <v>6.428</v>
      </c>
      <c r="E597" t="n">
        <v>15.56</v>
      </c>
      <c r="F597" t="n">
        <v>11.92</v>
      </c>
      <c r="G597" t="n">
        <v>12.12</v>
      </c>
      <c r="H597" t="n">
        <v>0.21</v>
      </c>
      <c r="I597" t="n">
        <v>59</v>
      </c>
      <c r="J597" t="n">
        <v>125.29</v>
      </c>
      <c r="K597" t="n">
        <v>45</v>
      </c>
      <c r="L597" t="n">
        <v>1.5</v>
      </c>
      <c r="M597" t="n">
        <v>57</v>
      </c>
      <c r="N597" t="n">
        <v>18.79</v>
      </c>
      <c r="O597" t="n">
        <v>15686.51</v>
      </c>
      <c r="P597" t="n">
        <v>120.79</v>
      </c>
      <c r="Q597" t="n">
        <v>624.16</v>
      </c>
      <c r="R597" t="n">
        <v>68.73999999999999</v>
      </c>
      <c r="S597" t="n">
        <v>29.8</v>
      </c>
      <c r="T597" t="n">
        <v>18133.57</v>
      </c>
      <c r="U597" t="n">
        <v>0.43</v>
      </c>
      <c r="V597" t="n">
        <v>0.78</v>
      </c>
      <c r="W597" t="n">
        <v>2.45</v>
      </c>
      <c r="X597" t="n">
        <v>1.17</v>
      </c>
      <c r="Y597" t="n">
        <v>1</v>
      </c>
      <c r="Z597" t="n">
        <v>10</v>
      </c>
    </row>
    <row r="598">
      <c r="A598" t="n">
        <v>3</v>
      </c>
      <c r="B598" t="n">
        <v>60</v>
      </c>
      <c r="C598" t="inlineStr">
        <is>
          <t xml:space="preserve">CONCLUIDO	</t>
        </is>
      </c>
      <c r="D598" t="n">
        <v>6.6014</v>
      </c>
      <c r="E598" t="n">
        <v>15.15</v>
      </c>
      <c r="F598" t="n">
        <v>11.74</v>
      </c>
      <c r="G598" t="n">
        <v>14.09</v>
      </c>
      <c r="H598" t="n">
        <v>0.25</v>
      </c>
      <c r="I598" t="n">
        <v>50</v>
      </c>
      <c r="J598" t="n">
        <v>125.62</v>
      </c>
      <c r="K598" t="n">
        <v>45</v>
      </c>
      <c r="L598" t="n">
        <v>1.75</v>
      </c>
      <c r="M598" t="n">
        <v>48</v>
      </c>
      <c r="N598" t="n">
        <v>18.87</v>
      </c>
      <c r="O598" t="n">
        <v>15727.09</v>
      </c>
      <c r="P598" t="n">
        <v>118.07</v>
      </c>
      <c r="Q598" t="n">
        <v>624.09</v>
      </c>
      <c r="R598" t="n">
        <v>63.22</v>
      </c>
      <c r="S598" t="n">
        <v>29.8</v>
      </c>
      <c r="T598" t="n">
        <v>15420.56</v>
      </c>
      <c r="U598" t="n">
        <v>0.47</v>
      </c>
      <c r="V598" t="n">
        <v>0.8</v>
      </c>
      <c r="W598" t="n">
        <v>2.43</v>
      </c>
      <c r="X598" t="n">
        <v>0.99</v>
      </c>
      <c r="Y598" t="n">
        <v>1</v>
      </c>
      <c r="Z598" t="n">
        <v>10</v>
      </c>
    </row>
    <row r="599">
      <c r="A599" t="n">
        <v>4</v>
      </c>
      <c r="B599" t="n">
        <v>60</v>
      </c>
      <c r="C599" t="inlineStr">
        <is>
          <t xml:space="preserve">CONCLUIDO	</t>
        </is>
      </c>
      <c r="D599" t="n">
        <v>6.742</v>
      </c>
      <c r="E599" t="n">
        <v>14.83</v>
      </c>
      <c r="F599" t="n">
        <v>11.6</v>
      </c>
      <c r="G599" t="n">
        <v>16.19</v>
      </c>
      <c r="H599" t="n">
        <v>0.28</v>
      </c>
      <c r="I599" t="n">
        <v>43</v>
      </c>
      <c r="J599" t="n">
        <v>125.95</v>
      </c>
      <c r="K599" t="n">
        <v>45</v>
      </c>
      <c r="L599" t="n">
        <v>2</v>
      </c>
      <c r="M599" t="n">
        <v>41</v>
      </c>
      <c r="N599" t="n">
        <v>18.95</v>
      </c>
      <c r="O599" t="n">
        <v>15767.7</v>
      </c>
      <c r="P599" t="n">
        <v>115.62</v>
      </c>
      <c r="Q599" t="n">
        <v>624.21</v>
      </c>
      <c r="R599" t="n">
        <v>58.89</v>
      </c>
      <c r="S599" t="n">
        <v>29.8</v>
      </c>
      <c r="T599" t="n">
        <v>13286.18</v>
      </c>
      <c r="U599" t="n">
        <v>0.51</v>
      </c>
      <c r="V599" t="n">
        <v>0.8100000000000001</v>
      </c>
      <c r="W599" t="n">
        <v>2.42</v>
      </c>
      <c r="X599" t="n">
        <v>0.85</v>
      </c>
      <c r="Y599" t="n">
        <v>1</v>
      </c>
      <c r="Z599" t="n">
        <v>10</v>
      </c>
    </row>
    <row r="600">
      <c r="A600" t="n">
        <v>5</v>
      </c>
      <c r="B600" t="n">
        <v>60</v>
      </c>
      <c r="C600" t="inlineStr">
        <is>
          <t xml:space="preserve">CONCLUIDO	</t>
        </is>
      </c>
      <c r="D600" t="n">
        <v>6.8425</v>
      </c>
      <c r="E600" t="n">
        <v>14.61</v>
      </c>
      <c r="F600" t="n">
        <v>11.51</v>
      </c>
      <c r="G600" t="n">
        <v>18.18</v>
      </c>
      <c r="H600" t="n">
        <v>0.31</v>
      </c>
      <c r="I600" t="n">
        <v>38</v>
      </c>
      <c r="J600" t="n">
        <v>126.28</v>
      </c>
      <c r="K600" t="n">
        <v>45</v>
      </c>
      <c r="L600" t="n">
        <v>2.25</v>
      </c>
      <c r="M600" t="n">
        <v>36</v>
      </c>
      <c r="N600" t="n">
        <v>19.03</v>
      </c>
      <c r="O600" t="n">
        <v>15808.34</v>
      </c>
      <c r="P600" t="n">
        <v>113.71</v>
      </c>
      <c r="Q600" t="n">
        <v>624.1</v>
      </c>
      <c r="R600" t="n">
        <v>55.81</v>
      </c>
      <c r="S600" t="n">
        <v>29.8</v>
      </c>
      <c r="T600" t="n">
        <v>11771.49</v>
      </c>
      <c r="U600" t="n">
        <v>0.53</v>
      </c>
      <c r="V600" t="n">
        <v>0.8100000000000001</v>
      </c>
      <c r="W600" t="n">
        <v>2.42</v>
      </c>
      <c r="X600" t="n">
        <v>0.76</v>
      </c>
      <c r="Y600" t="n">
        <v>1</v>
      </c>
      <c r="Z600" t="n">
        <v>10</v>
      </c>
    </row>
    <row r="601">
      <c r="A601" t="n">
        <v>6</v>
      </c>
      <c r="B601" t="n">
        <v>60</v>
      </c>
      <c r="C601" t="inlineStr">
        <is>
          <t xml:space="preserve">CONCLUIDO	</t>
        </is>
      </c>
      <c r="D601" t="n">
        <v>6.9603</v>
      </c>
      <c r="E601" t="n">
        <v>14.37</v>
      </c>
      <c r="F601" t="n">
        <v>11.39</v>
      </c>
      <c r="G601" t="n">
        <v>20.71</v>
      </c>
      <c r="H601" t="n">
        <v>0.35</v>
      </c>
      <c r="I601" t="n">
        <v>33</v>
      </c>
      <c r="J601" t="n">
        <v>126.61</v>
      </c>
      <c r="K601" t="n">
        <v>45</v>
      </c>
      <c r="L601" t="n">
        <v>2.5</v>
      </c>
      <c r="M601" t="n">
        <v>31</v>
      </c>
      <c r="N601" t="n">
        <v>19.11</v>
      </c>
      <c r="O601" t="n">
        <v>15849</v>
      </c>
      <c r="P601" t="n">
        <v>111.39</v>
      </c>
      <c r="Q601" t="n">
        <v>624.01</v>
      </c>
      <c r="R601" t="n">
        <v>52.27</v>
      </c>
      <c r="S601" t="n">
        <v>29.8</v>
      </c>
      <c r="T601" t="n">
        <v>10029.2</v>
      </c>
      <c r="U601" t="n">
        <v>0.57</v>
      </c>
      <c r="V601" t="n">
        <v>0.82</v>
      </c>
      <c r="W601" t="n">
        <v>2.41</v>
      </c>
      <c r="X601" t="n">
        <v>0.64</v>
      </c>
      <c r="Y601" t="n">
        <v>1</v>
      </c>
      <c r="Z601" t="n">
        <v>10</v>
      </c>
    </row>
    <row r="602">
      <c r="A602" t="n">
        <v>7</v>
      </c>
      <c r="B602" t="n">
        <v>60</v>
      </c>
      <c r="C602" t="inlineStr">
        <is>
          <t xml:space="preserve">CONCLUIDO	</t>
        </is>
      </c>
      <c r="D602" t="n">
        <v>7.033</v>
      </c>
      <c r="E602" t="n">
        <v>14.22</v>
      </c>
      <c r="F602" t="n">
        <v>11.32</v>
      </c>
      <c r="G602" t="n">
        <v>22.64</v>
      </c>
      <c r="H602" t="n">
        <v>0.38</v>
      </c>
      <c r="I602" t="n">
        <v>30</v>
      </c>
      <c r="J602" t="n">
        <v>126.94</v>
      </c>
      <c r="K602" t="n">
        <v>45</v>
      </c>
      <c r="L602" t="n">
        <v>2.75</v>
      </c>
      <c r="M602" t="n">
        <v>28</v>
      </c>
      <c r="N602" t="n">
        <v>19.19</v>
      </c>
      <c r="O602" t="n">
        <v>15889.69</v>
      </c>
      <c r="P602" t="n">
        <v>109.87</v>
      </c>
      <c r="Q602" t="n">
        <v>624.05</v>
      </c>
      <c r="R602" t="n">
        <v>50.13</v>
      </c>
      <c r="S602" t="n">
        <v>29.8</v>
      </c>
      <c r="T602" t="n">
        <v>8975.459999999999</v>
      </c>
      <c r="U602" t="n">
        <v>0.59</v>
      </c>
      <c r="V602" t="n">
        <v>0.83</v>
      </c>
      <c r="W602" t="n">
        <v>2.4</v>
      </c>
      <c r="X602" t="n">
        <v>0.57</v>
      </c>
      <c r="Y602" t="n">
        <v>1</v>
      </c>
      <c r="Z602" t="n">
        <v>10</v>
      </c>
    </row>
    <row r="603">
      <c r="A603" t="n">
        <v>8</v>
      </c>
      <c r="B603" t="n">
        <v>60</v>
      </c>
      <c r="C603" t="inlineStr">
        <is>
          <t xml:space="preserve">CONCLUIDO	</t>
        </is>
      </c>
      <c r="D603" t="n">
        <v>7.0921</v>
      </c>
      <c r="E603" t="n">
        <v>14.1</v>
      </c>
      <c r="F603" t="n">
        <v>11.28</v>
      </c>
      <c r="G603" t="n">
        <v>25.06</v>
      </c>
      <c r="H603" t="n">
        <v>0.42</v>
      </c>
      <c r="I603" t="n">
        <v>27</v>
      </c>
      <c r="J603" t="n">
        <v>127.27</v>
      </c>
      <c r="K603" t="n">
        <v>45</v>
      </c>
      <c r="L603" t="n">
        <v>3</v>
      </c>
      <c r="M603" t="n">
        <v>25</v>
      </c>
      <c r="N603" t="n">
        <v>19.27</v>
      </c>
      <c r="O603" t="n">
        <v>15930.42</v>
      </c>
      <c r="P603" t="n">
        <v>108.36</v>
      </c>
      <c r="Q603" t="n">
        <v>624.0700000000001</v>
      </c>
      <c r="R603" t="n">
        <v>48.74</v>
      </c>
      <c r="S603" t="n">
        <v>29.8</v>
      </c>
      <c r="T603" t="n">
        <v>8294.219999999999</v>
      </c>
      <c r="U603" t="n">
        <v>0.61</v>
      </c>
      <c r="V603" t="n">
        <v>0.83</v>
      </c>
      <c r="W603" t="n">
        <v>2.4</v>
      </c>
      <c r="X603" t="n">
        <v>0.53</v>
      </c>
      <c r="Y603" t="n">
        <v>1</v>
      </c>
      <c r="Z603" t="n">
        <v>10</v>
      </c>
    </row>
    <row r="604">
      <c r="A604" t="n">
        <v>9</v>
      </c>
      <c r="B604" t="n">
        <v>60</v>
      </c>
      <c r="C604" t="inlineStr">
        <is>
          <t xml:space="preserve">CONCLUIDO	</t>
        </is>
      </c>
      <c r="D604" t="n">
        <v>7.1433</v>
      </c>
      <c r="E604" t="n">
        <v>14</v>
      </c>
      <c r="F604" t="n">
        <v>11.23</v>
      </c>
      <c r="G604" t="n">
        <v>26.95</v>
      </c>
      <c r="H604" t="n">
        <v>0.45</v>
      </c>
      <c r="I604" t="n">
        <v>25</v>
      </c>
      <c r="J604" t="n">
        <v>127.6</v>
      </c>
      <c r="K604" t="n">
        <v>45</v>
      </c>
      <c r="L604" t="n">
        <v>3.25</v>
      </c>
      <c r="M604" t="n">
        <v>23</v>
      </c>
      <c r="N604" t="n">
        <v>19.35</v>
      </c>
      <c r="O604" t="n">
        <v>15971.17</v>
      </c>
      <c r="P604" t="n">
        <v>106.97</v>
      </c>
      <c r="Q604" t="n">
        <v>623.97</v>
      </c>
      <c r="R604" t="n">
        <v>47.31</v>
      </c>
      <c r="S604" t="n">
        <v>29.8</v>
      </c>
      <c r="T604" t="n">
        <v>7590.2</v>
      </c>
      <c r="U604" t="n">
        <v>0.63</v>
      </c>
      <c r="V604" t="n">
        <v>0.83</v>
      </c>
      <c r="W604" t="n">
        <v>2.39</v>
      </c>
      <c r="X604" t="n">
        <v>0.48</v>
      </c>
      <c r="Y604" t="n">
        <v>1</v>
      </c>
      <c r="Z604" t="n">
        <v>10</v>
      </c>
    </row>
    <row r="605">
      <c r="A605" t="n">
        <v>10</v>
      </c>
      <c r="B605" t="n">
        <v>60</v>
      </c>
      <c r="C605" t="inlineStr">
        <is>
          <t xml:space="preserve">CONCLUIDO	</t>
        </is>
      </c>
      <c r="D605" t="n">
        <v>7.1921</v>
      </c>
      <c r="E605" t="n">
        <v>13.9</v>
      </c>
      <c r="F605" t="n">
        <v>11.18</v>
      </c>
      <c r="G605" t="n">
        <v>29.18</v>
      </c>
      <c r="H605" t="n">
        <v>0.48</v>
      </c>
      <c r="I605" t="n">
        <v>23</v>
      </c>
      <c r="J605" t="n">
        <v>127.93</v>
      </c>
      <c r="K605" t="n">
        <v>45</v>
      </c>
      <c r="L605" t="n">
        <v>3.5</v>
      </c>
      <c r="M605" t="n">
        <v>21</v>
      </c>
      <c r="N605" t="n">
        <v>19.43</v>
      </c>
      <c r="O605" t="n">
        <v>16011.95</v>
      </c>
      <c r="P605" t="n">
        <v>105.39</v>
      </c>
      <c r="Q605" t="n">
        <v>624.04</v>
      </c>
      <c r="R605" t="n">
        <v>45.93</v>
      </c>
      <c r="S605" t="n">
        <v>29.8</v>
      </c>
      <c r="T605" t="n">
        <v>6909.12</v>
      </c>
      <c r="U605" t="n">
        <v>0.65</v>
      </c>
      <c r="V605" t="n">
        <v>0.84</v>
      </c>
      <c r="W605" t="n">
        <v>2.39</v>
      </c>
      <c r="X605" t="n">
        <v>0.44</v>
      </c>
      <c r="Y605" t="n">
        <v>1</v>
      </c>
      <c r="Z605" t="n">
        <v>10</v>
      </c>
    </row>
    <row r="606">
      <c r="A606" t="n">
        <v>11</v>
      </c>
      <c r="B606" t="n">
        <v>60</v>
      </c>
      <c r="C606" t="inlineStr">
        <is>
          <t xml:space="preserve">CONCLUIDO	</t>
        </is>
      </c>
      <c r="D606" t="n">
        <v>7.241</v>
      </c>
      <c r="E606" t="n">
        <v>13.81</v>
      </c>
      <c r="F606" t="n">
        <v>11.14</v>
      </c>
      <c r="G606" t="n">
        <v>31.83</v>
      </c>
      <c r="H606" t="n">
        <v>0.52</v>
      </c>
      <c r="I606" t="n">
        <v>21</v>
      </c>
      <c r="J606" t="n">
        <v>128.26</v>
      </c>
      <c r="K606" t="n">
        <v>45</v>
      </c>
      <c r="L606" t="n">
        <v>3.75</v>
      </c>
      <c r="M606" t="n">
        <v>19</v>
      </c>
      <c r="N606" t="n">
        <v>19.51</v>
      </c>
      <c r="O606" t="n">
        <v>16052.76</v>
      </c>
      <c r="P606" t="n">
        <v>103.54</v>
      </c>
      <c r="Q606" t="n">
        <v>624.03</v>
      </c>
      <c r="R606" t="n">
        <v>44.68</v>
      </c>
      <c r="S606" t="n">
        <v>29.8</v>
      </c>
      <c r="T606" t="n">
        <v>6293.05</v>
      </c>
      <c r="U606" t="n">
        <v>0.67</v>
      </c>
      <c r="V606" t="n">
        <v>0.84</v>
      </c>
      <c r="W606" t="n">
        <v>2.38</v>
      </c>
      <c r="X606" t="n">
        <v>0.39</v>
      </c>
      <c r="Y606" t="n">
        <v>1</v>
      </c>
      <c r="Z606" t="n">
        <v>10</v>
      </c>
    </row>
    <row r="607">
      <c r="A607" t="n">
        <v>12</v>
      </c>
      <c r="B607" t="n">
        <v>60</v>
      </c>
      <c r="C607" t="inlineStr">
        <is>
          <t xml:space="preserve">CONCLUIDO	</t>
        </is>
      </c>
      <c r="D607" t="n">
        <v>7.2686</v>
      </c>
      <c r="E607" t="n">
        <v>13.76</v>
      </c>
      <c r="F607" t="n">
        <v>11.11</v>
      </c>
      <c r="G607" t="n">
        <v>33.34</v>
      </c>
      <c r="H607" t="n">
        <v>0.55</v>
      </c>
      <c r="I607" t="n">
        <v>20</v>
      </c>
      <c r="J607" t="n">
        <v>128.59</v>
      </c>
      <c r="K607" t="n">
        <v>45</v>
      </c>
      <c r="L607" t="n">
        <v>4</v>
      </c>
      <c r="M607" t="n">
        <v>18</v>
      </c>
      <c r="N607" t="n">
        <v>19.59</v>
      </c>
      <c r="O607" t="n">
        <v>16093.6</v>
      </c>
      <c r="P607" t="n">
        <v>102.66</v>
      </c>
      <c r="Q607" t="n">
        <v>624.0700000000001</v>
      </c>
      <c r="R607" t="n">
        <v>43.79</v>
      </c>
      <c r="S607" t="n">
        <v>29.8</v>
      </c>
      <c r="T607" t="n">
        <v>5853.68</v>
      </c>
      <c r="U607" t="n">
        <v>0.68</v>
      </c>
      <c r="V607" t="n">
        <v>0.84</v>
      </c>
      <c r="W607" t="n">
        <v>2.38</v>
      </c>
      <c r="X607" t="n">
        <v>0.37</v>
      </c>
      <c r="Y607" t="n">
        <v>1</v>
      </c>
      <c r="Z607" t="n">
        <v>10</v>
      </c>
    </row>
    <row r="608">
      <c r="A608" t="n">
        <v>13</v>
      </c>
      <c r="B608" t="n">
        <v>60</v>
      </c>
      <c r="C608" t="inlineStr">
        <is>
          <t xml:space="preserve">CONCLUIDO	</t>
        </is>
      </c>
      <c r="D608" t="n">
        <v>7.3061</v>
      </c>
      <c r="E608" t="n">
        <v>13.69</v>
      </c>
      <c r="F608" t="n">
        <v>11.1</v>
      </c>
      <c r="G608" t="n">
        <v>36.98</v>
      </c>
      <c r="H608" t="n">
        <v>0.58</v>
      </c>
      <c r="I608" t="n">
        <v>18</v>
      </c>
      <c r="J608" t="n">
        <v>128.92</v>
      </c>
      <c r="K608" t="n">
        <v>45</v>
      </c>
      <c r="L608" t="n">
        <v>4.25</v>
      </c>
      <c r="M608" t="n">
        <v>16</v>
      </c>
      <c r="N608" t="n">
        <v>19.68</v>
      </c>
      <c r="O608" t="n">
        <v>16134.46</v>
      </c>
      <c r="P608" t="n">
        <v>100.89</v>
      </c>
      <c r="Q608" t="n">
        <v>623.97</v>
      </c>
      <c r="R608" t="n">
        <v>43.01</v>
      </c>
      <c r="S608" t="n">
        <v>29.8</v>
      </c>
      <c r="T608" t="n">
        <v>5472.96</v>
      </c>
      <c r="U608" t="n">
        <v>0.6899999999999999</v>
      </c>
      <c r="V608" t="n">
        <v>0.84</v>
      </c>
      <c r="W608" t="n">
        <v>2.39</v>
      </c>
      <c r="X608" t="n">
        <v>0.35</v>
      </c>
      <c r="Y608" t="n">
        <v>1</v>
      </c>
      <c r="Z608" t="n">
        <v>10</v>
      </c>
    </row>
    <row r="609">
      <c r="A609" t="n">
        <v>14</v>
      </c>
      <c r="B609" t="n">
        <v>60</v>
      </c>
      <c r="C609" t="inlineStr">
        <is>
          <t xml:space="preserve">CONCLUIDO	</t>
        </is>
      </c>
      <c r="D609" t="n">
        <v>7.335</v>
      </c>
      <c r="E609" t="n">
        <v>13.63</v>
      </c>
      <c r="F609" t="n">
        <v>11.07</v>
      </c>
      <c r="G609" t="n">
        <v>39.06</v>
      </c>
      <c r="H609" t="n">
        <v>0.62</v>
      </c>
      <c r="I609" t="n">
        <v>17</v>
      </c>
      <c r="J609" t="n">
        <v>129.25</v>
      </c>
      <c r="K609" t="n">
        <v>45</v>
      </c>
      <c r="L609" t="n">
        <v>4.5</v>
      </c>
      <c r="M609" t="n">
        <v>15</v>
      </c>
      <c r="N609" t="n">
        <v>19.76</v>
      </c>
      <c r="O609" t="n">
        <v>16175.36</v>
      </c>
      <c r="P609" t="n">
        <v>99.27</v>
      </c>
      <c r="Q609" t="n">
        <v>623.97</v>
      </c>
      <c r="R609" t="n">
        <v>42.35</v>
      </c>
      <c r="S609" t="n">
        <v>29.8</v>
      </c>
      <c r="T609" t="n">
        <v>5145.92</v>
      </c>
      <c r="U609" t="n">
        <v>0.7</v>
      </c>
      <c r="V609" t="n">
        <v>0.84</v>
      </c>
      <c r="W609" t="n">
        <v>2.38</v>
      </c>
      <c r="X609" t="n">
        <v>0.32</v>
      </c>
      <c r="Y609" t="n">
        <v>1</v>
      </c>
      <c r="Z609" t="n">
        <v>10</v>
      </c>
    </row>
    <row r="610">
      <c r="A610" t="n">
        <v>15</v>
      </c>
      <c r="B610" t="n">
        <v>60</v>
      </c>
      <c r="C610" t="inlineStr">
        <is>
          <t xml:space="preserve">CONCLUIDO	</t>
        </is>
      </c>
      <c r="D610" t="n">
        <v>7.3629</v>
      </c>
      <c r="E610" t="n">
        <v>13.58</v>
      </c>
      <c r="F610" t="n">
        <v>11.04</v>
      </c>
      <c r="G610" t="n">
        <v>41.4</v>
      </c>
      <c r="H610" t="n">
        <v>0.65</v>
      </c>
      <c r="I610" t="n">
        <v>16</v>
      </c>
      <c r="J610" t="n">
        <v>129.59</v>
      </c>
      <c r="K610" t="n">
        <v>45</v>
      </c>
      <c r="L610" t="n">
        <v>4.75</v>
      </c>
      <c r="M610" t="n">
        <v>14</v>
      </c>
      <c r="N610" t="n">
        <v>19.84</v>
      </c>
      <c r="O610" t="n">
        <v>16216.29</v>
      </c>
      <c r="P610" t="n">
        <v>98.31999999999999</v>
      </c>
      <c r="Q610" t="n">
        <v>623.97</v>
      </c>
      <c r="R610" t="n">
        <v>41.45</v>
      </c>
      <c r="S610" t="n">
        <v>29.8</v>
      </c>
      <c r="T610" t="n">
        <v>4700.93</v>
      </c>
      <c r="U610" t="n">
        <v>0.72</v>
      </c>
      <c r="V610" t="n">
        <v>0.85</v>
      </c>
      <c r="W610" t="n">
        <v>2.38</v>
      </c>
      <c r="X610" t="n">
        <v>0.29</v>
      </c>
      <c r="Y610" t="n">
        <v>1</v>
      </c>
      <c r="Z610" t="n">
        <v>10</v>
      </c>
    </row>
    <row r="611">
      <c r="A611" t="n">
        <v>16</v>
      </c>
      <c r="B611" t="n">
        <v>60</v>
      </c>
      <c r="C611" t="inlineStr">
        <is>
          <t xml:space="preserve">CONCLUIDO	</t>
        </is>
      </c>
      <c r="D611" t="n">
        <v>7.3826</v>
      </c>
      <c r="E611" t="n">
        <v>13.55</v>
      </c>
      <c r="F611" t="n">
        <v>11.03</v>
      </c>
      <c r="G611" t="n">
        <v>44.12</v>
      </c>
      <c r="H611" t="n">
        <v>0.68</v>
      </c>
      <c r="I611" t="n">
        <v>15</v>
      </c>
      <c r="J611" t="n">
        <v>129.92</v>
      </c>
      <c r="K611" t="n">
        <v>45</v>
      </c>
      <c r="L611" t="n">
        <v>5</v>
      </c>
      <c r="M611" t="n">
        <v>13</v>
      </c>
      <c r="N611" t="n">
        <v>19.92</v>
      </c>
      <c r="O611" t="n">
        <v>16257.24</v>
      </c>
      <c r="P611" t="n">
        <v>96.52</v>
      </c>
      <c r="Q611" t="n">
        <v>624.05</v>
      </c>
      <c r="R611" t="n">
        <v>41.19</v>
      </c>
      <c r="S611" t="n">
        <v>29.8</v>
      </c>
      <c r="T611" t="n">
        <v>4577.58</v>
      </c>
      <c r="U611" t="n">
        <v>0.72</v>
      </c>
      <c r="V611" t="n">
        <v>0.85</v>
      </c>
      <c r="W611" t="n">
        <v>2.37</v>
      </c>
      <c r="X611" t="n">
        <v>0.28</v>
      </c>
      <c r="Y611" t="n">
        <v>1</v>
      </c>
      <c r="Z611" t="n">
        <v>10</v>
      </c>
    </row>
    <row r="612">
      <c r="A612" t="n">
        <v>17</v>
      </c>
      <c r="B612" t="n">
        <v>60</v>
      </c>
      <c r="C612" t="inlineStr">
        <is>
          <t xml:space="preserve">CONCLUIDO	</t>
        </is>
      </c>
      <c r="D612" t="n">
        <v>7.4094</v>
      </c>
      <c r="E612" t="n">
        <v>13.5</v>
      </c>
      <c r="F612" t="n">
        <v>11.01</v>
      </c>
      <c r="G612" t="n">
        <v>47.17</v>
      </c>
      <c r="H612" t="n">
        <v>0.71</v>
      </c>
      <c r="I612" t="n">
        <v>14</v>
      </c>
      <c r="J612" t="n">
        <v>130.25</v>
      </c>
      <c r="K612" t="n">
        <v>45</v>
      </c>
      <c r="L612" t="n">
        <v>5.25</v>
      </c>
      <c r="M612" t="n">
        <v>12</v>
      </c>
      <c r="N612" t="n">
        <v>20</v>
      </c>
      <c r="O612" t="n">
        <v>16298.23</v>
      </c>
      <c r="P612" t="n">
        <v>95.09999999999999</v>
      </c>
      <c r="Q612" t="n">
        <v>623.98</v>
      </c>
      <c r="R612" t="n">
        <v>40.39</v>
      </c>
      <c r="S612" t="n">
        <v>29.8</v>
      </c>
      <c r="T612" t="n">
        <v>4185.62</v>
      </c>
      <c r="U612" t="n">
        <v>0.74</v>
      </c>
      <c r="V612" t="n">
        <v>0.85</v>
      </c>
      <c r="W612" t="n">
        <v>2.38</v>
      </c>
      <c r="X612" t="n">
        <v>0.26</v>
      </c>
      <c r="Y612" t="n">
        <v>1</v>
      </c>
      <c r="Z612" t="n">
        <v>10</v>
      </c>
    </row>
    <row r="613">
      <c r="A613" t="n">
        <v>18</v>
      </c>
      <c r="B613" t="n">
        <v>60</v>
      </c>
      <c r="C613" t="inlineStr">
        <is>
          <t xml:space="preserve">CONCLUIDO	</t>
        </is>
      </c>
      <c r="D613" t="n">
        <v>7.4134</v>
      </c>
      <c r="E613" t="n">
        <v>13.49</v>
      </c>
      <c r="F613" t="n">
        <v>11</v>
      </c>
      <c r="G613" t="n">
        <v>47.14</v>
      </c>
      <c r="H613" t="n">
        <v>0.74</v>
      </c>
      <c r="I613" t="n">
        <v>14</v>
      </c>
      <c r="J613" t="n">
        <v>130.58</v>
      </c>
      <c r="K613" t="n">
        <v>45</v>
      </c>
      <c r="L613" t="n">
        <v>5.5</v>
      </c>
      <c r="M613" t="n">
        <v>12</v>
      </c>
      <c r="N613" t="n">
        <v>20.09</v>
      </c>
      <c r="O613" t="n">
        <v>16339.24</v>
      </c>
      <c r="P613" t="n">
        <v>93.58</v>
      </c>
      <c r="Q613" t="n">
        <v>624.01</v>
      </c>
      <c r="R613" t="n">
        <v>40.27</v>
      </c>
      <c r="S613" t="n">
        <v>29.8</v>
      </c>
      <c r="T613" t="n">
        <v>4121.42</v>
      </c>
      <c r="U613" t="n">
        <v>0.74</v>
      </c>
      <c r="V613" t="n">
        <v>0.85</v>
      </c>
      <c r="W613" t="n">
        <v>2.37</v>
      </c>
      <c r="X613" t="n">
        <v>0.25</v>
      </c>
      <c r="Y613" t="n">
        <v>1</v>
      </c>
      <c r="Z613" t="n">
        <v>10</v>
      </c>
    </row>
    <row r="614">
      <c r="A614" t="n">
        <v>19</v>
      </c>
      <c r="B614" t="n">
        <v>60</v>
      </c>
      <c r="C614" t="inlineStr">
        <is>
          <t xml:space="preserve">CONCLUIDO	</t>
        </is>
      </c>
      <c r="D614" t="n">
        <v>7.4264</v>
      </c>
      <c r="E614" t="n">
        <v>13.47</v>
      </c>
      <c r="F614" t="n">
        <v>11</v>
      </c>
      <c r="G614" t="n">
        <v>50.77</v>
      </c>
      <c r="H614" t="n">
        <v>0.78</v>
      </c>
      <c r="I614" t="n">
        <v>13</v>
      </c>
      <c r="J614" t="n">
        <v>130.92</v>
      </c>
      <c r="K614" t="n">
        <v>45</v>
      </c>
      <c r="L614" t="n">
        <v>5.75</v>
      </c>
      <c r="M614" t="n">
        <v>10</v>
      </c>
      <c r="N614" t="n">
        <v>20.17</v>
      </c>
      <c r="O614" t="n">
        <v>16380.29</v>
      </c>
      <c r="P614" t="n">
        <v>93.19</v>
      </c>
      <c r="Q614" t="n">
        <v>623.98</v>
      </c>
      <c r="R614" t="n">
        <v>40.15</v>
      </c>
      <c r="S614" t="n">
        <v>29.8</v>
      </c>
      <c r="T614" t="n">
        <v>4066.26</v>
      </c>
      <c r="U614" t="n">
        <v>0.74</v>
      </c>
      <c r="V614" t="n">
        <v>0.85</v>
      </c>
      <c r="W614" t="n">
        <v>2.38</v>
      </c>
      <c r="X614" t="n">
        <v>0.25</v>
      </c>
      <c r="Y614" t="n">
        <v>1</v>
      </c>
      <c r="Z614" t="n">
        <v>10</v>
      </c>
    </row>
    <row r="615">
      <c r="A615" t="n">
        <v>20</v>
      </c>
      <c r="B615" t="n">
        <v>60</v>
      </c>
      <c r="C615" t="inlineStr">
        <is>
          <t xml:space="preserve">CONCLUIDO	</t>
        </is>
      </c>
      <c r="D615" t="n">
        <v>7.4533</v>
      </c>
      <c r="E615" t="n">
        <v>13.42</v>
      </c>
      <c r="F615" t="n">
        <v>10.98</v>
      </c>
      <c r="G615" t="n">
        <v>54.89</v>
      </c>
      <c r="H615" t="n">
        <v>0.8100000000000001</v>
      </c>
      <c r="I615" t="n">
        <v>12</v>
      </c>
      <c r="J615" t="n">
        <v>131.25</v>
      </c>
      <c r="K615" t="n">
        <v>45</v>
      </c>
      <c r="L615" t="n">
        <v>6</v>
      </c>
      <c r="M615" t="n">
        <v>6</v>
      </c>
      <c r="N615" t="n">
        <v>20.25</v>
      </c>
      <c r="O615" t="n">
        <v>16421.36</v>
      </c>
      <c r="P615" t="n">
        <v>91.03</v>
      </c>
      <c r="Q615" t="n">
        <v>623.97</v>
      </c>
      <c r="R615" t="n">
        <v>39.15</v>
      </c>
      <c r="S615" t="n">
        <v>29.8</v>
      </c>
      <c r="T615" t="n">
        <v>3573.75</v>
      </c>
      <c r="U615" t="n">
        <v>0.76</v>
      </c>
      <c r="V615" t="n">
        <v>0.85</v>
      </c>
      <c r="W615" t="n">
        <v>2.38</v>
      </c>
      <c r="X615" t="n">
        <v>0.23</v>
      </c>
      <c r="Y615" t="n">
        <v>1</v>
      </c>
      <c r="Z615" t="n">
        <v>10</v>
      </c>
    </row>
    <row r="616">
      <c r="A616" t="n">
        <v>21</v>
      </c>
      <c r="B616" t="n">
        <v>60</v>
      </c>
      <c r="C616" t="inlineStr">
        <is>
          <t xml:space="preserve">CONCLUIDO	</t>
        </is>
      </c>
      <c r="D616" t="n">
        <v>7.4576</v>
      </c>
      <c r="E616" t="n">
        <v>13.41</v>
      </c>
      <c r="F616" t="n">
        <v>10.97</v>
      </c>
      <c r="G616" t="n">
        <v>54.85</v>
      </c>
      <c r="H616" t="n">
        <v>0.84</v>
      </c>
      <c r="I616" t="n">
        <v>12</v>
      </c>
      <c r="J616" t="n">
        <v>131.58</v>
      </c>
      <c r="K616" t="n">
        <v>45</v>
      </c>
      <c r="L616" t="n">
        <v>6.25</v>
      </c>
      <c r="M616" t="n">
        <v>3</v>
      </c>
      <c r="N616" t="n">
        <v>20.34</v>
      </c>
      <c r="O616" t="n">
        <v>16462.46</v>
      </c>
      <c r="P616" t="n">
        <v>90.70999999999999</v>
      </c>
      <c r="Q616" t="n">
        <v>624.02</v>
      </c>
      <c r="R616" t="n">
        <v>38.92</v>
      </c>
      <c r="S616" t="n">
        <v>29.8</v>
      </c>
      <c r="T616" t="n">
        <v>3460.63</v>
      </c>
      <c r="U616" t="n">
        <v>0.77</v>
      </c>
      <c r="V616" t="n">
        <v>0.85</v>
      </c>
      <c r="W616" t="n">
        <v>2.38</v>
      </c>
      <c r="X616" t="n">
        <v>0.22</v>
      </c>
      <c r="Y616" t="n">
        <v>1</v>
      </c>
      <c r="Z616" t="n">
        <v>10</v>
      </c>
    </row>
    <row r="617">
      <c r="A617" t="n">
        <v>22</v>
      </c>
      <c r="B617" t="n">
        <v>60</v>
      </c>
      <c r="C617" t="inlineStr">
        <is>
          <t xml:space="preserve">CONCLUIDO	</t>
        </is>
      </c>
      <c r="D617" t="n">
        <v>7.453</v>
      </c>
      <c r="E617" t="n">
        <v>13.42</v>
      </c>
      <c r="F617" t="n">
        <v>10.98</v>
      </c>
      <c r="G617" t="n">
        <v>54.89</v>
      </c>
      <c r="H617" t="n">
        <v>0.87</v>
      </c>
      <c r="I617" t="n">
        <v>12</v>
      </c>
      <c r="J617" t="n">
        <v>131.92</v>
      </c>
      <c r="K617" t="n">
        <v>45</v>
      </c>
      <c r="L617" t="n">
        <v>6.5</v>
      </c>
      <c r="M617" t="n">
        <v>2</v>
      </c>
      <c r="N617" t="n">
        <v>20.42</v>
      </c>
      <c r="O617" t="n">
        <v>16503.6</v>
      </c>
      <c r="P617" t="n">
        <v>90.95999999999999</v>
      </c>
      <c r="Q617" t="n">
        <v>623.97</v>
      </c>
      <c r="R617" t="n">
        <v>39.14</v>
      </c>
      <c r="S617" t="n">
        <v>29.8</v>
      </c>
      <c r="T617" t="n">
        <v>3569.53</v>
      </c>
      <c r="U617" t="n">
        <v>0.76</v>
      </c>
      <c r="V617" t="n">
        <v>0.85</v>
      </c>
      <c r="W617" t="n">
        <v>2.38</v>
      </c>
      <c r="X617" t="n">
        <v>0.23</v>
      </c>
      <c r="Y617" t="n">
        <v>1</v>
      </c>
      <c r="Z617" t="n">
        <v>10</v>
      </c>
    </row>
    <row r="618">
      <c r="A618" t="n">
        <v>23</v>
      </c>
      <c r="B618" t="n">
        <v>60</v>
      </c>
      <c r="C618" t="inlineStr">
        <is>
          <t xml:space="preserve">CONCLUIDO	</t>
        </is>
      </c>
      <c r="D618" t="n">
        <v>7.4522</v>
      </c>
      <c r="E618" t="n">
        <v>13.42</v>
      </c>
      <c r="F618" t="n">
        <v>10.98</v>
      </c>
      <c r="G618" t="n">
        <v>54.9</v>
      </c>
      <c r="H618" t="n">
        <v>0.9</v>
      </c>
      <c r="I618" t="n">
        <v>12</v>
      </c>
      <c r="J618" t="n">
        <v>132.25</v>
      </c>
      <c r="K618" t="n">
        <v>45</v>
      </c>
      <c r="L618" t="n">
        <v>6.75</v>
      </c>
      <c r="M618" t="n">
        <v>1</v>
      </c>
      <c r="N618" t="n">
        <v>20.5</v>
      </c>
      <c r="O618" t="n">
        <v>16544.76</v>
      </c>
      <c r="P618" t="n">
        <v>91.09</v>
      </c>
      <c r="Q618" t="n">
        <v>624.05</v>
      </c>
      <c r="R618" t="n">
        <v>39.18</v>
      </c>
      <c r="S618" t="n">
        <v>29.8</v>
      </c>
      <c r="T618" t="n">
        <v>3590.42</v>
      </c>
      <c r="U618" t="n">
        <v>0.76</v>
      </c>
      <c r="V618" t="n">
        <v>0.85</v>
      </c>
      <c r="W618" t="n">
        <v>2.38</v>
      </c>
      <c r="X618" t="n">
        <v>0.23</v>
      </c>
      <c r="Y618" t="n">
        <v>1</v>
      </c>
      <c r="Z618" t="n">
        <v>10</v>
      </c>
    </row>
    <row r="619">
      <c r="A619" t="n">
        <v>24</v>
      </c>
      <c r="B619" t="n">
        <v>60</v>
      </c>
      <c r="C619" t="inlineStr">
        <is>
          <t xml:space="preserve">CONCLUIDO	</t>
        </is>
      </c>
      <c r="D619" t="n">
        <v>7.4522</v>
      </c>
      <c r="E619" t="n">
        <v>13.42</v>
      </c>
      <c r="F619" t="n">
        <v>10.98</v>
      </c>
      <c r="G619" t="n">
        <v>54.9</v>
      </c>
      <c r="H619" t="n">
        <v>0.93</v>
      </c>
      <c r="I619" t="n">
        <v>12</v>
      </c>
      <c r="J619" t="n">
        <v>132.58</v>
      </c>
      <c r="K619" t="n">
        <v>45</v>
      </c>
      <c r="L619" t="n">
        <v>7</v>
      </c>
      <c r="M619" t="n">
        <v>0</v>
      </c>
      <c r="N619" t="n">
        <v>20.59</v>
      </c>
      <c r="O619" t="n">
        <v>16585.95</v>
      </c>
      <c r="P619" t="n">
        <v>91.28</v>
      </c>
      <c r="Q619" t="n">
        <v>624.05</v>
      </c>
      <c r="R619" t="n">
        <v>39.18</v>
      </c>
      <c r="S619" t="n">
        <v>29.8</v>
      </c>
      <c r="T619" t="n">
        <v>3587.99</v>
      </c>
      <c r="U619" t="n">
        <v>0.76</v>
      </c>
      <c r="V619" t="n">
        <v>0.85</v>
      </c>
      <c r="W619" t="n">
        <v>2.38</v>
      </c>
      <c r="X619" t="n">
        <v>0.23</v>
      </c>
      <c r="Y619" t="n">
        <v>1</v>
      </c>
      <c r="Z619" t="n">
        <v>10</v>
      </c>
    </row>
    <row r="620">
      <c r="A620" t="n">
        <v>0</v>
      </c>
      <c r="B620" t="n">
        <v>135</v>
      </c>
      <c r="C620" t="inlineStr">
        <is>
          <t xml:space="preserve">CONCLUIDO	</t>
        </is>
      </c>
      <c r="D620" t="n">
        <v>3.8382</v>
      </c>
      <c r="E620" t="n">
        <v>26.05</v>
      </c>
      <c r="F620" t="n">
        <v>14.35</v>
      </c>
      <c r="G620" t="n">
        <v>4.92</v>
      </c>
      <c r="H620" t="n">
        <v>0.07000000000000001</v>
      </c>
      <c r="I620" t="n">
        <v>175</v>
      </c>
      <c r="J620" t="n">
        <v>263.32</v>
      </c>
      <c r="K620" t="n">
        <v>59.89</v>
      </c>
      <c r="L620" t="n">
        <v>1</v>
      </c>
      <c r="M620" t="n">
        <v>173</v>
      </c>
      <c r="N620" t="n">
        <v>67.43000000000001</v>
      </c>
      <c r="O620" t="n">
        <v>32710.1</v>
      </c>
      <c r="P620" t="n">
        <v>242.64</v>
      </c>
      <c r="Q620" t="n">
        <v>624.49</v>
      </c>
      <c r="R620" t="n">
        <v>144.6</v>
      </c>
      <c r="S620" t="n">
        <v>29.8</v>
      </c>
      <c r="T620" t="n">
        <v>55482.81</v>
      </c>
      <c r="U620" t="n">
        <v>0.21</v>
      </c>
      <c r="V620" t="n">
        <v>0.65</v>
      </c>
      <c r="W620" t="n">
        <v>2.64</v>
      </c>
      <c r="X620" t="n">
        <v>3.6</v>
      </c>
      <c r="Y620" t="n">
        <v>1</v>
      </c>
      <c r="Z620" t="n">
        <v>10</v>
      </c>
    </row>
    <row r="621">
      <c r="A621" t="n">
        <v>1</v>
      </c>
      <c r="B621" t="n">
        <v>135</v>
      </c>
      <c r="C621" t="inlineStr">
        <is>
          <t xml:space="preserve">CONCLUIDO	</t>
        </is>
      </c>
      <c r="D621" t="n">
        <v>4.3652</v>
      </c>
      <c r="E621" t="n">
        <v>22.91</v>
      </c>
      <c r="F621" t="n">
        <v>13.43</v>
      </c>
      <c r="G621" t="n">
        <v>6.15</v>
      </c>
      <c r="H621" t="n">
        <v>0.08</v>
      </c>
      <c r="I621" t="n">
        <v>131</v>
      </c>
      <c r="J621" t="n">
        <v>263.79</v>
      </c>
      <c r="K621" t="n">
        <v>59.89</v>
      </c>
      <c r="L621" t="n">
        <v>1.25</v>
      </c>
      <c r="M621" t="n">
        <v>129</v>
      </c>
      <c r="N621" t="n">
        <v>67.65000000000001</v>
      </c>
      <c r="O621" t="n">
        <v>32767.75</v>
      </c>
      <c r="P621" t="n">
        <v>226.69</v>
      </c>
      <c r="Q621" t="n">
        <v>624.29</v>
      </c>
      <c r="R621" t="n">
        <v>115.53</v>
      </c>
      <c r="S621" t="n">
        <v>29.8</v>
      </c>
      <c r="T621" t="n">
        <v>41167.02</v>
      </c>
      <c r="U621" t="n">
        <v>0.26</v>
      </c>
      <c r="V621" t="n">
        <v>0.7</v>
      </c>
      <c r="W621" t="n">
        <v>2.58</v>
      </c>
      <c r="X621" t="n">
        <v>2.68</v>
      </c>
      <c r="Y621" t="n">
        <v>1</v>
      </c>
      <c r="Z621" t="n">
        <v>10</v>
      </c>
    </row>
    <row r="622">
      <c r="A622" t="n">
        <v>2</v>
      </c>
      <c r="B622" t="n">
        <v>135</v>
      </c>
      <c r="C622" t="inlineStr">
        <is>
          <t xml:space="preserve">CONCLUIDO	</t>
        </is>
      </c>
      <c r="D622" t="n">
        <v>4.7541</v>
      </c>
      <c r="E622" t="n">
        <v>21.03</v>
      </c>
      <c r="F622" t="n">
        <v>12.87</v>
      </c>
      <c r="G622" t="n">
        <v>7.36</v>
      </c>
      <c r="H622" t="n">
        <v>0.1</v>
      </c>
      <c r="I622" t="n">
        <v>105</v>
      </c>
      <c r="J622" t="n">
        <v>264.25</v>
      </c>
      <c r="K622" t="n">
        <v>59.89</v>
      </c>
      <c r="L622" t="n">
        <v>1.5</v>
      </c>
      <c r="M622" t="n">
        <v>103</v>
      </c>
      <c r="N622" t="n">
        <v>67.87</v>
      </c>
      <c r="O622" t="n">
        <v>32825.49</v>
      </c>
      <c r="P622" t="n">
        <v>216.83</v>
      </c>
      <c r="Q622" t="n">
        <v>624.27</v>
      </c>
      <c r="R622" t="n">
        <v>98.45999999999999</v>
      </c>
      <c r="S622" t="n">
        <v>29.8</v>
      </c>
      <c r="T622" t="n">
        <v>32765.45</v>
      </c>
      <c r="U622" t="n">
        <v>0.3</v>
      </c>
      <c r="V622" t="n">
        <v>0.73</v>
      </c>
      <c r="W622" t="n">
        <v>2.53</v>
      </c>
      <c r="X622" t="n">
        <v>2.12</v>
      </c>
      <c r="Y622" t="n">
        <v>1</v>
      </c>
      <c r="Z622" t="n">
        <v>10</v>
      </c>
    </row>
    <row r="623">
      <c r="A623" t="n">
        <v>3</v>
      </c>
      <c r="B623" t="n">
        <v>135</v>
      </c>
      <c r="C623" t="inlineStr">
        <is>
          <t xml:space="preserve">CONCLUIDO	</t>
        </is>
      </c>
      <c r="D623" t="n">
        <v>5.0393</v>
      </c>
      <c r="E623" t="n">
        <v>19.84</v>
      </c>
      <c r="F623" t="n">
        <v>12.54</v>
      </c>
      <c r="G623" t="n">
        <v>8.550000000000001</v>
      </c>
      <c r="H623" t="n">
        <v>0.12</v>
      </c>
      <c r="I623" t="n">
        <v>88</v>
      </c>
      <c r="J623" t="n">
        <v>264.72</v>
      </c>
      <c r="K623" t="n">
        <v>59.89</v>
      </c>
      <c r="L623" t="n">
        <v>1.75</v>
      </c>
      <c r="M623" t="n">
        <v>86</v>
      </c>
      <c r="N623" t="n">
        <v>68.09</v>
      </c>
      <c r="O623" t="n">
        <v>32883.31</v>
      </c>
      <c r="P623" t="n">
        <v>210.88</v>
      </c>
      <c r="Q623" t="n">
        <v>624.09</v>
      </c>
      <c r="R623" t="n">
        <v>87.92</v>
      </c>
      <c r="S623" t="n">
        <v>29.8</v>
      </c>
      <c r="T623" t="n">
        <v>27577.65</v>
      </c>
      <c r="U623" t="n">
        <v>0.34</v>
      </c>
      <c r="V623" t="n">
        <v>0.74</v>
      </c>
      <c r="W623" t="n">
        <v>2.51</v>
      </c>
      <c r="X623" t="n">
        <v>1.79</v>
      </c>
      <c r="Y623" t="n">
        <v>1</v>
      </c>
      <c r="Z623" t="n">
        <v>10</v>
      </c>
    </row>
    <row r="624">
      <c r="A624" t="n">
        <v>4</v>
      </c>
      <c r="B624" t="n">
        <v>135</v>
      </c>
      <c r="C624" t="inlineStr">
        <is>
          <t xml:space="preserve">CONCLUIDO	</t>
        </is>
      </c>
      <c r="D624" t="n">
        <v>5.2909</v>
      </c>
      <c r="E624" t="n">
        <v>18.9</v>
      </c>
      <c r="F624" t="n">
        <v>12.26</v>
      </c>
      <c r="G624" t="n">
        <v>9.800000000000001</v>
      </c>
      <c r="H624" t="n">
        <v>0.13</v>
      </c>
      <c r="I624" t="n">
        <v>75</v>
      </c>
      <c r="J624" t="n">
        <v>265.19</v>
      </c>
      <c r="K624" t="n">
        <v>59.89</v>
      </c>
      <c r="L624" t="n">
        <v>2</v>
      </c>
      <c r="M624" t="n">
        <v>73</v>
      </c>
      <c r="N624" t="n">
        <v>68.31</v>
      </c>
      <c r="O624" t="n">
        <v>32941.21</v>
      </c>
      <c r="P624" t="n">
        <v>205.67</v>
      </c>
      <c r="Q624" t="n">
        <v>624.13</v>
      </c>
      <c r="R624" t="n">
        <v>79.16</v>
      </c>
      <c r="S624" t="n">
        <v>29.8</v>
      </c>
      <c r="T624" t="n">
        <v>23260.77</v>
      </c>
      <c r="U624" t="n">
        <v>0.38</v>
      </c>
      <c r="V624" t="n">
        <v>0.76</v>
      </c>
      <c r="W624" t="n">
        <v>2.48</v>
      </c>
      <c r="X624" t="n">
        <v>1.51</v>
      </c>
      <c r="Y624" t="n">
        <v>1</v>
      </c>
      <c r="Z624" t="n">
        <v>10</v>
      </c>
    </row>
    <row r="625">
      <c r="A625" t="n">
        <v>5</v>
      </c>
      <c r="B625" t="n">
        <v>135</v>
      </c>
      <c r="C625" t="inlineStr">
        <is>
          <t xml:space="preserve">CONCLUIDO	</t>
        </is>
      </c>
      <c r="D625" t="n">
        <v>5.4791</v>
      </c>
      <c r="E625" t="n">
        <v>18.25</v>
      </c>
      <c r="F625" t="n">
        <v>12.06</v>
      </c>
      <c r="G625" t="n">
        <v>10.96</v>
      </c>
      <c r="H625" t="n">
        <v>0.15</v>
      </c>
      <c r="I625" t="n">
        <v>66</v>
      </c>
      <c r="J625" t="n">
        <v>265.66</v>
      </c>
      <c r="K625" t="n">
        <v>59.89</v>
      </c>
      <c r="L625" t="n">
        <v>2.25</v>
      </c>
      <c r="M625" t="n">
        <v>64</v>
      </c>
      <c r="N625" t="n">
        <v>68.53</v>
      </c>
      <c r="O625" t="n">
        <v>32999.19</v>
      </c>
      <c r="P625" t="n">
        <v>202.08</v>
      </c>
      <c r="Q625" t="n">
        <v>624.0599999999999</v>
      </c>
      <c r="R625" t="n">
        <v>73.42</v>
      </c>
      <c r="S625" t="n">
        <v>29.8</v>
      </c>
      <c r="T625" t="n">
        <v>20435.74</v>
      </c>
      <c r="U625" t="n">
        <v>0.41</v>
      </c>
      <c r="V625" t="n">
        <v>0.77</v>
      </c>
      <c r="W625" t="n">
        <v>2.45</v>
      </c>
      <c r="X625" t="n">
        <v>1.31</v>
      </c>
      <c r="Y625" t="n">
        <v>1</v>
      </c>
      <c r="Z625" t="n">
        <v>10</v>
      </c>
    </row>
    <row r="626">
      <c r="A626" t="n">
        <v>6</v>
      </c>
      <c r="B626" t="n">
        <v>135</v>
      </c>
      <c r="C626" t="inlineStr">
        <is>
          <t xml:space="preserve">CONCLUIDO	</t>
        </is>
      </c>
      <c r="D626" t="n">
        <v>5.6522</v>
      </c>
      <c r="E626" t="n">
        <v>17.69</v>
      </c>
      <c r="F626" t="n">
        <v>11.91</v>
      </c>
      <c r="G626" t="n">
        <v>12.32</v>
      </c>
      <c r="H626" t="n">
        <v>0.17</v>
      </c>
      <c r="I626" t="n">
        <v>58</v>
      </c>
      <c r="J626" t="n">
        <v>266.13</v>
      </c>
      <c r="K626" t="n">
        <v>59.89</v>
      </c>
      <c r="L626" t="n">
        <v>2.5</v>
      </c>
      <c r="M626" t="n">
        <v>56</v>
      </c>
      <c r="N626" t="n">
        <v>68.75</v>
      </c>
      <c r="O626" t="n">
        <v>33057.26</v>
      </c>
      <c r="P626" t="n">
        <v>199.12</v>
      </c>
      <c r="Q626" t="n">
        <v>624.17</v>
      </c>
      <c r="R626" t="n">
        <v>68.47</v>
      </c>
      <c r="S626" t="n">
        <v>29.8</v>
      </c>
      <c r="T626" t="n">
        <v>18003</v>
      </c>
      <c r="U626" t="n">
        <v>0.44</v>
      </c>
      <c r="V626" t="n">
        <v>0.78</v>
      </c>
      <c r="W626" t="n">
        <v>2.45</v>
      </c>
      <c r="X626" t="n">
        <v>1.16</v>
      </c>
      <c r="Y626" t="n">
        <v>1</v>
      </c>
      <c r="Z626" t="n">
        <v>10</v>
      </c>
    </row>
    <row r="627">
      <c r="A627" t="n">
        <v>7</v>
      </c>
      <c r="B627" t="n">
        <v>135</v>
      </c>
      <c r="C627" t="inlineStr">
        <is>
          <t xml:space="preserve">CONCLUIDO	</t>
        </is>
      </c>
      <c r="D627" t="n">
        <v>5.7748</v>
      </c>
      <c r="E627" t="n">
        <v>17.32</v>
      </c>
      <c r="F627" t="n">
        <v>11.78</v>
      </c>
      <c r="G627" t="n">
        <v>13.34</v>
      </c>
      <c r="H627" t="n">
        <v>0.18</v>
      </c>
      <c r="I627" t="n">
        <v>53</v>
      </c>
      <c r="J627" t="n">
        <v>266.6</v>
      </c>
      <c r="K627" t="n">
        <v>59.89</v>
      </c>
      <c r="L627" t="n">
        <v>2.75</v>
      </c>
      <c r="M627" t="n">
        <v>51</v>
      </c>
      <c r="N627" t="n">
        <v>68.97</v>
      </c>
      <c r="O627" t="n">
        <v>33115.41</v>
      </c>
      <c r="P627" t="n">
        <v>196.65</v>
      </c>
      <c r="Q627" t="n">
        <v>624.12</v>
      </c>
      <c r="R627" t="n">
        <v>64.52</v>
      </c>
      <c r="S627" t="n">
        <v>29.8</v>
      </c>
      <c r="T627" t="n">
        <v>16052.8</v>
      </c>
      <c r="U627" t="n">
        <v>0.46</v>
      </c>
      <c r="V627" t="n">
        <v>0.79</v>
      </c>
      <c r="W627" t="n">
        <v>2.44</v>
      </c>
      <c r="X627" t="n">
        <v>1.04</v>
      </c>
      <c r="Y627" t="n">
        <v>1</v>
      </c>
      <c r="Z627" t="n">
        <v>10</v>
      </c>
    </row>
    <row r="628">
      <c r="A628" t="n">
        <v>8</v>
      </c>
      <c r="B628" t="n">
        <v>135</v>
      </c>
      <c r="C628" t="inlineStr">
        <is>
          <t xml:space="preserve">CONCLUIDO	</t>
        </is>
      </c>
      <c r="D628" t="n">
        <v>5.8824</v>
      </c>
      <c r="E628" t="n">
        <v>17</v>
      </c>
      <c r="F628" t="n">
        <v>11.72</v>
      </c>
      <c r="G628" t="n">
        <v>14.65</v>
      </c>
      <c r="H628" t="n">
        <v>0.2</v>
      </c>
      <c r="I628" t="n">
        <v>48</v>
      </c>
      <c r="J628" t="n">
        <v>267.08</v>
      </c>
      <c r="K628" t="n">
        <v>59.89</v>
      </c>
      <c r="L628" t="n">
        <v>3</v>
      </c>
      <c r="M628" t="n">
        <v>46</v>
      </c>
      <c r="N628" t="n">
        <v>69.19</v>
      </c>
      <c r="O628" t="n">
        <v>33173.65</v>
      </c>
      <c r="P628" t="n">
        <v>195.2</v>
      </c>
      <c r="Q628" t="n">
        <v>624.05</v>
      </c>
      <c r="R628" t="n">
        <v>62.62</v>
      </c>
      <c r="S628" t="n">
        <v>29.8</v>
      </c>
      <c r="T628" t="n">
        <v>15129.48</v>
      </c>
      <c r="U628" t="n">
        <v>0.48</v>
      </c>
      <c r="V628" t="n">
        <v>0.8</v>
      </c>
      <c r="W628" t="n">
        <v>2.43</v>
      </c>
      <c r="X628" t="n">
        <v>0.97</v>
      </c>
      <c r="Y628" t="n">
        <v>1</v>
      </c>
      <c r="Z628" t="n">
        <v>10</v>
      </c>
    </row>
    <row r="629">
      <c r="A629" t="n">
        <v>9</v>
      </c>
      <c r="B629" t="n">
        <v>135</v>
      </c>
      <c r="C629" t="inlineStr">
        <is>
          <t xml:space="preserve">CONCLUIDO	</t>
        </is>
      </c>
      <c r="D629" t="n">
        <v>5.9918</v>
      </c>
      <c r="E629" t="n">
        <v>16.69</v>
      </c>
      <c r="F629" t="n">
        <v>11.61</v>
      </c>
      <c r="G629" t="n">
        <v>15.83</v>
      </c>
      <c r="H629" t="n">
        <v>0.22</v>
      </c>
      <c r="I629" t="n">
        <v>44</v>
      </c>
      <c r="J629" t="n">
        <v>267.55</v>
      </c>
      <c r="K629" t="n">
        <v>59.89</v>
      </c>
      <c r="L629" t="n">
        <v>3.25</v>
      </c>
      <c r="M629" t="n">
        <v>42</v>
      </c>
      <c r="N629" t="n">
        <v>69.41</v>
      </c>
      <c r="O629" t="n">
        <v>33231.97</v>
      </c>
      <c r="P629" t="n">
        <v>193.06</v>
      </c>
      <c r="Q629" t="n">
        <v>624.04</v>
      </c>
      <c r="R629" t="n">
        <v>59.24</v>
      </c>
      <c r="S629" t="n">
        <v>29.8</v>
      </c>
      <c r="T629" t="n">
        <v>13459.78</v>
      </c>
      <c r="U629" t="n">
        <v>0.5</v>
      </c>
      <c r="V629" t="n">
        <v>0.8</v>
      </c>
      <c r="W629" t="n">
        <v>2.42</v>
      </c>
      <c r="X629" t="n">
        <v>0.86</v>
      </c>
      <c r="Y629" t="n">
        <v>1</v>
      </c>
      <c r="Z629" t="n">
        <v>10</v>
      </c>
    </row>
    <row r="630">
      <c r="A630" t="n">
        <v>10</v>
      </c>
      <c r="B630" t="n">
        <v>135</v>
      </c>
      <c r="C630" t="inlineStr">
        <is>
          <t xml:space="preserve">CONCLUIDO	</t>
        </is>
      </c>
      <c r="D630" t="n">
        <v>6.0658</v>
      </c>
      <c r="E630" t="n">
        <v>16.49</v>
      </c>
      <c r="F630" t="n">
        <v>11.56</v>
      </c>
      <c r="G630" t="n">
        <v>16.92</v>
      </c>
      <c r="H630" t="n">
        <v>0.23</v>
      </c>
      <c r="I630" t="n">
        <v>41</v>
      </c>
      <c r="J630" t="n">
        <v>268.02</v>
      </c>
      <c r="K630" t="n">
        <v>59.89</v>
      </c>
      <c r="L630" t="n">
        <v>3.5</v>
      </c>
      <c r="M630" t="n">
        <v>39</v>
      </c>
      <c r="N630" t="n">
        <v>69.64</v>
      </c>
      <c r="O630" t="n">
        <v>33290.38</v>
      </c>
      <c r="P630" t="n">
        <v>191.72</v>
      </c>
      <c r="Q630" t="n">
        <v>624.09</v>
      </c>
      <c r="R630" t="n">
        <v>57.66</v>
      </c>
      <c r="S630" t="n">
        <v>29.8</v>
      </c>
      <c r="T630" t="n">
        <v>12684.58</v>
      </c>
      <c r="U630" t="n">
        <v>0.52</v>
      </c>
      <c r="V630" t="n">
        <v>0.8100000000000001</v>
      </c>
      <c r="W630" t="n">
        <v>2.42</v>
      </c>
      <c r="X630" t="n">
        <v>0.8100000000000001</v>
      </c>
      <c r="Y630" t="n">
        <v>1</v>
      </c>
      <c r="Z630" t="n">
        <v>10</v>
      </c>
    </row>
    <row r="631">
      <c r="A631" t="n">
        <v>11</v>
      </c>
      <c r="B631" t="n">
        <v>135</v>
      </c>
      <c r="C631" t="inlineStr">
        <is>
          <t xml:space="preserve">CONCLUIDO	</t>
        </is>
      </c>
      <c r="D631" t="n">
        <v>6.1478</v>
      </c>
      <c r="E631" t="n">
        <v>16.27</v>
      </c>
      <c r="F631" t="n">
        <v>11.49</v>
      </c>
      <c r="G631" t="n">
        <v>18.15</v>
      </c>
      <c r="H631" t="n">
        <v>0.25</v>
      </c>
      <c r="I631" t="n">
        <v>38</v>
      </c>
      <c r="J631" t="n">
        <v>268.5</v>
      </c>
      <c r="K631" t="n">
        <v>59.89</v>
      </c>
      <c r="L631" t="n">
        <v>3.75</v>
      </c>
      <c r="M631" t="n">
        <v>36</v>
      </c>
      <c r="N631" t="n">
        <v>69.86</v>
      </c>
      <c r="O631" t="n">
        <v>33348.87</v>
      </c>
      <c r="P631" t="n">
        <v>190.3</v>
      </c>
      <c r="Q631" t="n">
        <v>624.01</v>
      </c>
      <c r="R631" t="n">
        <v>55.42</v>
      </c>
      <c r="S631" t="n">
        <v>29.8</v>
      </c>
      <c r="T631" t="n">
        <v>11576.44</v>
      </c>
      <c r="U631" t="n">
        <v>0.54</v>
      </c>
      <c r="V631" t="n">
        <v>0.8100000000000001</v>
      </c>
      <c r="W631" t="n">
        <v>2.42</v>
      </c>
      <c r="X631" t="n">
        <v>0.74</v>
      </c>
      <c r="Y631" t="n">
        <v>1</v>
      </c>
      <c r="Z631" t="n">
        <v>10</v>
      </c>
    </row>
    <row r="632">
      <c r="A632" t="n">
        <v>12</v>
      </c>
      <c r="B632" t="n">
        <v>135</v>
      </c>
      <c r="C632" t="inlineStr">
        <is>
          <t xml:space="preserve">CONCLUIDO	</t>
        </is>
      </c>
      <c r="D632" t="n">
        <v>6.2211</v>
      </c>
      <c r="E632" t="n">
        <v>16.07</v>
      </c>
      <c r="F632" t="n">
        <v>11.45</v>
      </c>
      <c r="G632" t="n">
        <v>19.63</v>
      </c>
      <c r="H632" t="n">
        <v>0.26</v>
      </c>
      <c r="I632" t="n">
        <v>35</v>
      </c>
      <c r="J632" t="n">
        <v>268.97</v>
      </c>
      <c r="K632" t="n">
        <v>59.89</v>
      </c>
      <c r="L632" t="n">
        <v>4</v>
      </c>
      <c r="M632" t="n">
        <v>33</v>
      </c>
      <c r="N632" t="n">
        <v>70.09</v>
      </c>
      <c r="O632" t="n">
        <v>33407.45</v>
      </c>
      <c r="P632" t="n">
        <v>189.24</v>
      </c>
      <c r="Q632" t="n">
        <v>624.01</v>
      </c>
      <c r="R632" t="n">
        <v>53.87</v>
      </c>
      <c r="S632" t="n">
        <v>29.8</v>
      </c>
      <c r="T632" t="n">
        <v>10817.67</v>
      </c>
      <c r="U632" t="n">
        <v>0.55</v>
      </c>
      <c r="V632" t="n">
        <v>0.82</v>
      </c>
      <c r="W632" t="n">
        <v>2.42</v>
      </c>
      <c r="X632" t="n">
        <v>0.7</v>
      </c>
      <c r="Y632" t="n">
        <v>1</v>
      </c>
      <c r="Z632" t="n">
        <v>10</v>
      </c>
    </row>
    <row r="633">
      <c r="A633" t="n">
        <v>13</v>
      </c>
      <c r="B633" t="n">
        <v>135</v>
      </c>
      <c r="C633" t="inlineStr">
        <is>
          <t xml:space="preserve">CONCLUIDO	</t>
        </is>
      </c>
      <c r="D633" t="n">
        <v>6.2839</v>
      </c>
      <c r="E633" t="n">
        <v>15.91</v>
      </c>
      <c r="F633" t="n">
        <v>11.39</v>
      </c>
      <c r="G633" t="n">
        <v>20.71</v>
      </c>
      <c r="H633" t="n">
        <v>0.28</v>
      </c>
      <c r="I633" t="n">
        <v>33</v>
      </c>
      <c r="J633" t="n">
        <v>269.45</v>
      </c>
      <c r="K633" t="n">
        <v>59.89</v>
      </c>
      <c r="L633" t="n">
        <v>4.25</v>
      </c>
      <c r="M633" t="n">
        <v>31</v>
      </c>
      <c r="N633" t="n">
        <v>70.31</v>
      </c>
      <c r="O633" t="n">
        <v>33466.11</v>
      </c>
      <c r="P633" t="n">
        <v>188.03</v>
      </c>
      <c r="Q633" t="n">
        <v>623.98</v>
      </c>
      <c r="R633" t="n">
        <v>52.4</v>
      </c>
      <c r="S633" t="n">
        <v>29.8</v>
      </c>
      <c r="T633" t="n">
        <v>10092.85</v>
      </c>
      <c r="U633" t="n">
        <v>0.57</v>
      </c>
      <c r="V633" t="n">
        <v>0.82</v>
      </c>
      <c r="W633" t="n">
        <v>2.4</v>
      </c>
      <c r="X633" t="n">
        <v>0.64</v>
      </c>
      <c r="Y633" t="n">
        <v>1</v>
      </c>
      <c r="Z633" t="n">
        <v>10</v>
      </c>
    </row>
    <row r="634">
      <c r="A634" t="n">
        <v>14</v>
      </c>
      <c r="B634" t="n">
        <v>135</v>
      </c>
      <c r="C634" t="inlineStr">
        <is>
          <t xml:space="preserve">CONCLUIDO	</t>
        </is>
      </c>
      <c r="D634" t="n">
        <v>6.3535</v>
      </c>
      <c r="E634" t="n">
        <v>15.74</v>
      </c>
      <c r="F634" t="n">
        <v>11.32</v>
      </c>
      <c r="G634" t="n">
        <v>21.91</v>
      </c>
      <c r="H634" t="n">
        <v>0.3</v>
      </c>
      <c r="I634" t="n">
        <v>31</v>
      </c>
      <c r="J634" t="n">
        <v>269.92</v>
      </c>
      <c r="K634" t="n">
        <v>59.89</v>
      </c>
      <c r="L634" t="n">
        <v>4.5</v>
      </c>
      <c r="M634" t="n">
        <v>29</v>
      </c>
      <c r="N634" t="n">
        <v>70.54000000000001</v>
      </c>
      <c r="O634" t="n">
        <v>33524.86</v>
      </c>
      <c r="P634" t="n">
        <v>186.32</v>
      </c>
      <c r="Q634" t="n">
        <v>624.03</v>
      </c>
      <c r="R634" t="n">
        <v>50.23</v>
      </c>
      <c r="S634" t="n">
        <v>29.8</v>
      </c>
      <c r="T634" t="n">
        <v>9018.370000000001</v>
      </c>
      <c r="U634" t="n">
        <v>0.59</v>
      </c>
      <c r="V634" t="n">
        <v>0.83</v>
      </c>
      <c r="W634" t="n">
        <v>2.4</v>
      </c>
      <c r="X634" t="n">
        <v>0.57</v>
      </c>
      <c r="Y634" t="n">
        <v>1</v>
      </c>
      <c r="Z634" t="n">
        <v>10</v>
      </c>
    </row>
    <row r="635">
      <c r="A635" t="n">
        <v>15</v>
      </c>
      <c r="B635" t="n">
        <v>135</v>
      </c>
      <c r="C635" t="inlineStr">
        <is>
          <t xml:space="preserve">CONCLUIDO	</t>
        </is>
      </c>
      <c r="D635" t="n">
        <v>6.402</v>
      </c>
      <c r="E635" t="n">
        <v>15.62</v>
      </c>
      <c r="F635" t="n">
        <v>11.3</v>
      </c>
      <c r="G635" t="n">
        <v>23.38</v>
      </c>
      <c r="H635" t="n">
        <v>0.31</v>
      </c>
      <c r="I635" t="n">
        <v>29</v>
      </c>
      <c r="J635" t="n">
        <v>270.4</v>
      </c>
      <c r="K635" t="n">
        <v>59.89</v>
      </c>
      <c r="L635" t="n">
        <v>4.75</v>
      </c>
      <c r="M635" t="n">
        <v>27</v>
      </c>
      <c r="N635" t="n">
        <v>70.76000000000001</v>
      </c>
      <c r="O635" t="n">
        <v>33583.7</v>
      </c>
      <c r="P635" t="n">
        <v>185.69</v>
      </c>
      <c r="Q635" t="n">
        <v>623.99</v>
      </c>
      <c r="R635" t="n">
        <v>49.69</v>
      </c>
      <c r="S635" t="n">
        <v>29.8</v>
      </c>
      <c r="T635" t="n">
        <v>8756.16</v>
      </c>
      <c r="U635" t="n">
        <v>0.6</v>
      </c>
      <c r="V635" t="n">
        <v>0.83</v>
      </c>
      <c r="W635" t="n">
        <v>2.4</v>
      </c>
      <c r="X635" t="n">
        <v>0.55</v>
      </c>
      <c r="Y635" t="n">
        <v>1</v>
      </c>
      <c r="Z635" t="n">
        <v>10</v>
      </c>
    </row>
    <row r="636">
      <c r="A636" t="n">
        <v>16</v>
      </c>
      <c r="B636" t="n">
        <v>135</v>
      </c>
      <c r="C636" t="inlineStr">
        <is>
          <t xml:space="preserve">CONCLUIDO	</t>
        </is>
      </c>
      <c r="D636" t="n">
        <v>6.423</v>
      </c>
      <c r="E636" t="n">
        <v>15.57</v>
      </c>
      <c r="F636" t="n">
        <v>11.3</v>
      </c>
      <c r="G636" t="n">
        <v>24.22</v>
      </c>
      <c r="H636" t="n">
        <v>0.33</v>
      </c>
      <c r="I636" t="n">
        <v>28</v>
      </c>
      <c r="J636" t="n">
        <v>270.88</v>
      </c>
      <c r="K636" t="n">
        <v>59.89</v>
      </c>
      <c r="L636" t="n">
        <v>5</v>
      </c>
      <c r="M636" t="n">
        <v>26</v>
      </c>
      <c r="N636" t="n">
        <v>70.98999999999999</v>
      </c>
      <c r="O636" t="n">
        <v>33642.62</v>
      </c>
      <c r="P636" t="n">
        <v>185.34</v>
      </c>
      <c r="Q636" t="n">
        <v>624.1799999999999</v>
      </c>
      <c r="R636" t="n">
        <v>49.5</v>
      </c>
      <c r="S636" t="n">
        <v>29.8</v>
      </c>
      <c r="T636" t="n">
        <v>8667.549999999999</v>
      </c>
      <c r="U636" t="n">
        <v>0.6</v>
      </c>
      <c r="V636" t="n">
        <v>0.83</v>
      </c>
      <c r="W636" t="n">
        <v>2.4</v>
      </c>
      <c r="X636" t="n">
        <v>0.55</v>
      </c>
      <c r="Y636" t="n">
        <v>1</v>
      </c>
      <c r="Z636" t="n">
        <v>10</v>
      </c>
    </row>
    <row r="637">
      <c r="A637" t="n">
        <v>17</v>
      </c>
      <c r="B637" t="n">
        <v>135</v>
      </c>
      <c r="C637" t="inlineStr">
        <is>
          <t xml:space="preserve">CONCLUIDO	</t>
        </is>
      </c>
      <c r="D637" t="n">
        <v>6.4543</v>
      </c>
      <c r="E637" t="n">
        <v>15.49</v>
      </c>
      <c r="F637" t="n">
        <v>11.28</v>
      </c>
      <c r="G637" t="n">
        <v>25.06</v>
      </c>
      <c r="H637" t="n">
        <v>0.34</v>
      </c>
      <c r="I637" t="n">
        <v>27</v>
      </c>
      <c r="J637" t="n">
        <v>271.36</v>
      </c>
      <c r="K637" t="n">
        <v>59.89</v>
      </c>
      <c r="L637" t="n">
        <v>5.25</v>
      </c>
      <c r="M637" t="n">
        <v>25</v>
      </c>
      <c r="N637" t="n">
        <v>71.22</v>
      </c>
      <c r="O637" t="n">
        <v>33701.64</v>
      </c>
      <c r="P637" t="n">
        <v>184.53</v>
      </c>
      <c r="Q637" t="n">
        <v>624.03</v>
      </c>
      <c r="R637" t="n">
        <v>48.75</v>
      </c>
      <c r="S637" t="n">
        <v>29.8</v>
      </c>
      <c r="T637" t="n">
        <v>8299.290000000001</v>
      </c>
      <c r="U637" t="n">
        <v>0.61</v>
      </c>
      <c r="V637" t="n">
        <v>0.83</v>
      </c>
      <c r="W637" t="n">
        <v>2.4</v>
      </c>
      <c r="X637" t="n">
        <v>0.53</v>
      </c>
      <c r="Y637" t="n">
        <v>1</v>
      </c>
      <c r="Z637" t="n">
        <v>10</v>
      </c>
    </row>
    <row r="638">
      <c r="A638" t="n">
        <v>18</v>
      </c>
      <c r="B638" t="n">
        <v>135</v>
      </c>
      <c r="C638" t="inlineStr">
        <is>
          <t xml:space="preserve">CONCLUIDO	</t>
        </is>
      </c>
      <c r="D638" t="n">
        <v>6.5206</v>
      </c>
      <c r="E638" t="n">
        <v>15.34</v>
      </c>
      <c r="F638" t="n">
        <v>11.22</v>
      </c>
      <c r="G638" t="n">
        <v>26.93</v>
      </c>
      <c r="H638" t="n">
        <v>0.36</v>
      </c>
      <c r="I638" t="n">
        <v>25</v>
      </c>
      <c r="J638" t="n">
        <v>271.84</v>
      </c>
      <c r="K638" t="n">
        <v>59.89</v>
      </c>
      <c r="L638" t="n">
        <v>5.5</v>
      </c>
      <c r="M638" t="n">
        <v>23</v>
      </c>
      <c r="N638" t="n">
        <v>71.45</v>
      </c>
      <c r="O638" t="n">
        <v>33760.74</v>
      </c>
      <c r="P638" t="n">
        <v>183.36</v>
      </c>
      <c r="Q638" t="n">
        <v>624</v>
      </c>
      <c r="R638" t="n">
        <v>47.12</v>
      </c>
      <c r="S638" t="n">
        <v>29.8</v>
      </c>
      <c r="T638" t="n">
        <v>7491.93</v>
      </c>
      <c r="U638" t="n">
        <v>0.63</v>
      </c>
      <c r="V638" t="n">
        <v>0.83</v>
      </c>
      <c r="W638" t="n">
        <v>2.39</v>
      </c>
      <c r="X638" t="n">
        <v>0.47</v>
      </c>
      <c r="Y638" t="n">
        <v>1</v>
      </c>
      <c r="Z638" t="n">
        <v>10</v>
      </c>
    </row>
    <row r="639">
      <c r="A639" t="n">
        <v>19</v>
      </c>
      <c r="B639" t="n">
        <v>135</v>
      </c>
      <c r="C639" t="inlineStr">
        <is>
          <t xml:space="preserve">CONCLUIDO	</t>
        </is>
      </c>
      <c r="D639" t="n">
        <v>6.5464</v>
      </c>
      <c r="E639" t="n">
        <v>15.28</v>
      </c>
      <c r="F639" t="n">
        <v>11.21</v>
      </c>
      <c r="G639" t="n">
        <v>28.02</v>
      </c>
      <c r="H639" t="n">
        <v>0.38</v>
      </c>
      <c r="I639" t="n">
        <v>24</v>
      </c>
      <c r="J639" t="n">
        <v>272.32</v>
      </c>
      <c r="K639" t="n">
        <v>59.89</v>
      </c>
      <c r="L639" t="n">
        <v>5.75</v>
      </c>
      <c r="M639" t="n">
        <v>22</v>
      </c>
      <c r="N639" t="n">
        <v>71.68000000000001</v>
      </c>
      <c r="O639" t="n">
        <v>33820.05</v>
      </c>
      <c r="P639" t="n">
        <v>182.85</v>
      </c>
      <c r="Q639" t="n">
        <v>624.02</v>
      </c>
      <c r="R639" t="n">
        <v>46.6</v>
      </c>
      <c r="S639" t="n">
        <v>29.8</v>
      </c>
      <c r="T639" t="n">
        <v>7240.05</v>
      </c>
      <c r="U639" t="n">
        <v>0.64</v>
      </c>
      <c r="V639" t="n">
        <v>0.83</v>
      </c>
      <c r="W639" t="n">
        <v>2.39</v>
      </c>
      <c r="X639" t="n">
        <v>0.46</v>
      </c>
      <c r="Y639" t="n">
        <v>1</v>
      </c>
      <c r="Z639" t="n">
        <v>10</v>
      </c>
    </row>
    <row r="640">
      <c r="A640" t="n">
        <v>20</v>
      </c>
      <c r="B640" t="n">
        <v>135</v>
      </c>
      <c r="C640" t="inlineStr">
        <is>
          <t xml:space="preserve">CONCLUIDO	</t>
        </is>
      </c>
      <c r="D640" t="n">
        <v>6.5789</v>
      </c>
      <c r="E640" t="n">
        <v>15.2</v>
      </c>
      <c r="F640" t="n">
        <v>11.18</v>
      </c>
      <c r="G640" t="n">
        <v>29.18</v>
      </c>
      <c r="H640" t="n">
        <v>0.39</v>
      </c>
      <c r="I640" t="n">
        <v>23</v>
      </c>
      <c r="J640" t="n">
        <v>272.8</v>
      </c>
      <c r="K640" t="n">
        <v>59.89</v>
      </c>
      <c r="L640" t="n">
        <v>6</v>
      </c>
      <c r="M640" t="n">
        <v>21</v>
      </c>
      <c r="N640" t="n">
        <v>71.91</v>
      </c>
      <c r="O640" t="n">
        <v>33879.33</v>
      </c>
      <c r="P640" t="n">
        <v>181.98</v>
      </c>
      <c r="Q640" t="n">
        <v>624.04</v>
      </c>
      <c r="R640" t="n">
        <v>45.84</v>
      </c>
      <c r="S640" t="n">
        <v>29.8</v>
      </c>
      <c r="T640" t="n">
        <v>6862.15</v>
      </c>
      <c r="U640" t="n">
        <v>0.65</v>
      </c>
      <c r="V640" t="n">
        <v>0.84</v>
      </c>
      <c r="W640" t="n">
        <v>2.39</v>
      </c>
      <c r="X640" t="n">
        <v>0.44</v>
      </c>
      <c r="Y640" t="n">
        <v>1</v>
      </c>
      <c r="Z640" t="n">
        <v>10</v>
      </c>
    </row>
    <row r="641">
      <c r="A641" t="n">
        <v>21</v>
      </c>
      <c r="B641" t="n">
        <v>135</v>
      </c>
      <c r="C641" t="inlineStr">
        <is>
          <t xml:space="preserve">CONCLUIDO	</t>
        </is>
      </c>
      <c r="D641" t="n">
        <v>6.6081</v>
      </c>
      <c r="E641" t="n">
        <v>15.13</v>
      </c>
      <c r="F641" t="n">
        <v>11.17</v>
      </c>
      <c r="G641" t="n">
        <v>30.46</v>
      </c>
      <c r="H641" t="n">
        <v>0.41</v>
      </c>
      <c r="I641" t="n">
        <v>22</v>
      </c>
      <c r="J641" t="n">
        <v>273.28</v>
      </c>
      <c r="K641" t="n">
        <v>59.89</v>
      </c>
      <c r="L641" t="n">
        <v>6.25</v>
      </c>
      <c r="M641" t="n">
        <v>20</v>
      </c>
      <c r="N641" t="n">
        <v>72.14</v>
      </c>
      <c r="O641" t="n">
        <v>33938.7</v>
      </c>
      <c r="P641" t="n">
        <v>181.47</v>
      </c>
      <c r="Q641" t="n">
        <v>624.01</v>
      </c>
      <c r="R641" t="n">
        <v>45.56</v>
      </c>
      <c r="S641" t="n">
        <v>29.8</v>
      </c>
      <c r="T641" t="n">
        <v>6726.57</v>
      </c>
      <c r="U641" t="n">
        <v>0.65</v>
      </c>
      <c r="V641" t="n">
        <v>0.84</v>
      </c>
      <c r="W641" t="n">
        <v>2.38</v>
      </c>
      <c r="X641" t="n">
        <v>0.42</v>
      </c>
      <c r="Y641" t="n">
        <v>1</v>
      </c>
      <c r="Z641" t="n">
        <v>10</v>
      </c>
    </row>
    <row r="642">
      <c r="A642" t="n">
        <v>22</v>
      </c>
      <c r="B642" t="n">
        <v>135</v>
      </c>
      <c r="C642" t="inlineStr">
        <is>
          <t xml:space="preserve">CONCLUIDO	</t>
        </is>
      </c>
      <c r="D642" t="n">
        <v>6.6413</v>
      </c>
      <c r="E642" t="n">
        <v>15.06</v>
      </c>
      <c r="F642" t="n">
        <v>11.14</v>
      </c>
      <c r="G642" t="n">
        <v>31.84</v>
      </c>
      <c r="H642" t="n">
        <v>0.42</v>
      </c>
      <c r="I642" t="n">
        <v>21</v>
      </c>
      <c r="J642" t="n">
        <v>273.76</v>
      </c>
      <c r="K642" t="n">
        <v>59.89</v>
      </c>
      <c r="L642" t="n">
        <v>6.5</v>
      </c>
      <c r="M642" t="n">
        <v>19</v>
      </c>
      <c r="N642" t="n">
        <v>72.37</v>
      </c>
      <c r="O642" t="n">
        <v>33998.16</v>
      </c>
      <c r="P642" t="n">
        <v>180.45</v>
      </c>
      <c r="Q642" t="n">
        <v>623.99</v>
      </c>
      <c r="R642" t="n">
        <v>44.77</v>
      </c>
      <c r="S642" t="n">
        <v>29.8</v>
      </c>
      <c r="T642" t="n">
        <v>6335.68</v>
      </c>
      <c r="U642" t="n">
        <v>0.67</v>
      </c>
      <c r="V642" t="n">
        <v>0.84</v>
      </c>
      <c r="W642" t="n">
        <v>2.38</v>
      </c>
      <c r="X642" t="n">
        <v>0.4</v>
      </c>
      <c r="Y642" t="n">
        <v>1</v>
      </c>
      <c r="Z642" t="n">
        <v>10</v>
      </c>
    </row>
    <row r="643">
      <c r="A643" t="n">
        <v>23</v>
      </c>
      <c r="B643" t="n">
        <v>135</v>
      </c>
      <c r="C643" t="inlineStr">
        <is>
          <t xml:space="preserve">CONCLUIDO	</t>
        </is>
      </c>
      <c r="D643" t="n">
        <v>6.6375</v>
      </c>
      <c r="E643" t="n">
        <v>15.07</v>
      </c>
      <c r="F643" t="n">
        <v>11.15</v>
      </c>
      <c r="G643" t="n">
        <v>31.86</v>
      </c>
      <c r="H643" t="n">
        <v>0.44</v>
      </c>
      <c r="I643" t="n">
        <v>21</v>
      </c>
      <c r="J643" t="n">
        <v>274.24</v>
      </c>
      <c r="K643" t="n">
        <v>59.89</v>
      </c>
      <c r="L643" t="n">
        <v>6.75</v>
      </c>
      <c r="M643" t="n">
        <v>19</v>
      </c>
      <c r="N643" t="n">
        <v>72.61</v>
      </c>
      <c r="O643" t="n">
        <v>34057.71</v>
      </c>
      <c r="P643" t="n">
        <v>180.25</v>
      </c>
      <c r="Q643" t="n">
        <v>623.97</v>
      </c>
      <c r="R643" t="n">
        <v>44.94</v>
      </c>
      <c r="S643" t="n">
        <v>29.8</v>
      </c>
      <c r="T643" t="n">
        <v>6425.06</v>
      </c>
      <c r="U643" t="n">
        <v>0.66</v>
      </c>
      <c r="V643" t="n">
        <v>0.84</v>
      </c>
      <c r="W643" t="n">
        <v>2.38</v>
      </c>
      <c r="X643" t="n">
        <v>0.4</v>
      </c>
      <c r="Y643" t="n">
        <v>1</v>
      </c>
      <c r="Z643" t="n">
        <v>10</v>
      </c>
    </row>
    <row r="644">
      <c r="A644" t="n">
        <v>24</v>
      </c>
      <c r="B644" t="n">
        <v>135</v>
      </c>
      <c r="C644" t="inlineStr">
        <is>
          <t xml:space="preserve">CONCLUIDO	</t>
        </is>
      </c>
      <c r="D644" t="n">
        <v>6.6761</v>
      </c>
      <c r="E644" t="n">
        <v>14.98</v>
      </c>
      <c r="F644" t="n">
        <v>11.11</v>
      </c>
      <c r="G644" t="n">
        <v>33.34</v>
      </c>
      <c r="H644" t="n">
        <v>0.45</v>
      </c>
      <c r="I644" t="n">
        <v>20</v>
      </c>
      <c r="J644" t="n">
        <v>274.73</v>
      </c>
      <c r="K644" t="n">
        <v>59.89</v>
      </c>
      <c r="L644" t="n">
        <v>7</v>
      </c>
      <c r="M644" t="n">
        <v>18</v>
      </c>
      <c r="N644" t="n">
        <v>72.84</v>
      </c>
      <c r="O644" t="n">
        <v>34117.35</v>
      </c>
      <c r="P644" t="n">
        <v>179.54</v>
      </c>
      <c r="Q644" t="n">
        <v>623.97</v>
      </c>
      <c r="R644" t="n">
        <v>43.72</v>
      </c>
      <c r="S644" t="n">
        <v>29.8</v>
      </c>
      <c r="T644" t="n">
        <v>5816.74</v>
      </c>
      <c r="U644" t="n">
        <v>0.68</v>
      </c>
      <c r="V644" t="n">
        <v>0.84</v>
      </c>
      <c r="W644" t="n">
        <v>2.38</v>
      </c>
      <c r="X644" t="n">
        <v>0.37</v>
      </c>
      <c r="Y644" t="n">
        <v>1</v>
      </c>
      <c r="Z644" t="n">
        <v>10</v>
      </c>
    </row>
    <row r="645">
      <c r="A645" t="n">
        <v>25</v>
      </c>
      <c r="B645" t="n">
        <v>135</v>
      </c>
      <c r="C645" t="inlineStr">
        <is>
          <t xml:space="preserve">CONCLUIDO	</t>
        </is>
      </c>
      <c r="D645" t="n">
        <v>6.6987</v>
      </c>
      <c r="E645" t="n">
        <v>14.93</v>
      </c>
      <c r="F645" t="n">
        <v>11.11</v>
      </c>
      <c r="G645" t="n">
        <v>35.1</v>
      </c>
      <c r="H645" t="n">
        <v>0.47</v>
      </c>
      <c r="I645" t="n">
        <v>19</v>
      </c>
      <c r="J645" t="n">
        <v>275.21</v>
      </c>
      <c r="K645" t="n">
        <v>59.89</v>
      </c>
      <c r="L645" t="n">
        <v>7.25</v>
      </c>
      <c r="M645" t="n">
        <v>17</v>
      </c>
      <c r="N645" t="n">
        <v>73.08</v>
      </c>
      <c r="O645" t="n">
        <v>34177.09</v>
      </c>
      <c r="P645" t="n">
        <v>179.01</v>
      </c>
      <c r="Q645" t="n">
        <v>624.12</v>
      </c>
      <c r="R645" t="n">
        <v>43.94</v>
      </c>
      <c r="S645" t="n">
        <v>29.8</v>
      </c>
      <c r="T645" t="n">
        <v>5931.14</v>
      </c>
      <c r="U645" t="n">
        <v>0.68</v>
      </c>
      <c r="V645" t="n">
        <v>0.84</v>
      </c>
      <c r="W645" t="n">
        <v>2.38</v>
      </c>
      <c r="X645" t="n">
        <v>0.37</v>
      </c>
      <c r="Y645" t="n">
        <v>1</v>
      </c>
      <c r="Z645" t="n">
        <v>10</v>
      </c>
    </row>
    <row r="646">
      <c r="A646" t="n">
        <v>26</v>
      </c>
      <c r="B646" t="n">
        <v>135</v>
      </c>
      <c r="C646" t="inlineStr">
        <is>
          <t xml:space="preserve">CONCLUIDO	</t>
        </is>
      </c>
      <c r="D646" t="n">
        <v>6.734</v>
      </c>
      <c r="E646" t="n">
        <v>14.85</v>
      </c>
      <c r="F646" t="n">
        <v>11.09</v>
      </c>
      <c r="G646" t="n">
        <v>36.96</v>
      </c>
      <c r="H646" t="n">
        <v>0.48</v>
      </c>
      <c r="I646" t="n">
        <v>18</v>
      </c>
      <c r="J646" t="n">
        <v>275.7</v>
      </c>
      <c r="K646" t="n">
        <v>59.89</v>
      </c>
      <c r="L646" t="n">
        <v>7.5</v>
      </c>
      <c r="M646" t="n">
        <v>16</v>
      </c>
      <c r="N646" t="n">
        <v>73.31</v>
      </c>
      <c r="O646" t="n">
        <v>34236.91</v>
      </c>
      <c r="P646" t="n">
        <v>178.04</v>
      </c>
      <c r="Q646" t="n">
        <v>624.0599999999999</v>
      </c>
      <c r="R646" t="n">
        <v>42.97</v>
      </c>
      <c r="S646" t="n">
        <v>29.8</v>
      </c>
      <c r="T646" t="n">
        <v>5454.43</v>
      </c>
      <c r="U646" t="n">
        <v>0.6899999999999999</v>
      </c>
      <c r="V646" t="n">
        <v>0.84</v>
      </c>
      <c r="W646" t="n">
        <v>2.38</v>
      </c>
      <c r="X646" t="n">
        <v>0.34</v>
      </c>
      <c r="Y646" t="n">
        <v>1</v>
      </c>
      <c r="Z646" t="n">
        <v>10</v>
      </c>
    </row>
    <row r="647">
      <c r="A647" t="n">
        <v>27</v>
      </c>
      <c r="B647" t="n">
        <v>135</v>
      </c>
      <c r="C647" t="inlineStr">
        <is>
          <t xml:space="preserve">CONCLUIDO	</t>
        </is>
      </c>
      <c r="D647" t="n">
        <v>6.7359</v>
      </c>
      <c r="E647" t="n">
        <v>14.85</v>
      </c>
      <c r="F647" t="n">
        <v>11.08</v>
      </c>
      <c r="G647" t="n">
        <v>36.94</v>
      </c>
      <c r="H647" t="n">
        <v>0.5</v>
      </c>
      <c r="I647" t="n">
        <v>18</v>
      </c>
      <c r="J647" t="n">
        <v>276.18</v>
      </c>
      <c r="K647" t="n">
        <v>59.89</v>
      </c>
      <c r="L647" t="n">
        <v>7.75</v>
      </c>
      <c r="M647" t="n">
        <v>16</v>
      </c>
      <c r="N647" t="n">
        <v>73.55</v>
      </c>
      <c r="O647" t="n">
        <v>34296.82</v>
      </c>
      <c r="P647" t="n">
        <v>177.66</v>
      </c>
      <c r="Q647" t="n">
        <v>624.09</v>
      </c>
      <c r="R647" t="n">
        <v>42.61</v>
      </c>
      <c r="S647" t="n">
        <v>29.8</v>
      </c>
      <c r="T647" t="n">
        <v>5270.84</v>
      </c>
      <c r="U647" t="n">
        <v>0.7</v>
      </c>
      <c r="V647" t="n">
        <v>0.84</v>
      </c>
      <c r="W647" t="n">
        <v>2.38</v>
      </c>
      <c r="X647" t="n">
        <v>0.33</v>
      </c>
      <c r="Y647" t="n">
        <v>1</v>
      </c>
      <c r="Z647" t="n">
        <v>10</v>
      </c>
    </row>
    <row r="648">
      <c r="A648" t="n">
        <v>28</v>
      </c>
      <c r="B648" t="n">
        <v>135</v>
      </c>
      <c r="C648" t="inlineStr">
        <is>
          <t xml:space="preserve">CONCLUIDO	</t>
        </is>
      </c>
      <c r="D648" t="n">
        <v>6.7688</v>
      </c>
      <c r="E648" t="n">
        <v>14.77</v>
      </c>
      <c r="F648" t="n">
        <v>11.06</v>
      </c>
      <c r="G648" t="n">
        <v>39.04</v>
      </c>
      <c r="H648" t="n">
        <v>0.51</v>
      </c>
      <c r="I648" t="n">
        <v>17</v>
      </c>
      <c r="J648" t="n">
        <v>276.67</v>
      </c>
      <c r="K648" t="n">
        <v>59.89</v>
      </c>
      <c r="L648" t="n">
        <v>8</v>
      </c>
      <c r="M648" t="n">
        <v>15</v>
      </c>
      <c r="N648" t="n">
        <v>73.78</v>
      </c>
      <c r="O648" t="n">
        <v>34356.83</v>
      </c>
      <c r="P648" t="n">
        <v>176.73</v>
      </c>
      <c r="Q648" t="n">
        <v>623.97</v>
      </c>
      <c r="R648" t="n">
        <v>42.21</v>
      </c>
      <c r="S648" t="n">
        <v>29.8</v>
      </c>
      <c r="T648" t="n">
        <v>5075.87</v>
      </c>
      <c r="U648" t="n">
        <v>0.71</v>
      </c>
      <c r="V648" t="n">
        <v>0.84</v>
      </c>
      <c r="W648" t="n">
        <v>2.38</v>
      </c>
      <c r="X648" t="n">
        <v>0.31</v>
      </c>
      <c r="Y648" t="n">
        <v>1</v>
      </c>
      <c r="Z648" t="n">
        <v>10</v>
      </c>
    </row>
    <row r="649">
      <c r="A649" t="n">
        <v>29</v>
      </c>
      <c r="B649" t="n">
        <v>135</v>
      </c>
      <c r="C649" t="inlineStr">
        <is>
          <t xml:space="preserve">CONCLUIDO	</t>
        </is>
      </c>
      <c r="D649" t="n">
        <v>6.7609</v>
      </c>
      <c r="E649" t="n">
        <v>14.79</v>
      </c>
      <c r="F649" t="n">
        <v>11.08</v>
      </c>
      <c r="G649" t="n">
        <v>39.1</v>
      </c>
      <c r="H649" t="n">
        <v>0.53</v>
      </c>
      <c r="I649" t="n">
        <v>17</v>
      </c>
      <c r="J649" t="n">
        <v>277.16</v>
      </c>
      <c r="K649" t="n">
        <v>59.89</v>
      </c>
      <c r="L649" t="n">
        <v>8.25</v>
      </c>
      <c r="M649" t="n">
        <v>15</v>
      </c>
      <c r="N649" t="n">
        <v>74.02</v>
      </c>
      <c r="O649" t="n">
        <v>34416.93</v>
      </c>
      <c r="P649" t="n">
        <v>177.08</v>
      </c>
      <c r="Q649" t="n">
        <v>623.98</v>
      </c>
      <c r="R649" t="n">
        <v>42.84</v>
      </c>
      <c r="S649" t="n">
        <v>29.8</v>
      </c>
      <c r="T649" t="n">
        <v>5392.15</v>
      </c>
      <c r="U649" t="n">
        <v>0.7</v>
      </c>
      <c r="V649" t="n">
        <v>0.84</v>
      </c>
      <c r="W649" t="n">
        <v>2.38</v>
      </c>
      <c r="X649" t="n">
        <v>0.33</v>
      </c>
      <c r="Y649" t="n">
        <v>1</v>
      </c>
      <c r="Z649" t="n">
        <v>10</v>
      </c>
    </row>
    <row r="650">
      <c r="A650" t="n">
        <v>30</v>
      </c>
      <c r="B650" t="n">
        <v>135</v>
      </c>
      <c r="C650" t="inlineStr">
        <is>
          <t xml:space="preserve">CONCLUIDO	</t>
        </is>
      </c>
      <c r="D650" t="n">
        <v>6.8046</v>
      </c>
      <c r="E650" t="n">
        <v>14.7</v>
      </c>
      <c r="F650" t="n">
        <v>11.03</v>
      </c>
      <c r="G650" t="n">
        <v>41.38</v>
      </c>
      <c r="H650" t="n">
        <v>0.55</v>
      </c>
      <c r="I650" t="n">
        <v>16</v>
      </c>
      <c r="J650" t="n">
        <v>277.65</v>
      </c>
      <c r="K650" t="n">
        <v>59.89</v>
      </c>
      <c r="L650" t="n">
        <v>8.5</v>
      </c>
      <c r="M650" t="n">
        <v>14</v>
      </c>
      <c r="N650" t="n">
        <v>74.26000000000001</v>
      </c>
      <c r="O650" t="n">
        <v>34477.13</v>
      </c>
      <c r="P650" t="n">
        <v>176.17</v>
      </c>
      <c r="Q650" t="n">
        <v>623.97</v>
      </c>
      <c r="R650" t="n">
        <v>41.32</v>
      </c>
      <c r="S650" t="n">
        <v>29.8</v>
      </c>
      <c r="T650" t="n">
        <v>4637.94</v>
      </c>
      <c r="U650" t="n">
        <v>0.72</v>
      </c>
      <c r="V650" t="n">
        <v>0.85</v>
      </c>
      <c r="W650" t="n">
        <v>2.38</v>
      </c>
      <c r="X650" t="n">
        <v>0.29</v>
      </c>
      <c r="Y650" t="n">
        <v>1</v>
      </c>
      <c r="Z650" t="n">
        <v>10</v>
      </c>
    </row>
    <row r="651">
      <c r="A651" t="n">
        <v>31</v>
      </c>
      <c r="B651" t="n">
        <v>135</v>
      </c>
      <c r="C651" t="inlineStr">
        <is>
          <t xml:space="preserve">CONCLUIDO	</t>
        </is>
      </c>
      <c r="D651" t="n">
        <v>6.798</v>
      </c>
      <c r="E651" t="n">
        <v>14.71</v>
      </c>
      <c r="F651" t="n">
        <v>11.05</v>
      </c>
      <c r="G651" t="n">
        <v>41.43</v>
      </c>
      <c r="H651" t="n">
        <v>0.5600000000000001</v>
      </c>
      <c r="I651" t="n">
        <v>16</v>
      </c>
      <c r="J651" t="n">
        <v>278.13</v>
      </c>
      <c r="K651" t="n">
        <v>59.89</v>
      </c>
      <c r="L651" t="n">
        <v>8.75</v>
      </c>
      <c r="M651" t="n">
        <v>14</v>
      </c>
      <c r="N651" t="n">
        <v>74.5</v>
      </c>
      <c r="O651" t="n">
        <v>34537.41</v>
      </c>
      <c r="P651" t="n">
        <v>175.86</v>
      </c>
      <c r="Q651" t="n">
        <v>623.99</v>
      </c>
      <c r="R651" t="n">
        <v>41.69</v>
      </c>
      <c r="S651" t="n">
        <v>29.8</v>
      </c>
      <c r="T651" t="n">
        <v>4823.26</v>
      </c>
      <c r="U651" t="n">
        <v>0.71</v>
      </c>
      <c r="V651" t="n">
        <v>0.85</v>
      </c>
      <c r="W651" t="n">
        <v>2.38</v>
      </c>
      <c r="X651" t="n">
        <v>0.3</v>
      </c>
      <c r="Y651" t="n">
        <v>1</v>
      </c>
      <c r="Z651" t="n">
        <v>10</v>
      </c>
    </row>
    <row r="652">
      <c r="A652" t="n">
        <v>32</v>
      </c>
      <c r="B652" t="n">
        <v>135</v>
      </c>
      <c r="C652" t="inlineStr">
        <is>
          <t xml:space="preserve">CONCLUIDO	</t>
        </is>
      </c>
      <c r="D652" t="n">
        <v>6.8293</v>
      </c>
      <c r="E652" t="n">
        <v>14.64</v>
      </c>
      <c r="F652" t="n">
        <v>11.03</v>
      </c>
      <c r="G652" t="n">
        <v>44.13</v>
      </c>
      <c r="H652" t="n">
        <v>0.58</v>
      </c>
      <c r="I652" t="n">
        <v>15</v>
      </c>
      <c r="J652" t="n">
        <v>278.62</v>
      </c>
      <c r="K652" t="n">
        <v>59.89</v>
      </c>
      <c r="L652" t="n">
        <v>9</v>
      </c>
      <c r="M652" t="n">
        <v>13</v>
      </c>
      <c r="N652" t="n">
        <v>74.73999999999999</v>
      </c>
      <c r="O652" t="n">
        <v>34597.8</v>
      </c>
      <c r="P652" t="n">
        <v>174.75</v>
      </c>
      <c r="Q652" t="n">
        <v>623.99</v>
      </c>
      <c r="R652" t="n">
        <v>41.41</v>
      </c>
      <c r="S652" t="n">
        <v>29.8</v>
      </c>
      <c r="T652" t="n">
        <v>4688.26</v>
      </c>
      <c r="U652" t="n">
        <v>0.72</v>
      </c>
      <c r="V652" t="n">
        <v>0.85</v>
      </c>
      <c r="W652" t="n">
        <v>2.37</v>
      </c>
      <c r="X652" t="n">
        <v>0.28</v>
      </c>
      <c r="Y652" t="n">
        <v>1</v>
      </c>
      <c r="Z652" t="n">
        <v>10</v>
      </c>
    </row>
    <row r="653">
      <c r="A653" t="n">
        <v>33</v>
      </c>
      <c r="B653" t="n">
        <v>135</v>
      </c>
      <c r="C653" t="inlineStr">
        <is>
          <t xml:space="preserve">CONCLUIDO	</t>
        </is>
      </c>
      <c r="D653" t="n">
        <v>6.8293</v>
      </c>
      <c r="E653" t="n">
        <v>14.64</v>
      </c>
      <c r="F653" t="n">
        <v>11.03</v>
      </c>
      <c r="G653" t="n">
        <v>44.13</v>
      </c>
      <c r="H653" t="n">
        <v>0.59</v>
      </c>
      <c r="I653" t="n">
        <v>15</v>
      </c>
      <c r="J653" t="n">
        <v>279.11</v>
      </c>
      <c r="K653" t="n">
        <v>59.89</v>
      </c>
      <c r="L653" t="n">
        <v>9.25</v>
      </c>
      <c r="M653" t="n">
        <v>13</v>
      </c>
      <c r="N653" t="n">
        <v>74.98</v>
      </c>
      <c r="O653" t="n">
        <v>34658.27</v>
      </c>
      <c r="P653" t="n">
        <v>174.99</v>
      </c>
      <c r="Q653" t="n">
        <v>623.99</v>
      </c>
      <c r="R653" t="n">
        <v>41.27</v>
      </c>
      <c r="S653" t="n">
        <v>29.8</v>
      </c>
      <c r="T653" t="n">
        <v>4617.22</v>
      </c>
      <c r="U653" t="n">
        <v>0.72</v>
      </c>
      <c r="V653" t="n">
        <v>0.85</v>
      </c>
      <c r="W653" t="n">
        <v>2.37</v>
      </c>
      <c r="X653" t="n">
        <v>0.28</v>
      </c>
      <c r="Y653" t="n">
        <v>1</v>
      </c>
      <c r="Z653" t="n">
        <v>10</v>
      </c>
    </row>
    <row r="654">
      <c r="A654" t="n">
        <v>34</v>
      </c>
      <c r="B654" t="n">
        <v>135</v>
      </c>
      <c r="C654" t="inlineStr">
        <is>
          <t xml:space="preserve">CONCLUIDO	</t>
        </is>
      </c>
      <c r="D654" t="n">
        <v>6.8329</v>
      </c>
      <c r="E654" t="n">
        <v>14.64</v>
      </c>
      <c r="F654" t="n">
        <v>11.02</v>
      </c>
      <c r="G654" t="n">
        <v>44.09</v>
      </c>
      <c r="H654" t="n">
        <v>0.6</v>
      </c>
      <c r="I654" t="n">
        <v>15</v>
      </c>
      <c r="J654" t="n">
        <v>279.61</v>
      </c>
      <c r="K654" t="n">
        <v>59.89</v>
      </c>
      <c r="L654" t="n">
        <v>9.5</v>
      </c>
      <c r="M654" t="n">
        <v>13</v>
      </c>
      <c r="N654" t="n">
        <v>75.22</v>
      </c>
      <c r="O654" t="n">
        <v>34718.84</v>
      </c>
      <c r="P654" t="n">
        <v>173.93</v>
      </c>
      <c r="Q654" t="n">
        <v>624.0700000000001</v>
      </c>
      <c r="R654" t="n">
        <v>40.98</v>
      </c>
      <c r="S654" t="n">
        <v>29.8</v>
      </c>
      <c r="T654" t="n">
        <v>4474.76</v>
      </c>
      <c r="U654" t="n">
        <v>0.73</v>
      </c>
      <c r="V654" t="n">
        <v>0.85</v>
      </c>
      <c r="W654" t="n">
        <v>2.37</v>
      </c>
      <c r="X654" t="n">
        <v>0.28</v>
      </c>
      <c r="Y654" t="n">
        <v>1</v>
      </c>
      <c r="Z654" t="n">
        <v>10</v>
      </c>
    </row>
    <row r="655">
      <c r="A655" t="n">
        <v>35</v>
      </c>
      <c r="B655" t="n">
        <v>135</v>
      </c>
      <c r="C655" t="inlineStr">
        <is>
          <t xml:space="preserve">CONCLUIDO	</t>
        </is>
      </c>
      <c r="D655" t="n">
        <v>6.8694</v>
      </c>
      <c r="E655" t="n">
        <v>14.56</v>
      </c>
      <c r="F655" t="n">
        <v>11</v>
      </c>
      <c r="G655" t="n">
        <v>47.13</v>
      </c>
      <c r="H655" t="n">
        <v>0.62</v>
      </c>
      <c r="I655" t="n">
        <v>14</v>
      </c>
      <c r="J655" t="n">
        <v>280.1</v>
      </c>
      <c r="K655" t="n">
        <v>59.89</v>
      </c>
      <c r="L655" t="n">
        <v>9.75</v>
      </c>
      <c r="M655" t="n">
        <v>12</v>
      </c>
      <c r="N655" t="n">
        <v>75.45999999999999</v>
      </c>
      <c r="O655" t="n">
        <v>34779.51</v>
      </c>
      <c r="P655" t="n">
        <v>173.7</v>
      </c>
      <c r="Q655" t="n">
        <v>624.09</v>
      </c>
      <c r="R655" t="n">
        <v>40.21</v>
      </c>
      <c r="S655" t="n">
        <v>29.8</v>
      </c>
      <c r="T655" t="n">
        <v>4094.85</v>
      </c>
      <c r="U655" t="n">
        <v>0.74</v>
      </c>
      <c r="V655" t="n">
        <v>0.85</v>
      </c>
      <c r="W655" t="n">
        <v>2.37</v>
      </c>
      <c r="X655" t="n">
        <v>0.25</v>
      </c>
      <c r="Y655" t="n">
        <v>1</v>
      </c>
      <c r="Z655" t="n">
        <v>10</v>
      </c>
    </row>
    <row r="656">
      <c r="A656" t="n">
        <v>36</v>
      </c>
      <c r="B656" t="n">
        <v>135</v>
      </c>
      <c r="C656" t="inlineStr">
        <is>
          <t xml:space="preserve">CONCLUIDO	</t>
        </is>
      </c>
      <c r="D656" t="n">
        <v>6.8721</v>
      </c>
      <c r="E656" t="n">
        <v>14.55</v>
      </c>
      <c r="F656" t="n">
        <v>10.99</v>
      </c>
      <c r="G656" t="n">
        <v>47.1</v>
      </c>
      <c r="H656" t="n">
        <v>0.63</v>
      </c>
      <c r="I656" t="n">
        <v>14</v>
      </c>
      <c r="J656" t="n">
        <v>280.59</v>
      </c>
      <c r="K656" t="n">
        <v>59.89</v>
      </c>
      <c r="L656" t="n">
        <v>10</v>
      </c>
      <c r="M656" t="n">
        <v>12</v>
      </c>
      <c r="N656" t="n">
        <v>75.7</v>
      </c>
      <c r="O656" t="n">
        <v>34840.27</v>
      </c>
      <c r="P656" t="n">
        <v>172.98</v>
      </c>
      <c r="Q656" t="n">
        <v>623.99</v>
      </c>
      <c r="R656" t="n">
        <v>39.94</v>
      </c>
      <c r="S656" t="n">
        <v>29.8</v>
      </c>
      <c r="T656" t="n">
        <v>3960.3</v>
      </c>
      <c r="U656" t="n">
        <v>0.75</v>
      </c>
      <c r="V656" t="n">
        <v>0.85</v>
      </c>
      <c r="W656" t="n">
        <v>2.37</v>
      </c>
      <c r="X656" t="n">
        <v>0.24</v>
      </c>
      <c r="Y656" t="n">
        <v>1</v>
      </c>
      <c r="Z656" t="n">
        <v>10</v>
      </c>
    </row>
    <row r="657">
      <c r="A657" t="n">
        <v>37</v>
      </c>
      <c r="B657" t="n">
        <v>135</v>
      </c>
      <c r="C657" t="inlineStr">
        <is>
          <t xml:space="preserve">CONCLUIDO	</t>
        </is>
      </c>
      <c r="D657" t="n">
        <v>6.9014</v>
      </c>
      <c r="E657" t="n">
        <v>14.49</v>
      </c>
      <c r="F657" t="n">
        <v>10.98</v>
      </c>
      <c r="G657" t="n">
        <v>50.67</v>
      </c>
      <c r="H657" t="n">
        <v>0.65</v>
      </c>
      <c r="I657" t="n">
        <v>13</v>
      </c>
      <c r="J657" t="n">
        <v>281.08</v>
      </c>
      <c r="K657" t="n">
        <v>59.89</v>
      </c>
      <c r="L657" t="n">
        <v>10.25</v>
      </c>
      <c r="M657" t="n">
        <v>11</v>
      </c>
      <c r="N657" t="n">
        <v>75.95</v>
      </c>
      <c r="O657" t="n">
        <v>34901.13</v>
      </c>
      <c r="P657" t="n">
        <v>171.96</v>
      </c>
      <c r="Q657" t="n">
        <v>623.97</v>
      </c>
      <c r="R657" t="n">
        <v>39.7</v>
      </c>
      <c r="S657" t="n">
        <v>29.8</v>
      </c>
      <c r="T657" t="n">
        <v>3844.93</v>
      </c>
      <c r="U657" t="n">
        <v>0.75</v>
      </c>
      <c r="V657" t="n">
        <v>0.85</v>
      </c>
      <c r="W657" t="n">
        <v>2.37</v>
      </c>
      <c r="X657" t="n">
        <v>0.23</v>
      </c>
      <c r="Y657" t="n">
        <v>1</v>
      </c>
      <c r="Z657" t="n">
        <v>10</v>
      </c>
    </row>
    <row r="658">
      <c r="A658" t="n">
        <v>38</v>
      </c>
      <c r="B658" t="n">
        <v>135</v>
      </c>
      <c r="C658" t="inlineStr">
        <is>
          <t xml:space="preserve">CONCLUIDO	</t>
        </is>
      </c>
      <c r="D658" t="n">
        <v>6.8966</v>
      </c>
      <c r="E658" t="n">
        <v>14.5</v>
      </c>
      <c r="F658" t="n">
        <v>10.99</v>
      </c>
      <c r="G658" t="n">
        <v>50.72</v>
      </c>
      <c r="H658" t="n">
        <v>0.66</v>
      </c>
      <c r="I658" t="n">
        <v>13</v>
      </c>
      <c r="J658" t="n">
        <v>281.58</v>
      </c>
      <c r="K658" t="n">
        <v>59.89</v>
      </c>
      <c r="L658" t="n">
        <v>10.5</v>
      </c>
      <c r="M658" t="n">
        <v>11</v>
      </c>
      <c r="N658" t="n">
        <v>76.19</v>
      </c>
      <c r="O658" t="n">
        <v>34962.08</v>
      </c>
      <c r="P658" t="n">
        <v>172.4</v>
      </c>
      <c r="Q658" t="n">
        <v>624.02</v>
      </c>
      <c r="R658" t="n">
        <v>39.88</v>
      </c>
      <c r="S658" t="n">
        <v>29.8</v>
      </c>
      <c r="T658" t="n">
        <v>3934.75</v>
      </c>
      <c r="U658" t="n">
        <v>0.75</v>
      </c>
      <c r="V658" t="n">
        <v>0.85</v>
      </c>
      <c r="W658" t="n">
        <v>2.37</v>
      </c>
      <c r="X658" t="n">
        <v>0.24</v>
      </c>
      <c r="Y658" t="n">
        <v>1</v>
      </c>
      <c r="Z658" t="n">
        <v>10</v>
      </c>
    </row>
    <row r="659">
      <c r="A659" t="n">
        <v>39</v>
      </c>
      <c r="B659" t="n">
        <v>135</v>
      </c>
      <c r="C659" t="inlineStr">
        <is>
          <t xml:space="preserve">CONCLUIDO	</t>
        </is>
      </c>
      <c r="D659" t="n">
        <v>6.8972</v>
      </c>
      <c r="E659" t="n">
        <v>14.5</v>
      </c>
      <c r="F659" t="n">
        <v>10.99</v>
      </c>
      <c r="G659" t="n">
        <v>50.72</v>
      </c>
      <c r="H659" t="n">
        <v>0.68</v>
      </c>
      <c r="I659" t="n">
        <v>13</v>
      </c>
      <c r="J659" t="n">
        <v>282.07</v>
      </c>
      <c r="K659" t="n">
        <v>59.89</v>
      </c>
      <c r="L659" t="n">
        <v>10.75</v>
      </c>
      <c r="M659" t="n">
        <v>11</v>
      </c>
      <c r="N659" t="n">
        <v>76.44</v>
      </c>
      <c r="O659" t="n">
        <v>35023.13</v>
      </c>
      <c r="P659" t="n">
        <v>172.28</v>
      </c>
      <c r="Q659" t="n">
        <v>623.98</v>
      </c>
      <c r="R659" t="n">
        <v>39.94</v>
      </c>
      <c r="S659" t="n">
        <v>29.8</v>
      </c>
      <c r="T659" t="n">
        <v>3962.33</v>
      </c>
      <c r="U659" t="n">
        <v>0.75</v>
      </c>
      <c r="V659" t="n">
        <v>0.85</v>
      </c>
      <c r="W659" t="n">
        <v>2.37</v>
      </c>
      <c r="X659" t="n">
        <v>0.24</v>
      </c>
      <c r="Y659" t="n">
        <v>1</v>
      </c>
      <c r="Z659" t="n">
        <v>10</v>
      </c>
    </row>
    <row r="660">
      <c r="A660" t="n">
        <v>40</v>
      </c>
      <c r="B660" t="n">
        <v>135</v>
      </c>
      <c r="C660" t="inlineStr">
        <is>
          <t xml:space="preserve">CONCLUIDO	</t>
        </is>
      </c>
      <c r="D660" t="n">
        <v>6.8999</v>
      </c>
      <c r="E660" t="n">
        <v>14.49</v>
      </c>
      <c r="F660" t="n">
        <v>10.98</v>
      </c>
      <c r="G660" t="n">
        <v>50.69</v>
      </c>
      <c r="H660" t="n">
        <v>0.6899999999999999</v>
      </c>
      <c r="I660" t="n">
        <v>13</v>
      </c>
      <c r="J660" t="n">
        <v>282.57</v>
      </c>
      <c r="K660" t="n">
        <v>59.89</v>
      </c>
      <c r="L660" t="n">
        <v>11</v>
      </c>
      <c r="M660" t="n">
        <v>11</v>
      </c>
      <c r="N660" t="n">
        <v>76.68000000000001</v>
      </c>
      <c r="O660" t="n">
        <v>35084.28</v>
      </c>
      <c r="P660" t="n">
        <v>171.05</v>
      </c>
      <c r="Q660" t="n">
        <v>623.97</v>
      </c>
      <c r="R660" t="n">
        <v>39.8</v>
      </c>
      <c r="S660" t="n">
        <v>29.8</v>
      </c>
      <c r="T660" t="n">
        <v>3893.13</v>
      </c>
      <c r="U660" t="n">
        <v>0.75</v>
      </c>
      <c r="V660" t="n">
        <v>0.85</v>
      </c>
      <c r="W660" t="n">
        <v>2.37</v>
      </c>
      <c r="X660" t="n">
        <v>0.24</v>
      </c>
      <c r="Y660" t="n">
        <v>1</v>
      </c>
      <c r="Z660" t="n">
        <v>10</v>
      </c>
    </row>
    <row r="661">
      <c r="A661" t="n">
        <v>41</v>
      </c>
      <c r="B661" t="n">
        <v>135</v>
      </c>
      <c r="C661" t="inlineStr">
        <is>
          <t xml:space="preserve">CONCLUIDO	</t>
        </is>
      </c>
      <c r="D661" t="n">
        <v>6.934</v>
      </c>
      <c r="E661" t="n">
        <v>14.42</v>
      </c>
      <c r="F661" t="n">
        <v>10.96</v>
      </c>
      <c r="G661" t="n">
        <v>54.81</v>
      </c>
      <c r="H661" t="n">
        <v>0.71</v>
      </c>
      <c r="I661" t="n">
        <v>12</v>
      </c>
      <c r="J661" t="n">
        <v>283.06</v>
      </c>
      <c r="K661" t="n">
        <v>59.89</v>
      </c>
      <c r="L661" t="n">
        <v>11.25</v>
      </c>
      <c r="M661" t="n">
        <v>10</v>
      </c>
      <c r="N661" t="n">
        <v>76.93000000000001</v>
      </c>
      <c r="O661" t="n">
        <v>35145.53</v>
      </c>
      <c r="P661" t="n">
        <v>170.46</v>
      </c>
      <c r="Q661" t="n">
        <v>623.99</v>
      </c>
      <c r="R661" t="n">
        <v>39.03</v>
      </c>
      <c r="S661" t="n">
        <v>29.8</v>
      </c>
      <c r="T661" t="n">
        <v>3514.82</v>
      </c>
      <c r="U661" t="n">
        <v>0.76</v>
      </c>
      <c r="V661" t="n">
        <v>0.85</v>
      </c>
      <c r="W661" t="n">
        <v>2.37</v>
      </c>
      <c r="X661" t="n">
        <v>0.21</v>
      </c>
      <c r="Y661" t="n">
        <v>1</v>
      </c>
      <c r="Z661" t="n">
        <v>10</v>
      </c>
    </row>
    <row r="662">
      <c r="A662" t="n">
        <v>42</v>
      </c>
      <c r="B662" t="n">
        <v>135</v>
      </c>
      <c r="C662" t="inlineStr">
        <is>
          <t xml:space="preserve">CONCLUIDO	</t>
        </is>
      </c>
      <c r="D662" t="n">
        <v>6.9293</v>
      </c>
      <c r="E662" t="n">
        <v>14.43</v>
      </c>
      <c r="F662" t="n">
        <v>10.97</v>
      </c>
      <c r="G662" t="n">
        <v>54.86</v>
      </c>
      <c r="H662" t="n">
        <v>0.72</v>
      </c>
      <c r="I662" t="n">
        <v>12</v>
      </c>
      <c r="J662" t="n">
        <v>283.56</v>
      </c>
      <c r="K662" t="n">
        <v>59.89</v>
      </c>
      <c r="L662" t="n">
        <v>11.5</v>
      </c>
      <c r="M662" t="n">
        <v>10</v>
      </c>
      <c r="N662" t="n">
        <v>77.18000000000001</v>
      </c>
      <c r="O662" t="n">
        <v>35206.88</v>
      </c>
      <c r="P662" t="n">
        <v>170.38</v>
      </c>
      <c r="Q662" t="n">
        <v>624.0599999999999</v>
      </c>
      <c r="R662" t="n">
        <v>39.27</v>
      </c>
      <c r="S662" t="n">
        <v>29.8</v>
      </c>
      <c r="T662" t="n">
        <v>3633.96</v>
      </c>
      <c r="U662" t="n">
        <v>0.76</v>
      </c>
      <c r="V662" t="n">
        <v>0.85</v>
      </c>
      <c r="W662" t="n">
        <v>2.37</v>
      </c>
      <c r="X662" t="n">
        <v>0.22</v>
      </c>
      <c r="Y662" t="n">
        <v>1</v>
      </c>
      <c r="Z662" t="n">
        <v>10</v>
      </c>
    </row>
    <row r="663">
      <c r="A663" t="n">
        <v>43</v>
      </c>
      <c r="B663" t="n">
        <v>135</v>
      </c>
      <c r="C663" t="inlineStr">
        <is>
          <t xml:space="preserve">CONCLUIDO	</t>
        </is>
      </c>
      <c r="D663" t="n">
        <v>6.93</v>
      </c>
      <c r="E663" t="n">
        <v>14.43</v>
      </c>
      <c r="F663" t="n">
        <v>10.97</v>
      </c>
      <c r="G663" t="n">
        <v>54.85</v>
      </c>
      <c r="H663" t="n">
        <v>0.74</v>
      </c>
      <c r="I663" t="n">
        <v>12</v>
      </c>
      <c r="J663" t="n">
        <v>284.06</v>
      </c>
      <c r="K663" t="n">
        <v>59.89</v>
      </c>
      <c r="L663" t="n">
        <v>11.75</v>
      </c>
      <c r="M663" t="n">
        <v>10</v>
      </c>
      <c r="N663" t="n">
        <v>77.42</v>
      </c>
      <c r="O663" t="n">
        <v>35268.32</v>
      </c>
      <c r="P663" t="n">
        <v>170.29</v>
      </c>
      <c r="Q663" t="n">
        <v>623.97</v>
      </c>
      <c r="R663" t="n">
        <v>39.34</v>
      </c>
      <c r="S663" t="n">
        <v>29.8</v>
      </c>
      <c r="T663" t="n">
        <v>3666.36</v>
      </c>
      <c r="U663" t="n">
        <v>0.76</v>
      </c>
      <c r="V663" t="n">
        <v>0.85</v>
      </c>
      <c r="W663" t="n">
        <v>2.37</v>
      </c>
      <c r="X663" t="n">
        <v>0.22</v>
      </c>
      <c r="Y663" t="n">
        <v>1</v>
      </c>
      <c r="Z663" t="n">
        <v>10</v>
      </c>
    </row>
    <row r="664">
      <c r="A664" t="n">
        <v>44</v>
      </c>
      <c r="B664" t="n">
        <v>135</v>
      </c>
      <c r="C664" t="inlineStr">
        <is>
          <t xml:space="preserve">CONCLUIDO	</t>
        </is>
      </c>
      <c r="D664" t="n">
        <v>6.9272</v>
      </c>
      <c r="E664" t="n">
        <v>14.44</v>
      </c>
      <c r="F664" t="n">
        <v>10.98</v>
      </c>
      <c r="G664" t="n">
        <v>54.88</v>
      </c>
      <c r="H664" t="n">
        <v>0.75</v>
      </c>
      <c r="I664" t="n">
        <v>12</v>
      </c>
      <c r="J664" t="n">
        <v>284.56</v>
      </c>
      <c r="K664" t="n">
        <v>59.89</v>
      </c>
      <c r="L664" t="n">
        <v>12</v>
      </c>
      <c r="M664" t="n">
        <v>10</v>
      </c>
      <c r="N664" t="n">
        <v>77.67</v>
      </c>
      <c r="O664" t="n">
        <v>35329.87</v>
      </c>
      <c r="P664" t="n">
        <v>169.76</v>
      </c>
      <c r="Q664" t="n">
        <v>623.98</v>
      </c>
      <c r="R664" t="n">
        <v>39.51</v>
      </c>
      <c r="S664" t="n">
        <v>29.8</v>
      </c>
      <c r="T664" t="n">
        <v>3755.01</v>
      </c>
      <c r="U664" t="n">
        <v>0.75</v>
      </c>
      <c r="V664" t="n">
        <v>0.85</v>
      </c>
      <c r="W664" t="n">
        <v>2.37</v>
      </c>
      <c r="X664" t="n">
        <v>0.23</v>
      </c>
      <c r="Y664" t="n">
        <v>1</v>
      </c>
      <c r="Z664" t="n">
        <v>10</v>
      </c>
    </row>
    <row r="665">
      <c r="A665" t="n">
        <v>45</v>
      </c>
      <c r="B665" t="n">
        <v>135</v>
      </c>
      <c r="C665" t="inlineStr">
        <is>
          <t xml:space="preserve">CONCLUIDO	</t>
        </is>
      </c>
      <c r="D665" t="n">
        <v>6.9735</v>
      </c>
      <c r="E665" t="n">
        <v>14.34</v>
      </c>
      <c r="F665" t="n">
        <v>10.93</v>
      </c>
      <c r="G665" t="n">
        <v>59.62</v>
      </c>
      <c r="H665" t="n">
        <v>0.77</v>
      </c>
      <c r="I665" t="n">
        <v>11</v>
      </c>
      <c r="J665" t="n">
        <v>285.06</v>
      </c>
      <c r="K665" t="n">
        <v>59.89</v>
      </c>
      <c r="L665" t="n">
        <v>12.25</v>
      </c>
      <c r="M665" t="n">
        <v>9</v>
      </c>
      <c r="N665" t="n">
        <v>77.92</v>
      </c>
      <c r="O665" t="n">
        <v>35391.51</v>
      </c>
      <c r="P665" t="n">
        <v>168.52</v>
      </c>
      <c r="Q665" t="n">
        <v>624.02</v>
      </c>
      <c r="R665" t="n">
        <v>38.11</v>
      </c>
      <c r="S665" t="n">
        <v>29.8</v>
      </c>
      <c r="T665" t="n">
        <v>3058.14</v>
      </c>
      <c r="U665" t="n">
        <v>0.78</v>
      </c>
      <c r="V665" t="n">
        <v>0.85</v>
      </c>
      <c r="W665" t="n">
        <v>2.37</v>
      </c>
      <c r="X665" t="n">
        <v>0.18</v>
      </c>
      <c r="Y665" t="n">
        <v>1</v>
      </c>
      <c r="Z665" t="n">
        <v>10</v>
      </c>
    </row>
    <row r="666">
      <c r="A666" t="n">
        <v>46</v>
      </c>
      <c r="B666" t="n">
        <v>135</v>
      </c>
      <c r="C666" t="inlineStr">
        <is>
          <t xml:space="preserve">CONCLUIDO	</t>
        </is>
      </c>
      <c r="D666" t="n">
        <v>6.9653</v>
      </c>
      <c r="E666" t="n">
        <v>14.36</v>
      </c>
      <c r="F666" t="n">
        <v>10.95</v>
      </c>
      <c r="G666" t="n">
        <v>59.72</v>
      </c>
      <c r="H666" t="n">
        <v>0.78</v>
      </c>
      <c r="I666" t="n">
        <v>11</v>
      </c>
      <c r="J666" t="n">
        <v>285.56</v>
      </c>
      <c r="K666" t="n">
        <v>59.89</v>
      </c>
      <c r="L666" t="n">
        <v>12.5</v>
      </c>
      <c r="M666" t="n">
        <v>9</v>
      </c>
      <c r="N666" t="n">
        <v>78.17</v>
      </c>
      <c r="O666" t="n">
        <v>35453.26</v>
      </c>
      <c r="P666" t="n">
        <v>168.7</v>
      </c>
      <c r="Q666" t="n">
        <v>623.97</v>
      </c>
      <c r="R666" t="n">
        <v>38.51</v>
      </c>
      <c r="S666" t="n">
        <v>29.8</v>
      </c>
      <c r="T666" t="n">
        <v>3259.57</v>
      </c>
      <c r="U666" t="n">
        <v>0.77</v>
      </c>
      <c r="V666" t="n">
        <v>0.85</v>
      </c>
      <c r="W666" t="n">
        <v>2.37</v>
      </c>
      <c r="X666" t="n">
        <v>0.2</v>
      </c>
      <c r="Y666" t="n">
        <v>1</v>
      </c>
      <c r="Z666" t="n">
        <v>10</v>
      </c>
    </row>
    <row r="667">
      <c r="A667" t="n">
        <v>47</v>
      </c>
      <c r="B667" t="n">
        <v>135</v>
      </c>
      <c r="C667" t="inlineStr">
        <is>
          <t xml:space="preserve">CONCLUIDO	</t>
        </is>
      </c>
      <c r="D667" t="n">
        <v>6.9673</v>
      </c>
      <c r="E667" t="n">
        <v>14.35</v>
      </c>
      <c r="F667" t="n">
        <v>10.94</v>
      </c>
      <c r="G667" t="n">
        <v>59.69</v>
      </c>
      <c r="H667" t="n">
        <v>0.79</v>
      </c>
      <c r="I667" t="n">
        <v>11</v>
      </c>
      <c r="J667" t="n">
        <v>286.06</v>
      </c>
      <c r="K667" t="n">
        <v>59.89</v>
      </c>
      <c r="L667" t="n">
        <v>12.75</v>
      </c>
      <c r="M667" t="n">
        <v>9</v>
      </c>
      <c r="N667" t="n">
        <v>78.42</v>
      </c>
      <c r="O667" t="n">
        <v>35515.1</v>
      </c>
      <c r="P667" t="n">
        <v>168.46</v>
      </c>
      <c r="Q667" t="n">
        <v>623.99</v>
      </c>
      <c r="R667" t="n">
        <v>38.58</v>
      </c>
      <c r="S667" t="n">
        <v>29.8</v>
      </c>
      <c r="T667" t="n">
        <v>3295.56</v>
      </c>
      <c r="U667" t="n">
        <v>0.77</v>
      </c>
      <c r="V667" t="n">
        <v>0.85</v>
      </c>
      <c r="W667" t="n">
        <v>2.37</v>
      </c>
      <c r="X667" t="n">
        <v>0.2</v>
      </c>
      <c r="Y667" t="n">
        <v>1</v>
      </c>
      <c r="Z667" t="n">
        <v>10</v>
      </c>
    </row>
    <row r="668">
      <c r="A668" t="n">
        <v>48</v>
      </c>
      <c r="B668" t="n">
        <v>135</v>
      </c>
      <c r="C668" t="inlineStr">
        <is>
          <t xml:space="preserve">CONCLUIDO	</t>
        </is>
      </c>
      <c r="D668" t="n">
        <v>6.9684</v>
      </c>
      <c r="E668" t="n">
        <v>14.35</v>
      </c>
      <c r="F668" t="n">
        <v>10.94</v>
      </c>
      <c r="G668" t="n">
        <v>59.68</v>
      </c>
      <c r="H668" t="n">
        <v>0.8100000000000001</v>
      </c>
      <c r="I668" t="n">
        <v>11</v>
      </c>
      <c r="J668" t="n">
        <v>286.56</v>
      </c>
      <c r="K668" t="n">
        <v>59.89</v>
      </c>
      <c r="L668" t="n">
        <v>13</v>
      </c>
      <c r="M668" t="n">
        <v>9</v>
      </c>
      <c r="N668" t="n">
        <v>78.68000000000001</v>
      </c>
      <c r="O668" t="n">
        <v>35577.18</v>
      </c>
      <c r="P668" t="n">
        <v>167.37</v>
      </c>
      <c r="Q668" t="n">
        <v>623.97</v>
      </c>
      <c r="R668" t="n">
        <v>38.51</v>
      </c>
      <c r="S668" t="n">
        <v>29.8</v>
      </c>
      <c r="T668" t="n">
        <v>3259.51</v>
      </c>
      <c r="U668" t="n">
        <v>0.77</v>
      </c>
      <c r="V668" t="n">
        <v>0.85</v>
      </c>
      <c r="W668" t="n">
        <v>2.37</v>
      </c>
      <c r="X668" t="n">
        <v>0.19</v>
      </c>
      <c r="Y668" t="n">
        <v>1</v>
      </c>
      <c r="Z668" t="n">
        <v>10</v>
      </c>
    </row>
    <row r="669">
      <c r="A669" t="n">
        <v>49</v>
      </c>
      <c r="B669" t="n">
        <v>135</v>
      </c>
      <c r="C669" t="inlineStr">
        <is>
          <t xml:space="preserve">CONCLUIDO	</t>
        </is>
      </c>
      <c r="D669" t="n">
        <v>6.998</v>
      </c>
      <c r="E669" t="n">
        <v>14.29</v>
      </c>
      <c r="F669" t="n">
        <v>10.93</v>
      </c>
      <c r="G669" t="n">
        <v>65.59</v>
      </c>
      <c r="H669" t="n">
        <v>0.82</v>
      </c>
      <c r="I669" t="n">
        <v>10</v>
      </c>
      <c r="J669" t="n">
        <v>287.07</v>
      </c>
      <c r="K669" t="n">
        <v>59.89</v>
      </c>
      <c r="L669" t="n">
        <v>13.25</v>
      </c>
      <c r="M669" t="n">
        <v>8</v>
      </c>
      <c r="N669" t="n">
        <v>78.93000000000001</v>
      </c>
      <c r="O669" t="n">
        <v>35639.23</v>
      </c>
      <c r="P669" t="n">
        <v>166.65</v>
      </c>
      <c r="Q669" t="n">
        <v>623.99</v>
      </c>
      <c r="R669" t="n">
        <v>37.95</v>
      </c>
      <c r="S669" t="n">
        <v>29.8</v>
      </c>
      <c r="T669" t="n">
        <v>2982.83</v>
      </c>
      <c r="U669" t="n">
        <v>0.79</v>
      </c>
      <c r="V669" t="n">
        <v>0.85</v>
      </c>
      <c r="W669" t="n">
        <v>2.37</v>
      </c>
      <c r="X669" t="n">
        <v>0.18</v>
      </c>
      <c r="Y669" t="n">
        <v>1</v>
      </c>
      <c r="Z669" t="n">
        <v>10</v>
      </c>
    </row>
    <row r="670">
      <c r="A670" t="n">
        <v>50</v>
      </c>
      <c r="B670" t="n">
        <v>135</v>
      </c>
      <c r="C670" t="inlineStr">
        <is>
          <t xml:space="preserve">CONCLUIDO	</t>
        </is>
      </c>
      <c r="D670" t="n">
        <v>6.9986</v>
      </c>
      <c r="E670" t="n">
        <v>14.29</v>
      </c>
      <c r="F670" t="n">
        <v>10.93</v>
      </c>
      <c r="G670" t="n">
        <v>65.58</v>
      </c>
      <c r="H670" t="n">
        <v>0.84</v>
      </c>
      <c r="I670" t="n">
        <v>10</v>
      </c>
      <c r="J670" t="n">
        <v>287.57</v>
      </c>
      <c r="K670" t="n">
        <v>59.89</v>
      </c>
      <c r="L670" t="n">
        <v>13.5</v>
      </c>
      <c r="M670" t="n">
        <v>8</v>
      </c>
      <c r="N670" t="n">
        <v>79.18000000000001</v>
      </c>
      <c r="O670" t="n">
        <v>35701.38</v>
      </c>
      <c r="P670" t="n">
        <v>166.66</v>
      </c>
      <c r="Q670" t="n">
        <v>624</v>
      </c>
      <c r="R670" t="n">
        <v>38.1</v>
      </c>
      <c r="S670" t="n">
        <v>29.8</v>
      </c>
      <c r="T670" t="n">
        <v>3059.39</v>
      </c>
      <c r="U670" t="n">
        <v>0.78</v>
      </c>
      <c r="V670" t="n">
        <v>0.85</v>
      </c>
      <c r="W670" t="n">
        <v>2.37</v>
      </c>
      <c r="X670" t="n">
        <v>0.18</v>
      </c>
      <c r="Y670" t="n">
        <v>1</v>
      </c>
      <c r="Z670" t="n">
        <v>10</v>
      </c>
    </row>
    <row r="671">
      <c r="A671" t="n">
        <v>51</v>
      </c>
      <c r="B671" t="n">
        <v>135</v>
      </c>
      <c r="C671" t="inlineStr">
        <is>
          <t xml:space="preserve">CONCLUIDO	</t>
        </is>
      </c>
      <c r="D671" t="n">
        <v>7.002</v>
      </c>
      <c r="E671" t="n">
        <v>14.28</v>
      </c>
      <c r="F671" t="n">
        <v>10.92</v>
      </c>
      <c r="G671" t="n">
        <v>65.54000000000001</v>
      </c>
      <c r="H671" t="n">
        <v>0.85</v>
      </c>
      <c r="I671" t="n">
        <v>10</v>
      </c>
      <c r="J671" t="n">
        <v>288.08</v>
      </c>
      <c r="K671" t="n">
        <v>59.89</v>
      </c>
      <c r="L671" t="n">
        <v>13.75</v>
      </c>
      <c r="M671" t="n">
        <v>8</v>
      </c>
      <c r="N671" t="n">
        <v>79.44</v>
      </c>
      <c r="O671" t="n">
        <v>35763.64</v>
      </c>
      <c r="P671" t="n">
        <v>166.5</v>
      </c>
      <c r="Q671" t="n">
        <v>623.97</v>
      </c>
      <c r="R671" t="n">
        <v>37.81</v>
      </c>
      <c r="S671" t="n">
        <v>29.8</v>
      </c>
      <c r="T671" t="n">
        <v>2913.49</v>
      </c>
      <c r="U671" t="n">
        <v>0.79</v>
      </c>
      <c r="V671" t="n">
        <v>0.86</v>
      </c>
      <c r="W671" t="n">
        <v>2.37</v>
      </c>
      <c r="X671" t="n">
        <v>0.18</v>
      </c>
      <c r="Y671" t="n">
        <v>1</v>
      </c>
      <c r="Z671" t="n">
        <v>10</v>
      </c>
    </row>
    <row r="672">
      <c r="A672" t="n">
        <v>52</v>
      </c>
      <c r="B672" t="n">
        <v>135</v>
      </c>
      <c r="C672" t="inlineStr">
        <is>
          <t xml:space="preserve">CONCLUIDO	</t>
        </is>
      </c>
      <c r="D672" t="n">
        <v>6.9997</v>
      </c>
      <c r="E672" t="n">
        <v>14.29</v>
      </c>
      <c r="F672" t="n">
        <v>10.93</v>
      </c>
      <c r="G672" t="n">
        <v>65.56999999999999</v>
      </c>
      <c r="H672" t="n">
        <v>0.86</v>
      </c>
      <c r="I672" t="n">
        <v>10</v>
      </c>
      <c r="J672" t="n">
        <v>288.58</v>
      </c>
      <c r="K672" t="n">
        <v>59.89</v>
      </c>
      <c r="L672" t="n">
        <v>14</v>
      </c>
      <c r="M672" t="n">
        <v>8</v>
      </c>
      <c r="N672" t="n">
        <v>79.69</v>
      </c>
      <c r="O672" t="n">
        <v>35826</v>
      </c>
      <c r="P672" t="n">
        <v>166.61</v>
      </c>
      <c r="Q672" t="n">
        <v>624.01</v>
      </c>
      <c r="R672" t="n">
        <v>37.88</v>
      </c>
      <c r="S672" t="n">
        <v>29.8</v>
      </c>
      <c r="T672" t="n">
        <v>2946.25</v>
      </c>
      <c r="U672" t="n">
        <v>0.79</v>
      </c>
      <c r="V672" t="n">
        <v>0.85</v>
      </c>
      <c r="W672" t="n">
        <v>2.37</v>
      </c>
      <c r="X672" t="n">
        <v>0.18</v>
      </c>
      <c r="Y672" t="n">
        <v>1</v>
      </c>
      <c r="Z672" t="n">
        <v>10</v>
      </c>
    </row>
    <row r="673">
      <c r="A673" t="n">
        <v>53</v>
      </c>
      <c r="B673" t="n">
        <v>135</v>
      </c>
      <c r="C673" t="inlineStr">
        <is>
          <t xml:space="preserve">CONCLUIDO	</t>
        </is>
      </c>
      <c r="D673" t="n">
        <v>6.9994</v>
      </c>
      <c r="E673" t="n">
        <v>14.29</v>
      </c>
      <c r="F673" t="n">
        <v>10.93</v>
      </c>
      <c r="G673" t="n">
        <v>65.56999999999999</v>
      </c>
      <c r="H673" t="n">
        <v>0.88</v>
      </c>
      <c r="I673" t="n">
        <v>10</v>
      </c>
      <c r="J673" t="n">
        <v>289.09</v>
      </c>
      <c r="K673" t="n">
        <v>59.89</v>
      </c>
      <c r="L673" t="n">
        <v>14.25</v>
      </c>
      <c r="M673" t="n">
        <v>8</v>
      </c>
      <c r="N673" t="n">
        <v>79.95</v>
      </c>
      <c r="O673" t="n">
        <v>35888.47</v>
      </c>
      <c r="P673" t="n">
        <v>165.66</v>
      </c>
      <c r="Q673" t="n">
        <v>623.97</v>
      </c>
      <c r="R673" t="n">
        <v>37.88</v>
      </c>
      <c r="S673" t="n">
        <v>29.8</v>
      </c>
      <c r="T673" t="n">
        <v>2946.02</v>
      </c>
      <c r="U673" t="n">
        <v>0.79</v>
      </c>
      <c r="V673" t="n">
        <v>0.85</v>
      </c>
      <c r="W673" t="n">
        <v>2.37</v>
      </c>
      <c r="X673" t="n">
        <v>0.18</v>
      </c>
      <c r="Y673" t="n">
        <v>1</v>
      </c>
      <c r="Z673" t="n">
        <v>10</v>
      </c>
    </row>
    <row r="674">
      <c r="A674" t="n">
        <v>54</v>
      </c>
      <c r="B674" t="n">
        <v>135</v>
      </c>
      <c r="C674" t="inlineStr">
        <is>
          <t xml:space="preserve">CONCLUIDO	</t>
        </is>
      </c>
      <c r="D674" t="n">
        <v>7.0047</v>
      </c>
      <c r="E674" t="n">
        <v>14.28</v>
      </c>
      <c r="F674" t="n">
        <v>10.92</v>
      </c>
      <c r="G674" t="n">
        <v>65.51000000000001</v>
      </c>
      <c r="H674" t="n">
        <v>0.89</v>
      </c>
      <c r="I674" t="n">
        <v>10</v>
      </c>
      <c r="J674" t="n">
        <v>289.6</v>
      </c>
      <c r="K674" t="n">
        <v>59.89</v>
      </c>
      <c r="L674" t="n">
        <v>14.5</v>
      </c>
      <c r="M674" t="n">
        <v>8</v>
      </c>
      <c r="N674" t="n">
        <v>80.20999999999999</v>
      </c>
      <c r="O674" t="n">
        <v>35951.04</v>
      </c>
      <c r="P674" t="n">
        <v>164.69</v>
      </c>
      <c r="Q674" t="n">
        <v>623.97</v>
      </c>
      <c r="R674" t="n">
        <v>37.73</v>
      </c>
      <c r="S674" t="n">
        <v>29.8</v>
      </c>
      <c r="T674" t="n">
        <v>2872.56</v>
      </c>
      <c r="U674" t="n">
        <v>0.79</v>
      </c>
      <c r="V674" t="n">
        <v>0.86</v>
      </c>
      <c r="W674" t="n">
        <v>2.36</v>
      </c>
      <c r="X674" t="n">
        <v>0.17</v>
      </c>
      <c r="Y674" t="n">
        <v>1</v>
      </c>
      <c r="Z674" t="n">
        <v>10</v>
      </c>
    </row>
    <row r="675">
      <c r="A675" t="n">
        <v>55</v>
      </c>
      <c r="B675" t="n">
        <v>135</v>
      </c>
      <c r="C675" t="inlineStr">
        <is>
          <t xml:space="preserve">CONCLUIDO	</t>
        </is>
      </c>
      <c r="D675" t="n">
        <v>7.0365</v>
      </c>
      <c r="E675" t="n">
        <v>14.21</v>
      </c>
      <c r="F675" t="n">
        <v>10.9</v>
      </c>
      <c r="G675" t="n">
        <v>72.69</v>
      </c>
      <c r="H675" t="n">
        <v>0.91</v>
      </c>
      <c r="I675" t="n">
        <v>9</v>
      </c>
      <c r="J675" t="n">
        <v>290.1</v>
      </c>
      <c r="K675" t="n">
        <v>59.89</v>
      </c>
      <c r="L675" t="n">
        <v>14.75</v>
      </c>
      <c r="M675" t="n">
        <v>7</v>
      </c>
      <c r="N675" t="n">
        <v>80.47</v>
      </c>
      <c r="O675" t="n">
        <v>36013.72</v>
      </c>
      <c r="P675" t="n">
        <v>163.72</v>
      </c>
      <c r="Q675" t="n">
        <v>623.97</v>
      </c>
      <c r="R675" t="n">
        <v>37.24</v>
      </c>
      <c r="S675" t="n">
        <v>29.8</v>
      </c>
      <c r="T675" t="n">
        <v>2632.99</v>
      </c>
      <c r="U675" t="n">
        <v>0.8</v>
      </c>
      <c r="V675" t="n">
        <v>0.86</v>
      </c>
      <c r="W675" t="n">
        <v>2.37</v>
      </c>
      <c r="X675" t="n">
        <v>0.16</v>
      </c>
      <c r="Y675" t="n">
        <v>1</v>
      </c>
      <c r="Z675" t="n">
        <v>10</v>
      </c>
    </row>
    <row r="676">
      <c r="A676" t="n">
        <v>56</v>
      </c>
      <c r="B676" t="n">
        <v>135</v>
      </c>
      <c r="C676" t="inlineStr">
        <is>
          <t xml:space="preserve">CONCLUIDO	</t>
        </is>
      </c>
      <c r="D676" t="n">
        <v>7.0303</v>
      </c>
      <c r="E676" t="n">
        <v>14.22</v>
      </c>
      <c r="F676" t="n">
        <v>10.92</v>
      </c>
      <c r="G676" t="n">
        <v>72.77</v>
      </c>
      <c r="H676" t="n">
        <v>0.92</v>
      </c>
      <c r="I676" t="n">
        <v>9</v>
      </c>
      <c r="J676" t="n">
        <v>290.61</v>
      </c>
      <c r="K676" t="n">
        <v>59.89</v>
      </c>
      <c r="L676" t="n">
        <v>15</v>
      </c>
      <c r="M676" t="n">
        <v>7</v>
      </c>
      <c r="N676" t="n">
        <v>80.73</v>
      </c>
      <c r="O676" t="n">
        <v>36076.5</v>
      </c>
      <c r="P676" t="n">
        <v>164.16</v>
      </c>
      <c r="Q676" t="n">
        <v>623.98</v>
      </c>
      <c r="R676" t="n">
        <v>37.56</v>
      </c>
      <c r="S676" t="n">
        <v>29.8</v>
      </c>
      <c r="T676" t="n">
        <v>2795.32</v>
      </c>
      <c r="U676" t="n">
        <v>0.79</v>
      </c>
      <c r="V676" t="n">
        <v>0.86</v>
      </c>
      <c r="W676" t="n">
        <v>2.37</v>
      </c>
      <c r="X676" t="n">
        <v>0.17</v>
      </c>
      <c r="Y676" t="n">
        <v>1</v>
      </c>
      <c r="Z676" t="n">
        <v>10</v>
      </c>
    </row>
    <row r="677">
      <c r="A677" t="n">
        <v>57</v>
      </c>
      <c r="B677" t="n">
        <v>135</v>
      </c>
      <c r="C677" t="inlineStr">
        <is>
          <t xml:space="preserve">CONCLUIDO	</t>
        </is>
      </c>
      <c r="D677" t="n">
        <v>7.0295</v>
      </c>
      <c r="E677" t="n">
        <v>14.23</v>
      </c>
      <c r="F677" t="n">
        <v>10.92</v>
      </c>
      <c r="G677" t="n">
        <v>72.79000000000001</v>
      </c>
      <c r="H677" t="n">
        <v>0.93</v>
      </c>
      <c r="I677" t="n">
        <v>9</v>
      </c>
      <c r="J677" t="n">
        <v>291.12</v>
      </c>
      <c r="K677" t="n">
        <v>59.89</v>
      </c>
      <c r="L677" t="n">
        <v>15.25</v>
      </c>
      <c r="M677" t="n">
        <v>7</v>
      </c>
      <c r="N677" t="n">
        <v>80.98999999999999</v>
      </c>
      <c r="O677" t="n">
        <v>36139.39</v>
      </c>
      <c r="P677" t="n">
        <v>164.24</v>
      </c>
      <c r="Q677" t="n">
        <v>623.97</v>
      </c>
      <c r="R677" t="n">
        <v>37.58</v>
      </c>
      <c r="S677" t="n">
        <v>29.8</v>
      </c>
      <c r="T677" t="n">
        <v>2804.68</v>
      </c>
      <c r="U677" t="n">
        <v>0.79</v>
      </c>
      <c r="V677" t="n">
        <v>0.86</v>
      </c>
      <c r="W677" t="n">
        <v>2.37</v>
      </c>
      <c r="X677" t="n">
        <v>0.17</v>
      </c>
      <c r="Y677" t="n">
        <v>1</v>
      </c>
      <c r="Z677" t="n">
        <v>10</v>
      </c>
    </row>
    <row r="678">
      <c r="A678" t="n">
        <v>58</v>
      </c>
      <c r="B678" t="n">
        <v>135</v>
      </c>
      <c r="C678" t="inlineStr">
        <is>
          <t xml:space="preserve">CONCLUIDO	</t>
        </is>
      </c>
      <c r="D678" t="n">
        <v>7.0317</v>
      </c>
      <c r="E678" t="n">
        <v>14.22</v>
      </c>
      <c r="F678" t="n">
        <v>10.91</v>
      </c>
      <c r="G678" t="n">
        <v>72.76000000000001</v>
      </c>
      <c r="H678" t="n">
        <v>0.95</v>
      </c>
      <c r="I678" t="n">
        <v>9</v>
      </c>
      <c r="J678" t="n">
        <v>291.63</v>
      </c>
      <c r="K678" t="n">
        <v>59.89</v>
      </c>
      <c r="L678" t="n">
        <v>15.5</v>
      </c>
      <c r="M678" t="n">
        <v>7</v>
      </c>
      <c r="N678" t="n">
        <v>81.25</v>
      </c>
      <c r="O678" t="n">
        <v>36202.38</v>
      </c>
      <c r="P678" t="n">
        <v>163.9</v>
      </c>
      <c r="Q678" t="n">
        <v>623.97</v>
      </c>
      <c r="R678" t="n">
        <v>37.59</v>
      </c>
      <c r="S678" t="n">
        <v>29.8</v>
      </c>
      <c r="T678" t="n">
        <v>2809.79</v>
      </c>
      <c r="U678" t="n">
        <v>0.79</v>
      </c>
      <c r="V678" t="n">
        <v>0.86</v>
      </c>
      <c r="W678" t="n">
        <v>2.37</v>
      </c>
      <c r="X678" t="n">
        <v>0.17</v>
      </c>
      <c r="Y678" t="n">
        <v>1</v>
      </c>
      <c r="Z678" t="n">
        <v>10</v>
      </c>
    </row>
    <row r="679">
      <c r="A679" t="n">
        <v>59</v>
      </c>
      <c r="B679" t="n">
        <v>135</v>
      </c>
      <c r="C679" t="inlineStr">
        <is>
          <t xml:space="preserve">CONCLUIDO	</t>
        </is>
      </c>
      <c r="D679" t="n">
        <v>7.0356</v>
      </c>
      <c r="E679" t="n">
        <v>14.21</v>
      </c>
      <c r="F679" t="n">
        <v>10.91</v>
      </c>
      <c r="G679" t="n">
        <v>72.7</v>
      </c>
      <c r="H679" t="n">
        <v>0.96</v>
      </c>
      <c r="I679" t="n">
        <v>9</v>
      </c>
      <c r="J679" t="n">
        <v>292.15</v>
      </c>
      <c r="K679" t="n">
        <v>59.89</v>
      </c>
      <c r="L679" t="n">
        <v>15.75</v>
      </c>
      <c r="M679" t="n">
        <v>7</v>
      </c>
      <c r="N679" t="n">
        <v>81.51000000000001</v>
      </c>
      <c r="O679" t="n">
        <v>36265.48</v>
      </c>
      <c r="P679" t="n">
        <v>163.52</v>
      </c>
      <c r="Q679" t="n">
        <v>623.97</v>
      </c>
      <c r="R679" t="n">
        <v>37.3</v>
      </c>
      <c r="S679" t="n">
        <v>29.8</v>
      </c>
      <c r="T679" t="n">
        <v>2662.27</v>
      </c>
      <c r="U679" t="n">
        <v>0.8</v>
      </c>
      <c r="V679" t="n">
        <v>0.86</v>
      </c>
      <c r="W679" t="n">
        <v>2.37</v>
      </c>
      <c r="X679" t="n">
        <v>0.16</v>
      </c>
      <c r="Y679" t="n">
        <v>1</v>
      </c>
      <c r="Z679" t="n">
        <v>10</v>
      </c>
    </row>
    <row r="680">
      <c r="A680" t="n">
        <v>60</v>
      </c>
      <c r="B680" t="n">
        <v>135</v>
      </c>
      <c r="C680" t="inlineStr">
        <is>
          <t xml:space="preserve">CONCLUIDO	</t>
        </is>
      </c>
      <c r="D680" t="n">
        <v>7.0351</v>
      </c>
      <c r="E680" t="n">
        <v>14.21</v>
      </c>
      <c r="F680" t="n">
        <v>10.91</v>
      </c>
      <c r="G680" t="n">
        <v>72.70999999999999</v>
      </c>
      <c r="H680" t="n">
        <v>0.97</v>
      </c>
      <c r="I680" t="n">
        <v>9</v>
      </c>
      <c r="J680" t="n">
        <v>292.66</v>
      </c>
      <c r="K680" t="n">
        <v>59.89</v>
      </c>
      <c r="L680" t="n">
        <v>16</v>
      </c>
      <c r="M680" t="n">
        <v>7</v>
      </c>
      <c r="N680" t="n">
        <v>81.77</v>
      </c>
      <c r="O680" t="n">
        <v>36328.69</v>
      </c>
      <c r="P680" t="n">
        <v>162.5</v>
      </c>
      <c r="Q680" t="n">
        <v>623.97</v>
      </c>
      <c r="R680" t="n">
        <v>37.37</v>
      </c>
      <c r="S680" t="n">
        <v>29.8</v>
      </c>
      <c r="T680" t="n">
        <v>2697.92</v>
      </c>
      <c r="U680" t="n">
        <v>0.8</v>
      </c>
      <c r="V680" t="n">
        <v>0.86</v>
      </c>
      <c r="W680" t="n">
        <v>2.36</v>
      </c>
      <c r="X680" t="n">
        <v>0.16</v>
      </c>
      <c r="Y680" t="n">
        <v>1</v>
      </c>
      <c r="Z680" t="n">
        <v>10</v>
      </c>
    </row>
    <row r="681">
      <c r="A681" t="n">
        <v>61</v>
      </c>
      <c r="B681" t="n">
        <v>135</v>
      </c>
      <c r="C681" t="inlineStr">
        <is>
          <t xml:space="preserve">CONCLUIDO	</t>
        </is>
      </c>
      <c r="D681" t="n">
        <v>7.0329</v>
      </c>
      <c r="E681" t="n">
        <v>14.22</v>
      </c>
      <c r="F681" t="n">
        <v>10.91</v>
      </c>
      <c r="G681" t="n">
        <v>72.73999999999999</v>
      </c>
      <c r="H681" t="n">
        <v>0.99</v>
      </c>
      <c r="I681" t="n">
        <v>9</v>
      </c>
      <c r="J681" t="n">
        <v>293.17</v>
      </c>
      <c r="K681" t="n">
        <v>59.89</v>
      </c>
      <c r="L681" t="n">
        <v>16.25</v>
      </c>
      <c r="M681" t="n">
        <v>7</v>
      </c>
      <c r="N681" t="n">
        <v>82.03</v>
      </c>
      <c r="O681" t="n">
        <v>36392.01</v>
      </c>
      <c r="P681" t="n">
        <v>161.96</v>
      </c>
      <c r="Q681" t="n">
        <v>624.0700000000001</v>
      </c>
      <c r="R681" t="n">
        <v>37.5</v>
      </c>
      <c r="S681" t="n">
        <v>29.8</v>
      </c>
      <c r="T681" t="n">
        <v>2765.05</v>
      </c>
      <c r="U681" t="n">
        <v>0.79</v>
      </c>
      <c r="V681" t="n">
        <v>0.86</v>
      </c>
      <c r="W681" t="n">
        <v>2.37</v>
      </c>
      <c r="X681" t="n">
        <v>0.16</v>
      </c>
      <c r="Y681" t="n">
        <v>1</v>
      </c>
      <c r="Z681" t="n">
        <v>10</v>
      </c>
    </row>
    <row r="682">
      <c r="A682" t="n">
        <v>62</v>
      </c>
      <c r="B682" t="n">
        <v>135</v>
      </c>
      <c r="C682" t="inlineStr">
        <is>
          <t xml:space="preserve">CONCLUIDO	</t>
        </is>
      </c>
      <c r="D682" t="n">
        <v>7.0635</v>
      </c>
      <c r="E682" t="n">
        <v>14.16</v>
      </c>
      <c r="F682" t="n">
        <v>10.9</v>
      </c>
      <c r="G682" t="n">
        <v>81.75</v>
      </c>
      <c r="H682" t="n">
        <v>1</v>
      </c>
      <c r="I682" t="n">
        <v>8</v>
      </c>
      <c r="J682" t="n">
        <v>293.69</v>
      </c>
      <c r="K682" t="n">
        <v>59.89</v>
      </c>
      <c r="L682" t="n">
        <v>16.5</v>
      </c>
      <c r="M682" t="n">
        <v>6</v>
      </c>
      <c r="N682" t="n">
        <v>82.3</v>
      </c>
      <c r="O682" t="n">
        <v>36455.44</v>
      </c>
      <c r="P682" t="n">
        <v>161.3</v>
      </c>
      <c r="Q682" t="n">
        <v>623.97</v>
      </c>
      <c r="R682" t="n">
        <v>37.09</v>
      </c>
      <c r="S682" t="n">
        <v>29.8</v>
      </c>
      <c r="T682" t="n">
        <v>2562.13</v>
      </c>
      <c r="U682" t="n">
        <v>0.8</v>
      </c>
      <c r="V682" t="n">
        <v>0.86</v>
      </c>
      <c r="W682" t="n">
        <v>2.37</v>
      </c>
      <c r="X682" t="n">
        <v>0.15</v>
      </c>
      <c r="Y682" t="n">
        <v>1</v>
      </c>
      <c r="Z682" t="n">
        <v>10</v>
      </c>
    </row>
    <row r="683">
      <c r="A683" t="n">
        <v>63</v>
      </c>
      <c r="B683" t="n">
        <v>135</v>
      </c>
      <c r="C683" t="inlineStr">
        <is>
          <t xml:space="preserve">CONCLUIDO	</t>
        </is>
      </c>
      <c r="D683" t="n">
        <v>7.0687</v>
      </c>
      <c r="E683" t="n">
        <v>14.15</v>
      </c>
      <c r="F683" t="n">
        <v>10.89</v>
      </c>
      <c r="G683" t="n">
        <v>81.67</v>
      </c>
      <c r="H683" t="n">
        <v>1.01</v>
      </c>
      <c r="I683" t="n">
        <v>8</v>
      </c>
      <c r="J683" t="n">
        <v>294.2</v>
      </c>
      <c r="K683" t="n">
        <v>59.89</v>
      </c>
      <c r="L683" t="n">
        <v>16.75</v>
      </c>
      <c r="M683" t="n">
        <v>6</v>
      </c>
      <c r="N683" t="n">
        <v>82.56</v>
      </c>
      <c r="O683" t="n">
        <v>36518.97</v>
      </c>
      <c r="P683" t="n">
        <v>161.12</v>
      </c>
      <c r="Q683" t="n">
        <v>623.98</v>
      </c>
      <c r="R683" t="n">
        <v>36.76</v>
      </c>
      <c r="S683" t="n">
        <v>29.8</v>
      </c>
      <c r="T683" t="n">
        <v>2399.7</v>
      </c>
      <c r="U683" t="n">
        <v>0.8100000000000001</v>
      </c>
      <c r="V683" t="n">
        <v>0.86</v>
      </c>
      <c r="W683" t="n">
        <v>2.37</v>
      </c>
      <c r="X683" t="n">
        <v>0.14</v>
      </c>
      <c r="Y683" t="n">
        <v>1</v>
      </c>
      <c r="Z683" t="n">
        <v>10</v>
      </c>
    </row>
    <row r="684">
      <c r="A684" t="n">
        <v>64</v>
      </c>
      <c r="B684" t="n">
        <v>135</v>
      </c>
      <c r="C684" t="inlineStr">
        <is>
          <t xml:space="preserve">CONCLUIDO	</t>
        </is>
      </c>
      <c r="D684" t="n">
        <v>7.0664</v>
      </c>
      <c r="E684" t="n">
        <v>14.15</v>
      </c>
      <c r="F684" t="n">
        <v>10.89</v>
      </c>
      <c r="G684" t="n">
        <v>81.7</v>
      </c>
      <c r="H684" t="n">
        <v>1.03</v>
      </c>
      <c r="I684" t="n">
        <v>8</v>
      </c>
      <c r="J684" t="n">
        <v>294.72</v>
      </c>
      <c r="K684" t="n">
        <v>59.89</v>
      </c>
      <c r="L684" t="n">
        <v>17</v>
      </c>
      <c r="M684" t="n">
        <v>6</v>
      </c>
      <c r="N684" t="n">
        <v>82.83</v>
      </c>
      <c r="O684" t="n">
        <v>36582.62</v>
      </c>
      <c r="P684" t="n">
        <v>161.13</v>
      </c>
      <c r="Q684" t="n">
        <v>624.01</v>
      </c>
      <c r="R684" t="n">
        <v>36.82</v>
      </c>
      <c r="S684" t="n">
        <v>29.8</v>
      </c>
      <c r="T684" t="n">
        <v>2427.8</v>
      </c>
      <c r="U684" t="n">
        <v>0.8100000000000001</v>
      </c>
      <c r="V684" t="n">
        <v>0.86</v>
      </c>
      <c r="W684" t="n">
        <v>2.37</v>
      </c>
      <c r="X684" t="n">
        <v>0.15</v>
      </c>
      <c r="Y684" t="n">
        <v>1</v>
      </c>
      <c r="Z684" t="n">
        <v>10</v>
      </c>
    </row>
    <row r="685">
      <c r="A685" t="n">
        <v>65</v>
      </c>
      <c r="B685" t="n">
        <v>135</v>
      </c>
      <c r="C685" t="inlineStr">
        <is>
          <t xml:space="preserve">CONCLUIDO	</t>
        </is>
      </c>
      <c r="D685" t="n">
        <v>7.0703</v>
      </c>
      <c r="E685" t="n">
        <v>14.14</v>
      </c>
      <c r="F685" t="n">
        <v>10.89</v>
      </c>
      <c r="G685" t="n">
        <v>81.65000000000001</v>
      </c>
      <c r="H685" t="n">
        <v>1.04</v>
      </c>
      <c r="I685" t="n">
        <v>8</v>
      </c>
      <c r="J685" t="n">
        <v>295.23</v>
      </c>
      <c r="K685" t="n">
        <v>59.89</v>
      </c>
      <c r="L685" t="n">
        <v>17.25</v>
      </c>
      <c r="M685" t="n">
        <v>6</v>
      </c>
      <c r="N685" t="n">
        <v>83.09999999999999</v>
      </c>
      <c r="O685" t="n">
        <v>36646.38</v>
      </c>
      <c r="P685" t="n">
        <v>160.27</v>
      </c>
      <c r="Q685" t="n">
        <v>623.98</v>
      </c>
      <c r="R685" t="n">
        <v>36.61</v>
      </c>
      <c r="S685" t="n">
        <v>29.8</v>
      </c>
      <c r="T685" t="n">
        <v>2323.77</v>
      </c>
      <c r="U685" t="n">
        <v>0.8100000000000001</v>
      </c>
      <c r="V685" t="n">
        <v>0.86</v>
      </c>
      <c r="W685" t="n">
        <v>2.37</v>
      </c>
      <c r="X685" t="n">
        <v>0.14</v>
      </c>
      <c r="Y685" t="n">
        <v>1</v>
      </c>
      <c r="Z685" t="n">
        <v>10</v>
      </c>
    </row>
    <row r="686">
      <c r="A686" t="n">
        <v>66</v>
      </c>
      <c r="B686" t="n">
        <v>135</v>
      </c>
      <c r="C686" t="inlineStr">
        <is>
          <t xml:space="preserve">CONCLUIDO	</t>
        </is>
      </c>
      <c r="D686" t="n">
        <v>7.0727</v>
      </c>
      <c r="E686" t="n">
        <v>14.14</v>
      </c>
      <c r="F686" t="n">
        <v>10.88</v>
      </c>
      <c r="G686" t="n">
        <v>81.61</v>
      </c>
      <c r="H686" t="n">
        <v>1.05</v>
      </c>
      <c r="I686" t="n">
        <v>8</v>
      </c>
      <c r="J686" t="n">
        <v>295.75</v>
      </c>
      <c r="K686" t="n">
        <v>59.89</v>
      </c>
      <c r="L686" t="n">
        <v>17.5</v>
      </c>
      <c r="M686" t="n">
        <v>6</v>
      </c>
      <c r="N686" t="n">
        <v>83.36</v>
      </c>
      <c r="O686" t="n">
        <v>36710.24</v>
      </c>
      <c r="P686" t="n">
        <v>159.92</v>
      </c>
      <c r="Q686" t="n">
        <v>623.97</v>
      </c>
      <c r="R686" t="n">
        <v>36.46</v>
      </c>
      <c r="S686" t="n">
        <v>29.8</v>
      </c>
      <c r="T686" t="n">
        <v>2248.97</v>
      </c>
      <c r="U686" t="n">
        <v>0.82</v>
      </c>
      <c r="V686" t="n">
        <v>0.86</v>
      </c>
      <c r="W686" t="n">
        <v>2.37</v>
      </c>
      <c r="X686" t="n">
        <v>0.13</v>
      </c>
      <c r="Y686" t="n">
        <v>1</v>
      </c>
      <c r="Z686" t="n">
        <v>10</v>
      </c>
    </row>
    <row r="687">
      <c r="A687" t="n">
        <v>67</v>
      </c>
      <c r="B687" t="n">
        <v>135</v>
      </c>
      <c r="C687" t="inlineStr">
        <is>
          <t xml:space="preserve">CONCLUIDO	</t>
        </is>
      </c>
      <c r="D687" t="n">
        <v>7.0737</v>
      </c>
      <c r="E687" t="n">
        <v>14.14</v>
      </c>
      <c r="F687" t="n">
        <v>10.88</v>
      </c>
      <c r="G687" t="n">
        <v>81.59999999999999</v>
      </c>
      <c r="H687" t="n">
        <v>1.07</v>
      </c>
      <c r="I687" t="n">
        <v>8</v>
      </c>
      <c r="J687" t="n">
        <v>296.27</v>
      </c>
      <c r="K687" t="n">
        <v>59.89</v>
      </c>
      <c r="L687" t="n">
        <v>17.75</v>
      </c>
      <c r="M687" t="n">
        <v>6</v>
      </c>
      <c r="N687" t="n">
        <v>83.63</v>
      </c>
      <c r="O687" t="n">
        <v>36774.22</v>
      </c>
      <c r="P687" t="n">
        <v>159.3</v>
      </c>
      <c r="Q687" t="n">
        <v>624</v>
      </c>
      <c r="R687" t="n">
        <v>36.42</v>
      </c>
      <c r="S687" t="n">
        <v>29.8</v>
      </c>
      <c r="T687" t="n">
        <v>2228.07</v>
      </c>
      <c r="U687" t="n">
        <v>0.82</v>
      </c>
      <c r="V687" t="n">
        <v>0.86</v>
      </c>
      <c r="W687" t="n">
        <v>2.37</v>
      </c>
      <c r="X687" t="n">
        <v>0.13</v>
      </c>
      <c r="Y687" t="n">
        <v>1</v>
      </c>
      <c r="Z687" t="n">
        <v>10</v>
      </c>
    </row>
    <row r="688">
      <c r="A688" t="n">
        <v>68</v>
      </c>
      <c r="B688" t="n">
        <v>135</v>
      </c>
      <c r="C688" t="inlineStr">
        <is>
          <t xml:space="preserve">CONCLUIDO	</t>
        </is>
      </c>
      <c r="D688" t="n">
        <v>7.0742</v>
      </c>
      <c r="E688" t="n">
        <v>14.14</v>
      </c>
      <c r="F688" t="n">
        <v>10.88</v>
      </c>
      <c r="G688" t="n">
        <v>81.59</v>
      </c>
      <c r="H688" t="n">
        <v>1.08</v>
      </c>
      <c r="I688" t="n">
        <v>8</v>
      </c>
      <c r="J688" t="n">
        <v>296.79</v>
      </c>
      <c r="K688" t="n">
        <v>59.89</v>
      </c>
      <c r="L688" t="n">
        <v>18</v>
      </c>
      <c r="M688" t="n">
        <v>6</v>
      </c>
      <c r="N688" t="n">
        <v>83.90000000000001</v>
      </c>
      <c r="O688" t="n">
        <v>36838.32</v>
      </c>
      <c r="P688" t="n">
        <v>158.85</v>
      </c>
      <c r="Q688" t="n">
        <v>623.97</v>
      </c>
      <c r="R688" t="n">
        <v>36.37</v>
      </c>
      <c r="S688" t="n">
        <v>29.8</v>
      </c>
      <c r="T688" t="n">
        <v>2205.55</v>
      </c>
      <c r="U688" t="n">
        <v>0.82</v>
      </c>
      <c r="V688" t="n">
        <v>0.86</v>
      </c>
      <c r="W688" t="n">
        <v>2.37</v>
      </c>
      <c r="X688" t="n">
        <v>0.13</v>
      </c>
      <c r="Y688" t="n">
        <v>1</v>
      </c>
      <c r="Z688" t="n">
        <v>10</v>
      </c>
    </row>
    <row r="689">
      <c r="A689" t="n">
        <v>69</v>
      </c>
      <c r="B689" t="n">
        <v>135</v>
      </c>
      <c r="C689" t="inlineStr">
        <is>
          <t xml:space="preserve">CONCLUIDO	</t>
        </is>
      </c>
      <c r="D689" t="n">
        <v>7.0771</v>
      </c>
      <c r="E689" t="n">
        <v>14.13</v>
      </c>
      <c r="F689" t="n">
        <v>10.87</v>
      </c>
      <c r="G689" t="n">
        <v>81.54000000000001</v>
      </c>
      <c r="H689" t="n">
        <v>1.09</v>
      </c>
      <c r="I689" t="n">
        <v>8</v>
      </c>
      <c r="J689" t="n">
        <v>297.31</v>
      </c>
      <c r="K689" t="n">
        <v>59.89</v>
      </c>
      <c r="L689" t="n">
        <v>18.25</v>
      </c>
      <c r="M689" t="n">
        <v>6</v>
      </c>
      <c r="N689" t="n">
        <v>84.17</v>
      </c>
      <c r="O689" t="n">
        <v>36902.52</v>
      </c>
      <c r="P689" t="n">
        <v>157.53</v>
      </c>
      <c r="Q689" t="n">
        <v>623.97</v>
      </c>
      <c r="R689" t="n">
        <v>36.29</v>
      </c>
      <c r="S689" t="n">
        <v>29.8</v>
      </c>
      <c r="T689" t="n">
        <v>2161.33</v>
      </c>
      <c r="U689" t="n">
        <v>0.82</v>
      </c>
      <c r="V689" t="n">
        <v>0.86</v>
      </c>
      <c r="W689" t="n">
        <v>2.36</v>
      </c>
      <c r="X689" t="n">
        <v>0.13</v>
      </c>
      <c r="Y689" t="n">
        <v>1</v>
      </c>
      <c r="Z689" t="n">
        <v>10</v>
      </c>
    </row>
    <row r="690">
      <c r="A690" t="n">
        <v>70</v>
      </c>
      <c r="B690" t="n">
        <v>135</v>
      </c>
      <c r="C690" t="inlineStr">
        <is>
          <t xml:space="preserve">CONCLUIDO	</t>
        </is>
      </c>
      <c r="D690" t="n">
        <v>7.0721</v>
      </c>
      <c r="E690" t="n">
        <v>14.14</v>
      </c>
      <c r="F690" t="n">
        <v>10.88</v>
      </c>
      <c r="G690" t="n">
        <v>81.62</v>
      </c>
      <c r="H690" t="n">
        <v>1.11</v>
      </c>
      <c r="I690" t="n">
        <v>8</v>
      </c>
      <c r="J690" t="n">
        <v>297.83</v>
      </c>
      <c r="K690" t="n">
        <v>59.89</v>
      </c>
      <c r="L690" t="n">
        <v>18.5</v>
      </c>
      <c r="M690" t="n">
        <v>6</v>
      </c>
      <c r="N690" t="n">
        <v>84.45</v>
      </c>
      <c r="O690" t="n">
        <v>36966.84</v>
      </c>
      <c r="P690" t="n">
        <v>156.73</v>
      </c>
      <c r="Q690" t="n">
        <v>623.97</v>
      </c>
      <c r="R690" t="n">
        <v>36.55</v>
      </c>
      <c r="S690" t="n">
        <v>29.8</v>
      </c>
      <c r="T690" t="n">
        <v>2293.77</v>
      </c>
      <c r="U690" t="n">
        <v>0.82</v>
      </c>
      <c r="V690" t="n">
        <v>0.86</v>
      </c>
      <c r="W690" t="n">
        <v>2.36</v>
      </c>
      <c r="X690" t="n">
        <v>0.14</v>
      </c>
      <c r="Y690" t="n">
        <v>1</v>
      </c>
      <c r="Z690" t="n">
        <v>10</v>
      </c>
    </row>
    <row r="691">
      <c r="A691" t="n">
        <v>71</v>
      </c>
      <c r="B691" t="n">
        <v>135</v>
      </c>
      <c r="C691" t="inlineStr">
        <is>
          <t xml:space="preserve">CONCLUIDO	</t>
        </is>
      </c>
      <c r="D691" t="n">
        <v>7.1094</v>
      </c>
      <c r="E691" t="n">
        <v>14.07</v>
      </c>
      <c r="F691" t="n">
        <v>10.86</v>
      </c>
      <c r="G691" t="n">
        <v>93.08</v>
      </c>
      <c r="H691" t="n">
        <v>1.12</v>
      </c>
      <c r="I691" t="n">
        <v>7</v>
      </c>
      <c r="J691" t="n">
        <v>298.35</v>
      </c>
      <c r="K691" t="n">
        <v>59.89</v>
      </c>
      <c r="L691" t="n">
        <v>18.75</v>
      </c>
      <c r="M691" t="n">
        <v>5</v>
      </c>
      <c r="N691" t="n">
        <v>84.72</v>
      </c>
      <c r="O691" t="n">
        <v>37031.27</v>
      </c>
      <c r="P691" t="n">
        <v>156</v>
      </c>
      <c r="Q691" t="n">
        <v>623.97</v>
      </c>
      <c r="R691" t="n">
        <v>35.86</v>
      </c>
      <c r="S691" t="n">
        <v>29.8</v>
      </c>
      <c r="T691" t="n">
        <v>1952.36</v>
      </c>
      <c r="U691" t="n">
        <v>0.83</v>
      </c>
      <c r="V691" t="n">
        <v>0.86</v>
      </c>
      <c r="W691" t="n">
        <v>2.36</v>
      </c>
      <c r="X691" t="n">
        <v>0.11</v>
      </c>
      <c r="Y691" t="n">
        <v>1</v>
      </c>
      <c r="Z691" t="n">
        <v>10</v>
      </c>
    </row>
    <row r="692">
      <c r="A692" t="n">
        <v>72</v>
      </c>
      <c r="B692" t="n">
        <v>135</v>
      </c>
      <c r="C692" t="inlineStr">
        <is>
          <t xml:space="preserve">CONCLUIDO	</t>
        </is>
      </c>
      <c r="D692" t="n">
        <v>7.1063</v>
      </c>
      <c r="E692" t="n">
        <v>14.07</v>
      </c>
      <c r="F692" t="n">
        <v>10.87</v>
      </c>
      <c r="G692" t="n">
        <v>93.13</v>
      </c>
      <c r="H692" t="n">
        <v>1.13</v>
      </c>
      <c r="I692" t="n">
        <v>7</v>
      </c>
      <c r="J692" t="n">
        <v>298.88</v>
      </c>
      <c r="K692" t="n">
        <v>59.89</v>
      </c>
      <c r="L692" t="n">
        <v>19</v>
      </c>
      <c r="M692" t="n">
        <v>5</v>
      </c>
      <c r="N692" t="n">
        <v>84.98999999999999</v>
      </c>
      <c r="O692" t="n">
        <v>37095.82</v>
      </c>
      <c r="P692" t="n">
        <v>156.23</v>
      </c>
      <c r="Q692" t="n">
        <v>623.98</v>
      </c>
      <c r="R692" t="n">
        <v>36.04</v>
      </c>
      <c r="S692" t="n">
        <v>29.8</v>
      </c>
      <c r="T692" t="n">
        <v>2042.79</v>
      </c>
      <c r="U692" t="n">
        <v>0.83</v>
      </c>
      <c r="V692" t="n">
        <v>0.86</v>
      </c>
      <c r="W692" t="n">
        <v>2.36</v>
      </c>
      <c r="X692" t="n">
        <v>0.12</v>
      </c>
      <c r="Y692" t="n">
        <v>1</v>
      </c>
      <c r="Z692" t="n">
        <v>10</v>
      </c>
    </row>
    <row r="693">
      <c r="A693" t="n">
        <v>73</v>
      </c>
      <c r="B693" t="n">
        <v>135</v>
      </c>
      <c r="C693" t="inlineStr">
        <is>
          <t xml:space="preserve">CONCLUIDO	</t>
        </is>
      </c>
      <c r="D693" t="n">
        <v>7.1044</v>
      </c>
      <c r="E693" t="n">
        <v>14.08</v>
      </c>
      <c r="F693" t="n">
        <v>10.87</v>
      </c>
      <c r="G693" t="n">
        <v>93.16</v>
      </c>
      <c r="H693" t="n">
        <v>1.15</v>
      </c>
      <c r="I693" t="n">
        <v>7</v>
      </c>
      <c r="J693" t="n">
        <v>299.4</v>
      </c>
      <c r="K693" t="n">
        <v>59.89</v>
      </c>
      <c r="L693" t="n">
        <v>19.25</v>
      </c>
      <c r="M693" t="n">
        <v>5</v>
      </c>
      <c r="N693" t="n">
        <v>85.27</v>
      </c>
      <c r="O693" t="n">
        <v>37160.49</v>
      </c>
      <c r="P693" t="n">
        <v>156.59</v>
      </c>
      <c r="Q693" t="n">
        <v>623.99</v>
      </c>
      <c r="R693" t="n">
        <v>36.19</v>
      </c>
      <c r="S693" t="n">
        <v>29.8</v>
      </c>
      <c r="T693" t="n">
        <v>2120</v>
      </c>
      <c r="U693" t="n">
        <v>0.82</v>
      </c>
      <c r="V693" t="n">
        <v>0.86</v>
      </c>
      <c r="W693" t="n">
        <v>2.36</v>
      </c>
      <c r="X693" t="n">
        <v>0.12</v>
      </c>
      <c r="Y693" t="n">
        <v>1</v>
      </c>
      <c r="Z693" t="n">
        <v>10</v>
      </c>
    </row>
    <row r="694">
      <c r="A694" t="n">
        <v>74</v>
      </c>
      <c r="B694" t="n">
        <v>135</v>
      </c>
      <c r="C694" t="inlineStr">
        <is>
          <t xml:space="preserve">CONCLUIDO	</t>
        </is>
      </c>
      <c r="D694" t="n">
        <v>7.1049</v>
      </c>
      <c r="E694" t="n">
        <v>14.07</v>
      </c>
      <c r="F694" t="n">
        <v>10.87</v>
      </c>
      <c r="G694" t="n">
        <v>93.15000000000001</v>
      </c>
      <c r="H694" t="n">
        <v>1.16</v>
      </c>
      <c r="I694" t="n">
        <v>7</v>
      </c>
      <c r="J694" t="n">
        <v>299.93</v>
      </c>
      <c r="K694" t="n">
        <v>59.89</v>
      </c>
      <c r="L694" t="n">
        <v>19.5</v>
      </c>
      <c r="M694" t="n">
        <v>5</v>
      </c>
      <c r="N694" t="n">
        <v>85.54000000000001</v>
      </c>
      <c r="O694" t="n">
        <v>37225.39</v>
      </c>
      <c r="P694" t="n">
        <v>156.9</v>
      </c>
      <c r="Q694" t="n">
        <v>623.97</v>
      </c>
      <c r="R694" t="n">
        <v>36.11</v>
      </c>
      <c r="S694" t="n">
        <v>29.8</v>
      </c>
      <c r="T694" t="n">
        <v>2078.35</v>
      </c>
      <c r="U694" t="n">
        <v>0.83</v>
      </c>
      <c r="V694" t="n">
        <v>0.86</v>
      </c>
      <c r="W694" t="n">
        <v>2.36</v>
      </c>
      <c r="X694" t="n">
        <v>0.12</v>
      </c>
      <c r="Y694" t="n">
        <v>1</v>
      </c>
      <c r="Z694" t="n">
        <v>10</v>
      </c>
    </row>
    <row r="695">
      <c r="A695" t="n">
        <v>75</v>
      </c>
      <c r="B695" t="n">
        <v>135</v>
      </c>
      <c r="C695" t="inlineStr">
        <is>
          <t xml:space="preserve">CONCLUIDO	</t>
        </is>
      </c>
      <c r="D695" t="n">
        <v>7.1038</v>
      </c>
      <c r="E695" t="n">
        <v>14.08</v>
      </c>
      <c r="F695" t="n">
        <v>10.87</v>
      </c>
      <c r="G695" t="n">
        <v>93.17</v>
      </c>
      <c r="H695" t="n">
        <v>1.17</v>
      </c>
      <c r="I695" t="n">
        <v>7</v>
      </c>
      <c r="J695" t="n">
        <v>300.45</v>
      </c>
      <c r="K695" t="n">
        <v>59.89</v>
      </c>
      <c r="L695" t="n">
        <v>19.75</v>
      </c>
      <c r="M695" t="n">
        <v>5</v>
      </c>
      <c r="N695" t="n">
        <v>85.81999999999999</v>
      </c>
      <c r="O695" t="n">
        <v>37290.29</v>
      </c>
      <c r="P695" t="n">
        <v>156.52</v>
      </c>
      <c r="Q695" t="n">
        <v>623.98</v>
      </c>
      <c r="R695" t="n">
        <v>36.13</v>
      </c>
      <c r="S695" t="n">
        <v>29.8</v>
      </c>
      <c r="T695" t="n">
        <v>2088.86</v>
      </c>
      <c r="U695" t="n">
        <v>0.82</v>
      </c>
      <c r="V695" t="n">
        <v>0.86</v>
      </c>
      <c r="W695" t="n">
        <v>2.36</v>
      </c>
      <c r="X695" t="n">
        <v>0.12</v>
      </c>
      <c r="Y695" t="n">
        <v>1</v>
      </c>
      <c r="Z695" t="n">
        <v>10</v>
      </c>
    </row>
    <row r="696">
      <c r="A696" t="n">
        <v>76</v>
      </c>
      <c r="B696" t="n">
        <v>135</v>
      </c>
      <c r="C696" t="inlineStr">
        <is>
          <t xml:space="preserve">CONCLUIDO	</t>
        </is>
      </c>
      <c r="D696" t="n">
        <v>7.1026</v>
      </c>
      <c r="E696" t="n">
        <v>14.08</v>
      </c>
      <c r="F696" t="n">
        <v>10.87</v>
      </c>
      <c r="G696" t="n">
        <v>93.19</v>
      </c>
      <c r="H696" t="n">
        <v>1.18</v>
      </c>
      <c r="I696" t="n">
        <v>7</v>
      </c>
      <c r="J696" t="n">
        <v>300.98</v>
      </c>
      <c r="K696" t="n">
        <v>59.89</v>
      </c>
      <c r="L696" t="n">
        <v>20</v>
      </c>
      <c r="M696" t="n">
        <v>5</v>
      </c>
      <c r="N696" t="n">
        <v>86.09</v>
      </c>
      <c r="O696" t="n">
        <v>37355.31</v>
      </c>
      <c r="P696" t="n">
        <v>156.3</v>
      </c>
      <c r="Q696" t="n">
        <v>624</v>
      </c>
      <c r="R696" t="n">
        <v>36.24</v>
      </c>
      <c r="S696" t="n">
        <v>29.8</v>
      </c>
      <c r="T696" t="n">
        <v>2142</v>
      </c>
      <c r="U696" t="n">
        <v>0.82</v>
      </c>
      <c r="V696" t="n">
        <v>0.86</v>
      </c>
      <c r="W696" t="n">
        <v>2.36</v>
      </c>
      <c r="X696" t="n">
        <v>0.13</v>
      </c>
      <c r="Y696" t="n">
        <v>1</v>
      </c>
      <c r="Z696" t="n">
        <v>10</v>
      </c>
    </row>
    <row r="697">
      <c r="A697" t="n">
        <v>77</v>
      </c>
      <c r="B697" t="n">
        <v>135</v>
      </c>
      <c r="C697" t="inlineStr">
        <is>
          <t xml:space="preserve">CONCLUIDO	</t>
        </is>
      </c>
      <c r="D697" t="n">
        <v>7.1069</v>
      </c>
      <c r="E697" t="n">
        <v>14.07</v>
      </c>
      <c r="F697" t="n">
        <v>10.86</v>
      </c>
      <c r="G697" t="n">
        <v>93.12</v>
      </c>
      <c r="H697" t="n">
        <v>1.2</v>
      </c>
      <c r="I697" t="n">
        <v>7</v>
      </c>
      <c r="J697" t="n">
        <v>301.51</v>
      </c>
      <c r="K697" t="n">
        <v>59.89</v>
      </c>
      <c r="L697" t="n">
        <v>20.25</v>
      </c>
      <c r="M697" t="n">
        <v>5</v>
      </c>
      <c r="N697" t="n">
        <v>86.37</v>
      </c>
      <c r="O697" t="n">
        <v>37420.44</v>
      </c>
      <c r="P697" t="n">
        <v>155.75</v>
      </c>
      <c r="Q697" t="n">
        <v>623.97</v>
      </c>
      <c r="R697" t="n">
        <v>35.94</v>
      </c>
      <c r="S697" t="n">
        <v>29.8</v>
      </c>
      <c r="T697" t="n">
        <v>1992.34</v>
      </c>
      <c r="U697" t="n">
        <v>0.83</v>
      </c>
      <c r="V697" t="n">
        <v>0.86</v>
      </c>
      <c r="W697" t="n">
        <v>2.36</v>
      </c>
      <c r="X697" t="n">
        <v>0.12</v>
      </c>
      <c r="Y697" t="n">
        <v>1</v>
      </c>
      <c r="Z697" t="n">
        <v>10</v>
      </c>
    </row>
    <row r="698">
      <c r="A698" t="n">
        <v>78</v>
      </c>
      <c r="B698" t="n">
        <v>135</v>
      </c>
      <c r="C698" t="inlineStr">
        <is>
          <t xml:space="preserve">CONCLUIDO	</t>
        </is>
      </c>
      <c r="D698" t="n">
        <v>7.1038</v>
      </c>
      <c r="E698" t="n">
        <v>14.08</v>
      </c>
      <c r="F698" t="n">
        <v>10.87</v>
      </c>
      <c r="G698" t="n">
        <v>93.17</v>
      </c>
      <c r="H698" t="n">
        <v>1.21</v>
      </c>
      <c r="I698" t="n">
        <v>7</v>
      </c>
      <c r="J698" t="n">
        <v>302.04</v>
      </c>
      <c r="K698" t="n">
        <v>59.89</v>
      </c>
      <c r="L698" t="n">
        <v>20.5</v>
      </c>
      <c r="M698" t="n">
        <v>5</v>
      </c>
      <c r="N698" t="n">
        <v>86.65000000000001</v>
      </c>
      <c r="O698" t="n">
        <v>37485.7</v>
      </c>
      <c r="P698" t="n">
        <v>154.97</v>
      </c>
      <c r="Q698" t="n">
        <v>623.97</v>
      </c>
      <c r="R698" t="n">
        <v>36.15</v>
      </c>
      <c r="S698" t="n">
        <v>29.8</v>
      </c>
      <c r="T698" t="n">
        <v>2096.01</v>
      </c>
      <c r="U698" t="n">
        <v>0.82</v>
      </c>
      <c r="V698" t="n">
        <v>0.86</v>
      </c>
      <c r="W698" t="n">
        <v>2.36</v>
      </c>
      <c r="X698" t="n">
        <v>0.12</v>
      </c>
      <c r="Y698" t="n">
        <v>1</v>
      </c>
      <c r="Z698" t="n">
        <v>10</v>
      </c>
    </row>
    <row r="699">
      <c r="A699" t="n">
        <v>79</v>
      </c>
      <c r="B699" t="n">
        <v>135</v>
      </c>
      <c r="C699" t="inlineStr">
        <is>
          <t xml:space="preserve">CONCLUIDO	</t>
        </is>
      </c>
      <c r="D699" t="n">
        <v>7.1013</v>
      </c>
      <c r="E699" t="n">
        <v>14.08</v>
      </c>
      <c r="F699" t="n">
        <v>10.88</v>
      </c>
      <c r="G699" t="n">
        <v>93.20999999999999</v>
      </c>
      <c r="H699" t="n">
        <v>1.22</v>
      </c>
      <c r="I699" t="n">
        <v>7</v>
      </c>
      <c r="J699" t="n">
        <v>302.57</v>
      </c>
      <c r="K699" t="n">
        <v>59.89</v>
      </c>
      <c r="L699" t="n">
        <v>20.75</v>
      </c>
      <c r="M699" t="n">
        <v>5</v>
      </c>
      <c r="N699" t="n">
        <v>86.93000000000001</v>
      </c>
      <c r="O699" t="n">
        <v>37551.07</v>
      </c>
      <c r="P699" t="n">
        <v>154.34</v>
      </c>
      <c r="Q699" t="n">
        <v>623.97</v>
      </c>
      <c r="R699" t="n">
        <v>36.39</v>
      </c>
      <c r="S699" t="n">
        <v>29.8</v>
      </c>
      <c r="T699" t="n">
        <v>2218.78</v>
      </c>
      <c r="U699" t="n">
        <v>0.82</v>
      </c>
      <c r="V699" t="n">
        <v>0.86</v>
      </c>
      <c r="W699" t="n">
        <v>2.36</v>
      </c>
      <c r="X699" t="n">
        <v>0.13</v>
      </c>
      <c r="Y699" t="n">
        <v>1</v>
      </c>
      <c r="Z699" t="n">
        <v>10</v>
      </c>
    </row>
    <row r="700">
      <c r="A700" t="n">
        <v>80</v>
      </c>
      <c r="B700" t="n">
        <v>135</v>
      </c>
      <c r="C700" t="inlineStr">
        <is>
          <t xml:space="preserve">CONCLUIDO	</t>
        </is>
      </c>
      <c r="D700" t="n">
        <v>7.1021</v>
      </c>
      <c r="E700" t="n">
        <v>14.08</v>
      </c>
      <c r="F700" t="n">
        <v>10.87</v>
      </c>
      <c r="G700" t="n">
        <v>93.2</v>
      </c>
      <c r="H700" t="n">
        <v>1.23</v>
      </c>
      <c r="I700" t="n">
        <v>7</v>
      </c>
      <c r="J700" t="n">
        <v>303.1</v>
      </c>
      <c r="K700" t="n">
        <v>59.89</v>
      </c>
      <c r="L700" t="n">
        <v>21</v>
      </c>
      <c r="M700" t="n">
        <v>5</v>
      </c>
      <c r="N700" t="n">
        <v>87.20999999999999</v>
      </c>
      <c r="O700" t="n">
        <v>37616.56</v>
      </c>
      <c r="P700" t="n">
        <v>153.61</v>
      </c>
      <c r="Q700" t="n">
        <v>623.97</v>
      </c>
      <c r="R700" t="n">
        <v>36.26</v>
      </c>
      <c r="S700" t="n">
        <v>29.8</v>
      </c>
      <c r="T700" t="n">
        <v>2153.49</v>
      </c>
      <c r="U700" t="n">
        <v>0.82</v>
      </c>
      <c r="V700" t="n">
        <v>0.86</v>
      </c>
      <c r="W700" t="n">
        <v>2.36</v>
      </c>
      <c r="X700" t="n">
        <v>0.13</v>
      </c>
      <c r="Y700" t="n">
        <v>1</v>
      </c>
      <c r="Z700" t="n">
        <v>10</v>
      </c>
    </row>
    <row r="701">
      <c r="A701" t="n">
        <v>81</v>
      </c>
      <c r="B701" t="n">
        <v>135</v>
      </c>
      <c r="C701" t="inlineStr">
        <is>
          <t xml:space="preserve">CONCLUIDO	</t>
        </is>
      </c>
      <c r="D701" t="n">
        <v>7.1034</v>
      </c>
      <c r="E701" t="n">
        <v>14.08</v>
      </c>
      <c r="F701" t="n">
        <v>10.87</v>
      </c>
      <c r="G701" t="n">
        <v>93.18000000000001</v>
      </c>
      <c r="H701" t="n">
        <v>1.25</v>
      </c>
      <c r="I701" t="n">
        <v>7</v>
      </c>
      <c r="J701" t="n">
        <v>303.63</v>
      </c>
      <c r="K701" t="n">
        <v>59.89</v>
      </c>
      <c r="L701" t="n">
        <v>21.25</v>
      </c>
      <c r="M701" t="n">
        <v>5</v>
      </c>
      <c r="N701" t="n">
        <v>87.48999999999999</v>
      </c>
      <c r="O701" t="n">
        <v>37682.17</v>
      </c>
      <c r="P701" t="n">
        <v>152.96</v>
      </c>
      <c r="Q701" t="n">
        <v>623.97</v>
      </c>
      <c r="R701" t="n">
        <v>36.28</v>
      </c>
      <c r="S701" t="n">
        <v>29.8</v>
      </c>
      <c r="T701" t="n">
        <v>2165.17</v>
      </c>
      <c r="U701" t="n">
        <v>0.82</v>
      </c>
      <c r="V701" t="n">
        <v>0.86</v>
      </c>
      <c r="W701" t="n">
        <v>2.36</v>
      </c>
      <c r="X701" t="n">
        <v>0.12</v>
      </c>
      <c r="Y701" t="n">
        <v>1</v>
      </c>
      <c r="Z701" t="n">
        <v>10</v>
      </c>
    </row>
    <row r="702">
      <c r="A702" t="n">
        <v>82</v>
      </c>
      <c r="B702" t="n">
        <v>135</v>
      </c>
      <c r="C702" t="inlineStr">
        <is>
          <t xml:space="preserve">CONCLUIDO	</t>
        </is>
      </c>
      <c r="D702" t="n">
        <v>7.1054</v>
      </c>
      <c r="E702" t="n">
        <v>14.07</v>
      </c>
      <c r="F702" t="n">
        <v>10.87</v>
      </c>
      <c r="G702" t="n">
        <v>93.15000000000001</v>
      </c>
      <c r="H702" t="n">
        <v>1.26</v>
      </c>
      <c r="I702" t="n">
        <v>7</v>
      </c>
      <c r="J702" t="n">
        <v>304.16</v>
      </c>
      <c r="K702" t="n">
        <v>59.89</v>
      </c>
      <c r="L702" t="n">
        <v>21.5</v>
      </c>
      <c r="M702" t="n">
        <v>5</v>
      </c>
      <c r="N702" t="n">
        <v>87.78</v>
      </c>
      <c r="O702" t="n">
        <v>37747.91</v>
      </c>
      <c r="P702" t="n">
        <v>151.39</v>
      </c>
      <c r="Q702" t="n">
        <v>623.98</v>
      </c>
      <c r="R702" t="n">
        <v>36.07</v>
      </c>
      <c r="S702" t="n">
        <v>29.8</v>
      </c>
      <c r="T702" t="n">
        <v>2056.03</v>
      </c>
      <c r="U702" t="n">
        <v>0.83</v>
      </c>
      <c r="V702" t="n">
        <v>0.86</v>
      </c>
      <c r="W702" t="n">
        <v>2.36</v>
      </c>
      <c r="X702" t="n">
        <v>0.12</v>
      </c>
      <c r="Y702" t="n">
        <v>1</v>
      </c>
      <c r="Z702" t="n">
        <v>10</v>
      </c>
    </row>
    <row r="703">
      <c r="A703" t="n">
        <v>83</v>
      </c>
      <c r="B703" t="n">
        <v>135</v>
      </c>
      <c r="C703" t="inlineStr">
        <is>
          <t xml:space="preserve">CONCLUIDO	</t>
        </is>
      </c>
      <c r="D703" t="n">
        <v>7.146</v>
      </c>
      <c r="E703" t="n">
        <v>13.99</v>
      </c>
      <c r="F703" t="n">
        <v>10.84</v>
      </c>
      <c r="G703" t="n">
        <v>108.38</v>
      </c>
      <c r="H703" t="n">
        <v>1.27</v>
      </c>
      <c r="I703" t="n">
        <v>6</v>
      </c>
      <c r="J703" t="n">
        <v>304.7</v>
      </c>
      <c r="K703" t="n">
        <v>59.89</v>
      </c>
      <c r="L703" t="n">
        <v>21.75</v>
      </c>
      <c r="M703" t="n">
        <v>4</v>
      </c>
      <c r="N703" t="n">
        <v>88.06</v>
      </c>
      <c r="O703" t="n">
        <v>37813.76</v>
      </c>
      <c r="P703" t="n">
        <v>150.45</v>
      </c>
      <c r="Q703" t="n">
        <v>623.97</v>
      </c>
      <c r="R703" t="n">
        <v>35.15</v>
      </c>
      <c r="S703" t="n">
        <v>29.8</v>
      </c>
      <c r="T703" t="n">
        <v>1604.26</v>
      </c>
      <c r="U703" t="n">
        <v>0.85</v>
      </c>
      <c r="V703" t="n">
        <v>0.86</v>
      </c>
      <c r="W703" t="n">
        <v>2.36</v>
      </c>
      <c r="X703" t="n">
        <v>0.09</v>
      </c>
      <c r="Y703" t="n">
        <v>1</v>
      </c>
      <c r="Z703" t="n">
        <v>10</v>
      </c>
    </row>
    <row r="704">
      <c r="A704" t="n">
        <v>84</v>
      </c>
      <c r="B704" t="n">
        <v>135</v>
      </c>
      <c r="C704" t="inlineStr">
        <is>
          <t xml:space="preserve">CONCLUIDO	</t>
        </is>
      </c>
      <c r="D704" t="n">
        <v>7.1434</v>
      </c>
      <c r="E704" t="n">
        <v>14</v>
      </c>
      <c r="F704" t="n">
        <v>10.84</v>
      </c>
      <c r="G704" t="n">
        <v>108.42</v>
      </c>
      <c r="H704" t="n">
        <v>1.28</v>
      </c>
      <c r="I704" t="n">
        <v>6</v>
      </c>
      <c r="J704" t="n">
        <v>305.23</v>
      </c>
      <c r="K704" t="n">
        <v>59.89</v>
      </c>
      <c r="L704" t="n">
        <v>22</v>
      </c>
      <c r="M704" t="n">
        <v>3</v>
      </c>
      <c r="N704" t="n">
        <v>88.34999999999999</v>
      </c>
      <c r="O704" t="n">
        <v>37879.74</v>
      </c>
      <c r="P704" t="n">
        <v>150.66</v>
      </c>
      <c r="Q704" t="n">
        <v>624.0599999999999</v>
      </c>
      <c r="R704" t="n">
        <v>35.17</v>
      </c>
      <c r="S704" t="n">
        <v>29.8</v>
      </c>
      <c r="T704" t="n">
        <v>1613.47</v>
      </c>
      <c r="U704" t="n">
        <v>0.85</v>
      </c>
      <c r="V704" t="n">
        <v>0.86</v>
      </c>
      <c r="W704" t="n">
        <v>2.36</v>
      </c>
      <c r="X704" t="n">
        <v>0.1</v>
      </c>
      <c r="Y704" t="n">
        <v>1</v>
      </c>
      <c r="Z704" t="n">
        <v>10</v>
      </c>
    </row>
    <row r="705">
      <c r="A705" t="n">
        <v>85</v>
      </c>
      <c r="B705" t="n">
        <v>135</v>
      </c>
      <c r="C705" t="inlineStr">
        <is>
          <t xml:space="preserve">CONCLUIDO	</t>
        </is>
      </c>
      <c r="D705" t="n">
        <v>7.143</v>
      </c>
      <c r="E705" t="n">
        <v>14</v>
      </c>
      <c r="F705" t="n">
        <v>10.84</v>
      </c>
      <c r="G705" t="n">
        <v>108.43</v>
      </c>
      <c r="H705" t="n">
        <v>1.3</v>
      </c>
      <c r="I705" t="n">
        <v>6</v>
      </c>
      <c r="J705" t="n">
        <v>305.77</v>
      </c>
      <c r="K705" t="n">
        <v>59.89</v>
      </c>
      <c r="L705" t="n">
        <v>22.25</v>
      </c>
      <c r="M705" t="n">
        <v>3</v>
      </c>
      <c r="N705" t="n">
        <v>88.63</v>
      </c>
      <c r="O705" t="n">
        <v>37945.85</v>
      </c>
      <c r="P705" t="n">
        <v>150.48</v>
      </c>
      <c r="Q705" t="n">
        <v>624.0599999999999</v>
      </c>
      <c r="R705" t="n">
        <v>35.27</v>
      </c>
      <c r="S705" t="n">
        <v>29.8</v>
      </c>
      <c r="T705" t="n">
        <v>1664.17</v>
      </c>
      <c r="U705" t="n">
        <v>0.84</v>
      </c>
      <c r="V705" t="n">
        <v>0.86</v>
      </c>
      <c r="W705" t="n">
        <v>2.36</v>
      </c>
      <c r="X705" t="n">
        <v>0.1</v>
      </c>
      <c r="Y705" t="n">
        <v>1</v>
      </c>
      <c r="Z705" t="n">
        <v>10</v>
      </c>
    </row>
    <row r="706">
      <c r="A706" t="n">
        <v>86</v>
      </c>
      <c r="B706" t="n">
        <v>135</v>
      </c>
      <c r="C706" t="inlineStr">
        <is>
          <t xml:space="preserve">CONCLUIDO	</t>
        </is>
      </c>
      <c r="D706" t="n">
        <v>7.1396</v>
      </c>
      <c r="E706" t="n">
        <v>14.01</v>
      </c>
      <c r="F706" t="n">
        <v>10.85</v>
      </c>
      <c r="G706" t="n">
        <v>108.5</v>
      </c>
      <c r="H706" t="n">
        <v>1.31</v>
      </c>
      <c r="I706" t="n">
        <v>6</v>
      </c>
      <c r="J706" t="n">
        <v>306.31</v>
      </c>
      <c r="K706" t="n">
        <v>59.89</v>
      </c>
      <c r="L706" t="n">
        <v>22.5</v>
      </c>
      <c r="M706" t="n">
        <v>2</v>
      </c>
      <c r="N706" t="n">
        <v>88.92</v>
      </c>
      <c r="O706" t="n">
        <v>38012.07</v>
      </c>
      <c r="P706" t="n">
        <v>150.6</v>
      </c>
      <c r="Q706" t="n">
        <v>624.0700000000001</v>
      </c>
      <c r="R706" t="n">
        <v>35.44</v>
      </c>
      <c r="S706" t="n">
        <v>29.8</v>
      </c>
      <c r="T706" t="n">
        <v>1750.52</v>
      </c>
      <c r="U706" t="n">
        <v>0.84</v>
      </c>
      <c r="V706" t="n">
        <v>0.86</v>
      </c>
      <c r="W706" t="n">
        <v>2.36</v>
      </c>
      <c r="X706" t="n">
        <v>0.1</v>
      </c>
      <c r="Y706" t="n">
        <v>1</v>
      </c>
      <c r="Z706" t="n">
        <v>10</v>
      </c>
    </row>
    <row r="707">
      <c r="A707" t="n">
        <v>87</v>
      </c>
      <c r="B707" t="n">
        <v>135</v>
      </c>
      <c r="C707" t="inlineStr">
        <is>
          <t xml:space="preserve">CONCLUIDO	</t>
        </is>
      </c>
      <c r="D707" t="n">
        <v>7.1393</v>
      </c>
      <c r="E707" t="n">
        <v>14.01</v>
      </c>
      <c r="F707" t="n">
        <v>10.85</v>
      </c>
      <c r="G707" t="n">
        <v>108.51</v>
      </c>
      <c r="H707" t="n">
        <v>1.32</v>
      </c>
      <c r="I707" t="n">
        <v>6</v>
      </c>
      <c r="J707" t="n">
        <v>306.84</v>
      </c>
      <c r="K707" t="n">
        <v>59.89</v>
      </c>
      <c r="L707" t="n">
        <v>22.75</v>
      </c>
      <c r="M707" t="n">
        <v>2</v>
      </c>
      <c r="N707" t="n">
        <v>89.20999999999999</v>
      </c>
      <c r="O707" t="n">
        <v>38078.42</v>
      </c>
      <c r="P707" t="n">
        <v>150.64</v>
      </c>
      <c r="Q707" t="n">
        <v>624.0599999999999</v>
      </c>
      <c r="R707" t="n">
        <v>35.46</v>
      </c>
      <c r="S707" t="n">
        <v>29.8</v>
      </c>
      <c r="T707" t="n">
        <v>1756.81</v>
      </c>
      <c r="U707" t="n">
        <v>0.84</v>
      </c>
      <c r="V707" t="n">
        <v>0.86</v>
      </c>
      <c r="W707" t="n">
        <v>2.36</v>
      </c>
      <c r="X707" t="n">
        <v>0.1</v>
      </c>
      <c r="Y707" t="n">
        <v>1</v>
      </c>
      <c r="Z707" t="n">
        <v>10</v>
      </c>
    </row>
    <row r="708">
      <c r="A708" t="n">
        <v>88</v>
      </c>
      <c r="B708" t="n">
        <v>135</v>
      </c>
      <c r="C708" t="inlineStr">
        <is>
          <t xml:space="preserve">CONCLUIDO	</t>
        </is>
      </c>
      <c r="D708" t="n">
        <v>7.141</v>
      </c>
      <c r="E708" t="n">
        <v>14</v>
      </c>
      <c r="F708" t="n">
        <v>10.85</v>
      </c>
      <c r="G708" t="n">
        <v>108.47</v>
      </c>
      <c r="H708" t="n">
        <v>1.33</v>
      </c>
      <c r="I708" t="n">
        <v>6</v>
      </c>
      <c r="J708" t="n">
        <v>307.38</v>
      </c>
      <c r="K708" t="n">
        <v>59.89</v>
      </c>
      <c r="L708" t="n">
        <v>23</v>
      </c>
      <c r="M708" t="n">
        <v>2</v>
      </c>
      <c r="N708" t="n">
        <v>89.5</v>
      </c>
      <c r="O708" t="n">
        <v>38144.9</v>
      </c>
      <c r="P708" t="n">
        <v>150.7</v>
      </c>
      <c r="Q708" t="n">
        <v>624.08</v>
      </c>
      <c r="R708" t="n">
        <v>35.37</v>
      </c>
      <c r="S708" t="n">
        <v>29.8</v>
      </c>
      <c r="T708" t="n">
        <v>1714.17</v>
      </c>
      <c r="U708" t="n">
        <v>0.84</v>
      </c>
      <c r="V708" t="n">
        <v>0.86</v>
      </c>
      <c r="W708" t="n">
        <v>2.36</v>
      </c>
      <c r="X708" t="n">
        <v>0.1</v>
      </c>
      <c r="Y708" t="n">
        <v>1</v>
      </c>
      <c r="Z708" t="n">
        <v>10</v>
      </c>
    </row>
    <row r="709">
      <c r="A709" t="n">
        <v>89</v>
      </c>
      <c r="B709" t="n">
        <v>135</v>
      </c>
      <c r="C709" t="inlineStr">
        <is>
          <t xml:space="preserve">CONCLUIDO	</t>
        </is>
      </c>
      <c r="D709" t="n">
        <v>7.1417</v>
      </c>
      <c r="E709" t="n">
        <v>14</v>
      </c>
      <c r="F709" t="n">
        <v>10.85</v>
      </c>
      <c r="G709" t="n">
        <v>108.46</v>
      </c>
      <c r="H709" t="n">
        <v>1.35</v>
      </c>
      <c r="I709" t="n">
        <v>6</v>
      </c>
      <c r="J709" t="n">
        <v>307.92</v>
      </c>
      <c r="K709" t="n">
        <v>59.89</v>
      </c>
      <c r="L709" t="n">
        <v>23.25</v>
      </c>
      <c r="M709" t="n">
        <v>1</v>
      </c>
      <c r="N709" t="n">
        <v>89.79000000000001</v>
      </c>
      <c r="O709" t="n">
        <v>38211.5</v>
      </c>
      <c r="P709" t="n">
        <v>150.94</v>
      </c>
      <c r="Q709" t="n">
        <v>624.0599999999999</v>
      </c>
      <c r="R709" t="n">
        <v>35.29</v>
      </c>
      <c r="S709" t="n">
        <v>29.8</v>
      </c>
      <c r="T709" t="n">
        <v>1674.28</v>
      </c>
      <c r="U709" t="n">
        <v>0.84</v>
      </c>
      <c r="V709" t="n">
        <v>0.86</v>
      </c>
      <c r="W709" t="n">
        <v>2.36</v>
      </c>
      <c r="X709" t="n">
        <v>0.1</v>
      </c>
      <c r="Y709" t="n">
        <v>1</v>
      </c>
      <c r="Z709" t="n">
        <v>10</v>
      </c>
    </row>
    <row r="710">
      <c r="A710" t="n">
        <v>90</v>
      </c>
      <c r="B710" t="n">
        <v>135</v>
      </c>
      <c r="C710" t="inlineStr">
        <is>
          <t xml:space="preserve">CONCLUIDO	</t>
        </is>
      </c>
      <c r="D710" t="n">
        <v>7.1396</v>
      </c>
      <c r="E710" t="n">
        <v>14.01</v>
      </c>
      <c r="F710" t="n">
        <v>10.85</v>
      </c>
      <c r="G710" t="n">
        <v>108.5</v>
      </c>
      <c r="H710" t="n">
        <v>1.36</v>
      </c>
      <c r="I710" t="n">
        <v>6</v>
      </c>
      <c r="J710" t="n">
        <v>308.46</v>
      </c>
      <c r="K710" t="n">
        <v>59.89</v>
      </c>
      <c r="L710" t="n">
        <v>23.5</v>
      </c>
      <c r="M710" t="n">
        <v>1</v>
      </c>
      <c r="N710" t="n">
        <v>90.08</v>
      </c>
      <c r="O710" t="n">
        <v>38278.23</v>
      </c>
      <c r="P710" t="n">
        <v>151.03</v>
      </c>
      <c r="Q710" t="n">
        <v>624.0599999999999</v>
      </c>
      <c r="R710" t="n">
        <v>35.43</v>
      </c>
      <c r="S710" t="n">
        <v>29.8</v>
      </c>
      <c r="T710" t="n">
        <v>1742.14</v>
      </c>
      <c r="U710" t="n">
        <v>0.84</v>
      </c>
      <c r="V710" t="n">
        <v>0.86</v>
      </c>
      <c r="W710" t="n">
        <v>2.37</v>
      </c>
      <c r="X710" t="n">
        <v>0.1</v>
      </c>
      <c r="Y710" t="n">
        <v>1</v>
      </c>
      <c r="Z710" t="n">
        <v>10</v>
      </c>
    </row>
    <row r="711">
      <c r="A711" t="n">
        <v>91</v>
      </c>
      <c r="B711" t="n">
        <v>135</v>
      </c>
      <c r="C711" t="inlineStr">
        <is>
          <t xml:space="preserve">CONCLUIDO	</t>
        </is>
      </c>
      <c r="D711" t="n">
        <v>7.1382</v>
      </c>
      <c r="E711" t="n">
        <v>14.01</v>
      </c>
      <c r="F711" t="n">
        <v>10.85</v>
      </c>
      <c r="G711" t="n">
        <v>108.53</v>
      </c>
      <c r="H711" t="n">
        <v>1.37</v>
      </c>
      <c r="I711" t="n">
        <v>6</v>
      </c>
      <c r="J711" t="n">
        <v>309.01</v>
      </c>
      <c r="K711" t="n">
        <v>59.89</v>
      </c>
      <c r="L711" t="n">
        <v>23.75</v>
      </c>
      <c r="M711" t="n">
        <v>0</v>
      </c>
      <c r="N711" t="n">
        <v>90.37</v>
      </c>
      <c r="O711" t="n">
        <v>38345.09</v>
      </c>
      <c r="P711" t="n">
        <v>151.33</v>
      </c>
      <c r="Q711" t="n">
        <v>624.0599999999999</v>
      </c>
      <c r="R711" t="n">
        <v>35.45</v>
      </c>
      <c r="S711" t="n">
        <v>29.8</v>
      </c>
      <c r="T711" t="n">
        <v>1755.18</v>
      </c>
      <c r="U711" t="n">
        <v>0.84</v>
      </c>
      <c r="V711" t="n">
        <v>0.86</v>
      </c>
      <c r="W711" t="n">
        <v>2.37</v>
      </c>
      <c r="X711" t="n">
        <v>0.11</v>
      </c>
      <c r="Y711" t="n">
        <v>1</v>
      </c>
      <c r="Z711" t="n">
        <v>10</v>
      </c>
    </row>
    <row r="712">
      <c r="A712" t="n">
        <v>0</v>
      </c>
      <c r="B712" t="n">
        <v>80</v>
      </c>
      <c r="C712" t="inlineStr">
        <is>
          <t xml:space="preserve">CONCLUIDO	</t>
        </is>
      </c>
      <c r="D712" t="n">
        <v>5.235</v>
      </c>
      <c r="E712" t="n">
        <v>19.1</v>
      </c>
      <c r="F712" t="n">
        <v>13.07</v>
      </c>
      <c r="G712" t="n">
        <v>6.82</v>
      </c>
      <c r="H712" t="n">
        <v>0.11</v>
      </c>
      <c r="I712" t="n">
        <v>115</v>
      </c>
      <c r="J712" t="n">
        <v>159.12</v>
      </c>
      <c r="K712" t="n">
        <v>50.28</v>
      </c>
      <c r="L712" t="n">
        <v>1</v>
      </c>
      <c r="M712" t="n">
        <v>113</v>
      </c>
      <c r="N712" t="n">
        <v>27.84</v>
      </c>
      <c r="O712" t="n">
        <v>19859.16</v>
      </c>
      <c r="P712" t="n">
        <v>159.29</v>
      </c>
      <c r="Q712" t="n">
        <v>624.22</v>
      </c>
      <c r="R712" t="n">
        <v>104.35</v>
      </c>
      <c r="S712" t="n">
        <v>29.8</v>
      </c>
      <c r="T712" t="n">
        <v>35658.52</v>
      </c>
      <c r="U712" t="n">
        <v>0.29</v>
      </c>
      <c r="V712" t="n">
        <v>0.71</v>
      </c>
      <c r="W712" t="n">
        <v>2.55</v>
      </c>
      <c r="X712" t="n">
        <v>2.32</v>
      </c>
      <c r="Y712" t="n">
        <v>1</v>
      </c>
      <c r="Z712" t="n">
        <v>10</v>
      </c>
    </row>
    <row r="713">
      <c r="A713" t="n">
        <v>1</v>
      </c>
      <c r="B713" t="n">
        <v>80</v>
      </c>
      <c r="C713" t="inlineStr">
        <is>
          <t xml:space="preserve">CONCLUIDO	</t>
        </is>
      </c>
      <c r="D713" t="n">
        <v>5.6587</v>
      </c>
      <c r="E713" t="n">
        <v>17.67</v>
      </c>
      <c r="F713" t="n">
        <v>12.51</v>
      </c>
      <c r="G713" t="n">
        <v>8.529999999999999</v>
      </c>
      <c r="H713" t="n">
        <v>0.14</v>
      </c>
      <c r="I713" t="n">
        <v>88</v>
      </c>
      <c r="J713" t="n">
        <v>159.48</v>
      </c>
      <c r="K713" t="n">
        <v>50.28</v>
      </c>
      <c r="L713" t="n">
        <v>1.25</v>
      </c>
      <c r="M713" t="n">
        <v>86</v>
      </c>
      <c r="N713" t="n">
        <v>27.95</v>
      </c>
      <c r="O713" t="n">
        <v>19902.91</v>
      </c>
      <c r="P713" t="n">
        <v>151.7</v>
      </c>
      <c r="Q713" t="n">
        <v>624.21</v>
      </c>
      <c r="R713" t="n">
        <v>87.02</v>
      </c>
      <c r="S713" t="n">
        <v>29.8</v>
      </c>
      <c r="T713" t="n">
        <v>27130.08</v>
      </c>
      <c r="U713" t="n">
        <v>0.34</v>
      </c>
      <c r="V713" t="n">
        <v>0.75</v>
      </c>
      <c r="W713" t="n">
        <v>2.5</v>
      </c>
      <c r="X713" t="n">
        <v>1.76</v>
      </c>
      <c r="Y713" t="n">
        <v>1</v>
      </c>
      <c r="Z713" t="n">
        <v>10</v>
      </c>
    </row>
    <row r="714">
      <c r="A714" t="n">
        <v>2</v>
      </c>
      <c r="B714" t="n">
        <v>80</v>
      </c>
      <c r="C714" t="inlineStr">
        <is>
          <t xml:space="preserve">CONCLUIDO	</t>
        </is>
      </c>
      <c r="D714" t="n">
        <v>5.9355</v>
      </c>
      <c r="E714" t="n">
        <v>16.85</v>
      </c>
      <c r="F714" t="n">
        <v>12.2</v>
      </c>
      <c r="G714" t="n">
        <v>10.17</v>
      </c>
      <c r="H714" t="n">
        <v>0.17</v>
      </c>
      <c r="I714" t="n">
        <v>72</v>
      </c>
      <c r="J714" t="n">
        <v>159.83</v>
      </c>
      <c r="K714" t="n">
        <v>50.28</v>
      </c>
      <c r="L714" t="n">
        <v>1.5</v>
      </c>
      <c r="M714" t="n">
        <v>70</v>
      </c>
      <c r="N714" t="n">
        <v>28.05</v>
      </c>
      <c r="O714" t="n">
        <v>19946.71</v>
      </c>
      <c r="P714" t="n">
        <v>147.24</v>
      </c>
      <c r="Q714" t="n">
        <v>624.0700000000001</v>
      </c>
      <c r="R714" t="n">
        <v>77.43000000000001</v>
      </c>
      <c r="S714" t="n">
        <v>29.8</v>
      </c>
      <c r="T714" t="n">
        <v>22412.94</v>
      </c>
      <c r="U714" t="n">
        <v>0.38</v>
      </c>
      <c r="V714" t="n">
        <v>0.77</v>
      </c>
      <c r="W714" t="n">
        <v>2.48</v>
      </c>
      <c r="X714" t="n">
        <v>1.45</v>
      </c>
      <c r="Y714" t="n">
        <v>1</v>
      </c>
      <c r="Z714" t="n">
        <v>10</v>
      </c>
    </row>
    <row r="715">
      <c r="A715" t="n">
        <v>3</v>
      </c>
      <c r="B715" t="n">
        <v>80</v>
      </c>
      <c r="C715" t="inlineStr">
        <is>
          <t xml:space="preserve">CONCLUIDO	</t>
        </is>
      </c>
      <c r="D715" t="n">
        <v>6.1761</v>
      </c>
      <c r="E715" t="n">
        <v>16.19</v>
      </c>
      <c r="F715" t="n">
        <v>11.93</v>
      </c>
      <c r="G715" t="n">
        <v>11.93</v>
      </c>
      <c r="H715" t="n">
        <v>0.19</v>
      </c>
      <c r="I715" t="n">
        <v>60</v>
      </c>
      <c r="J715" t="n">
        <v>160.19</v>
      </c>
      <c r="K715" t="n">
        <v>50.28</v>
      </c>
      <c r="L715" t="n">
        <v>1.75</v>
      </c>
      <c r="M715" t="n">
        <v>58</v>
      </c>
      <c r="N715" t="n">
        <v>28.16</v>
      </c>
      <c r="O715" t="n">
        <v>19990.53</v>
      </c>
      <c r="P715" t="n">
        <v>143.11</v>
      </c>
      <c r="Q715" t="n">
        <v>624.09</v>
      </c>
      <c r="R715" t="n">
        <v>69.40000000000001</v>
      </c>
      <c r="S715" t="n">
        <v>29.8</v>
      </c>
      <c r="T715" t="n">
        <v>18457.22</v>
      </c>
      <c r="U715" t="n">
        <v>0.43</v>
      </c>
      <c r="V715" t="n">
        <v>0.78</v>
      </c>
      <c r="W715" t="n">
        <v>2.45</v>
      </c>
      <c r="X715" t="n">
        <v>1.18</v>
      </c>
      <c r="Y715" t="n">
        <v>1</v>
      </c>
      <c r="Z715" t="n">
        <v>10</v>
      </c>
    </row>
    <row r="716">
      <c r="A716" t="n">
        <v>4</v>
      </c>
      <c r="B716" t="n">
        <v>80</v>
      </c>
      <c r="C716" t="inlineStr">
        <is>
          <t xml:space="preserve">CONCLUIDO	</t>
        </is>
      </c>
      <c r="D716" t="n">
        <v>6.3348</v>
      </c>
      <c r="E716" t="n">
        <v>15.79</v>
      </c>
      <c r="F716" t="n">
        <v>11.79</v>
      </c>
      <c r="G716" t="n">
        <v>13.6</v>
      </c>
      <c r="H716" t="n">
        <v>0.22</v>
      </c>
      <c r="I716" t="n">
        <v>52</v>
      </c>
      <c r="J716" t="n">
        <v>160.54</v>
      </c>
      <c r="K716" t="n">
        <v>50.28</v>
      </c>
      <c r="L716" t="n">
        <v>2</v>
      </c>
      <c r="M716" t="n">
        <v>50</v>
      </c>
      <c r="N716" t="n">
        <v>28.26</v>
      </c>
      <c r="O716" t="n">
        <v>20034.4</v>
      </c>
      <c r="P716" t="n">
        <v>140.58</v>
      </c>
      <c r="Q716" t="n">
        <v>624.15</v>
      </c>
      <c r="R716" t="n">
        <v>64.7</v>
      </c>
      <c r="S716" t="n">
        <v>29.8</v>
      </c>
      <c r="T716" t="n">
        <v>16146.34</v>
      </c>
      <c r="U716" t="n">
        <v>0.46</v>
      </c>
      <c r="V716" t="n">
        <v>0.79</v>
      </c>
      <c r="W716" t="n">
        <v>2.44</v>
      </c>
      <c r="X716" t="n">
        <v>1.04</v>
      </c>
      <c r="Y716" t="n">
        <v>1</v>
      </c>
      <c r="Z716" t="n">
        <v>10</v>
      </c>
    </row>
    <row r="717">
      <c r="A717" t="n">
        <v>5</v>
      </c>
      <c r="B717" t="n">
        <v>80</v>
      </c>
      <c r="C717" t="inlineStr">
        <is>
          <t xml:space="preserve">CONCLUIDO	</t>
        </is>
      </c>
      <c r="D717" t="n">
        <v>6.4882</v>
      </c>
      <c r="E717" t="n">
        <v>15.41</v>
      </c>
      <c r="F717" t="n">
        <v>11.64</v>
      </c>
      <c r="G717" t="n">
        <v>15.52</v>
      </c>
      <c r="H717" t="n">
        <v>0.25</v>
      </c>
      <c r="I717" t="n">
        <v>45</v>
      </c>
      <c r="J717" t="n">
        <v>160.9</v>
      </c>
      <c r="K717" t="n">
        <v>50.28</v>
      </c>
      <c r="L717" t="n">
        <v>2.25</v>
      </c>
      <c r="M717" t="n">
        <v>43</v>
      </c>
      <c r="N717" t="n">
        <v>28.37</v>
      </c>
      <c r="O717" t="n">
        <v>20078.3</v>
      </c>
      <c r="P717" t="n">
        <v>138.19</v>
      </c>
      <c r="Q717" t="n">
        <v>624.1</v>
      </c>
      <c r="R717" t="n">
        <v>59.93</v>
      </c>
      <c r="S717" t="n">
        <v>29.8</v>
      </c>
      <c r="T717" t="n">
        <v>13798.43</v>
      </c>
      <c r="U717" t="n">
        <v>0.5</v>
      </c>
      <c r="V717" t="n">
        <v>0.8</v>
      </c>
      <c r="W717" t="n">
        <v>2.43</v>
      </c>
      <c r="X717" t="n">
        <v>0.89</v>
      </c>
      <c r="Y717" t="n">
        <v>1</v>
      </c>
      <c r="Z717" t="n">
        <v>10</v>
      </c>
    </row>
    <row r="718">
      <c r="A718" t="n">
        <v>6</v>
      </c>
      <c r="B718" t="n">
        <v>80</v>
      </c>
      <c r="C718" t="inlineStr">
        <is>
          <t xml:space="preserve">CONCLUIDO	</t>
        </is>
      </c>
      <c r="D718" t="n">
        <v>6.6025</v>
      </c>
      <c r="E718" t="n">
        <v>15.15</v>
      </c>
      <c r="F718" t="n">
        <v>11.53</v>
      </c>
      <c r="G718" t="n">
        <v>17.3</v>
      </c>
      <c r="H718" t="n">
        <v>0.27</v>
      </c>
      <c r="I718" t="n">
        <v>40</v>
      </c>
      <c r="J718" t="n">
        <v>161.26</v>
      </c>
      <c r="K718" t="n">
        <v>50.28</v>
      </c>
      <c r="L718" t="n">
        <v>2.5</v>
      </c>
      <c r="M718" t="n">
        <v>38</v>
      </c>
      <c r="N718" t="n">
        <v>28.48</v>
      </c>
      <c r="O718" t="n">
        <v>20122.23</v>
      </c>
      <c r="P718" t="n">
        <v>136.02</v>
      </c>
      <c r="Q718" t="n">
        <v>624.08</v>
      </c>
      <c r="R718" t="n">
        <v>56.94</v>
      </c>
      <c r="S718" t="n">
        <v>29.8</v>
      </c>
      <c r="T718" t="n">
        <v>12329.31</v>
      </c>
      <c r="U718" t="n">
        <v>0.52</v>
      </c>
      <c r="V718" t="n">
        <v>0.8100000000000001</v>
      </c>
      <c r="W718" t="n">
        <v>2.41</v>
      </c>
      <c r="X718" t="n">
        <v>0.78</v>
      </c>
      <c r="Y718" t="n">
        <v>1</v>
      </c>
      <c r="Z718" t="n">
        <v>10</v>
      </c>
    </row>
    <row r="719">
      <c r="A719" t="n">
        <v>7</v>
      </c>
      <c r="B719" t="n">
        <v>80</v>
      </c>
      <c r="C719" t="inlineStr">
        <is>
          <t xml:space="preserve">CONCLUIDO	</t>
        </is>
      </c>
      <c r="D719" t="n">
        <v>6.7033</v>
      </c>
      <c r="E719" t="n">
        <v>14.92</v>
      </c>
      <c r="F719" t="n">
        <v>11.43</v>
      </c>
      <c r="G719" t="n">
        <v>19.06</v>
      </c>
      <c r="H719" t="n">
        <v>0.3</v>
      </c>
      <c r="I719" t="n">
        <v>36</v>
      </c>
      <c r="J719" t="n">
        <v>161.61</v>
      </c>
      <c r="K719" t="n">
        <v>50.28</v>
      </c>
      <c r="L719" t="n">
        <v>2.75</v>
      </c>
      <c r="M719" t="n">
        <v>34</v>
      </c>
      <c r="N719" t="n">
        <v>28.58</v>
      </c>
      <c r="O719" t="n">
        <v>20166.2</v>
      </c>
      <c r="P719" t="n">
        <v>134.12</v>
      </c>
      <c r="Q719" t="n">
        <v>624.02</v>
      </c>
      <c r="R719" t="n">
        <v>53.7</v>
      </c>
      <c r="S719" t="n">
        <v>29.8</v>
      </c>
      <c r="T719" t="n">
        <v>10728.02</v>
      </c>
      <c r="U719" t="n">
        <v>0.55</v>
      </c>
      <c r="V719" t="n">
        <v>0.82</v>
      </c>
      <c r="W719" t="n">
        <v>2.41</v>
      </c>
      <c r="X719" t="n">
        <v>0.6899999999999999</v>
      </c>
      <c r="Y719" t="n">
        <v>1</v>
      </c>
      <c r="Z719" t="n">
        <v>10</v>
      </c>
    </row>
    <row r="720">
      <c r="A720" t="n">
        <v>8</v>
      </c>
      <c r="B720" t="n">
        <v>80</v>
      </c>
      <c r="C720" t="inlineStr">
        <is>
          <t xml:space="preserve">CONCLUIDO	</t>
        </is>
      </c>
      <c r="D720" t="n">
        <v>6.7676</v>
      </c>
      <c r="E720" t="n">
        <v>14.78</v>
      </c>
      <c r="F720" t="n">
        <v>11.39</v>
      </c>
      <c r="G720" t="n">
        <v>20.71</v>
      </c>
      <c r="H720" t="n">
        <v>0.33</v>
      </c>
      <c r="I720" t="n">
        <v>33</v>
      </c>
      <c r="J720" t="n">
        <v>161.97</v>
      </c>
      <c r="K720" t="n">
        <v>50.28</v>
      </c>
      <c r="L720" t="n">
        <v>3</v>
      </c>
      <c r="M720" t="n">
        <v>31</v>
      </c>
      <c r="N720" t="n">
        <v>28.69</v>
      </c>
      <c r="O720" t="n">
        <v>20210.21</v>
      </c>
      <c r="P720" t="n">
        <v>133.07</v>
      </c>
      <c r="Q720" t="n">
        <v>624</v>
      </c>
      <c r="R720" t="n">
        <v>52.4</v>
      </c>
      <c r="S720" t="n">
        <v>29.8</v>
      </c>
      <c r="T720" t="n">
        <v>10091.23</v>
      </c>
      <c r="U720" t="n">
        <v>0.57</v>
      </c>
      <c r="V720" t="n">
        <v>0.82</v>
      </c>
      <c r="W720" t="n">
        <v>2.4</v>
      </c>
      <c r="X720" t="n">
        <v>0.64</v>
      </c>
      <c r="Y720" t="n">
        <v>1</v>
      </c>
      <c r="Z720" t="n">
        <v>10</v>
      </c>
    </row>
    <row r="721">
      <c r="A721" t="n">
        <v>9</v>
      </c>
      <c r="B721" t="n">
        <v>80</v>
      </c>
      <c r="C721" t="inlineStr">
        <is>
          <t xml:space="preserve">CONCLUIDO	</t>
        </is>
      </c>
      <c r="D721" t="n">
        <v>6.8407</v>
      </c>
      <c r="E721" t="n">
        <v>14.62</v>
      </c>
      <c r="F721" t="n">
        <v>11.33</v>
      </c>
      <c r="G721" t="n">
        <v>22.65</v>
      </c>
      <c r="H721" t="n">
        <v>0.35</v>
      </c>
      <c r="I721" t="n">
        <v>30</v>
      </c>
      <c r="J721" t="n">
        <v>162.33</v>
      </c>
      <c r="K721" t="n">
        <v>50.28</v>
      </c>
      <c r="L721" t="n">
        <v>3.25</v>
      </c>
      <c r="M721" t="n">
        <v>28</v>
      </c>
      <c r="N721" t="n">
        <v>28.8</v>
      </c>
      <c r="O721" t="n">
        <v>20254.26</v>
      </c>
      <c r="P721" t="n">
        <v>131.36</v>
      </c>
      <c r="Q721" t="n">
        <v>624.0599999999999</v>
      </c>
      <c r="R721" t="n">
        <v>50.35</v>
      </c>
      <c r="S721" t="n">
        <v>29.8</v>
      </c>
      <c r="T721" t="n">
        <v>9081.48</v>
      </c>
      <c r="U721" t="n">
        <v>0.59</v>
      </c>
      <c r="V721" t="n">
        <v>0.82</v>
      </c>
      <c r="W721" t="n">
        <v>2.4</v>
      </c>
      <c r="X721" t="n">
        <v>0.58</v>
      </c>
      <c r="Y721" t="n">
        <v>1</v>
      </c>
      <c r="Z721" t="n">
        <v>10</v>
      </c>
    </row>
    <row r="722">
      <c r="A722" t="n">
        <v>10</v>
      </c>
      <c r="B722" t="n">
        <v>80</v>
      </c>
      <c r="C722" t="inlineStr">
        <is>
          <t xml:space="preserve">CONCLUIDO	</t>
        </is>
      </c>
      <c r="D722" t="n">
        <v>6.8871</v>
      </c>
      <c r="E722" t="n">
        <v>14.52</v>
      </c>
      <c r="F722" t="n">
        <v>11.29</v>
      </c>
      <c r="G722" t="n">
        <v>24.2</v>
      </c>
      <c r="H722" t="n">
        <v>0.38</v>
      </c>
      <c r="I722" t="n">
        <v>28</v>
      </c>
      <c r="J722" t="n">
        <v>162.68</v>
      </c>
      <c r="K722" t="n">
        <v>50.28</v>
      </c>
      <c r="L722" t="n">
        <v>3.5</v>
      </c>
      <c r="M722" t="n">
        <v>26</v>
      </c>
      <c r="N722" t="n">
        <v>28.9</v>
      </c>
      <c r="O722" t="n">
        <v>20298.34</v>
      </c>
      <c r="P722" t="n">
        <v>130.4</v>
      </c>
      <c r="Q722" t="n">
        <v>623.97</v>
      </c>
      <c r="R722" t="n">
        <v>49.32</v>
      </c>
      <c r="S722" t="n">
        <v>29.8</v>
      </c>
      <c r="T722" t="n">
        <v>8578.66</v>
      </c>
      <c r="U722" t="n">
        <v>0.6</v>
      </c>
      <c r="V722" t="n">
        <v>0.83</v>
      </c>
      <c r="W722" t="n">
        <v>2.4</v>
      </c>
      <c r="X722" t="n">
        <v>0.55</v>
      </c>
      <c r="Y722" t="n">
        <v>1</v>
      </c>
      <c r="Z722" t="n">
        <v>10</v>
      </c>
    </row>
    <row r="723">
      <c r="A723" t="n">
        <v>11</v>
      </c>
      <c r="B723" t="n">
        <v>80</v>
      </c>
      <c r="C723" t="inlineStr">
        <is>
          <t xml:space="preserve">CONCLUIDO	</t>
        </is>
      </c>
      <c r="D723" t="n">
        <v>6.945</v>
      </c>
      <c r="E723" t="n">
        <v>14.4</v>
      </c>
      <c r="F723" t="n">
        <v>11.24</v>
      </c>
      <c r="G723" t="n">
        <v>25.93</v>
      </c>
      <c r="H723" t="n">
        <v>0.41</v>
      </c>
      <c r="I723" t="n">
        <v>26</v>
      </c>
      <c r="J723" t="n">
        <v>163.04</v>
      </c>
      <c r="K723" t="n">
        <v>50.28</v>
      </c>
      <c r="L723" t="n">
        <v>3.75</v>
      </c>
      <c r="M723" t="n">
        <v>24</v>
      </c>
      <c r="N723" t="n">
        <v>29.01</v>
      </c>
      <c r="O723" t="n">
        <v>20342.46</v>
      </c>
      <c r="P723" t="n">
        <v>128.76</v>
      </c>
      <c r="Q723" t="n">
        <v>623.97</v>
      </c>
      <c r="R723" t="n">
        <v>47.82</v>
      </c>
      <c r="S723" t="n">
        <v>29.8</v>
      </c>
      <c r="T723" t="n">
        <v>7837.27</v>
      </c>
      <c r="U723" t="n">
        <v>0.62</v>
      </c>
      <c r="V723" t="n">
        <v>0.83</v>
      </c>
      <c r="W723" t="n">
        <v>2.39</v>
      </c>
      <c r="X723" t="n">
        <v>0.49</v>
      </c>
      <c r="Y723" t="n">
        <v>1</v>
      </c>
      <c r="Z723" t="n">
        <v>10</v>
      </c>
    </row>
    <row r="724">
      <c r="A724" t="n">
        <v>12</v>
      </c>
      <c r="B724" t="n">
        <v>80</v>
      </c>
      <c r="C724" t="inlineStr">
        <is>
          <t xml:space="preserve">CONCLUIDO	</t>
        </is>
      </c>
      <c r="D724" t="n">
        <v>6.9907</v>
      </c>
      <c r="E724" t="n">
        <v>14.3</v>
      </c>
      <c r="F724" t="n">
        <v>11.21</v>
      </c>
      <c r="G724" t="n">
        <v>28.02</v>
      </c>
      <c r="H724" t="n">
        <v>0.43</v>
      </c>
      <c r="I724" t="n">
        <v>24</v>
      </c>
      <c r="J724" t="n">
        <v>163.4</v>
      </c>
      <c r="K724" t="n">
        <v>50.28</v>
      </c>
      <c r="L724" t="n">
        <v>4</v>
      </c>
      <c r="M724" t="n">
        <v>22</v>
      </c>
      <c r="N724" t="n">
        <v>29.12</v>
      </c>
      <c r="O724" t="n">
        <v>20386.62</v>
      </c>
      <c r="P724" t="n">
        <v>127.9</v>
      </c>
      <c r="Q724" t="n">
        <v>624.02</v>
      </c>
      <c r="R724" t="n">
        <v>46.58</v>
      </c>
      <c r="S724" t="n">
        <v>29.8</v>
      </c>
      <c r="T724" t="n">
        <v>7228.73</v>
      </c>
      <c r="U724" t="n">
        <v>0.64</v>
      </c>
      <c r="V724" t="n">
        <v>0.83</v>
      </c>
      <c r="W724" t="n">
        <v>2.39</v>
      </c>
      <c r="X724" t="n">
        <v>0.46</v>
      </c>
      <c r="Y724" t="n">
        <v>1</v>
      </c>
      <c r="Z724" t="n">
        <v>10</v>
      </c>
    </row>
    <row r="725">
      <c r="A725" t="n">
        <v>13</v>
      </c>
      <c r="B725" t="n">
        <v>80</v>
      </c>
      <c r="C725" t="inlineStr">
        <is>
          <t xml:space="preserve">CONCLUIDO	</t>
        </is>
      </c>
      <c r="D725" t="n">
        <v>7.0133</v>
      </c>
      <c r="E725" t="n">
        <v>14.26</v>
      </c>
      <c r="F725" t="n">
        <v>11.19</v>
      </c>
      <c r="G725" t="n">
        <v>29.2</v>
      </c>
      <c r="H725" t="n">
        <v>0.46</v>
      </c>
      <c r="I725" t="n">
        <v>23</v>
      </c>
      <c r="J725" t="n">
        <v>163.76</v>
      </c>
      <c r="K725" t="n">
        <v>50.28</v>
      </c>
      <c r="L725" t="n">
        <v>4.25</v>
      </c>
      <c r="M725" t="n">
        <v>21</v>
      </c>
      <c r="N725" t="n">
        <v>29.23</v>
      </c>
      <c r="O725" t="n">
        <v>20430.81</v>
      </c>
      <c r="P725" t="n">
        <v>126.91</v>
      </c>
      <c r="Q725" t="n">
        <v>624.0700000000001</v>
      </c>
      <c r="R725" t="n">
        <v>46.07</v>
      </c>
      <c r="S725" t="n">
        <v>29.8</v>
      </c>
      <c r="T725" t="n">
        <v>6975.98</v>
      </c>
      <c r="U725" t="n">
        <v>0.65</v>
      </c>
      <c r="V725" t="n">
        <v>0.83</v>
      </c>
      <c r="W725" t="n">
        <v>2.39</v>
      </c>
      <c r="X725" t="n">
        <v>0.44</v>
      </c>
      <c r="Y725" t="n">
        <v>1</v>
      </c>
      <c r="Z725" t="n">
        <v>10</v>
      </c>
    </row>
    <row r="726">
      <c r="A726" t="n">
        <v>14</v>
      </c>
      <c r="B726" t="n">
        <v>80</v>
      </c>
      <c r="C726" t="inlineStr">
        <is>
          <t xml:space="preserve">CONCLUIDO	</t>
        </is>
      </c>
      <c r="D726" t="n">
        <v>7.0641</v>
      </c>
      <c r="E726" t="n">
        <v>14.16</v>
      </c>
      <c r="F726" t="n">
        <v>11.15</v>
      </c>
      <c r="G726" t="n">
        <v>31.87</v>
      </c>
      <c r="H726" t="n">
        <v>0.49</v>
      </c>
      <c r="I726" t="n">
        <v>21</v>
      </c>
      <c r="J726" t="n">
        <v>164.12</v>
      </c>
      <c r="K726" t="n">
        <v>50.28</v>
      </c>
      <c r="L726" t="n">
        <v>4.5</v>
      </c>
      <c r="M726" t="n">
        <v>19</v>
      </c>
      <c r="N726" t="n">
        <v>29.34</v>
      </c>
      <c r="O726" t="n">
        <v>20475.04</v>
      </c>
      <c r="P726" t="n">
        <v>125.4</v>
      </c>
      <c r="Q726" t="n">
        <v>624.03</v>
      </c>
      <c r="R726" t="n">
        <v>44.82</v>
      </c>
      <c r="S726" t="n">
        <v>29.8</v>
      </c>
      <c r="T726" t="n">
        <v>6362.05</v>
      </c>
      <c r="U726" t="n">
        <v>0.66</v>
      </c>
      <c r="V726" t="n">
        <v>0.84</v>
      </c>
      <c r="W726" t="n">
        <v>2.39</v>
      </c>
      <c r="X726" t="n">
        <v>0.41</v>
      </c>
      <c r="Y726" t="n">
        <v>1</v>
      </c>
      <c r="Z726" t="n">
        <v>10</v>
      </c>
    </row>
    <row r="727">
      <c r="A727" t="n">
        <v>15</v>
      </c>
      <c r="B727" t="n">
        <v>80</v>
      </c>
      <c r="C727" t="inlineStr">
        <is>
          <t xml:space="preserve">CONCLUIDO	</t>
        </is>
      </c>
      <c r="D727" t="n">
        <v>7.0937</v>
      </c>
      <c r="E727" t="n">
        <v>14.1</v>
      </c>
      <c r="F727" t="n">
        <v>11.13</v>
      </c>
      <c r="G727" t="n">
        <v>33.38</v>
      </c>
      <c r="H727" t="n">
        <v>0.51</v>
      </c>
      <c r="I727" t="n">
        <v>20</v>
      </c>
      <c r="J727" t="n">
        <v>164.48</v>
      </c>
      <c r="K727" t="n">
        <v>50.28</v>
      </c>
      <c r="L727" t="n">
        <v>4.75</v>
      </c>
      <c r="M727" t="n">
        <v>18</v>
      </c>
      <c r="N727" t="n">
        <v>29.45</v>
      </c>
      <c r="O727" t="n">
        <v>20519.3</v>
      </c>
      <c r="P727" t="n">
        <v>124.63</v>
      </c>
      <c r="Q727" t="n">
        <v>624.02</v>
      </c>
      <c r="R727" t="n">
        <v>44.16</v>
      </c>
      <c r="S727" t="n">
        <v>29.8</v>
      </c>
      <c r="T727" t="n">
        <v>6040.06</v>
      </c>
      <c r="U727" t="n">
        <v>0.67</v>
      </c>
      <c r="V727" t="n">
        <v>0.84</v>
      </c>
      <c r="W727" t="n">
        <v>2.39</v>
      </c>
      <c r="X727" t="n">
        <v>0.38</v>
      </c>
      <c r="Y727" t="n">
        <v>1</v>
      </c>
      <c r="Z727" t="n">
        <v>10</v>
      </c>
    </row>
    <row r="728">
      <c r="A728" t="n">
        <v>16</v>
      </c>
      <c r="B728" t="n">
        <v>80</v>
      </c>
      <c r="C728" t="inlineStr">
        <is>
          <t xml:space="preserve">CONCLUIDO	</t>
        </is>
      </c>
      <c r="D728" t="n">
        <v>7.1142</v>
      </c>
      <c r="E728" t="n">
        <v>14.06</v>
      </c>
      <c r="F728" t="n">
        <v>11.12</v>
      </c>
      <c r="G728" t="n">
        <v>35.11</v>
      </c>
      <c r="H728" t="n">
        <v>0.54</v>
      </c>
      <c r="I728" t="n">
        <v>19</v>
      </c>
      <c r="J728" t="n">
        <v>164.83</v>
      </c>
      <c r="K728" t="n">
        <v>50.28</v>
      </c>
      <c r="L728" t="n">
        <v>5</v>
      </c>
      <c r="M728" t="n">
        <v>17</v>
      </c>
      <c r="N728" t="n">
        <v>29.55</v>
      </c>
      <c r="O728" t="n">
        <v>20563.61</v>
      </c>
      <c r="P728" t="n">
        <v>123.58</v>
      </c>
      <c r="Q728" t="n">
        <v>623.97</v>
      </c>
      <c r="R728" t="n">
        <v>43.91</v>
      </c>
      <c r="S728" t="n">
        <v>29.8</v>
      </c>
      <c r="T728" t="n">
        <v>5920.64</v>
      </c>
      <c r="U728" t="n">
        <v>0.68</v>
      </c>
      <c r="V728" t="n">
        <v>0.84</v>
      </c>
      <c r="W728" t="n">
        <v>2.39</v>
      </c>
      <c r="X728" t="n">
        <v>0.37</v>
      </c>
      <c r="Y728" t="n">
        <v>1</v>
      </c>
      <c r="Z728" t="n">
        <v>10</v>
      </c>
    </row>
    <row r="729">
      <c r="A729" t="n">
        <v>17</v>
      </c>
      <c r="B729" t="n">
        <v>80</v>
      </c>
      <c r="C729" t="inlineStr">
        <is>
          <t xml:space="preserve">CONCLUIDO	</t>
        </is>
      </c>
      <c r="D729" t="n">
        <v>7.1471</v>
      </c>
      <c r="E729" t="n">
        <v>13.99</v>
      </c>
      <c r="F729" t="n">
        <v>11.09</v>
      </c>
      <c r="G729" t="n">
        <v>36.96</v>
      </c>
      <c r="H729" t="n">
        <v>0.5600000000000001</v>
      </c>
      <c r="I729" t="n">
        <v>18</v>
      </c>
      <c r="J729" t="n">
        <v>165.19</v>
      </c>
      <c r="K729" t="n">
        <v>50.28</v>
      </c>
      <c r="L729" t="n">
        <v>5.25</v>
      </c>
      <c r="M729" t="n">
        <v>16</v>
      </c>
      <c r="N729" t="n">
        <v>29.66</v>
      </c>
      <c r="O729" t="n">
        <v>20607.95</v>
      </c>
      <c r="P729" t="n">
        <v>122.35</v>
      </c>
      <c r="Q729" t="n">
        <v>624</v>
      </c>
      <c r="R729" t="n">
        <v>42.87</v>
      </c>
      <c r="S729" t="n">
        <v>29.8</v>
      </c>
      <c r="T729" t="n">
        <v>5405.33</v>
      </c>
      <c r="U729" t="n">
        <v>0.6899999999999999</v>
      </c>
      <c r="V729" t="n">
        <v>0.84</v>
      </c>
      <c r="W729" t="n">
        <v>2.38</v>
      </c>
      <c r="X729" t="n">
        <v>0.34</v>
      </c>
      <c r="Y729" t="n">
        <v>1</v>
      </c>
      <c r="Z729" t="n">
        <v>10</v>
      </c>
    </row>
    <row r="730">
      <c r="A730" t="n">
        <v>18</v>
      </c>
      <c r="B730" t="n">
        <v>80</v>
      </c>
      <c r="C730" t="inlineStr">
        <is>
          <t xml:space="preserve">CONCLUIDO	</t>
        </is>
      </c>
      <c r="D730" t="n">
        <v>7.1722</v>
      </c>
      <c r="E730" t="n">
        <v>13.94</v>
      </c>
      <c r="F730" t="n">
        <v>11.07</v>
      </c>
      <c r="G730" t="n">
        <v>39.07</v>
      </c>
      <c r="H730" t="n">
        <v>0.59</v>
      </c>
      <c r="I730" t="n">
        <v>17</v>
      </c>
      <c r="J730" t="n">
        <v>165.55</v>
      </c>
      <c r="K730" t="n">
        <v>50.28</v>
      </c>
      <c r="L730" t="n">
        <v>5.5</v>
      </c>
      <c r="M730" t="n">
        <v>15</v>
      </c>
      <c r="N730" t="n">
        <v>29.77</v>
      </c>
      <c r="O730" t="n">
        <v>20652.33</v>
      </c>
      <c r="P730" t="n">
        <v>121.21</v>
      </c>
      <c r="Q730" t="n">
        <v>624.1</v>
      </c>
      <c r="R730" t="n">
        <v>42.35</v>
      </c>
      <c r="S730" t="n">
        <v>29.8</v>
      </c>
      <c r="T730" t="n">
        <v>5146.69</v>
      </c>
      <c r="U730" t="n">
        <v>0.7</v>
      </c>
      <c r="V730" t="n">
        <v>0.84</v>
      </c>
      <c r="W730" t="n">
        <v>2.38</v>
      </c>
      <c r="X730" t="n">
        <v>0.32</v>
      </c>
      <c r="Y730" t="n">
        <v>1</v>
      </c>
      <c r="Z730" t="n">
        <v>10</v>
      </c>
    </row>
    <row r="731">
      <c r="A731" t="n">
        <v>19</v>
      </c>
      <c r="B731" t="n">
        <v>80</v>
      </c>
      <c r="C731" t="inlineStr">
        <is>
          <t xml:space="preserve">CONCLUIDO	</t>
        </is>
      </c>
      <c r="D731" t="n">
        <v>7.2007</v>
      </c>
      <c r="E731" t="n">
        <v>13.89</v>
      </c>
      <c r="F731" t="n">
        <v>11.05</v>
      </c>
      <c r="G731" t="n">
        <v>41.43</v>
      </c>
      <c r="H731" t="n">
        <v>0.61</v>
      </c>
      <c r="I731" t="n">
        <v>16</v>
      </c>
      <c r="J731" t="n">
        <v>165.91</v>
      </c>
      <c r="K731" t="n">
        <v>50.28</v>
      </c>
      <c r="L731" t="n">
        <v>5.75</v>
      </c>
      <c r="M731" t="n">
        <v>14</v>
      </c>
      <c r="N731" t="n">
        <v>29.88</v>
      </c>
      <c r="O731" t="n">
        <v>20696.74</v>
      </c>
      <c r="P731" t="n">
        <v>120.33</v>
      </c>
      <c r="Q731" t="n">
        <v>624</v>
      </c>
      <c r="R731" t="n">
        <v>41.61</v>
      </c>
      <c r="S731" t="n">
        <v>29.8</v>
      </c>
      <c r="T731" t="n">
        <v>4784.69</v>
      </c>
      <c r="U731" t="n">
        <v>0.72</v>
      </c>
      <c r="V731" t="n">
        <v>0.85</v>
      </c>
      <c r="W731" t="n">
        <v>2.38</v>
      </c>
      <c r="X731" t="n">
        <v>0.3</v>
      </c>
      <c r="Y731" t="n">
        <v>1</v>
      </c>
      <c r="Z731" t="n">
        <v>10</v>
      </c>
    </row>
    <row r="732">
      <c r="A732" t="n">
        <v>20</v>
      </c>
      <c r="B732" t="n">
        <v>80</v>
      </c>
      <c r="C732" t="inlineStr">
        <is>
          <t xml:space="preserve">CONCLUIDO	</t>
        </is>
      </c>
      <c r="D732" t="n">
        <v>7.197</v>
      </c>
      <c r="E732" t="n">
        <v>13.89</v>
      </c>
      <c r="F732" t="n">
        <v>11.05</v>
      </c>
      <c r="G732" t="n">
        <v>41.46</v>
      </c>
      <c r="H732" t="n">
        <v>0.64</v>
      </c>
      <c r="I732" t="n">
        <v>16</v>
      </c>
      <c r="J732" t="n">
        <v>166.27</v>
      </c>
      <c r="K732" t="n">
        <v>50.28</v>
      </c>
      <c r="L732" t="n">
        <v>6</v>
      </c>
      <c r="M732" t="n">
        <v>14</v>
      </c>
      <c r="N732" t="n">
        <v>29.99</v>
      </c>
      <c r="O732" t="n">
        <v>20741.2</v>
      </c>
      <c r="P732" t="n">
        <v>119.56</v>
      </c>
      <c r="Q732" t="n">
        <v>624</v>
      </c>
      <c r="R732" t="n">
        <v>41.88</v>
      </c>
      <c r="S732" t="n">
        <v>29.8</v>
      </c>
      <c r="T732" t="n">
        <v>4918.38</v>
      </c>
      <c r="U732" t="n">
        <v>0.71</v>
      </c>
      <c r="V732" t="n">
        <v>0.84</v>
      </c>
      <c r="W732" t="n">
        <v>2.38</v>
      </c>
      <c r="X732" t="n">
        <v>0.31</v>
      </c>
      <c r="Y732" t="n">
        <v>1</v>
      </c>
      <c r="Z732" t="n">
        <v>10</v>
      </c>
    </row>
    <row r="733">
      <c r="A733" t="n">
        <v>21</v>
      </c>
      <c r="B733" t="n">
        <v>80</v>
      </c>
      <c r="C733" t="inlineStr">
        <is>
          <t xml:space="preserve">CONCLUIDO	</t>
        </is>
      </c>
      <c r="D733" t="n">
        <v>7.2247</v>
      </c>
      <c r="E733" t="n">
        <v>13.84</v>
      </c>
      <c r="F733" t="n">
        <v>11.03</v>
      </c>
      <c r="G733" t="n">
        <v>44.13</v>
      </c>
      <c r="H733" t="n">
        <v>0.66</v>
      </c>
      <c r="I733" t="n">
        <v>15</v>
      </c>
      <c r="J733" t="n">
        <v>166.64</v>
      </c>
      <c r="K733" t="n">
        <v>50.28</v>
      </c>
      <c r="L733" t="n">
        <v>6.25</v>
      </c>
      <c r="M733" t="n">
        <v>13</v>
      </c>
      <c r="N733" t="n">
        <v>30.11</v>
      </c>
      <c r="O733" t="n">
        <v>20785.69</v>
      </c>
      <c r="P733" t="n">
        <v>118.75</v>
      </c>
      <c r="Q733" t="n">
        <v>623.97</v>
      </c>
      <c r="R733" t="n">
        <v>41.33</v>
      </c>
      <c r="S733" t="n">
        <v>29.8</v>
      </c>
      <c r="T733" t="n">
        <v>4650.11</v>
      </c>
      <c r="U733" t="n">
        <v>0.72</v>
      </c>
      <c r="V733" t="n">
        <v>0.85</v>
      </c>
      <c r="W733" t="n">
        <v>2.37</v>
      </c>
      <c r="X733" t="n">
        <v>0.29</v>
      </c>
      <c r="Y733" t="n">
        <v>1</v>
      </c>
      <c r="Z733" t="n">
        <v>10</v>
      </c>
    </row>
    <row r="734">
      <c r="A734" t="n">
        <v>22</v>
      </c>
      <c r="B734" t="n">
        <v>80</v>
      </c>
      <c r="C734" t="inlineStr">
        <is>
          <t xml:space="preserve">CONCLUIDO	</t>
        </is>
      </c>
      <c r="D734" t="n">
        <v>7.2554</v>
      </c>
      <c r="E734" t="n">
        <v>13.78</v>
      </c>
      <c r="F734" t="n">
        <v>11.01</v>
      </c>
      <c r="G734" t="n">
        <v>47.17</v>
      </c>
      <c r="H734" t="n">
        <v>0.6899999999999999</v>
      </c>
      <c r="I734" t="n">
        <v>14</v>
      </c>
      <c r="J734" t="n">
        <v>167</v>
      </c>
      <c r="K734" t="n">
        <v>50.28</v>
      </c>
      <c r="L734" t="n">
        <v>6.5</v>
      </c>
      <c r="M734" t="n">
        <v>12</v>
      </c>
      <c r="N734" t="n">
        <v>30.22</v>
      </c>
      <c r="O734" t="n">
        <v>20830.22</v>
      </c>
      <c r="P734" t="n">
        <v>117.2</v>
      </c>
      <c r="Q734" t="n">
        <v>623.98</v>
      </c>
      <c r="R734" t="n">
        <v>40.47</v>
      </c>
      <c r="S734" t="n">
        <v>29.8</v>
      </c>
      <c r="T734" t="n">
        <v>4221.42</v>
      </c>
      <c r="U734" t="n">
        <v>0.74</v>
      </c>
      <c r="V734" t="n">
        <v>0.85</v>
      </c>
      <c r="W734" t="n">
        <v>2.37</v>
      </c>
      <c r="X734" t="n">
        <v>0.26</v>
      </c>
      <c r="Y734" t="n">
        <v>1</v>
      </c>
      <c r="Z734" t="n">
        <v>10</v>
      </c>
    </row>
    <row r="735">
      <c r="A735" t="n">
        <v>23</v>
      </c>
      <c r="B735" t="n">
        <v>80</v>
      </c>
      <c r="C735" t="inlineStr">
        <is>
          <t xml:space="preserve">CONCLUIDO	</t>
        </is>
      </c>
      <c r="D735" t="n">
        <v>7.2592</v>
      </c>
      <c r="E735" t="n">
        <v>13.78</v>
      </c>
      <c r="F735" t="n">
        <v>11</v>
      </c>
      <c r="G735" t="n">
        <v>47.14</v>
      </c>
      <c r="H735" t="n">
        <v>0.71</v>
      </c>
      <c r="I735" t="n">
        <v>14</v>
      </c>
      <c r="J735" t="n">
        <v>167.36</v>
      </c>
      <c r="K735" t="n">
        <v>50.28</v>
      </c>
      <c r="L735" t="n">
        <v>6.75</v>
      </c>
      <c r="M735" t="n">
        <v>12</v>
      </c>
      <c r="N735" t="n">
        <v>30.33</v>
      </c>
      <c r="O735" t="n">
        <v>20874.78</v>
      </c>
      <c r="P735" t="n">
        <v>116.14</v>
      </c>
      <c r="Q735" t="n">
        <v>624.02</v>
      </c>
      <c r="R735" t="n">
        <v>40.15</v>
      </c>
      <c r="S735" t="n">
        <v>29.8</v>
      </c>
      <c r="T735" t="n">
        <v>4061.44</v>
      </c>
      <c r="U735" t="n">
        <v>0.74</v>
      </c>
      <c r="V735" t="n">
        <v>0.85</v>
      </c>
      <c r="W735" t="n">
        <v>2.38</v>
      </c>
      <c r="X735" t="n">
        <v>0.25</v>
      </c>
      <c r="Y735" t="n">
        <v>1</v>
      </c>
      <c r="Z735" t="n">
        <v>10</v>
      </c>
    </row>
    <row r="736">
      <c r="A736" t="n">
        <v>24</v>
      </c>
      <c r="B736" t="n">
        <v>80</v>
      </c>
      <c r="C736" t="inlineStr">
        <is>
          <t xml:space="preserve">CONCLUIDO	</t>
        </is>
      </c>
      <c r="D736" t="n">
        <v>7.2801</v>
      </c>
      <c r="E736" t="n">
        <v>13.74</v>
      </c>
      <c r="F736" t="n">
        <v>10.99</v>
      </c>
      <c r="G736" t="n">
        <v>50.74</v>
      </c>
      <c r="H736" t="n">
        <v>0.74</v>
      </c>
      <c r="I736" t="n">
        <v>13</v>
      </c>
      <c r="J736" t="n">
        <v>167.72</v>
      </c>
      <c r="K736" t="n">
        <v>50.28</v>
      </c>
      <c r="L736" t="n">
        <v>7</v>
      </c>
      <c r="M736" t="n">
        <v>11</v>
      </c>
      <c r="N736" t="n">
        <v>30.44</v>
      </c>
      <c r="O736" t="n">
        <v>20919.39</v>
      </c>
      <c r="P736" t="n">
        <v>115.45</v>
      </c>
      <c r="Q736" t="n">
        <v>623.97</v>
      </c>
      <c r="R736" t="n">
        <v>39.97</v>
      </c>
      <c r="S736" t="n">
        <v>29.8</v>
      </c>
      <c r="T736" t="n">
        <v>3978.21</v>
      </c>
      <c r="U736" t="n">
        <v>0.75</v>
      </c>
      <c r="V736" t="n">
        <v>0.85</v>
      </c>
      <c r="W736" t="n">
        <v>2.37</v>
      </c>
      <c r="X736" t="n">
        <v>0.25</v>
      </c>
      <c r="Y736" t="n">
        <v>1</v>
      </c>
      <c r="Z736" t="n">
        <v>10</v>
      </c>
    </row>
    <row r="737">
      <c r="A737" t="n">
        <v>25</v>
      </c>
      <c r="B737" t="n">
        <v>80</v>
      </c>
      <c r="C737" t="inlineStr">
        <is>
          <t xml:space="preserve">CONCLUIDO	</t>
        </is>
      </c>
      <c r="D737" t="n">
        <v>7.2846</v>
      </c>
      <c r="E737" t="n">
        <v>13.73</v>
      </c>
      <c r="F737" t="n">
        <v>10.98</v>
      </c>
      <c r="G737" t="n">
        <v>50.7</v>
      </c>
      <c r="H737" t="n">
        <v>0.76</v>
      </c>
      <c r="I737" t="n">
        <v>13</v>
      </c>
      <c r="J737" t="n">
        <v>168.08</v>
      </c>
      <c r="K737" t="n">
        <v>50.28</v>
      </c>
      <c r="L737" t="n">
        <v>7.25</v>
      </c>
      <c r="M737" t="n">
        <v>11</v>
      </c>
      <c r="N737" t="n">
        <v>30.55</v>
      </c>
      <c r="O737" t="n">
        <v>20964.03</v>
      </c>
      <c r="P737" t="n">
        <v>114.42</v>
      </c>
      <c r="Q737" t="n">
        <v>624.04</v>
      </c>
      <c r="R737" t="n">
        <v>39.89</v>
      </c>
      <c r="S737" t="n">
        <v>29.8</v>
      </c>
      <c r="T737" t="n">
        <v>3938.92</v>
      </c>
      <c r="U737" t="n">
        <v>0.75</v>
      </c>
      <c r="V737" t="n">
        <v>0.85</v>
      </c>
      <c r="W737" t="n">
        <v>2.37</v>
      </c>
      <c r="X737" t="n">
        <v>0.24</v>
      </c>
      <c r="Y737" t="n">
        <v>1</v>
      </c>
      <c r="Z737" t="n">
        <v>10</v>
      </c>
    </row>
    <row r="738">
      <c r="A738" t="n">
        <v>26</v>
      </c>
      <c r="B738" t="n">
        <v>80</v>
      </c>
      <c r="C738" t="inlineStr">
        <is>
          <t xml:space="preserve">CONCLUIDO	</t>
        </is>
      </c>
      <c r="D738" t="n">
        <v>7.3102</v>
      </c>
      <c r="E738" t="n">
        <v>13.68</v>
      </c>
      <c r="F738" t="n">
        <v>10.97</v>
      </c>
      <c r="G738" t="n">
        <v>54.84</v>
      </c>
      <c r="H738" t="n">
        <v>0.79</v>
      </c>
      <c r="I738" t="n">
        <v>12</v>
      </c>
      <c r="J738" t="n">
        <v>168.44</v>
      </c>
      <c r="K738" t="n">
        <v>50.28</v>
      </c>
      <c r="L738" t="n">
        <v>7.5</v>
      </c>
      <c r="M738" t="n">
        <v>10</v>
      </c>
      <c r="N738" t="n">
        <v>30.66</v>
      </c>
      <c r="O738" t="n">
        <v>21008.71</v>
      </c>
      <c r="P738" t="n">
        <v>112.94</v>
      </c>
      <c r="Q738" t="n">
        <v>623.99</v>
      </c>
      <c r="R738" t="n">
        <v>39.13</v>
      </c>
      <c r="S738" t="n">
        <v>29.8</v>
      </c>
      <c r="T738" t="n">
        <v>3561.1</v>
      </c>
      <c r="U738" t="n">
        <v>0.76</v>
      </c>
      <c r="V738" t="n">
        <v>0.85</v>
      </c>
      <c r="W738" t="n">
        <v>2.37</v>
      </c>
      <c r="X738" t="n">
        <v>0.22</v>
      </c>
      <c r="Y738" t="n">
        <v>1</v>
      </c>
      <c r="Z738" t="n">
        <v>10</v>
      </c>
    </row>
    <row r="739">
      <c r="A739" t="n">
        <v>27</v>
      </c>
      <c r="B739" t="n">
        <v>80</v>
      </c>
      <c r="C739" t="inlineStr">
        <is>
          <t xml:space="preserve">CONCLUIDO	</t>
        </is>
      </c>
      <c r="D739" t="n">
        <v>7.3096</v>
      </c>
      <c r="E739" t="n">
        <v>13.68</v>
      </c>
      <c r="F739" t="n">
        <v>10.97</v>
      </c>
      <c r="G739" t="n">
        <v>54.85</v>
      </c>
      <c r="H739" t="n">
        <v>0.8100000000000001</v>
      </c>
      <c r="I739" t="n">
        <v>12</v>
      </c>
      <c r="J739" t="n">
        <v>168.81</v>
      </c>
      <c r="K739" t="n">
        <v>50.28</v>
      </c>
      <c r="L739" t="n">
        <v>7.75</v>
      </c>
      <c r="M739" t="n">
        <v>10</v>
      </c>
      <c r="N739" t="n">
        <v>30.78</v>
      </c>
      <c r="O739" t="n">
        <v>21053.43</v>
      </c>
      <c r="P739" t="n">
        <v>112.75</v>
      </c>
      <c r="Q739" t="n">
        <v>623.98</v>
      </c>
      <c r="R739" t="n">
        <v>39.28</v>
      </c>
      <c r="S739" t="n">
        <v>29.8</v>
      </c>
      <c r="T739" t="n">
        <v>3639.42</v>
      </c>
      <c r="U739" t="n">
        <v>0.76</v>
      </c>
      <c r="V739" t="n">
        <v>0.85</v>
      </c>
      <c r="W739" t="n">
        <v>2.37</v>
      </c>
      <c r="X739" t="n">
        <v>0.22</v>
      </c>
      <c r="Y739" t="n">
        <v>1</v>
      </c>
      <c r="Z739" t="n">
        <v>10</v>
      </c>
    </row>
    <row r="740">
      <c r="A740" t="n">
        <v>28</v>
      </c>
      <c r="B740" t="n">
        <v>80</v>
      </c>
      <c r="C740" t="inlineStr">
        <is>
          <t xml:space="preserve">CONCLUIDO	</t>
        </is>
      </c>
      <c r="D740" t="n">
        <v>7.3468</v>
      </c>
      <c r="E740" t="n">
        <v>13.61</v>
      </c>
      <c r="F740" t="n">
        <v>10.93</v>
      </c>
      <c r="G740" t="n">
        <v>59.63</v>
      </c>
      <c r="H740" t="n">
        <v>0.84</v>
      </c>
      <c r="I740" t="n">
        <v>11</v>
      </c>
      <c r="J740" t="n">
        <v>169.17</v>
      </c>
      <c r="K740" t="n">
        <v>50.28</v>
      </c>
      <c r="L740" t="n">
        <v>8</v>
      </c>
      <c r="M740" t="n">
        <v>9</v>
      </c>
      <c r="N740" t="n">
        <v>30.89</v>
      </c>
      <c r="O740" t="n">
        <v>21098.19</v>
      </c>
      <c r="P740" t="n">
        <v>110.7</v>
      </c>
      <c r="Q740" t="n">
        <v>623.97</v>
      </c>
      <c r="R740" t="n">
        <v>38.02</v>
      </c>
      <c r="S740" t="n">
        <v>29.8</v>
      </c>
      <c r="T740" t="n">
        <v>3012.05</v>
      </c>
      <c r="U740" t="n">
        <v>0.78</v>
      </c>
      <c r="V740" t="n">
        <v>0.85</v>
      </c>
      <c r="W740" t="n">
        <v>2.37</v>
      </c>
      <c r="X740" t="n">
        <v>0.19</v>
      </c>
      <c r="Y740" t="n">
        <v>1</v>
      </c>
      <c r="Z740" t="n">
        <v>10</v>
      </c>
    </row>
    <row r="741">
      <c r="A741" t="n">
        <v>29</v>
      </c>
      <c r="B741" t="n">
        <v>80</v>
      </c>
      <c r="C741" t="inlineStr">
        <is>
          <t xml:space="preserve">CONCLUIDO	</t>
        </is>
      </c>
      <c r="D741" t="n">
        <v>7.3393</v>
      </c>
      <c r="E741" t="n">
        <v>13.63</v>
      </c>
      <c r="F741" t="n">
        <v>10.95</v>
      </c>
      <c r="G741" t="n">
        <v>59.71</v>
      </c>
      <c r="H741" t="n">
        <v>0.86</v>
      </c>
      <c r="I741" t="n">
        <v>11</v>
      </c>
      <c r="J741" t="n">
        <v>169.53</v>
      </c>
      <c r="K741" t="n">
        <v>50.28</v>
      </c>
      <c r="L741" t="n">
        <v>8.25</v>
      </c>
      <c r="M741" t="n">
        <v>9</v>
      </c>
      <c r="N741" t="n">
        <v>31</v>
      </c>
      <c r="O741" t="n">
        <v>21142.98</v>
      </c>
      <c r="P741" t="n">
        <v>110.64</v>
      </c>
      <c r="Q741" t="n">
        <v>623.98</v>
      </c>
      <c r="R741" t="n">
        <v>38.56</v>
      </c>
      <c r="S741" t="n">
        <v>29.8</v>
      </c>
      <c r="T741" t="n">
        <v>3280.83</v>
      </c>
      <c r="U741" t="n">
        <v>0.77</v>
      </c>
      <c r="V741" t="n">
        <v>0.85</v>
      </c>
      <c r="W741" t="n">
        <v>2.37</v>
      </c>
      <c r="X741" t="n">
        <v>0.2</v>
      </c>
      <c r="Y741" t="n">
        <v>1</v>
      </c>
      <c r="Z741" t="n">
        <v>10</v>
      </c>
    </row>
    <row r="742">
      <c r="A742" t="n">
        <v>30</v>
      </c>
      <c r="B742" t="n">
        <v>80</v>
      </c>
      <c r="C742" t="inlineStr">
        <is>
          <t xml:space="preserve">CONCLUIDO	</t>
        </is>
      </c>
      <c r="D742" t="n">
        <v>7.3354</v>
      </c>
      <c r="E742" t="n">
        <v>13.63</v>
      </c>
      <c r="F742" t="n">
        <v>10.95</v>
      </c>
      <c r="G742" t="n">
        <v>59.75</v>
      </c>
      <c r="H742" t="n">
        <v>0.89</v>
      </c>
      <c r="I742" t="n">
        <v>11</v>
      </c>
      <c r="J742" t="n">
        <v>169.9</v>
      </c>
      <c r="K742" t="n">
        <v>50.28</v>
      </c>
      <c r="L742" t="n">
        <v>8.5</v>
      </c>
      <c r="M742" t="n">
        <v>9</v>
      </c>
      <c r="N742" t="n">
        <v>31.12</v>
      </c>
      <c r="O742" t="n">
        <v>21187.82</v>
      </c>
      <c r="P742" t="n">
        <v>108.8</v>
      </c>
      <c r="Q742" t="n">
        <v>623.98</v>
      </c>
      <c r="R742" t="n">
        <v>38.67</v>
      </c>
      <c r="S742" t="n">
        <v>29.8</v>
      </c>
      <c r="T742" t="n">
        <v>3336.62</v>
      </c>
      <c r="U742" t="n">
        <v>0.77</v>
      </c>
      <c r="V742" t="n">
        <v>0.85</v>
      </c>
      <c r="W742" t="n">
        <v>2.37</v>
      </c>
      <c r="X742" t="n">
        <v>0.21</v>
      </c>
      <c r="Y742" t="n">
        <v>1</v>
      </c>
      <c r="Z742" t="n">
        <v>10</v>
      </c>
    </row>
    <row r="743">
      <c r="A743" t="n">
        <v>31</v>
      </c>
      <c r="B743" t="n">
        <v>80</v>
      </c>
      <c r="C743" t="inlineStr">
        <is>
          <t xml:space="preserve">CONCLUIDO	</t>
        </is>
      </c>
      <c r="D743" t="n">
        <v>7.3704</v>
      </c>
      <c r="E743" t="n">
        <v>13.57</v>
      </c>
      <c r="F743" t="n">
        <v>10.92</v>
      </c>
      <c r="G743" t="n">
        <v>65.53</v>
      </c>
      <c r="H743" t="n">
        <v>0.91</v>
      </c>
      <c r="I743" t="n">
        <v>10</v>
      </c>
      <c r="J743" t="n">
        <v>170.26</v>
      </c>
      <c r="K743" t="n">
        <v>50.28</v>
      </c>
      <c r="L743" t="n">
        <v>8.75</v>
      </c>
      <c r="M743" t="n">
        <v>8</v>
      </c>
      <c r="N743" t="n">
        <v>31.23</v>
      </c>
      <c r="O743" t="n">
        <v>21232.69</v>
      </c>
      <c r="P743" t="n">
        <v>107.56</v>
      </c>
      <c r="Q743" t="n">
        <v>623.97</v>
      </c>
      <c r="R743" t="n">
        <v>37.85</v>
      </c>
      <c r="S743" t="n">
        <v>29.8</v>
      </c>
      <c r="T743" t="n">
        <v>2931.54</v>
      </c>
      <c r="U743" t="n">
        <v>0.79</v>
      </c>
      <c r="V743" t="n">
        <v>0.86</v>
      </c>
      <c r="W743" t="n">
        <v>2.36</v>
      </c>
      <c r="X743" t="n">
        <v>0.17</v>
      </c>
      <c r="Y743" t="n">
        <v>1</v>
      </c>
      <c r="Z743" t="n">
        <v>10</v>
      </c>
    </row>
    <row r="744">
      <c r="A744" t="n">
        <v>32</v>
      </c>
      <c r="B744" t="n">
        <v>80</v>
      </c>
      <c r="C744" t="inlineStr">
        <is>
          <t xml:space="preserve">CONCLUIDO	</t>
        </is>
      </c>
      <c r="D744" t="n">
        <v>7.3656</v>
      </c>
      <c r="E744" t="n">
        <v>13.58</v>
      </c>
      <c r="F744" t="n">
        <v>10.93</v>
      </c>
      <c r="G744" t="n">
        <v>65.58</v>
      </c>
      <c r="H744" t="n">
        <v>0.9399999999999999</v>
      </c>
      <c r="I744" t="n">
        <v>10</v>
      </c>
      <c r="J744" t="n">
        <v>170.62</v>
      </c>
      <c r="K744" t="n">
        <v>50.28</v>
      </c>
      <c r="L744" t="n">
        <v>9</v>
      </c>
      <c r="M744" t="n">
        <v>6</v>
      </c>
      <c r="N744" t="n">
        <v>31.34</v>
      </c>
      <c r="O744" t="n">
        <v>21277.6</v>
      </c>
      <c r="P744" t="n">
        <v>107.6</v>
      </c>
      <c r="Q744" t="n">
        <v>624.02</v>
      </c>
      <c r="R744" t="n">
        <v>37.89</v>
      </c>
      <c r="S744" t="n">
        <v>29.8</v>
      </c>
      <c r="T744" t="n">
        <v>2952.47</v>
      </c>
      <c r="U744" t="n">
        <v>0.79</v>
      </c>
      <c r="V744" t="n">
        <v>0.85</v>
      </c>
      <c r="W744" t="n">
        <v>2.37</v>
      </c>
      <c r="X744" t="n">
        <v>0.18</v>
      </c>
      <c r="Y744" t="n">
        <v>1</v>
      </c>
      <c r="Z744" t="n">
        <v>10</v>
      </c>
    </row>
    <row r="745">
      <c r="A745" t="n">
        <v>33</v>
      </c>
      <c r="B745" t="n">
        <v>80</v>
      </c>
      <c r="C745" t="inlineStr">
        <is>
          <t xml:space="preserve">CONCLUIDO	</t>
        </is>
      </c>
      <c r="D745" t="n">
        <v>7.3636</v>
      </c>
      <c r="E745" t="n">
        <v>13.58</v>
      </c>
      <c r="F745" t="n">
        <v>10.93</v>
      </c>
      <c r="G745" t="n">
        <v>65.59999999999999</v>
      </c>
      <c r="H745" t="n">
        <v>0.96</v>
      </c>
      <c r="I745" t="n">
        <v>10</v>
      </c>
      <c r="J745" t="n">
        <v>170.99</v>
      </c>
      <c r="K745" t="n">
        <v>50.28</v>
      </c>
      <c r="L745" t="n">
        <v>9.25</v>
      </c>
      <c r="M745" t="n">
        <v>5</v>
      </c>
      <c r="N745" t="n">
        <v>31.46</v>
      </c>
      <c r="O745" t="n">
        <v>21322.55</v>
      </c>
      <c r="P745" t="n">
        <v>106.58</v>
      </c>
      <c r="Q745" t="n">
        <v>624.02</v>
      </c>
      <c r="R745" t="n">
        <v>37.95</v>
      </c>
      <c r="S745" t="n">
        <v>29.8</v>
      </c>
      <c r="T745" t="n">
        <v>2982.18</v>
      </c>
      <c r="U745" t="n">
        <v>0.79</v>
      </c>
      <c r="V745" t="n">
        <v>0.85</v>
      </c>
      <c r="W745" t="n">
        <v>2.37</v>
      </c>
      <c r="X745" t="n">
        <v>0.19</v>
      </c>
      <c r="Y745" t="n">
        <v>1</v>
      </c>
      <c r="Z745" t="n">
        <v>10</v>
      </c>
    </row>
    <row r="746">
      <c r="A746" t="n">
        <v>34</v>
      </c>
      <c r="B746" t="n">
        <v>80</v>
      </c>
      <c r="C746" t="inlineStr">
        <is>
          <t xml:space="preserve">CONCLUIDO	</t>
        </is>
      </c>
      <c r="D746" t="n">
        <v>7.3651</v>
      </c>
      <c r="E746" t="n">
        <v>13.58</v>
      </c>
      <c r="F746" t="n">
        <v>10.93</v>
      </c>
      <c r="G746" t="n">
        <v>65.58</v>
      </c>
      <c r="H746" t="n">
        <v>0.98</v>
      </c>
      <c r="I746" t="n">
        <v>10</v>
      </c>
      <c r="J746" t="n">
        <v>171.35</v>
      </c>
      <c r="K746" t="n">
        <v>50.28</v>
      </c>
      <c r="L746" t="n">
        <v>9.5</v>
      </c>
      <c r="M746" t="n">
        <v>5</v>
      </c>
      <c r="N746" t="n">
        <v>31.57</v>
      </c>
      <c r="O746" t="n">
        <v>21367.54</v>
      </c>
      <c r="P746" t="n">
        <v>105.55</v>
      </c>
      <c r="Q746" t="n">
        <v>624.03</v>
      </c>
      <c r="R746" t="n">
        <v>37.76</v>
      </c>
      <c r="S746" t="n">
        <v>29.8</v>
      </c>
      <c r="T746" t="n">
        <v>2886.42</v>
      </c>
      <c r="U746" t="n">
        <v>0.79</v>
      </c>
      <c r="V746" t="n">
        <v>0.85</v>
      </c>
      <c r="W746" t="n">
        <v>2.38</v>
      </c>
      <c r="X746" t="n">
        <v>0.18</v>
      </c>
      <c r="Y746" t="n">
        <v>1</v>
      </c>
      <c r="Z746" t="n">
        <v>10</v>
      </c>
    </row>
    <row r="747">
      <c r="A747" t="n">
        <v>35</v>
      </c>
      <c r="B747" t="n">
        <v>80</v>
      </c>
      <c r="C747" t="inlineStr">
        <is>
          <t xml:space="preserve">CONCLUIDO	</t>
        </is>
      </c>
      <c r="D747" t="n">
        <v>7.3964</v>
      </c>
      <c r="E747" t="n">
        <v>13.52</v>
      </c>
      <c r="F747" t="n">
        <v>10.91</v>
      </c>
      <c r="G747" t="n">
        <v>72.7</v>
      </c>
      <c r="H747" t="n">
        <v>1.01</v>
      </c>
      <c r="I747" t="n">
        <v>9</v>
      </c>
      <c r="J747" t="n">
        <v>171.72</v>
      </c>
      <c r="K747" t="n">
        <v>50.28</v>
      </c>
      <c r="L747" t="n">
        <v>9.75</v>
      </c>
      <c r="M747" t="n">
        <v>2</v>
      </c>
      <c r="N747" t="n">
        <v>31.69</v>
      </c>
      <c r="O747" t="n">
        <v>21412.57</v>
      </c>
      <c r="P747" t="n">
        <v>104.79</v>
      </c>
      <c r="Q747" t="n">
        <v>624.05</v>
      </c>
      <c r="R747" t="n">
        <v>37.12</v>
      </c>
      <c r="S747" t="n">
        <v>29.8</v>
      </c>
      <c r="T747" t="n">
        <v>2575.33</v>
      </c>
      <c r="U747" t="n">
        <v>0.8</v>
      </c>
      <c r="V747" t="n">
        <v>0.86</v>
      </c>
      <c r="W747" t="n">
        <v>2.37</v>
      </c>
      <c r="X747" t="n">
        <v>0.16</v>
      </c>
      <c r="Y747" t="n">
        <v>1</v>
      </c>
      <c r="Z747" t="n">
        <v>10</v>
      </c>
    </row>
    <row r="748">
      <c r="A748" t="n">
        <v>36</v>
      </c>
      <c r="B748" t="n">
        <v>80</v>
      </c>
      <c r="C748" t="inlineStr">
        <is>
          <t xml:space="preserve">CONCLUIDO	</t>
        </is>
      </c>
      <c r="D748" t="n">
        <v>7.3939</v>
      </c>
      <c r="E748" t="n">
        <v>13.52</v>
      </c>
      <c r="F748" t="n">
        <v>10.91</v>
      </c>
      <c r="G748" t="n">
        <v>72.73999999999999</v>
      </c>
      <c r="H748" t="n">
        <v>1.03</v>
      </c>
      <c r="I748" t="n">
        <v>9</v>
      </c>
      <c r="J748" t="n">
        <v>172.08</v>
      </c>
      <c r="K748" t="n">
        <v>50.28</v>
      </c>
      <c r="L748" t="n">
        <v>10</v>
      </c>
      <c r="M748" t="n">
        <v>2</v>
      </c>
      <c r="N748" t="n">
        <v>31.8</v>
      </c>
      <c r="O748" t="n">
        <v>21457.64</v>
      </c>
      <c r="P748" t="n">
        <v>105.01</v>
      </c>
      <c r="Q748" t="n">
        <v>624.0599999999999</v>
      </c>
      <c r="R748" t="n">
        <v>37.15</v>
      </c>
      <c r="S748" t="n">
        <v>29.8</v>
      </c>
      <c r="T748" t="n">
        <v>2586.63</v>
      </c>
      <c r="U748" t="n">
        <v>0.8</v>
      </c>
      <c r="V748" t="n">
        <v>0.86</v>
      </c>
      <c r="W748" t="n">
        <v>2.37</v>
      </c>
      <c r="X748" t="n">
        <v>0.16</v>
      </c>
      <c r="Y748" t="n">
        <v>1</v>
      </c>
      <c r="Z748" t="n">
        <v>10</v>
      </c>
    </row>
    <row r="749">
      <c r="A749" t="n">
        <v>37</v>
      </c>
      <c r="B749" t="n">
        <v>80</v>
      </c>
      <c r="C749" t="inlineStr">
        <is>
          <t xml:space="preserve">CONCLUIDO	</t>
        </is>
      </c>
      <c r="D749" t="n">
        <v>7.3951</v>
      </c>
      <c r="E749" t="n">
        <v>13.52</v>
      </c>
      <c r="F749" t="n">
        <v>10.91</v>
      </c>
      <c r="G749" t="n">
        <v>72.72</v>
      </c>
      <c r="H749" t="n">
        <v>1.05</v>
      </c>
      <c r="I749" t="n">
        <v>9</v>
      </c>
      <c r="J749" t="n">
        <v>172.45</v>
      </c>
      <c r="K749" t="n">
        <v>50.28</v>
      </c>
      <c r="L749" t="n">
        <v>10.25</v>
      </c>
      <c r="M749" t="n">
        <v>1</v>
      </c>
      <c r="N749" t="n">
        <v>31.92</v>
      </c>
      <c r="O749" t="n">
        <v>21502.75</v>
      </c>
      <c r="P749" t="n">
        <v>105.21</v>
      </c>
      <c r="Q749" t="n">
        <v>624.0599999999999</v>
      </c>
      <c r="R749" t="n">
        <v>37.15</v>
      </c>
      <c r="S749" t="n">
        <v>29.8</v>
      </c>
      <c r="T749" t="n">
        <v>2588.66</v>
      </c>
      <c r="U749" t="n">
        <v>0.8</v>
      </c>
      <c r="V749" t="n">
        <v>0.86</v>
      </c>
      <c r="W749" t="n">
        <v>2.37</v>
      </c>
      <c r="X749" t="n">
        <v>0.16</v>
      </c>
      <c r="Y749" t="n">
        <v>1</v>
      </c>
      <c r="Z749" t="n">
        <v>10</v>
      </c>
    </row>
    <row r="750">
      <c r="A750" t="n">
        <v>38</v>
      </c>
      <c r="B750" t="n">
        <v>80</v>
      </c>
      <c r="C750" t="inlineStr">
        <is>
          <t xml:space="preserve">CONCLUIDO	</t>
        </is>
      </c>
      <c r="D750" t="n">
        <v>7.3934</v>
      </c>
      <c r="E750" t="n">
        <v>13.53</v>
      </c>
      <c r="F750" t="n">
        <v>10.91</v>
      </c>
      <c r="G750" t="n">
        <v>72.73999999999999</v>
      </c>
      <c r="H750" t="n">
        <v>1.08</v>
      </c>
      <c r="I750" t="n">
        <v>9</v>
      </c>
      <c r="J750" t="n">
        <v>172.82</v>
      </c>
      <c r="K750" t="n">
        <v>50.28</v>
      </c>
      <c r="L750" t="n">
        <v>10.5</v>
      </c>
      <c r="M750" t="n">
        <v>0</v>
      </c>
      <c r="N750" t="n">
        <v>32.04</v>
      </c>
      <c r="O750" t="n">
        <v>21547.89</v>
      </c>
      <c r="P750" t="n">
        <v>105.4</v>
      </c>
      <c r="Q750" t="n">
        <v>624.05</v>
      </c>
      <c r="R750" t="n">
        <v>37.19</v>
      </c>
      <c r="S750" t="n">
        <v>29.8</v>
      </c>
      <c r="T750" t="n">
        <v>2610.45</v>
      </c>
      <c r="U750" t="n">
        <v>0.8</v>
      </c>
      <c r="V750" t="n">
        <v>0.86</v>
      </c>
      <c r="W750" t="n">
        <v>2.37</v>
      </c>
      <c r="X750" t="n">
        <v>0.16</v>
      </c>
      <c r="Y750" t="n">
        <v>1</v>
      </c>
      <c r="Z750" t="n">
        <v>10</v>
      </c>
    </row>
    <row r="751">
      <c r="A751" t="n">
        <v>0</v>
      </c>
      <c r="B751" t="n">
        <v>115</v>
      </c>
      <c r="C751" t="inlineStr">
        <is>
          <t xml:space="preserve">CONCLUIDO	</t>
        </is>
      </c>
      <c r="D751" t="n">
        <v>4.3115</v>
      </c>
      <c r="E751" t="n">
        <v>23.19</v>
      </c>
      <c r="F751" t="n">
        <v>13.86</v>
      </c>
      <c r="G751" t="n">
        <v>5.47</v>
      </c>
      <c r="H751" t="n">
        <v>0.08</v>
      </c>
      <c r="I751" t="n">
        <v>152</v>
      </c>
      <c r="J751" t="n">
        <v>222.93</v>
      </c>
      <c r="K751" t="n">
        <v>56.94</v>
      </c>
      <c r="L751" t="n">
        <v>1</v>
      </c>
      <c r="M751" t="n">
        <v>150</v>
      </c>
      <c r="N751" t="n">
        <v>49.99</v>
      </c>
      <c r="O751" t="n">
        <v>27728.69</v>
      </c>
      <c r="P751" t="n">
        <v>210.69</v>
      </c>
      <c r="Q751" t="n">
        <v>624.53</v>
      </c>
      <c r="R751" t="n">
        <v>129.56</v>
      </c>
      <c r="S751" t="n">
        <v>29.8</v>
      </c>
      <c r="T751" t="n">
        <v>48079.56</v>
      </c>
      <c r="U751" t="n">
        <v>0.23</v>
      </c>
      <c r="V751" t="n">
        <v>0.67</v>
      </c>
      <c r="W751" t="n">
        <v>2.59</v>
      </c>
      <c r="X751" t="n">
        <v>3.11</v>
      </c>
      <c r="Y751" t="n">
        <v>1</v>
      </c>
      <c r="Z751" t="n">
        <v>10</v>
      </c>
    </row>
    <row r="752">
      <c r="A752" t="n">
        <v>1</v>
      </c>
      <c r="B752" t="n">
        <v>115</v>
      </c>
      <c r="C752" t="inlineStr">
        <is>
          <t xml:space="preserve">CONCLUIDO	</t>
        </is>
      </c>
      <c r="D752" t="n">
        <v>4.809</v>
      </c>
      <c r="E752" t="n">
        <v>20.79</v>
      </c>
      <c r="F752" t="n">
        <v>13.09</v>
      </c>
      <c r="G752" t="n">
        <v>6.83</v>
      </c>
      <c r="H752" t="n">
        <v>0.1</v>
      </c>
      <c r="I752" t="n">
        <v>115</v>
      </c>
      <c r="J752" t="n">
        <v>223.35</v>
      </c>
      <c r="K752" t="n">
        <v>56.94</v>
      </c>
      <c r="L752" t="n">
        <v>1.25</v>
      </c>
      <c r="M752" t="n">
        <v>113</v>
      </c>
      <c r="N752" t="n">
        <v>50.15</v>
      </c>
      <c r="O752" t="n">
        <v>27780.03</v>
      </c>
      <c r="P752" t="n">
        <v>198.4</v>
      </c>
      <c r="Q752" t="n">
        <v>624.25</v>
      </c>
      <c r="R752" t="n">
        <v>105.02</v>
      </c>
      <c r="S752" t="n">
        <v>29.8</v>
      </c>
      <c r="T752" t="n">
        <v>35995.3</v>
      </c>
      <c r="U752" t="n">
        <v>0.28</v>
      </c>
      <c r="V752" t="n">
        <v>0.71</v>
      </c>
      <c r="W752" t="n">
        <v>2.54</v>
      </c>
      <c r="X752" t="n">
        <v>2.34</v>
      </c>
      <c r="Y752" t="n">
        <v>1</v>
      </c>
      <c r="Z752" t="n">
        <v>10</v>
      </c>
    </row>
    <row r="753">
      <c r="A753" t="n">
        <v>2</v>
      </c>
      <c r="B753" t="n">
        <v>115</v>
      </c>
      <c r="C753" t="inlineStr">
        <is>
          <t xml:space="preserve">CONCLUIDO	</t>
        </is>
      </c>
      <c r="D753" t="n">
        <v>5.1782</v>
      </c>
      <c r="E753" t="n">
        <v>19.31</v>
      </c>
      <c r="F753" t="n">
        <v>12.61</v>
      </c>
      <c r="G753" t="n">
        <v>8.23</v>
      </c>
      <c r="H753" t="n">
        <v>0.12</v>
      </c>
      <c r="I753" t="n">
        <v>92</v>
      </c>
      <c r="J753" t="n">
        <v>223.76</v>
      </c>
      <c r="K753" t="n">
        <v>56.94</v>
      </c>
      <c r="L753" t="n">
        <v>1.5</v>
      </c>
      <c r="M753" t="n">
        <v>90</v>
      </c>
      <c r="N753" t="n">
        <v>50.32</v>
      </c>
      <c r="O753" t="n">
        <v>27831.42</v>
      </c>
      <c r="P753" t="n">
        <v>190.72</v>
      </c>
      <c r="Q753" t="n">
        <v>624.29</v>
      </c>
      <c r="R753" t="n">
        <v>89.77</v>
      </c>
      <c r="S753" t="n">
        <v>29.8</v>
      </c>
      <c r="T753" t="n">
        <v>28481.69</v>
      </c>
      <c r="U753" t="n">
        <v>0.33</v>
      </c>
      <c r="V753" t="n">
        <v>0.74</v>
      </c>
      <c r="W753" t="n">
        <v>2.52</v>
      </c>
      <c r="X753" t="n">
        <v>1.86</v>
      </c>
      <c r="Y753" t="n">
        <v>1</v>
      </c>
      <c r="Z753" t="n">
        <v>10</v>
      </c>
    </row>
    <row r="754">
      <c r="A754" t="n">
        <v>3</v>
      </c>
      <c r="B754" t="n">
        <v>115</v>
      </c>
      <c r="C754" t="inlineStr">
        <is>
          <t xml:space="preserve">CONCLUIDO	</t>
        </is>
      </c>
      <c r="D754" t="n">
        <v>5.4608</v>
      </c>
      <c r="E754" t="n">
        <v>18.31</v>
      </c>
      <c r="F754" t="n">
        <v>12.27</v>
      </c>
      <c r="G754" t="n">
        <v>9.56</v>
      </c>
      <c r="H754" t="n">
        <v>0.14</v>
      </c>
      <c r="I754" t="n">
        <v>77</v>
      </c>
      <c r="J754" t="n">
        <v>224.18</v>
      </c>
      <c r="K754" t="n">
        <v>56.94</v>
      </c>
      <c r="L754" t="n">
        <v>1.75</v>
      </c>
      <c r="M754" t="n">
        <v>75</v>
      </c>
      <c r="N754" t="n">
        <v>50.49</v>
      </c>
      <c r="O754" t="n">
        <v>27882.87</v>
      </c>
      <c r="P754" t="n">
        <v>185.07</v>
      </c>
      <c r="Q754" t="n">
        <v>624.11</v>
      </c>
      <c r="R754" t="n">
        <v>79.79000000000001</v>
      </c>
      <c r="S754" t="n">
        <v>29.8</v>
      </c>
      <c r="T754" t="n">
        <v>23567.53</v>
      </c>
      <c r="U754" t="n">
        <v>0.37</v>
      </c>
      <c r="V754" t="n">
        <v>0.76</v>
      </c>
      <c r="W754" t="n">
        <v>2.48</v>
      </c>
      <c r="X754" t="n">
        <v>1.52</v>
      </c>
      <c r="Y754" t="n">
        <v>1</v>
      </c>
      <c r="Z754" t="n">
        <v>10</v>
      </c>
    </row>
    <row r="755">
      <c r="A755" t="n">
        <v>4</v>
      </c>
      <c r="B755" t="n">
        <v>115</v>
      </c>
      <c r="C755" t="inlineStr">
        <is>
          <t xml:space="preserve">CONCLUIDO	</t>
        </is>
      </c>
      <c r="D755" t="n">
        <v>5.6731</v>
      </c>
      <c r="E755" t="n">
        <v>17.63</v>
      </c>
      <c r="F755" t="n">
        <v>12.07</v>
      </c>
      <c r="G755" t="n">
        <v>10.97</v>
      </c>
      <c r="H755" t="n">
        <v>0.16</v>
      </c>
      <c r="I755" t="n">
        <v>66</v>
      </c>
      <c r="J755" t="n">
        <v>224.6</v>
      </c>
      <c r="K755" t="n">
        <v>56.94</v>
      </c>
      <c r="L755" t="n">
        <v>2</v>
      </c>
      <c r="M755" t="n">
        <v>64</v>
      </c>
      <c r="N755" t="n">
        <v>50.65</v>
      </c>
      <c r="O755" t="n">
        <v>27934.37</v>
      </c>
      <c r="P755" t="n">
        <v>181.55</v>
      </c>
      <c r="Q755" t="n">
        <v>624.08</v>
      </c>
      <c r="R755" t="n">
        <v>73.36</v>
      </c>
      <c r="S755" t="n">
        <v>29.8</v>
      </c>
      <c r="T755" t="n">
        <v>20409.67</v>
      </c>
      <c r="U755" t="n">
        <v>0.41</v>
      </c>
      <c r="V755" t="n">
        <v>0.77</v>
      </c>
      <c r="W755" t="n">
        <v>2.46</v>
      </c>
      <c r="X755" t="n">
        <v>1.32</v>
      </c>
      <c r="Y755" t="n">
        <v>1</v>
      </c>
      <c r="Z755" t="n">
        <v>10</v>
      </c>
    </row>
    <row r="756">
      <c r="A756" t="n">
        <v>5</v>
      </c>
      <c r="B756" t="n">
        <v>115</v>
      </c>
      <c r="C756" t="inlineStr">
        <is>
          <t xml:space="preserve">CONCLUIDO	</t>
        </is>
      </c>
      <c r="D756" t="n">
        <v>5.8448</v>
      </c>
      <c r="E756" t="n">
        <v>17.11</v>
      </c>
      <c r="F756" t="n">
        <v>11.9</v>
      </c>
      <c r="G756" t="n">
        <v>12.31</v>
      </c>
      <c r="H756" t="n">
        <v>0.18</v>
      </c>
      <c r="I756" t="n">
        <v>58</v>
      </c>
      <c r="J756" t="n">
        <v>225.01</v>
      </c>
      <c r="K756" t="n">
        <v>56.94</v>
      </c>
      <c r="L756" t="n">
        <v>2.25</v>
      </c>
      <c r="M756" t="n">
        <v>56</v>
      </c>
      <c r="N756" t="n">
        <v>50.82</v>
      </c>
      <c r="O756" t="n">
        <v>27985.94</v>
      </c>
      <c r="P756" t="n">
        <v>178.55</v>
      </c>
      <c r="Q756" t="n">
        <v>624.2</v>
      </c>
      <c r="R756" t="n">
        <v>68.56999999999999</v>
      </c>
      <c r="S756" t="n">
        <v>29.8</v>
      </c>
      <c r="T756" t="n">
        <v>18051.55</v>
      </c>
      <c r="U756" t="n">
        <v>0.43</v>
      </c>
      <c r="V756" t="n">
        <v>0.78</v>
      </c>
      <c r="W756" t="n">
        <v>2.44</v>
      </c>
      <c r="X756" t="n">
        <v>1.15</v>
      </c>
      <c r="Y756" t="n">
        <v>1</v>
      </c>
      <c r="Z756" t="n">
        <v>10</v>
      </c>
    </row>
    <row r="757">
      <c r="A757" t="n">
        <v>6</v>
      </c>
      <c r="B757" t="n">
        <v>115</v>
      </c>
      <c r="C757" t="inlineStr">
        <is>
          <t xml:space="preserve">CONCLUIDO	</t>
        </is>
      </c>
      <c r="D757" t="n">
        <v>5.9752</v>
      </c>
      <c r="E757" t="n">
        <v>16.74</v>
      </c>
      <c r="F757" t="n">
        <v>11.79</v>
      </c>
      <c r="G757" t="n">
        <v>13.61</v>
      </c>
      <c r="H757" t="n">
        <v>0.2</v>
      </c>
      <c r="I757" t="n">
        <v>52</v>
      </c>
      <c r="J757" t="n">
        <v>225.43</v>
      </c>
      <c r="K757" t="n">
        <v>56.94</v>
      </c>
      <c r="L757" t="n">
        <v>2.5</v>
      </c>
      <c r="M757" t="n">
        <v>50</v>
      </c>
      <c r="N757" t="n">
        <v>50.99</v>
      </c>
      <c r="O757" t="n">
        <v>28037.57</v>
      </c>
      <c r="P757" t="n">
        <v>176.44</v>
      </c>
      <c r="Q757" t="n">
        <v>624.0599999999999</v>
      </c>
      <c r="R757" t="n">
        <v>64.59999999999999</v>
      </c>
      <c r="S757" t="n">
        <v>29.8</v>
      </c>
      <c r="T757" t="n">
        <v>16096.69</v>
      </c>
      <c r="U757" t="n">
        <v>0.46</v>
      </c>
      <c r="V757" t="n">
        <v>0.79</v>
      </c>
      <c r="W757" t="n">
        <v>2.44</v>
      </c>
      <c r="X757" t="n">
        <v>1.04</v>
      </c>
      <c r="Y757" t="n">
        <v>1</v>
      </c>
      <c r="Z757" t="n">
        <v>10</v>
      </c>
    </row>
    <row r="758">
      <c r="A758" t="n">
        <v>7</v>
      </c>
      <c r="B758" t="n">
        <v>115</v>
      </c>
      <c r="C758" t="inlineStr">
        <is>
          <t xml:space="preserve">CONCLUIDO	</t>
        </is>
      </c>
      <c r="D758" t="n">
        <v>6.0961</v>
      </c>
      <c r="E758" t="n">
        <v>16.4</v>
      </c>
      <c r="F758" t="n">
        <v>11.68</v>
      </c>
      <c r="G758" t="n">
        <v>14.91</v>
      </c>
      <c r="H758" t="n">
        <v>0.22</v>
      </c>
      <c r="I758" t="n">
        <v>47</v>
      </c>
      <c r="J758" t="n">
        <v>225.85</v>
      </c>
      <c r="K758" t="n">
        <v>56.94</v>
      </c>
      <c r="L758" t="n">
        <v>2.75</v>
      </c>
      <c r="M758" t="n">
        <v>45</v>
      </c>
      <c r="N758" t="n">
        <v>51.16</v>
      </c>
      <c r="O758" t="n">
        <v>28089.25</v>
      </c>
      <c r="P758" t="n">
        <v>174.26</v>
      </c>
      <c r="Q758" t="n">
        <v>624.0700000000001</v>
      </c>
      <c r="R758" t="n">
        <v>61.15</v>
      </c>
      <c r="S758" t="n">
        <v>29.8</v>
      </c>
      <c r="T758" t="n">
        <v>14397.61</v>
      </c>
      <c r="U758" t="n">
        <v>0.49</v>
      </c>
      <c r="V758" t="n">
        <v>0.8</v>
      </c>
      <c r="W758" t="n">
        <v>2.43</v>
      </c>
      <c r="X758" t="n">
        <v>0.93</v>
      </c>
      <c r="Y758" t="n">
        <v>1</v>
      </c>
      <c r="Z758" t="n">
        <v>10</v>
      </c>
    </row>
    <row r="759">
      <c r="A759" t="n">
        <v>8</v>
      </c>
      <c r="B759" t="n">
        <v>115</v>
      </c>
      <c r="C759" t="inlineStr">
        <is>
          <t xml:space="preserve">CONCLUIDO	</t>
        </is>
      </c>
      <c r="D759" t="n">
        <v>6.1912</v>
      </c>
      <c r="E759" t="n">
        <v>16.15</v>
      </c>
      <c r="F759" t="n">
        <v>11.6</v>
      </c>
      <c r="G759" t="n">
        <v>16.19</v>
      </c>
      <c r="H759" t="n">
        <v>0.24</v>
      </c>
      <c r="I759" t="n">
        <v>43</v>
      </c>
      <c r="J759" t="n">
        <v>226.27</v>
      </c>
      <c r="K759" t="n">
        <v>56.94</v>
      </c>
      <c r="L759" t="n">
        <v>3</v>
      </c>
      <c r="M759" t="n">
        <v>41</v>
      </c>
      <c r="N759" t="n">
        <v>51.33</v>
      </c>
      <c r="O759" t="n">
        <v>28140.99</v>
      </c>
      <c r="P759" t="n">
        <v>172.61</v>
      </c>
      <c r="Q759" t="n">
        <v>624.05</v>
      </c>
      <c r="R759" t="n">
        <v>58.82</v>
      </c>
      <c r="S759" t="n">
        <v>29.8</v>
      </c>
      <c r="T759" t="n">
        <v>13253.05</v>
      </c>
      <c r="U759" t="n">
        <v>0.51</v>
      </c>
      <c r="V759" t="n">
        <v>0.8</v>
      </c>
      <c r="W759" t="n">
        <v>2.42</v>
      </c>
      <c r="X759" t="n">
        <v>0.86</v>
      </c>
      <c r="Y759" t="n">
        <v>1</v>
      </c>
      <c r="Z759" t="n">
        <v>10</v>
      </c>
    </row>
    <row r="760">
      <c r="A760" t="n">
        <v>9</v>
      </c>
      <c r="B760" t="n">
        <v>115</v>
      </c>
      <c r="C760" t="inlineStr">
        <is>
          <t xml:space="preserve">CONCLUIDO	</t>
        </is>
      </c>
      <c r="D760" t="n">
        <v>6.2922</v>
      </c>
      <c r="E760" t="n">
        <v>15.89</v>
      </c>
      <c r="F760" t="n">
        <v>11.52</v>
      </c>
      <c r="G760" t="n">
        <v>17.72</v>
      </c>
      <c r="H760" t="n">
        <v>0.25</v>
      </c>
      <c r="I760" t="n">
        <v>39</v>
      </c>
      <c r="J760" t="n">
        <v>226.69</v>
      </c>
      <c r="K760" t="n">
        <v>56.94</v>
      </c>
      <c r="L760" t="n">
        <v>3.25</v>
      </c>
      <c r="M760" t="n">
        <v>37</v>
      </c>
      <c r="N760" t="n">
        <v>51.5</v>
      </c>
      <c r="O760" t="n">
        <v>28192.8</v>
      </c>
      <c r="P760" t="n">
        <v>170.89</v>
      </c>
      <c r="Q760" t="n">
        <v>624.03</v>
      </c>
      <c r="R760" t="n">
        <v>56.42</v>
      </c>
      <c r="S760" t="n">
        <v>29.8</v>
      </c>
      <c r="T760" t="n">
        <v>12072.66</v>
      </c>
      <c r="U760" t="n">
        <v>0.53</v>
      </c>
      <c r="V760" t="n">
        <v>0.8100000000000001</v>
      </c>
      <c r="W760" t="n">
        <v>2.42</v>
      </c>
      <c r="X760" t="n">
        <v>0.77</v>
      </c>
      <c r="Y760" t="n">
        <v>1</v>
      </c>
      <c r="Z760" t="n">
        <v>10</v>
      </c>
    </row>
    <row r="761">
      <c r="A761" t="n">
        <v>10</v>
      </c>
      <c r="B761" t="n">
        <v>115</v>
      </c>
      <c r="C761" t="inlineStr">
        <is>
          <t xml:space="preserve">CONCLUIDO	</t>
        </is>
      </c>
      <c r="D761" t="n">
        <v>6.3736</v>
      </c>
      <c r="E761" t="n">
        <v>15.69</v>
      </c>
      <c r="F761" t="n">
        <v>11.45</v>
      </c>
      <c r="G761" t="n">
        <v>19.08</v>
      </c>
      <c r="H761" t="n">
        <v>0.27</v>
      </c>
      <c r="I761" t="n">
        <v>36</v>
      </c>
      <c r="J761" t="n">
        <v>227.11</v>
      </c>
      <c r="K761" t="n">
        <v>56.94</v>
      </c>
      <c r="L761" t="n">
        <v>3.5</v>
      </c>
      <c r="M761" t="n">
        <v>34</v>
      </c>
      <c r="N761" t="n">
        <v>51.67</v>
      </c>
      <c r="O761" t="n">
        <v>28244.66</v>
      </c>
      <c r="P761" t="n">
        <v>169.5</v>
      </c>
      <c r="Q761" t="n">
        <v>624.08</v>
      </c>
      <c r="R761" t="n">
        <v>54</v>
      </c>
      <c r="S761" t="n">
        <v>29.8</v>
      </c>
      <c r="T761" t="n">
        <v>10878.98</v>
      </c>
      <c r="U761" t="n">
        <v>0.55</v>
      </c>
      <c r="V761" t="n">
        <v>0.82</v>
      </c>
      <c r="W761" t="n">
        <v>2.41</v>
      </c>
      <c r="X761" t="n">
        <v>0.7</v>
      </c>
      <c r="Y761" t="n">
        <v>1</v>
      </c>
      <c r="Z761" t="n">
        <v>10</v>
      </c>
    </row>
    <row r="762">
      <c r="A762" t="n">
        <v>11</v>
      </c>
      <c r="B762" t="n">
        <v>115</v>
      </c>
      <c r="C762" t="inlineStr">
        <is>
          <t xml:space="preserve">CONCLUIDO	</t>
        </is>
      </c>
      <c r="D762" t="n">
        <v>6.4508</v>
      </c>
      <c r="E762" t="n">
        <v>15.5</v>
      </c>
      <c r="F762" t="n">
        <v>11.39</v>
      </c>
      <c r="G762" t="n">
        <v>20.71</v>
      </c>
      <c r="H762" t="n">
        <v>0.29</v>
      </c>
      <c r="I762" t="n">
        <v>33</v>
      </c>
      <c r="J762" t="n">
        <v>227.53</v>
      </c>
      <c r="K762" t="n">
        <v>56.94</v>
      </c>
      <c r="L762" t="n">
        <v>3.75</v>
      </c>
      <c r="M762" t="n">
        <v>31</v>
      </c>
      <c r="N762" t="n">
        <v>51.84</v>
      </c>
      <c r="O762" t="n">
        <v>28296.58</v>
      </c>
      <c r="P762" t="n">
        <v>167.83</v>
      </c>
      <c r="Q762" t="n">
        <v>624.01</v>
      </c>
      <c r="R762" t="n">
        <v>52.18</v>
      </c>
      <c r="S762" t="n">
        <v>29.8</v>
      </c>
      <c r="T762" t="n">
        <v>9981.35</v>
      </c>
      <c r="U762" t="n">
        <v>0.57</v>
      </c>
      <c r="V762" t="n">
        <v>0.82</v>
      </c>
      <c r="W762" t="n">
        <v>2.41</v>
      </c>
      <c r="X762" t="n">
        <v>0.64</v>
      </c>
      <c r="Y762" t="n">
        <v>1</v>
      </c>
      <c r="Z762" t="n">
        <v>10</v>
      </c>
    </row>
    <row r="763">
      <c r="A763" t="n">
        <v>12</v>
      </c>
      <c r="B763" t="n">
        <v>115</v>
      </c>
      <c r="C763" t="inlineStr">
        <is>
          <t xml:space="preserve">CONCLUIDO	</t>
        </is>
      </c>
      <c r="D763" t="n">
        <v>6.5136</v>
      </c>
      <c r="E763" t="n">
        <v>15.35</v>
      </c>
      <c r="F763" t="n">
        <v>11.33</v>
      </c>
      <c r="G763" t="n">
        <v>21.93</v>
      </c>
      <c r="H763" t="n">
        <v>0.31</v>
      </c>
      <c r="I763" t="n">
        <v>31</v>
      </c>
      <c r="J763" t="n">
        <v>227.95</v>
      </c>
      <c r="K763" t="n">
        <v>56.94</v>
      </c>
      <c r="L763" t="n">
        <v>4</v>
      </c>
      <c r="M763" t="n">
        <v>29</v>
      </c>
      <c r="N763" t="n">
        <v>52.01</v>
      </c>
      <c r="O763" t="n">
        <v>28348.56</v>
      </c>
      <c r="P763" t="n">
        <v>166.59</v>
      </c>
      <c r="Q763" t="n">
        <v>624.05</v>
      </c>
      <c r="R763" t="n">
        <v>50.34</v>
      </c>
      <c r="S763" t="n">
        <v>29.8</v>
      </c>
      <c r="T763" t="n">
        <v>9072.68</v>
      </c>
      <c r="U763" t="n">
        <v>0.59</v>
      </c>
      <c r="V763" t="n">
        <v>0.82</v>
      </c>
      <c r="W763" t="n">
        <v>2.4</v>
      </c>
      <c r="X763" t="n">
        <v>0.58</v>
      </c>
      <c r="Y763" t="n">
        <v>1</v>
      </c>
      <c r="Z763" t="n">
        <v>10</v>
      </c>
    </row>
    <row r="764">
      <c r="A764" t="n">
        <v>13</v>
      </c>
      <c r="B764" t="n">
        <v>115</v>
      </c>
      <c r="C764" t="inlineStr">
        <is>
          <t xml:space="preserve">CONCLUIDO	</t>
        </is>
      </c>
      <c r="D764" t="n">
        <v>6.5642</v>
      </c>
      <c r="E764" t="n">
        <v>15.23</v>
      </c>
      <c r="F764" t="n">
        <v>11.3</v>
      </c>
      <c r="G764" t="n">
        <v>23.38</v>
      </c>
      <c r="H764" t="n">
        <v>0.33</v>
      </c>
      <c r="I764" t="n">
        <v>29</v>
      </c>
      <c r="J764" t="n">
        <v>228.38</v>
      </c>
      <c r="K764" t="n">
        <v>56.94</v>
      </c>
      <c r="L764" t="n">
        <v>4.25</v>
      </c>
      <c r="M764" t="n">
        <v>27</v>
      </c>
      <c r="N764" t="n">
        <v>52.18</v>
      </c>
      <c r="O764" t="n">
        <v>28400.61</v>
      </c>
      <c r="P764" t="n">
        <v>165.59</v>
      </c>
      <c r="Q764" t="n">
        <v>624.01</v>
      </c>
      <c r="R764" t="n">
        <v>49.8</v>
      </c>
      <c r="S764" t="n">
        <v>29.8</v>
      </c>
      <c r="T764" t="n">
        <v>8811.209999999999</v>
      </c>
      <c r="U764" t="n">
        <v>0.6</v>
      </c>
      <c r="V764" t="n">
        <v>0.83</v>
      </c>
      <c r="W764" t="n">
        <v>2.39</v>
      </c>
      <c r="X764" t="n">
        <v>0.55</v>
      </c>
      <c r="Y764" t="n">
        <v>1</v>
      </c>
      <c r="Z764" t="n">
        <v>10</v>
      </c>
    </row>
    <row r="765">
      <c r="A765" t="n">
        <v>14</v>
      </c>
      <c r="B765" t="n">
        <v>115</v>
      </c>
      <c r="C765" t="inlineStr">
        <is>
          <t xml:space="preserve">CONCLUIDO	</t>
        </is>
      </c>
      <c r="D765" t="n">
        <v>6.5874</v>
      </c>
      <c r="E765" t="n">
        <v>15.18</v>
      </c>
      <c r="F765" t="n">
        <v>11.29</v>
      </c>
      <c r="G765" t="n">
        <v>24.19</v>
      </c>
      <c r="H765" t="n">
        <v>0.35</v>
      </c>
      <c r="I765" t="n">
        <v>28</v>
      </c>
      <c r="J765" t="n">
        <v>228.8</v>
      </c>
      <c r="K765" t="n">
        <v>56.94</v>
      </c>
      <c r="L765" t="n">
        <v>4.5</v>
      </c>
      <c r="M765" t="n">
        <v>26</v>
      </c>
      <c r="N765" t="n">
        <v>52.36</v>
      </c>
      <c r="O765" t="n">
        <v>28452.71</v>
      </c>
      <c r="P765" t="n">
        <v>165.02</v>
      </c>
      <c r="Q765" t="n">
        <v>624.16</v>
      </c>
      <c r="R765" t="n">
        <v>49.35</v>
      </c>
      <c r="S765" t="n">
        <v>29.8</v>
      </c>
      <c r="T765" t="n">
        <v>8594.379999999999</v>
      </c>
      <c r="U765" t="n">
        <v>0.6</v>
      </c>
      <c r="V765" t="n">
        <v>0.83</v>
      </c>
      <c r="W765" t="n">
        <v>2.39</v>
      </c>
      <c r="X765" t="n">
        <v>0.54</v>
      </c>
      <c r="Y765" t="n">
        <v>1</v>
      </c>
      <c r="Z765" t="n">
        <v>10</v>
      </c>
    </row>
    <row r="766">
      <c r="A766" t="n">
        <v>15</v>
      </c>
      <c r="B766" t="n">
        <v>115</v>
      </c>
      <c r="C766" t="inlineStr">
        <is>
          <t xml:space="preserve">CONCLUIDO	</t>
        </is>
      </c>
      <c r="D766" t="n">
        <v>6.6471</v>
      </c>
      <c r="E766" t="n">
        <v>15.04</v>
      </c>
      <c r="F766" t="n">
        <v>11.24</v>
      </c>
      <c r="G766" t="n">
        <v>25.94</v>
      </c>
      <c r="H766" t="n">
        <v>0.37</v>
      </c>
      <c r="I766" t="n">
        <v>26</v>
      </c>
      <c r="J766" t="n">
        <v>229.22</v>
      </c>
      <c r="K766" t="n">
        <v>56.94</v>
      </c>
      <c r="L766" t="n">
        <v>4.75</v>
      </c>
      <c r="M766" t="n">
        <v>24</v>
      </c>
      <c r="N766" t="n">
        <v>52.53</v>
      </c>
      <c r="O766" t="n">
        <v>28504.87</v>
      </c>
      <c r="P766" t="n">
        <v>163.73</v>
      </c>
      <c r="Q766" t="n">
        <v>623.97</v>
      </c>
      <c r="R766" t="n">
        <v>47.8</v>
      </c>
      <c r="S766" t="n">
        <v>29.8</v>
      </c>
      <c r="T766" t="n">
        <v>7826.5</v>
      </c>
      <c r="U766" t="n">
        <v>0.62</v>
      </c>
      <c r="V766" t="n">
        <v>0.83</v>
      </c>
      <c r="W766" t="n">
        <v>2.39</v>
      </c>
      <c r="X766" t="n">
        <v>0.5</v>
      </c>
      <c r="Y766" t="n">
        <v>1</v>
      </c>
      <c r="Z766" t="n">
        <v>10</v>
      </c>
    </row>
    <row r="767">
      <c r="A767" t="n">
        <v>16</v>
      </c>
      <c r="B767" t="n">
        <v>115</v>
      </c>
      <c r="C767" t="inlineStr">
        <is>
          <t xml:space="preserve">CONCLUIDO	</t>
        </is>
      </c>
      <c r="D767" t="n">
        <v>6.6732</v>
      </c>
      <c r="E767" t="n">
        <v>14.99</v>
      </c>
      <c r="F767" t="n">
        <v>11.23</v>
      </c>
      <c r="G767" t="n">
        <v>26.95</v>
      </c>
      <c r="H767" t="n">
        <v>0.39</v>
      </c>
      <c r="I767" t="n">
        <v>25</v>
      </c>
      <c r="J767" t="n">
        <v>229.65</v>
      </c>
      <c r="K767" t="n">
        <v>56.94</v>
      </c>
      <c r="L767" t="n">
        <v>5</v>
      </c>
      <c r="M767" t="n">
        <v>23</v>
      </c>
      <c r="N767" t="n">
        <v>52.7</v>
      </c>
      <c r="O767" t="n">
        <v>28557.1</v>
      </c>
      <c r="P767" t="n">
        <v>163.31</v>
      </c>
      <c r="Q767" t="n">
        <v>624.03</v>
      </c>
      <c r="R767" t="n">
        <v>47.45</v>
      </c>
      <c r="S767" t="n">
        <v>29.8</v>
      </c>
      <c r="T767" t="n">
        <v>7656.41</v>
      </c>
      <c r="U767" t="n">
        <v>0.63</v>
      </c>
      <c r="V767" t="n">
        <v>0.83</v>
      </c>
      <c r="W767" t="n">
        <v>2.39</v>
      </c>
      <c r="X767" t="n">
        <v>0.48</v>
      </c>
      <c r="Y767" t="n">
        <v>1</v>
      </c>
      <c r="Z767" t="n">
        <v>10</v>
      </c>
    </row>
    <row r="768">
      <c r="A768" t="n">
        <v>17</v>
      </c>
      <c r="B768" t="n">
        <v>115</v>
      </c>
      <c r="C768" t="inlineStr">
        <is>
          <t xml:space="preserve">CONCLUIDO	</t>
        </is>
      </c>
      <c r="D768" t="n">
        <v>6.6972</v>
      </c>
      <c r="E768" t="n">
        <v>14.93</v>
      </c>
      <c r="F768" t="n">
        <v>11.22</v>
      </c>
      <c r="G768" t="n">
        <v>28.04</v>
      </c>
      <c r="H768" t="n">
        <v>0.41</v>
      </c>
      <c r="I768" t="n">
        <v>24</v>
      </c>
      <c r="J768" t="n">
        <v>230.07</v>
      </c>
      <c r="K768" t="n">
        <v>56.94</v>
      </c>
      <c r="L768" t="n">
        <v>5.25</v>
      </c>
      <c r="M768" t="n">
        <v>22</v>
      </c>
      <c r="N768" t="n">
        <v>52.88</v>
      </c>
      <c r="O768" t="n">
        <v>28609.38</v>
      </c>
      <c r="P768" t="n">
        <v>162.41</v>
      </c>
      <c r="Q768" t="n">
        <v>624.03</v>
      </c>
      <c r="R768" t="n">
        <v>46.91</v>
      </c>
      <c r="S768" t="n">
        <v>29.8</v>
      </c>
      <c r="T768" t="n">
        <v>7394.04</v>
      </c>
      <c r="U768" t="n">
        <v>0.64</v>
      </c>
      <c r="V768" t="n">
        <v>0.83</v>
      </c>
      <c r="W768" t="n">
        <v>2.39</v>
      </c>
      <c r="X768" t="n">
        <v>0.47</v>
      </c>
      <c r="Y768" t="n">
        <v>1</v>
      </c>
      <c r="Z768" t="n">
        <v>10</v>
      </c>
    </row>
    <row r="769">
      <c r="A769" t="n">
        <v>18</v>
      </c>
      <c r="B769" t="n">
        <v>115</v>
      </c>
      <c r="C769" t="inlineStr">
        <is>
          <t xml:space="preserve">CONCLUIDO	</t>
        </is>
      </c>
      <c r="D769" t="n">
        <v>6.7233</v>
      </c>
      <c r="E769" t="n">
        <v>14.87</v>
      </c>
      <c r="F769" t="n">
        <v>11.2</v>
      </c>
      <c r="G769" t="n">
        <v>29.23</v>
      </c>
      <c r="H769" t="n">
        <v>0.42</v>
      </c>
      <c r="I769" t="n">
        <v>23</v>
      </c>
      <c r="J769" t="n">
        <v>230.49</v>
      </c>
      <c r="K769" t="n">
        <v>56.94</v>
      </c>
      <c r="L769" t="n">
        <v>5.5</v>
      </c>
      <c r="M769" t="n">
        <v>21</v>
      </c>
      <c r="N769" t="n">
        <v>53.05</v>
      </c>
      <c r="O769" t="n">
        <v>28661.73</v>
      </c>
      <c r="P769" t="n">
        <v>162.07</v>
      </c>
      <c r="Q769" t="n">
        <v>624.22</v>
      </c>
      <c r="R769" t="n">
        <v>46.49</v>
      </c>
      <c r="S769" t="n">
        <v>29.8</v>
      </c>
      <c r="T769" t="n">
        <v>7189.6</v>
      </c>
      <c r="U769" t="n">
        <v>0.64</v>
      </c>
      <c r="V769" t="n">
        <v>0.83</v>
      </c>
      <c r="W769" t="n">
        <v>2.39</v>
      </c>
      <c r="X769" t="n">
        <v>0.45</v>
      </c>
      <c r="Y769" t="n">
        <v>1</v>
      </c>
      <c r="Z769" t="n">
        <v>10</v>
      </c>
    </row>
    <row r="770">
      <c r="A770" t="n">
        <v>19</v>
      </c>
      <c r="B770" t="n">
        <v>115</v>
      </c>
      <c r="C770" t="inlineStr">
        <is>
          <t xml:space="preserve">CONCLUIDO	</t>
        </is>
      </c>
      <c r="D770" t="n">
        <v>6.784</v>
      </c>
      <c r="E770" t="n">
        <v>14.74</v>
      </c>
      <c r="F770" t="n">
        <v>11.16</v>
      </c>
      <c r="G770" t="n">
        <v>31.88</v>
      </c>
      <c r="H770" t="n">
        <v>0.44</v>
      </c>
      <c r="I770" t="n">
        <v>21</v>
      </c>
      <c r="J770" t="n">
        <v>230.92</v>
      </c>
      <c r="K770" t="n">
        <v>56.94</v>
      </c>
      <c r="L770" t="n">
        <v>5.75</v>
      </c>
      <c r="M770" t="n">
        <v>19</v>
      </c>
      <c r="N770" t="n">
        <v>53.23</v>
      </c>
      <c r="O770" t="n">
        <v>28714.14</v>
      </c>
      <c r="P770" t="n">
        <v>160.57</v>
      </c>
      <c r="Q770" t="n">
        <v>624.0599999999999</v>
      </c>
      <c r="R770" t="n">
        <v>45.07</v>
      </c>
      <c r="S770" t="n">
        <v>29.8</v>
      </c>
      <c r="T770" t="n">
        <v>6489.83</v>
      </c>
      <c r="U770" t="n">
        <v>0.66</v>
      </c>
      <c r="V770" t="n">
        <v>0.84</v>
      </c>
      <c r="W770" t="n">
        <v>2.39</v>
      </c>
      <c r="X770" t="n">
        <v>0.41</v>
      </c>
      <c r="Y770" t="n">
        <v>1</v>
      </c>
      <c r="Z770" t="n">
        <v>10</v>
      </c>
    </row>
    <row r="771">
      <c r="A771" t="n">
        <v>20</v>
      </c>
      <c r="B771" t="n">
        <v>115</v>
      </c>
      <c r="C771" t="inlineStr">
        <is>
          <t xml:space="preserve">CONCLUIDO	</t>
        </is>
      </c>
      <c r="D771" t="n">
        <v>6.7876</v>
      </c>
      <c r="E771" t="n">
        <v>14.73</v>
      </c>
      <c r="F771" t="n">
        <v>11.15</v>
      </c>
      <c r="G771" t="n">
        <v>31.86</v>
      </c>
      <c r="H771" t="n">
        <v>0.46</v>
      </c>
      <c r="I771" t="n">
        <v>21</v>
      </c>
      <c r="J771" t="n">
        <v>231.34</v>
      </c>
      <c r="K771" t="n">
        <v>56.94</v>
      </c>
      <c r="L771" t="n">
        <v>6</v>
      </c>
      <c r="M771" t="n">
        <v>19</v>
      </c>
      <c r="N771" t="n">
        <v>53.4</v>
      </c>
      <c r="O771" t="n">
        <v>28766.61</v>
      </c>
      <c r="P771" t="n">
        <v>160.05</v>
      </c>
      <c r="Q771" t="n">
        <v>624.01</v>
      </c>
      <c r="R771" t="n">
        <v>44.87</v>
      </c>
      <c r="S771" t="n">
        <v>29.8</v>
      </c>
      <c r="T771" t="n">
        <v>6386.01</v>
      </c>
      <c r="U771" t="n">
        <v>0.66</v>
      </c>
      <c r="V771" t="n">
        <v>0.84</v>
      </c>
      <c r="W771" t="n">
        <v>2.39</v>
      </c>
      <c r="X771" t="n">
        <v>0.4</v>
      </c>
      <c r="Y771" t="n">
        <v>1</v>
      </c>
      <c r="Z771" t="n">
        <v>10</v>
      </c>
    </row>
    <row r="772">
      <c r="A772" t="n">
        <v>21</v>
      </c>
      <c r="B772" t="n">
        <v>115</v>
      </c>
      <c r="C772" t="inlineStr">
        <is>
          <t xml:space="preserve">CONCLUIDO	</t>
        </is>
      </c>
      <c r="D772" t="n">
        <v>6.8153</v>
      </c>
      <c r="E772" t="n">
        <v>14.67</v>
      </c>
      <c r="F772" t="n">
        <v>11.13</v>
      </c>
      <c r="G772" t="n">
        <v>33.4</v>
      </c>
      <c r="H772" t="n">
        <v>0.48</v>
      </c>
      <c r="I772" t="n">
        <v>20</v>
      </c>
      <c r="J772" t="n">
        <v>231.77</v>
      </c>
      <c r="K772" t="n">
        <v>56.94</v>
      </c>
      <c r="L772" t="n">
        <v>6.25</v>
      </c>
      <c r="M772" t="n">
        <v>18</v>
      </c>
      <c r="N772" t="n">
        <v>53.58</v>
      </c>
      <c r="O772" t="n">
        <v>28819.14</v>
      </c>
      <c r="P772" t="n">
        <v>159.66</v>
      </c>
      <c r="Q772" t="n">
        <v>623.97</v>
      </c>
      <c r="R772" t="n">
        <v>44.18</v>
      </c>
      <c r="S772" t="n">
        <v>29.8</v>
      </c>
      <c r="T772" t="n">
        <v>6050.64</v>
      </c>
      <c r="U772" t="n">
        <v>0.67</v>
      </c>
      <c r="V772" t="n">
        <v>0.84</v>
      </c>
      <c r="W772" t="n">
        <v>2.39</v>
      </c>
      <c r="X772" t="n">
        <v>0.39</v>
      </c>
      <c r="Y772" t="n">
        <v>1</v>
      </c>
      <c r="Z772" t="n">
        <v>10</v>
      </c>
    </row>
    <row r="773">
      <c r="A773" t="n">
        <v>22</v>
      </c>
      <c r="B773" t="n">
        <v>115</v>
      </c>
      <c r="C773" t="inlineStr">
        <is>
          <t xml:space="preserve">CONCLUIDO	</t>
        </is>
      </c>
      <c r="D773" t="n">
        <v>6.8487</v>
      </c>
      <c r="E773" t="n">
        <v>14.6</v>
      </c>
      <c r="F773" t="n">
        <v>11.11</v>
      </c>
      <c r="G773" t="n">
        <v>35.07</v>
      </c>
      <c r="H773" t="n">
        <v>0.5</v>
      </c>
      <c r="I773" t="n">
        <v>19</v>
      </c>
      <c r="J773" t="n">
        <v>232.2</v>
      </c>
      <c r="K773" t="n">
        <v>56.94</v>
      </c>
      <c r="L773" t="n">
        <v>6.5</v>
      </c>
      <c r="M773" t="n">
        <v>17</v>
      </c>
      <c r="N773" t="n">
        <v>53.75</v>
      </c>
      <c r="O773" t="n">
        <v>28871.74</v>
      </c>
      <c r="P773" t="n">
        <v>158.6</v>
      </c>
      <c r="Q773" t="n">
        <v>624.04</v>
      </c>
      <c r="R773" t="n">
        <v>43.49</v>
      </c>
      <c r="S773" t="n">
        <v>29.8</v>
      </c>
      <c r="T773" t="n">
        <v>5707.91</v>
      </c>
      <c r="U773" t="n">
        <v>0.6899999999999999</v>
      </c>
      <c r="V773" t="n">
        <v>0.84</v>
      </c>
      <c r="W773" t="n">
        <v>2.38</v>
      </c>
      <c r="X773" t="n">
        <v>0.36</v>
      </c>
      <c r="Y773" t="n">
        <v>1</v>
      </c>
      <c r="Z773" t="n">
        <v>10</v>
      </c>
    </row>
    <row r="774">
      <c r="A774" t="n">
        <v>23</v>
      </c>
      <c r="B774" t="n">
        <v>115</v>
      </c>
      <c r="C774" t="inlineStr">
        <is>
          <t xml:space="preserve">CONCLUIDO	</t>
        </is>
      </c>
      <c r="D774" t="n">
        <v>6.8744</v>
      </c>
      <c r="E774" t="n">
        <v>14.55</v>
      </c>
      <c r="F774" t="n">
        <v>11.1</v>
      </c>
      <c r="G774" t="n">
        <v>36.99</v>
      </c>
      <c r="H774" t="n">
        <v>0.52</v>
      </c>
      <c r="I774" t="n">
        <v>18</v>
      </c>
      <c r="J774" t="n">
        <v>232.62</v>
      </c>
      <c r="K774" t="n">
        <v>56.94</v>
      </c>
      <c r="L774" t="n">
        <v>6.75</v>
      </c>
      <c r="M774" t="n">
        <v>16</v>
      </c>
      <c r="N774" t="n">
        <v>53.93</v>
      </c>
      <c r="O774" t="n">
        <v>28924.39</v>
      </c>
      <c r="P774" t="n">
        <v>157.98</v>
      </c>
      <c r="Q774" t="n">
        <v>623.99</v>
      </c>
      <c r="R774" t="n">
        <v>43.29</v>
      </c>
      <c r="S774" t="n">
        <v>29.8</v>
      </c>
      <c r="T774" t="n">
        <v>5613.33</v>
      </c>
      <c r="U774" t="n">
        <v>0.6899999999999999</v>
      </c>
      <c r="V774" t="n">
        <v>0.84</v>
      </c>
      <c r="W774" t="n">
        <v>2.38</v>
      </c>
      <c r="X774" t="n">
        <v>0.35</v>
      </c>
      <c r="Y774" t="n">
        <v>1</v>
      </c>
      <c r="Z774" t="n">
        <v>10</v>
      </c>
    </row>
    <row r="775">
      <c r="A775" t="n">
        <v>24</v>
      </c>
      <c r="B775" t="n">
        <v>115</v>
      </c>
      <c r="C775" t="inlineStr">
        <is>
          <t xml:space="preserve">CONCLUIDO	</t>
        </is>
      </c>
      <c r="D775" t="n">
        <v>6.9098</v>
      </c>
      <c r="E775" t="n">
        <v>14.47</v>
      </c>
      <c r="F775" t="n">
        <v>11.07</v>
      </c>
      <c r="G775" t="n">
        <v>39.05</v>
      </c>
      <c r="H775" t="n">
        <v>0.53</v>
      </c>
      <c r="I775" t="n">
        <v>17</v>
      </c>
      <c r="J775" t="n">
        <v>233.05</v>
      </c>
      <c r="K775" t="n">
        <v>56.94</v>
      </c>
      <c r="L775" t="n">
        <v>7</v>
      </c>
      <c r="M775" t="n">
        <v>15</v>
      </c>
      <c r="N775" t="n">
        <v>54.11</v>
      </c>
      <c r="O775" t="n">
        <v>28977.11</v>
      </c>
      <c r="P775" t="n">
        <v>156.28</v>
      </c>
      <c r="Q775" t="n">
        <v>624.01</v>
      </c>
      <c r="R775" t="n">
        <v>42.09</v>
      </c>
      <c r="S775" t="n">
        <v>29.8</v>
      </c>
      <c r="T775" t="n">
        <v>5016.51</v>
      </c>
      <c r="U775" t="n">
        <v>0.71</v>
      </c>
      <c r="V775" t="n">
        <v>0.84</v>
      </c>
      <c r="W775" t="n">
        <v>2.38</v>
      </c>
      <c r="X775" t="n">
        <v>0.32</v>
      </c>
      <c r="Y775" t="n">
        <v>1</v>
      </c>
      <c r="Z775" t="n">
        <v>10</v>
      </c>
    </row>
    <row r="776">
      <c r="A776" t="n">
        <v>25</v>
      </c>
      <c r="B776" t="n">
        <v>115</v>
      </c>
      <c r="C776" t="inlineStr">
        <is>
          <t xml:space="preserve">CONCLUIDO	</t>
        </is>
      </c>
      <c r="D776" t="n">
        <v>6.9022</v>
      </c>
      <c r="E776" t="n">
        <v>14.49</v>
      </c>
      <c r="F776" t="n">
        <v>11.08</v>
      </c>
      <c r="G776" t="n">
        <v>39.11</v>
      </c>
      <c r="H776" t="n">
        <v>0.55</v>
      </c>
      <c r="I776" t="n">
        <v>17</v>
      </c>
      <c r="J776" t="n">
        <v>233.48</v>
      </c>
      <c r="K776" t="n">
        <v>56.94</v>
      </c>
      <c r="L776" t="n">
        <v>7.25</v>
      </c>
      <c r="M776" t="n">
        <v>15</v>
      </c>
      <c r="N776" t="n">
        <v>54.29</v>
      </c>
      <c r="O776" t="n">
        <v>29029.89</v>
      </c>
      <c r="P776" t="n">
        <v>156.9</v>
      </c>
      <c r="Q776" t="n">
        <v>624.01</v>
      </c>
      <c r="R776" t="n">
        <v>42.65</v>
      </c>
      <c r="S776" t="n">
        <v>29.8</v>
      </c>
      <c r="T776" t="n">
        <v>5298.06</v>
      </c>
      <c r="U776" t="n">
        <v>0.7</v>
      </c>
      <c r="V776" t="n">
        <v>0.84</v>
      </c>
      <c r="W776" t="n">
        <v>2.38</v>
      </c>
      <c r="X776" t="n">
        <v>0.33</v>
      </c>
      <c r="Y776" t="n">
        <v>1</v>
      </c>
      <c r="Z776" t="n">
        <v>10</v>
      </c>
    </row>
    <row r="777">
      <c r="A777" t="n">
        <v>26</v>
      </c>
      <c r="B777" t="n">
        <v>115</v>
      </c>
      <c r="C777" t="inlineStr">
        <is>
          <t xml:space="preserve">CONCLUIDO	</t>
        </is>
      </c>
      <c r="D777" t="n">
        <v>6.9448</v>
      </c>
      <c r="E777" t="n">
        <v>14.4</v>
      </c>
      <c r="F777" t="n">
        <v>11.04</v>
      </c>
      <c r="G777" t="n">
        <v>41.39</v>
      </c>
      <c r="H777" t="n">
        <v>0.57</v>
      </c>
      <c r="I777" t="n">
        <v>16</v>
      </c>
      <c r="J777" t="n">
        <v>233.91</v>
      </c>
      <c r="K777" t="n">
        <v>56.94</v>
      </c>
      <c r="L777" t="n">
        <v>7.5</v>
      </c>
      <c r="M777" t="n">
        <v>14</v>
      </c>
      <c r="N777" t="n">
        <v>54.46</v>
      </c>
      <c r="O777" t="n">
        <v>29082.74</v>
      </c>
      <c r="P777" t="n">
        <v>155.82</v>
      </c>
      <c r="Q777" t="n">
        <v>623.98</v>
      </c>
      <c r="R777" t="n">
        <v>41.33</v>
      </c>
      <c r="S777" t="n">
        <v>29.8</v>
      </c>
      <c r="T777" t="n">
        <v>4643.16</v>
      </c>
      <c r="U777" t="n">
        <v>0.72</v>
      </c>
      <c r="V777" t="n">
        <v>0.85</v>
      </c>
      <c r="W777" t="n">
        <v>2.38</v>
      </c>
      <c r="X777" t="n">
        <v>0.29</v>
      </c>
      <c r="Y777" t="n">
        <v>1</v>
      </c>
      <c r="Z777" t="n">
        <v>10</v>
      </c>
    </row>
    <row r="778">
      <c r="A778" t="n">
        <v>27</v>
      </c>
      <c r="B778" t="n">
        <v>115</v>
      </c>
      <c r="C778" t="inlineStr">
        <is>
          <t xml:space="preserve">CONCLUIDO	</t>
        </is>
      </c>
      <c r="D778" t="n">
        <v>6.9364</v>
      </c>
      <c r="E778" t="n">
        <v>14.42</v>
      </c>
      <c r="F778" t="n">
        <v>11.05</v>
      </c>
      <c r="G778" t="n">
        <v>41.45</v>
      </c>
      <c r="H778" t="n">
        <v>0.59</v>
      </c>
      <c r="I778" t="n">
        <v>16</v>
      </c>
      <c r="J778" t="n">
        <v>234.34</v>
      </c>
      <c r="K778" t="n">
        <v>56.94</v>
      </c>
      <c r="L778" t="n">
        <v>7.75</v>
      </c>
      <c r="M778" t="n">
        <v>14</v>
      </c>
      <c r="N778" t="n">
        <v>54.64</v>
      </c>
      <c r="O778" t="n">
        <v>29135.65</v>
      </c>
      <c r="P778" t="n">
        <v>155.44</v>
      </c>
      <c r="Q778" t="n">
        <v>623.97</v>
      </c>
      <c r="R778" t="n">
        <v>41.9</v>
      </c>
      <c r="S778" t="n">
        <v>29.8</v>
      </c>
      <c r="T778" t="n">
        <v>4929.63</v>
      </c>
      <c r="U778" t="n">
        <v>0.71</v>
      </c>
      <c r="V778" t="n">
        <v>0.84</v>
      </c>
      <c r="W778" t="n">
        <v>2.38</v>
      </c>
      <c r="X778" t="n">
        <v>0.31</v>
      </c>
      <c r="Y778" t="n">
        <v>1</v>
      </c>
      <c r="Z778" t="n">
        <v>10</v>
      </c>
    </row>
    <row r="779">
      <c r="A779" t="n">
        <v>28</v>
      </c>
      <c r="B779" t="n">
        <v>115</v>
      </c>
      <c r="C779" t="inlineStr">
        <is>
          <t xml:space="preserve">CONCLUIDO	</t>
        </is>
      </c>
      <c r="D779" t="n">
        <v>6.9705</v>
      </c>
      <c r="E779" t="n">
        <v>14.35</v>
      </c>
      <c r="F779" t="n">
        <v>11.03</v>
      </c>
      <c r="G779" t="n">
        <v>44.11</v>
      </c>
      <c r="H779" t="n">
        <v>0.61</v>
      </c>
      <c r="I779" t="n">
        <v>15</v>
      </c>
      <c r="J779" t="n">
        <v>234.77</v>
      </c>
      <c r="K779" t="n">
        <v>56.94</v>
      </c>
      <c r="L779" t="n">
        <v>8</v>
      </c>
      <c r="M779" t="n">
        <v>13</v>
      </c>
      <c r="N779" t="n">
        <v>54.82</v>
      </c>
      <c r="O779" t="n">
        <v>29188.62</v>
      </c>
      <c r="P779" t="n">
        <v>154.21</v>
      </c>
      <c r="Q779" t="n">
        <v>624</v>
      </c>
      <c r="R779" t="n">
        <v>41.17</v>
      </c>
      <c r="S779" t="n">
        <v>29.8</v>
      </c>
      <c r="T779" t="n">
        <v>4569.34</v>
      </c>
      <c r="U779" t="n">
        <v>0.72</v>
      </c>
      <c r="V779" t="n">
        <v>0.85</v>
      </c>
      <c r="W779" t="n">
        <v>2.37</v>
      </c>
      <c r="X779" t="n">
        <v>0.28</v>
      </c>
      <c r="Y779" t="n">
        <v>1</v>
      </c>
      <c r="Z779" t="n">
        <v>10</v>
      </c>
    </row>
    <row r="780">
      <c r="A780" t="n">
        <v>29</v>
      </c>
      <c r="B780" t="n">
        <v>115</v>
      </c>
      <c r="C780" t="inlineStr">
        <is>
          <t xml:space="preserve">CONCLUIDO	</t>
        </is>
      </c>
      <c r="D780" t="n">
        <v>6.9674</v>
      </c>
      <c r="E780" t="n">
        <v>14.35</v>
      </c>
      <c r="F780" t="n">
        <v>11.03</v>
      </c>
      <c r="G780" t="n">
        <v>44.13</v>
      </c>
      <c r="H780" t="n">
        <v>0.62</v>
      </c>
      <c r="I780" t="n">
        <v>15</v>
      </c>
      <c r="J780" t="n">
        <v>235.2</v>
      </c>
      <c r="K780" t="n">
        <v>56.94</v>
      </c>
      <c r="L780" t="n">
        <v>8.25</v>
      </c>
      <c r="M780" t="n">
        <v>13</v>
      </c>
      <c r="N780" t="n">
        <v>55</v>
      </c>
      <c r="O780" t="n">
        <v>29241.66</v>
      </c>
      <c r="P780" t="n">
        <v>154.35</v>
      </c>
      <c r="Q780" t="n">
        <v>623.97</v>
      </c>
      <c r="R780" t="n">
        <v>41.14</v>
      </c>
      <c r="S780" t="n">
        <v>29.8</v>
      </c>
      <c r="T780" t="n">
        <v>4553.94</v>
      </c>
      <c r="U780" t="n">
        <v>0.72</v>
      </c>
      <c r="V780" t="n">
        <v>0.85</v>
      </c>
      <c r="W780" t="n">
        <v>2.38</v>
      </c>
      <c r="X780" t="n">
        <v>0.29</v>
      </c>
      <c r="Y780" t="n">
        <v>1</v>
      </c>
      <c r="Z780" t="n">
        <v>10</v>
      </c>
    </row>
    <row r="781">
      <c r="A781" t="n">
        <v>30</v>
      </c>
      <c r="B781" t="n">
        <v>115</v>
      </c>
      <c r="C781" t="inlineStr">
        <is>
          <t xml:space="preserve">CONCLUIDO	</t>
        </is>
      </c>
      <c r="D781" t="n">
        <v>7.001</v>
      </c>
      <c r="E781" t="n">
        <v>14.28</v>
      </c>
      <c r="F781" t="n">
        <v>11.01</v>
      </c>
      <c r="G781" t="n">
        <v>47.18</v>
      </c>
      <c r="H781" t="n">
        <v>0.64</v>
      </c>
      <c r="I781" t="n">
        <v>14</v>
      </c>
      <c r="J781" t="n">
        <v>235.63</v>
      </c>
      <c r="K781" t="n">
        <v>56.94</v>
      </c>
      <c r="L781" t="n">
        <v>8.5</v>
      </c>
      <c r="M781" t="n">
        <v>12</v>
      </c>
      <c r="N781" t="n">
        <v>55.18</v>
      </c>
      <c r="O781" t="n">
        <v>29294.76</v>
      </c>
      <c r="P781" t="n">
        <v>153.1</v>
      </c>
      <c r="Q781" t="n">
        <v>623.97</v>
      </c>
      <c r="R781" t="n">
        <v>40.42</v>
      </c>
      <c r="S781" t="n">
        <v>29.8</v>
      </c>
      <c r="T781" t="n">
        <v>4196.21</v>
      </c>
      <c r="U781" t="n">
        <v>0.74</v>
      </c>
      <c r="V781" t="n">
        <v>0.85</v>
      </c>
      <c r="W781" t="n">
        <v>2.38</v>
      </c>
      <c r="X781" t="n">
        <v>0.26</v>
      </c>
      <c r="Y781" t="n">
        <v>1</v>
      </c>
      <c r="Z781" t="n">
        <v>10</v>
      </c>
    </row>
    <row r="782">
      <c r="A782" t="n">
        <v>31</v>
      </c>
      <c r="B782" t="n">
        <v>115</v>
      </c>
      <c r="C782" t="inlineStr">
        <is>
          <t xml:space="preserve">CONCLUIDO	</t>
        </is>
      </c>
      <c r="D782" t="n">
        <v>7.0025</v>
      </c>
      <c r="E782" t="n">
        <v>14.28</v>
      </c>
      <c r="F782" t="n">
        <v>11.01</v>
      </c>
      <c r="G782" t="n">
        <v>47.17</v>
      </c>
      <c r="H782" t="n">
        <v>0.66</v>
      </c>
      <c r="I782" t="n">
        <v>14</v>
      </c>
      <c r="J782" t="n">
        <v>236.06</v>
      </c>
      <c r="K782" t="n">
        <v>56.94</v>
      </c>
      <c r="L782" t="n">
        <v>8.75</v>
      </c>
      <c r="M782" t="n">
        <v>12</v>
      </c>
      <c r="N782" t="n">
        <v>55.36</v>
      </c>
      <c r="O782" t="n">
        <v>29347.92</v>
      </c>
      <c r="P782" t="n">
        <v>152.87</v>
      </c>
      <c r="Q782" t="n">
        <v>623.99</v>
      </c>
      <c r="R782" t="n">
        <v>40.21</v>
      </c>
      <c r="S782" t="n">
        <v>29.8</v>
      </c>
      <c r="T782" t="n">
        <v>4094.57</v>
      </c>
      <c r="U782" t="n">
        <v>0.74</v>
      </c>
      <c r="V782" t="n">
        <v>0.85</v>
      </c>
      <c r="W782" t="n">
        <v>2.38</v>
      </c>
      <c r="X782" t="n">
        <v>0.26</v>
      </c>
      <c r="Y782" t="n">
        <v>1</v>
      </c>
      <c r="Z782" t="n">
        <v>10</v>
      </c>
    </row>
    <row r="783">
      <c r="A783" t="n">
        <v>32</v>
      </c>
      <c r="B783" t="n">
        <v>115</v>
      </c>
      <c r="C783" t="inlineStr">
        <is>
          <t xml:space="preserve">CONCLUIDO	</t>
        </is>
      </c>
      <c r="D783" t="n">
        <v>7.0001</v>
      </c>
      <c r="E783" t="n">
        <v>14.29</v>
      </c>
      <c r="F783" t="n">
        <v>11.01</v>
      </c>
      <c r="G783" t="n">
        <v>47.19</v>
      </c>
      <c r="H783" t="n">
        <v>0.68</v>
      </c>
      <c r="I783" t="n">
        <v>14</v>
      </c>
      <c r="J783" t="n">
        <v>236.49</v>
      </c>
      <c r="K783" t="n">
        <v>56.94</v>
      </c>
      <c r="L783" t="n">
        <v>9</v>
      </c>
      <c r="M783" t="n">
        <v>12</v>
      </c>
      <c r="N783" t="n">
        <v>55.55</v>
      </c>
      <c r="O783" t="n">
        <v>29401.15</v>
      </c>
      <c r="P783" t="n">
        <v>151.83</v>
      </c>
      <c r="Q783" t="n">
        <v>624.04</v>
      </c>
      <c r="R783" t="n">
        <v>40.47</v>
      </c>
      <c r="S783" t="n">
        <v>29.8</v>
      </c>
      <c r="T783" t="n">
        <v>4222.98</v>
      </c>
      <c r="U783" t="n">
        <v>0.74</v>
      </c>
      <c r="V783" t="n">
        <v>0.85</v>
      </c>
      <c r="W783" t="n">
        <v>2.38</v>
      </c>
      <c r="X783" t="n">
        <v>0.26</v>
      </c>
      <c r="Y783" t="n">
        <v>1</v>
      </c>
      <c r="Z783" t="n">
        <v>10</v>
      </c>
    </row>
    <row r="784">
      <c r="A784" t="n">
        <v>33</v>
      </c>
      <c r="B784" t="n">
        <v>115</v>
      </c>
      <c r="C784" t="inlineStr">
        <is>
          <t xml:space="preserve">CONCLUIDO	</t>
        </is>
      </c>
      <c r="D784" t="n">
        <v>7.0289</v>
      </c>
      <c r="E784" t="n">
        <v>14.23</v>
      </c>
      <c r="F784" t="n">
        <v>11</v>
      </c>
      <c r="G784" t="n">
        <v>50.75</v>
      </c>
      <c r="H784" t="n">
        <v>0.6899999999999999</v>
      </c>
      <c r="I784" t="n">
        <v>13</v>
      </c>
      <c r="J784" t="n">
        <v>236.92</v>
      </c>
      <c r="K784" t="n">
        <v>56.94</v>
      </c>
      <c r="L784" t="n">
        <v>9.25</v>
      </c>
      <c r="M784" t="n">
        <v>11</v>
      </c>
      <c r="N784" t="n">
        <v>55.73</v>
      </c>
      <c r="O784" t="n">
        <v>29454.44</v>
      </c>
      <c r="P784" t="n">
        <v>151.69</v>
      </c>
      <c r="Q784" t="n">
        <v>623.97</v>
      </c>
      <c r="R784" t="n">
        <v>40.04</v>
      </c>
      <c r="S784" t="n">
        <v>29.8</v>
      </c>
      <c r="T784" t="n">
        <v>4012.3</v>
      </c>
      <c r="U784" t="n">
        <v>0.74</v>
      </c>
      <c r="V784" t="n">
        <v>0.85</v>
      </c>
      <c r="W784" t="n">
        <v>2.37</v>
      </c>
      <c r="X784" t="n">
        <v>0.25</v>
      </c>
      <c r="Y784" t="n">
        <v>1</v>
      </c>
      <c r="Z784" t="n">
        <v>10</v>
      </c>
    </row>
    <row r="785">
      <c r="A785" t="n">
        <v>34</v>
      </c>
      <c r="B785" t="n">
        <v>115</v>
      </c>
      <c r="C785" t="inlineStr">
        <is>
          <t xml:space="preserve">CONCLUIDO	</t>
        </is>
      </c>
      <c r="D785" t="n">
        <v>7.0317</v>
      </c>
      <c r="E785" t="n">
        <v>14.22</v>
      </c>
      <c r="F785" t="n">
        <v>10.99</v>
      </c>
      <c r="G785" t="n">
        <v>50.72</v>
      </c>
      <c r="H785" t="n">
        <v>0.71</v>
      </c>
      <c r="I785" t="n">
        <v>13</v>
      </c>
      <c r="J785" t="n">
        <v>237.35</v>
      </c>
      <c r="K785" t="n">
        <v>56.94</v>
      </c>
      <c r="L785" t="n">
        <v>9.5</v>
      </c>
      <c r="M785" t="n">
        <v>11</v>
      </c>
      <c r="N785" t="n">
        <v>55.91</v>
      </c>
      <c r="O785" t="n">
        <v>29507.8</v>
      </c>
      <c r="P785" t="n">
        <v>151.35</v>
      </c>
      <c r="Q785" t="n">
        <v>623.98</v>
      </c>
      <c r="R785" t="n">
        <v>39.86</v>
      </c>
      <c r="S785" t="n">
        <v>29.8</v>
      </c>
      <c r="T785" t="n">
        <v>3921.7</v>
      </c>
      <c r="U785" t="n">
        <v>0.75</v>
      </c>
      <c r="V785" t="n">
        <v>0.85</v>
      </c>
      <c r="W785" t="n">
        <v>2.37</v>
      </c>
      <c r="X785" t="n">
        <v>0.24</v>
      </c>
      <c r="Y785" t="n">
        <v>1</v>
      </c>
      <c r="Z785" t="n">
        <v>10</v>
      </c>
    </row>
    <row r="786">
      <c r="A786" t="n">
        <v>35</v>
      </c>
      <c r="B786" t="n">
        <v>115</v>
      </c>
      <c r="C786" t="inlineStr">
        <is>
          <t xml:space="preserve">CONCLUIDO	</t>
        </is>
      </c>
      <c r="D786" t="n">
        <v>7.067</v>
      </c>
      <c r="E786" t="n">
        <v>14.15</v>
      </c>
      <c r="F786" t="n">
        <v>10.96</v>
      </c>
      <c r="G786" t="n">
        <v>54.81</v>
      </c>
      <c r="H786" t="n">
        <v>0.73</v>
      </c>
      <c r="I786" t="n">
        <v>12</v>
      </c>
      <c r="J786" t="n">
        <v>237.79</v>
      </c>
      <c r="K786" t="n">
        <v>56.94</v>
      </c>
      <c r="L786" t="n">
        <v>9.75</v>
      </c>
      <c r="M786" t="n">
        <v>10</v>
      </c>
      <c r="N786" t="n">
        <v>56.09</v>
      </c>
      <c r="O786" t="n">
        <v>29561.22</v>
      </c>
      <c r="P786" t="n">
        <v>149.65</v>
      </c>
      <c r="Q786" t="n">
        <v>623.97</v>
      </c>
      <c r="R786" t="n">
        <v>38.92</v>
      </c>
      <c r="S786" t="n">
        <v>29.8</v>
      </c>
      <c r="T786" t="n">
        <v>3458.03</v>
      </c>
      <c r="U786" t="n">
        <v>0.77</v>
      </c>
      <c r="V786" t="n">
        <v>0.85</v>
      </c>
      <c r="W786" t="n">
        <v>2.37</v>
      </c>
      <c r="X786" t="n">
        <v>0.22</v>
      </c>
      <c r="Y786" t="n">
        <v>1</v>
      </c>
      <c r="Z786" t="n">
        <v>10</v>
      </c>
    </row>
    <row r="787">
      <c r="A787" t="n">
        <v>36</v>
      </c>
      <c r="B787" t="n">
        <v>115</v>
      </c>
      <c r="C787" t="inlineStr">
        <is>
          <t xml:space="preserve">CONCLUIDO	</t>
        </is>
      </c>
      <c r="D787" t="n">
        <v>7.0642</v>
      </c>
      <c r="E787" t="n">
        <v>14.16</v>
      </c>
      <c r="F787" t="n">
        <v>10.97</v>
      </c>
      <c r="G787" t="n">
        <v>54.84</v>
      </c>
      <c r="H787" t="n">
        <v>0.75</v>
      </c>
      <c r="I787" t="n">
        <v>12</v>
      </c>
      <c r="J787" t="n">
        <v>238.22</v>
      </c>
      <c r="K787" t="n">
        <v>56.94</v>
      </c>
      <c r="L787" t="n">
        <v>10</v>
      </c>
      <c r="M787" t="n">
        <v>10</v>
      </c>
      <c r="N787" t="n">
        <v>56.28</v>
      </c>
      <c r="O787" t="n">
        <v>29614.71</v>
      </c>
      <c r="P787" t="n">
        <v>149.37</v>
      </c>
      <c r="Q787" t="n">
        <v>623.98</v>
      </c>
      <c r="R787" t="n">
        <v>39.19</v>
      </c>
      <c r="S787" t="n">
        <v>29.8</v>
      </c>
      <c r="T787" t="n">
        <v>3590.88</v>
      </c>
      <c r="U787" t="n">
        <v>0.76</v>
      </c>
      <c r="V787" t="n">
        <v>0.85</v>
      </c>
      <c r="W787" t="n">
        <v>2.37</v>
      </c>
      <c r="X787" t="n">
        <v>0.22</v>
      </c>
      <c r="Y787" t="n">
        <v>1</v>
      </c>
      <c r="Z787" t="n">
        <v>10</v>
      </c>
    </row>
    <row r="788">
      <c r="A788" t="n">
        <v>37</v>
      </c>
      <c r="B788" t="n">
        <v>115</v>
      </c>
      <c r="C788" t="inlineStr">
        <is>
          <t xml:space="preserve">CONCLUIDO	</t>
        </is>
      </c>
      <c r="D788" t="n">
        <v>7.0623</v>
      </c>
      <c r="E788" t="n">
        <v>14.16</v>
      </c>
      <c r="F788" t="n">
        <v>10.97</v>
      </c>
      <c r="G788" t="n">
        <v>54.86</v>
      </c>
      <c r="H788" t="n">
        <v>0.76</v>
      </c>
      <c r="I788" t="n">
        <v>12</v>
      </c>
      <c r="J788" t="n">
        <v>238.66</v>
      </c>
      <c r="K788" t="n">
        <v>56.94</v>
      </c>
      <c r="L788" t="n">
        <v>10.25</v>
      </c>
      <c r="M788" t="n">
        <v>10</v>
      </c>
      <c r="N788" t="n">
        <v>56.46</v>
      </c>
      <c r="O788" t="n">
        <v>29668.27</v>
      </c>
      <c r="P788" t="n">
        <v>149.41</v>
      </c>
      <c r="Q788" t="n">
        <v>624.03</v>
      </c>
      <c r="R788" t="n">
        <v>39.26</v>
      </c>
      <c r="S788" t="n">
        <v>29.8</v>
      </c>
      <c r="T788" t="n">
        <v>3628.27</v>
      </c>
      <c r="U788" t="n">
        <v>0.76</v>
      </c>
      <c r="V788" t="n">
        <v>0.85</v>
      </c>
      <c r="W788" t="n">
        <v>2.37</v>
      </c>
      <c r="X788" t="n">
        <v>0.22</v>
      </c>
      <c r="Y788" t="n">
        <v>1</v>
      </c>
      <c r="Z788" t="n">
        <v>10</v>
      </c>
    </row>
    <row r="789">
      <c r="A789" t="n">
        <v>38</v>
      </c>
      <c r="B789" t="n">
        <v>115</v>
      </c>
      <c r="C789" t="inlineStr">
        <is>
          <t xml:space="preserve">CONCLUIDO	</t>
        </is>
      </c>
      <c r="D789" t="n">
        <v>7.0627</v>
      </c>
      <c r="E789" t="n">
        <v>14.16</v>
      </c>
      <c r="F789" t="n">
        <v>10.97</v>
      </c>
      <c r="G789" t="n">
        <v>54.86</v>
      </c>
      <c r="H789" t="n">
        <v>0.78</v>
      </c>
      <c r="I789" t="n">
        <v>12</v>
      </c>
      <c r="J789" t="n">
        <v>239.09</v>
      </c>
      <c r="K789" t="n">
        <v>56.94</v>
      </c>
      <c r="L789" t="n">
        <v>10.5</v>
      </c>
      <c r="M789" t="n">
        <v>10</v>
      </c>
      <c r="N789" t="n">
        <v>56.65</v>
      </c>
      <c r="O789" t="n">
        <v>29721.89</v>
      </c>
      <c r="P789" t="n">
        <v>148.5</v>
      </c>
      <c r="Q789" t="n">
        <v>623.97</v>
      </c>
      <c r="R789" t="n">
        <v>39.45</v>
      </c>
      <c r="S789" t="n">
        <v>29.8</v>
      </c>
      <c r="T789" t="n">
        <v>3721.4</v>
      </c>
      <c r="U789" t="n">
        <v>0.76</v>
      </c>
      <c r="V789" t="n">
        <v>0.85</v>
      </c>
      <c r="W789" t="n">
        <v>2.37</v>
      </c>
      <c r="X789" t="n">
        <v>0.22</v>
      </c>
      <c r="Y789" t="n">
        <v>1</v>
      </c>
      <c r="Z789" t="n">
        <v>10</v>
      </c>
    </row>
    <row r="790">
      <c r="A790" t="n">
        <v>39</v>
      </c>
      <c r="B790" t="n">
        <v>115</v>
      </c>
      <c r="C790" t="inlineStr">
        <is>
          <t xml:space="preserve">CONCLUIDO	</t>
        </is>
      </c>
      <c r="D790" t="n">
        <v>7.103</v>
      </c>
      <c r="E790" t="n">
        <v>14.08</v>
      </c>
      <c r="F790" t="n">
        <v>10.94</v>
      </c>
      <c r="G790" t="n">
        <v>59.65</v>
      </c>
      <c r="H790" t="n">
        <v>0.8</v>
      </c>
      <c r="I790" t="n">
        <v>11</v>
      </c>
      <c r="J790" t="n">
        <v>239.53</v>
      </c>
      <c r="K790" t="n">
        <v>56.94</v>
      </c>
      <c r="L790" t="n">
        <v>10.75</v>
      </c>
      <c r="M790" t="n">
        <v>9</v>
      </c>
      <c r="N790" t="n">
        <v>56.83</v>
      </c>
      <c r="O790" t="n">
        <v>29775.57</v>
      </c>
      <c r="P790" t="n">
        <v>147.41</v>
      </c>
      <c r="Q790" t="n">
        <v>624.01</v>
      </c>
      <c r="R790" t="n">
        <v>38.18</v>
      </c>
      <c r="S790" t="n">
        <v>29.8</v>
      </c>
      <c r="T790" t="n">
        <v>3093.07</v>
      </c>
      <c r="U790" t="n">
        <v>0.78</v>
      </c>
      <c r="V790" t="n">
        <v>0.85</v>
      </c>
      <c r="W790" t="n">
        <v>2.37</v>
      </c>
      <c r="X790" t="n">
        <v>0.19</v>
      </c>
      <c r="Y790" t="n">
        <v>1</v>
      </c>
      <c r="Z790" t="n">
        <v>10</v>
      </c>
    </row>
    <row r="791">
      <c r="A791" t="n">
        <v>40</v>
      </c>
      <c r="B791" t="n">
        <v>115</v>
      </c>
      <c r="C791" t="inlineStr">
        <is>
          <t xml:space="preserve">CONCLUIDO	</t>
        </is>
      </c>
      <c r="D791" t="n">
        <v>7.0999</v>
      </c>
      <c r="E791" t="n">
        <v>14.08</v>
      </c>
      <c r="F791" t="n">
        <v>10.94</v>
      </c>
      <c r="G791" t="n">
        <v>59.68</v>
      </c>
      <c r="H791" t="n">
        <v>0.82</v>
      </c>
      <c r="I791" t="n">
        <v>11</v>
      </c>
      <c r="J791" t="n">
        <v>239.96</v>
      </c>
      <c r="K791" t="n">
        <v>56.94</v>
      </c>
      <c r="L791" t="n">
        <v>11</v>
      </c>
      <c r="M791" t="n">
        <v>9</v>
      </c>
      <c r="N791" t="n">
        <v>57.02</v>
      </c>
      <c r="O791" t="n">
        <v>29829.32</v>
      </c>
      <c r="P791" t="n">
        <v>147.34</v>
      </c>
      <c r="Q791" t="n">
        <v>623.97</v>
      </c>
      <c r="R791" t="n">
        <v>38.51</v>
      </c>
      <c r="S791" t="n">
        <v>29.8</v>
      </c>
      <c r="T791" t="n">
        <v>3256.31</v>
      </c>
      <c r="U791" t="n">
        <v>0.77</v>
      </c>
      <c r="V791" t="n">
        <v>0.85</v>
      </c>
      <c r="W791" t="n">
        <v>2.37</v>
      </c>
      <c r="X791" t="n">
        <v>0.19</v>
      </c>
      <c r="Y791" t="n">
        <v>1</v>
      </c>
      <c r="Z791" t="n">
        <v>10</v>
      </c>
    </row>
    <row r="792">
      <c r="A792" t="n">
        <v>41</v>
      </c>
      <c r="B792" t="n">
        <v>115</v>
      </c>
      <c r="C792" t="inlineStr">
        <is>
          <t xml:space="preserve">CONCLUIDO	</t>
        </is>
      </c>
      <c r="D792" t="n">
        <v>7.0942</v>
      </c>
      <c r="E792" t="n">
        <v>14.1</v>
      </c>
      <c r="F792" t="n">
        <v>10.95</v>
      </c>
      <c r="G792" t="n">
        <v>59.74</v>
      </c>
      <c r="H792" t="n">
        <v>0.83</v>
      </c>
      <c r="I792" t="n">
        <v>11</v>
      </c>
      <c r="J792" t="n">
        <v>240.4</v>
      </c>
      <c r="K792" t="n">
        <v>56.94</v>
      </c>
      <c r="L792" t="n">
        <v>11.25</v>
      </c>
      <c r="M792" t="n">
        <v>9</v>
      </c>
      <c r="N792" t="n">
        <v>57.21</v>
      </c>
      <c r="O792" t="n">
        <v>29883.27</v>
      </c>
      <c r="P792" t="n">
        <v>146.76</v>
      </c>
      <c r="Q792" t="n">
        <v>623.97</v>
      </c>
      <c r="R792" t="n">
        <v>38.87</v>
      </c>
      <c r="S792" t="n">
        <v>29.8</v>
      </c>
      <c r="T792" t="n">
        <v>3436</v>
      </c>
      <c r="U792" t="n">
        <v>0.77</v>
      </c>
      <c r="V792" t="n">
        <v>0.85</v>
      </c>
      <c r="W792" t="n">
        <v>2.37</v>
      </c>
      <c r="X792" t="n">
        <v>0.21</v>
      </c>
      <c r="Y792" t="n">
        <v>1</v>
      </c>
      <c r="Z792" t="n">
        <v>10</v>
      </c>
    </row>
    <row r="793">
      <c r="A793" t="n">
        <v>42</v>
      </c>
      <c r="B793" t="n">
        <v>115</v>
      </c>
      <c r="C793" t="inlineStr">
        <is>
          <t xml:space="preserve">CONCLUIDO	</t>
        </is>
      </c>
      <c r="D793" t="n">
        <v>7.093</v>
      </c>
      <c r="E793" t="n">
        <v>14.1</v>
      </c>
      <c r="F793" t="n">
        <v>10.95</v>
      </c>
      <c r="G793" t="n">
        <v>59.75</v>
      </c>
      <c r="H793" t="n">
        <v>0.85</v>
      </c>
      <c r="I793" t="n">
        <v>11</v>
      </c>
      <c r="J793" t="n">
        <v>240.84</v>
      </c>
      <c r="K793" t="n">
        <v>56.94</v>
      </c>
      <c r="L793" t="n">
        <v>11.5</v>
      </c>
      <c r="M793" t="n">
        <v>9</v>
      </c>
      <c r="N793" t="n">
        <v>57.39</v>
      </c>
      <c r="O793" t="n">
        <v>29937.16</v>
      </c>
      <c r="P793" t="n">
        <v>145.54</v>
      </c>
      <c r="Q793" t="n">
        <v>623.97</v>
      </c>
      <c r="R793" t="n">
        <v>38.71</v>
      </c>
      <c r="S793" t="n">
        <v>29.8</v>
      </c>
      <c r="T793" t="n">
        <v>3356.26</v>
      </c>
      <c r="U793" t="n">
        <v>0.77</v>
      </c>
      <c r="V793" t="n">
        <v>0.85</v>
      </c>
      <c r="W793" t="n">
        <v>2.37</v>
      </c>
      <c r="X793" t="n">
        <v>0.21</v>
      </c>
      <c r="Y793" t="n">
        <v>1</v>
      </c>
      <c r="Z793" t="n">
        <v>10</v>
      </c>
    </row>
    <row r="794">
      <c r="A794" t="n">
        <v>43</v>
      </c>
      <c r="B794" t="n">
        <v>115</v>
      </c>
      <c r="C794" t="inlineStr">
        <is>
          <t xml:space="preserve">CONCLUIDO	</t>
        </is>
      </c>
      <c r="D794" t="n">
        <v>7.1281</v>
      </c>
      <c r="E794" t="n">
        <v>14.03</v>
      </c>
      <c r="F794" t="n">
        <v>10.93</v>
      </c>
      <c r="G794" t="n">
        <v>65.58</v>
      </c>
      <c r="H794" t="n">
        <v>0.87</v>
      </c>
      <c r="I794" t="n">
        <v>10</v>
      </c>
      <c r="J794" t="n">
        <v>241.27</v>
      </c>
      <c r="K794" t="n">
        <v>56.94</v>
      </c>
      <c r="L794" t="n">
        <v>11.75</v>
      </c>
      <c r="M794" t="n">
        <v>8</v>
      </c>
      <c r="N794" t="n">
        <v>57.58</v>
      </c>
      <c r="O794" t="n">
        <v>29991.11</v>
      </c>
      <c r="P794" t="n">
        <v>145.13</v>
      </c>
      <c r="Q794" t="n">
        <v>623.97</v>
      </c>
      <c r="R794" t="n">
        <v>38.06</v>
      </c>
      <c r="S794" t="n">
        <v>29.8</v>
      </c>
      <c r="T794" t="n">
        <v>3036.8</v>
      </c>
      <c r="U794" t="n">
        <v>0.78</v>
      </c>
      <c r="V794" t="n">
        <v>0.85</v>
      </c>
      <c r="W794" t="n">
        <v>2.37</v>
      </c>
      <c r="X794" t="n">
        <v>0.18</v>
      </c>
      <c r="Y794" t="n">
        <v>1</v>
      </c>
      <c r="Z794" t="n">
        <v>10</v>
      </c>
    </row>
    <row r="795">
      <c r="A795" t="n">
        <v>44</v>
      </c>
      <c r="B795" t="n">
        <v>115</v>
      </c>
      <c r="C795" t="inlineStr">
        <is>
          <t xml:space="preserve">CONCLUIDO	</t>
        </is>
      </c>
      <c r="D795" t="n">
        <v>7.1289</v>
      </c>
      <c r="E795" t="n">
        <v>14.03</v>
      </c>
      <c r="F795" t="n">
        <v>10.93</v>
      </c>
      <c r="G795" t="n">
        <v>65.56999999999999</v>
      </c>
      <c r="H795" t="n">
        <v>0.88</v>
      </c>
      <c r="I795" t="n">
        <v>10</v>
      </c>
      <c r="J795" t="n">
        <v>241.71</v>
      </c>
      <c r="K795" t="n">
        <v>56.94</v>
      </c>
      <c r="L795" t="n">
        <v>12</v>
      </c>
      <c r="M795" t="n">
        <v>8</v>
      </c>
      <c r="N795" t="n">
        <v>57.77</v>
      </c>
      <c r="O795" t="n">
        <v>30045.13</v>
      </c>
      <c r="P795" t="n">
        <v>145.13</v>
      </c>
      <c r="Q795" t="n">
        <v>623.98</v>
      </c>
      <c r="R795" t="n">
        <v>37.99</v>
      </c>
      <c r="S795" t="n">
        <v>29.8</v>
      </c>
      <c r="T795" t="n">
        <v>3001.84</v>
      </c>
      <c r="U795" t="n">
        <v>0.78</v>
      </c>
      <c r="V795" t="n">
        <v>0.85</v>
      </c>
      <c r="W795" t="n">
        <v>2.37</v>
      </c>
      <c r="X795" t="n">
        <v>0.18</v>
      </c>
      <c r="Y795" t="n">
        <v>1</v>
      </c>
      <c r="Z795" t="n">
        <v>10</v>
      </c>
    </row>
    <row r="796">
      <c r="A796" t="n">
        <v>45</v>
      </c>
      <c r="B796" t="n">
        <v>115</v>
      </c>
      <c r="C796" t="inlineStr">
        <is>
          <t xml:space="preserve">CONCLUIDO	</t>
        </is>
      </c>
      <c r="D796" t="n">
        <v>7.1283</v>
      </c>
      <c r="E796" t="n">
        <v>14.03</v>
      </c>
      <c r="F796" t="n">
        <v>10.93</v>
      </c>
      <c r="G796" t="n">
        <v>65.56999999999999</v>
      </c>
      <c r="H796" t="n">
        <v>0.9</v>
      </c>
      <c r="I796" t="n">
        <v>10</v>
      </c>
      <c r="J796" t="n">
        <v>242.15</v>
      </c>
      <c r="K796" t="n">
        <v>56.94</v>
      </c>
      <c r="L796" t="n">
        <v>12.25</v>
      </c>
      <c r="M796" t="n">
        <v>8</v>
      </c>
      <c r="N796" t="n">
        <v>57.96</v>
      </c>
      <c r="O796" t="n">
        <v>30099.23</v>
      </c>
      <c r="P796" t="n">
        <v>144.72</v>
      </c>
      <c r="Q796" t="n">
        <v>624</v>
      </c>
      <c r="R796" t="n">
        <v>37.9</v>
      </c>
      <c r="S796" t="n">
        <v>29.8</v>
      </c>
      <c r="T796" t="n">
        <v>2960.25</v>
      </c>
      <c r="U796" t="n">
        <v>0.79</v>
      </c>
      <c r="V796" t="n">
        <v>0.85</v>
      </c>
      <c r="W796" t="n">
        <v>2.37</v>
      </c>
      <c r="X796" t="n">
        <v>0.18</v>
      </c>
      <c r="Y796" t="n">
        <v>1</v>
      </c>
      <c r="Z796" t="n">
        <v>10</v>
      </c>
    </row>
    <row r="797">
      <c r="A797" t="n">
        <v>46</v>
      </c>
      <c r="B797" t="n">
        <v>115</v>
      </c>
      <c r="C797" t="inlineStr">
        <is>
          <t xml:space="preserve">CONCLUIDO	</t>
        </is>
      </c>
      <c r="D797" t="n">
        <v>7.1327</v>
      </c>
      <c r="E797" t="n">
        <v>14.02</v>
      </c>
      <c r="F797" t="n">
        <v>10.92</v>
      </c>
      <c r="G797" t="n">
        <v>65.52</v>
      </c>
      <c r="H797" t="n">
        <v>0.92</v>
      </c>
      <c r="I797" t="n">
        <v>10</v>
      </c>
      <c r="J797" t="n">
        <v>242.59</v>
      </c>
      <c r="K797" t="n">
        <v>56.94</v>
      </c>
      <c r="L797" t="n">
        <v>12.5</v>
      </c>
      <c r="M797" t="n">
        <v>8</v>
      </c>
      <c r="N797" t="n">
        <v>58.15</v>
      </c>
      <c r="O797" t="n">
        <v>30153.38</v>
      </c>
      <c r="P797" t="n">
        <v>143.38</v>
      </c>
      <c r="Q797" t="n">
        <v>623.97</v>
      </c>
      <c r="R797" t="n">
        <v>37.71</v>
      </c>
      <c r="S797" t="n">
        <v>29.8</v>
      </c>
      <c r="T797" t="n">
        <v>2862.76</v>
      </c>
      <c r="U797" t="n">
        <v>0.79</v>
      </c>
      <c r="V797" t="n">
        <v>0.86</v>
      </c>
      <c r="W797" t="n">
        <v>2.37</v>
      </c>
      <c r="X797" t="n">
        <v>0.17</v>
      </c>
      <c r="Y797" t="n">
        <v>1</v>
      </c>
      <c r="Z797" t="n">
        <v>10</v>
      </c>
    </row>
    <row r="798">
      <c r="A798" t="n">
        <v>47</v>
      </c>
      <c r="B798" t="n">
        <v>115</v>
      </c>
      <c r="C798" t="inlineStr">
        <is>
          <t xml:space="preserve">CONCLUIDO	</t>
        </is>
      </c>
      <c r="D798" t="n">
        <v>7.1622</v>
      </c>
      <c r="E798" t="n">
        <v>13.96</v>
      </c>
      <c r="F798" t="n">
        <v>10.91</v>
      </c>
      <c r="G798" t="n">
        <v>72.70999999999999</v>
      </c>
      <c r="H798" t="n">
        <v>0.93</v>
      </c>
      <c r="I798" t="n">
        <v>9</v>
      </c>
      <c r="J798" t="n">
        <v>243.03</v>
      </c>
      <c r="K798" t="n">
        <v>56.94</v>
      </c>
      <c r="L798" t="n">
        <v>12.75</v>
      </c>
      <c r="M798" t="n">
        <v>7</v>
      </c>
      <c r="N798" t="n">
        <v>58.34</v>
      </c>
      <c r="O798" t="n">
        <v>30207.61</v>
      </c>
      <c r="P798" t="n">
        <v>141.95</v>
      </c>
      <c r="Q798" t="n">
        <v>623.97</v>
      </c>
      <c r="R798" t="n">
        <v>37.22</v>
      </c>
      <c r="S798" t="n">
        <v>29.8</v>
      </c>
      <c r="T798" t="n">
        <v>2624.99</v>
      </c>
      <c r="U798" t="n">
        <v>0.8</v>
      </c>
      <c r="V798" t="n">
        <v>0.86</v>
      </c>
      <c r="W798" t="n">
        <v>2.37</v>
      </c>
      <c r="X798" t="n">
        <v>0.16</v>
      </c>
      <c r="Y798" t="n">
        <v>1</v>
      </c>
      <c r="Z798" t="n">
        <v>10</v>
      </c>
    </row>
    <row r="799">
      <c r="A799" t="n">
        <v>48</v>
      </c>
      <c r="B799" t="n">
        <v>115</v>
      </c>
      <c r="C799" t="inlineStr">
        <is>
          <t xml:space="preserve">CONCLUIDO	</t>
        </is>
      </c>
      <c r="D799" t="n">
        <v>7.1589</v>
      </c>
      <c r="E799" t="n">
        <v>13.97</v>
      </c>
      <c r="F799" t="n">
        <v>10.91</v>
      </c>
      <c r="G799" t="n">
        <v>72.75</v>
      </c>
      <c r="H799" t="n">
        <v>0.95</v>
      </c>
      <c r="I799" t="n">
        <v>9</v>
      </c>
      <c r="J799" t="n">
        <v>243.47</v>
      </c>
      <c r="K799" t="n">
        <v>56.94</v>
      </c>
      <c r="L799" t="n">
        <v>13</v>
      </c>
      <c r="M799" t="n">
        <v>7</v>
      </c>
      <c r="N799" t="n">
        <v>58.53</v>
      </c>
      <c r="O799" t="n">
        <v>30261.91</v>
      </c>
      <c r="P799" t="n">
        <v>142.11</v>
      </c>
      <c r="Q799" t="n">
        <v>623.97</v>
      </c>
      <c r="R799" t="n">
        <v>37.45</v>
      </c>
      <c r="S799" t="n">
        <v>29.8</v>
      </c>
      <c r="T799" t="n">
        <v>2739.41</v>
      </c>
      <c r="U799" t="n">
        <v>0.8</v>
      </c>
      <c r="V799" t="n">
        <v>0.86</v>
      </c>
      <c r="W799" t="n">
        <v>2.37</v>
      </c>
      <c r="X799" t="n">
        <v>0.17</v>
      </c>
      <c r="Y799" t="n">
        <v>1</v>
      </c>
      <c r="Z799" t="n">
        <v>10</v>
      </c>
    </row>
    <row r="800">
      <c r="A800" t="n">
        <v>49</v>
      </c>
      <c r="B800" t="n">
        <v>115</v>
      </c>
      <c r="C800" t="inlineStr">
        <is>
          <t xml:space="preserve">CONCLUIDO	</t>
        </is>
      </c>
      <c r="D800" t="n">
        <v>7.1582</v>
      </c>
      <c r="E800" t="n">
        <v>13.97</v>
      </c>
      <c r="F800" t="n">
        <v>10.91</v>
      </c>
      <c r="G800" t="n">
        <v>72.76000000000001</v>
      </c>
      <c r="H800" t="n">
        <v>0.97</v>
      </c>
      <c r="I800" t="n">
        <v>9</v>
      </c>
      <c r="J800" t="n">
        <v>243.91</v>
      </c>
      <c r="K800" t="n">
        <v>56.94</v>
      </c>
      <c r="L800" t="n">
        <v>13.25</v>
      </c>
      <c r="M800" t="n">
        <v>7</v>
      </c>
      <c r="N800" t="n">
        <v>58.72</v>
      </c>
      <c r="O800" t="n">
        <v>30316.27</v>
      </c>
      <c r="P800" t="n">
        <v>142.26</v>
      </c>
      <c r="Q800" t="n">
        <v>623.97</v>
      </c>
      <c r="R800" t="n">
        <v>37.62</v>
      </c>
      <c r="S800" t="n">
        <v>29.8</v>
      </c>
      <c r="T800" t="n">
        <v>2821.65</v>
      </c>
      <c r="U800" t="n">
        <v>0.79</v>
      </c>
      <c r="V800" t="n">
        <v>0.86</v>
      </c>
      <c r="W800" t="n">
        <v>2.37</v>
      </c>
      <c r="X800" t="n">
        <v>0.17</v>
      </c>
      <c r="Y800" t="n">
        <v>1</v>
      </c>
      <c r="Z800" t="n">
        <v>10</v>
      </c>
    </row>
    <row r="801">
      <c r="A801" t="n">
        <v>50</v>
      </c>
      <c r="B801" t="n">
        <v>115</v>
      </c>
      <c r="C801" t="inlineStr">
        <is>
          <t xml:space="preserve">CONCLUIDO	</t>
        </is>
      </c>
      <c r="D801" t="n">
        <v>7.163</v>
      </c>
      <c r="E801" t="n">
        <v>13.96</v>
      </c>
      <c r="F801" t="n">
        <v>10.9</v>
      </c>
      <c r="G801" t="n">
        <v>72.7</v>
      </c>
      <c r="H801" t="n">
        <v>0.98</v>
      </c>
      <c r="I801" t="n">
        <v>9</v>
      </c>
      <c r="J801" t="n">
        <v>244.35</v>
      </c>
      <c r="K801" t="n">
        <v>56.94</v>
      </c>
      <c r="L801" t="n">
        <v>13.5</v>
      </c>
      <c r="M801" t="n">
        <v>7</v>
      </c>
      <c r="N801" t="n">
        <v>58.91</v>
      </c>
      <c r="O801" t="n">
        <v>30370.7</v>
      </c>
      <c r="P801" t="n">
        <v>141.67</v>
      </c>
      <c r="Q801" t="n">
        <v>623.97</v>
      </c>
      <c r="R801" t="n">
        <v>37.3</v>
      </c>
      <c r="S801" t="n">
        <v>29.8</v>
      </c>
      <c r="T801" t="n">
        <v>2661.65</v>
      </c>
      <c r="U801" t="n">
        <v>0.8</v>
      </c>
      <c r="V801" t="n">
        <v>0.86</v>
      </c>
      <c r="W801" t="n">
        <v>2.37</v>
      </c>
      <c r="X801" t="n">
        <v>0.16</v>
      </c>
      <c r="Y801" t="n">
        <v>1</v>
      </c>
      <c r="Z801" t="n">
        <v>10</v>
      </c>
    </row>
    <row r="802">
      <c r="A802" t="n">
        <v>51</v>
      </c>
      <c r="B802" t="n">
        <v>115</v>
      </c>
      <c r="C802" t="inlineStr">
        <is>
          <t xml:space="preserve">CONCLUIDO	</t>
        </is>
      </c>
      <c r="D802" t="n">
        <v>7.1636</v>
      </c>
      <c r="E802" t="n">
        <v>13.96</v>
      </c>
      <c r="F802" t="n">
        <v>10.9</v>
      </c>
      <c r="G802" t="n">
        <v>72.69</v>
      </c>
      <c r="H802" t="n">
        <v>1</v>
      </c>
      <c r="I802" t="n">
        <v>9</v>
      </c>
      <c r="J802" t="n">
        <v>244.79</v>
      </c>
      <c r="K802" t="n">
        <v>56.94</v>
      </c>
      <c r="L802" t="n">
        <v>13.75</v>
      </c>
      <c r="M802" t="n">
        <v>7</v>
      </c>
      <c r="N802" t="n">
        <v>59.1</v>
      </c>
      <c r="O802" t="n">
        <v>30425.2</v>
      </c>
      <c r="P802" t="n">
        <v>140.57</v>
      </c>
      <c r="Q802" t="n">
        <v>623.99</v>
      </c>
      <c r="R802" t="n">
        <v>37.18</v>
      </c>
      <c r="S802" t="n">
        <v>29.8</v>
      </c>
      <c r="T802" t="n">
        <v>2602.58</v>
      </c>
      <c r="U802" t="n">
        <v>0.8</v>
      </c>
      <c r="V802" t="n">
        <v>0.86</v>
      </c>
      <c r="W802" t="n">
        <v>2.37</v>
      </c>
      <c r="X802" t="n">
        <v>0.16</v>
      </c>
      <c r="Y802" t="n">
        <v>1</v>
      </c>
      <c r="Z802" t="n">
        <v>10</v>
      </c>
    </row>
    <row r="803">
      <c r="A803" t="n">
        <v>52</v>
      </c>
      <c r="B803" t="n">
        <v>115</v>
      </c>
      <c r="C803" t="inlineStr">
        <is>
          <t xml:space="preserve">CONCLUIDO	</t>
        </is>
      </c>
      <c r="D803" t="n">
        <v>7.1595</v>
      </c>
      <c r="E803" t="n">
        <v>13.97</v>
      </c>
      <c r="F803" t="n">
        <v>10.91</v>
      </c>
      <c r="G803" t="n">
        <v>72.73999999999999</v>
      </c>
      <c r="H803" t="n">
        <v>1.02</v>
      </c>
      <c r="I803" t="n">
        <v>9</v>
      </c>
      <c r="J803" t="n">
        <v>245.23</v>
      </c>
      <c r="K803" t="n">
        <v>56.94</v>
      </c>
      <c r="L803" t="n">
        <v>14</v>
      </c>
      <c r="M803" t="n">
        <v>7</v>
      </c>
      <c r="N803" t="n">
        <v>59.29</v>
      </c>
      <c r="O803" t="n">
        <v>30479.78</v>
      </c>
      <c r="P803" t="n">
        <v>139.66</v>
      </c>
      <c r="Q803" t="n">
        <v>623.97</v>
      </c>
      <c r="R803" t="n">
        <v>37.53</v>
      </c>
      <c r="S803" t="n">
        <v>29.8</v>
      </c>
      <c r="T803" t="n">
        <v>2778.34</v>
      </c>
      <c r="U803" t="n">
        <v>0.79</v>
      </c>
      <c r="V803" t="n">
        <v>0.86</v>
      </c>
      <c r="W803" t="n">
        <v>2.37</v>
      </c>
      <c r="X803" t="n">
        <v>0.17</v>
      </c>
      <c r="Y803" t="n">
        <v>1</v>
      </c>
      <c r="Z803" t="n">
        <v>10</v>
      </c>
    </row>
    <row r="804">
      <c r="A804" t="n">
        <v>53</v>
      </c>
      <c r="B804" t="n">
        <v>115</v>
      </c>
      <c r="C804" t="inlineStr">
        <is>
          <t xml:space="preserve">CONCLUIDO	</t>
        </is>
      </c>
      <c r="D804" t="n">
        <v>7.1904</v>
      </c>
      <c r="E804" t="n">
        <v>13.91</v>
      </c>
      <c r="F804" t="n">
        <v>10.9</v>
      </c>
      <c r="G804" t="n">
        <v>81.72</v>
      </c>
      <c r="H804" t="n">
        <v>1.03</v>
      </c>
      <c r="I804" t="n">
        <v>8</v>
      </c>
      <c r="J804" t="n">
        <v>245.68</v>
      </c>
      <c r="K804" t="n">
        <v>56.94</v>
      </c>
      <c r="L804" t="n">
        <v>14.25</v>
      </c>
      <c r="M804" t="n">
        <v>6</v>
      </c>
      <c r="N804" t="n">
        <v>59.48</v>
      </c>
      <c r="O804" t="n">
        <v>30534.42</v>
      </c>
      <c r="P804" t="n">
        <v>138.77</v>
      </c>
      <c r="Q804" t="n">
        <v>623.97</v>
      </c>
      <c r="R804" t="n">
        <v>37.07</v>
      </c>
      <c r="S804" t="n">
        <v>29.8</v>
      </c>
      <c r="T804" t="n">
        <v>2553.58</v>
      </c>
      <c r="U804" t="n">
        <v>0.8</v>
      </c>
      <c r="V804" t="n">
        <v>0.86</v>
      </c>
      <c r="W804" t="n">
        <v>2.36</v>
      </c>
      <c r="X804" t="n">
        <v>0.15</v>
      </c>
      <c r="Y804" t="n">
        <v>1</v>
      </c>
      <c r="Z804" t="n">
        <v>10</v>
      </c>
    </row>
    <row r="805">
      <c r="A805" t="n">
        <v>54</v>
      </c>
      <c r="B805" t="n">
        <v>115</v>
      </c>
      <c r="C805" t="inlineStr">
        <is>
          <t xml:space="preserve">CONCLUIDO	</t>
        </is>
      </c>
      <c r="D805" t="n">
        <v>7.1915</v>
      </c>
      <c r="E805" t="n">
        <v>13.91</v>
      </c>
      <c r="F805" t="n">
        <v>10.89</v>
      </c>
      <c r="G805" t="n">
        <v>81.7</v>
      </c>
      <c r="H805" t="n">
        <v>1.05</v>
      </c>
      <c r="I805" t="n">
        <v>8</v>
      </c>
      <c r="J805" t="n">
        <v>246.12</v>
      </c>
      <c r="K805" t="n">
        <v>56.94</v>
      </c>
      <c r="L805" t="n">
        <v>14.5</v>
      </c>
      <c r="M805" t="n">
        <v>6</v>
      </c>
      <c r="N805" t="n">
        <v>59.68</v>
      </c>
      <c r="O805" t="n">
        <v>30589.13</v>
      </c>
      <c r="P805" t="n">
        <v>138.61</v>
      </c>
      <c r="Q805" t="n">
        <v>624.02</v>
      </c>
      <c r="R805" t="n">
        <v>36.93</v>
      </c>
      <c r="S805" t="n">
        <v>29.8</v>
      </c>
      <c r="T805" t="n">
        <v>2481.93</v>
      </c>
      <c r="U805" t="n">
        <v>0.8100000000000001</v>
      </c>
      <c r="V805" t="n">
        <v>0.86</v>
      </c>
      <c r="W805" t="n">
        <v>2.36</v>
      </c>
      <c r="X805" t="n">
        <v>0.15</v>
      </c>
      <c r="Y805" t="n">
        <v>1</v>
      </c>
      <c r="Z805" t="n">
        <v>10</v>
      </c>
    </row>
    <row r="806">
      <c r="A806" t="n">
        <v>55</v>
      </c>
      <c r="B806" t="n">
        <v>115</v>
      </c>
      <c r="C806" t="inlineStr">
        <is>
          <t xml:space="preserve">CONCLUIDO	</t>
        </is>
      </c>
      <c r="D806" t="n">
        <v>7.1928</v>
      </c>
      <c r="E806" t="n">
        <v>13.9</v>
      </c>
      <c r="F806" t="n">
        <v>10.89</v>
      </c>
      <c r="G806" t="n">
        <v>81.68000000000001</v>
      </c>
      <c r="H806" t="n">
        <v>1.06</v>
      </c>
      <c r="I806" t="n">
        <v>8</v>
      </c>
      <c r="J806" t="n">
        <v>246.57</v>
      </c>
      <c r="K806" t="n">
        <v>56.94</v>
      </c>
      <c r="L806" t="n">
        <v>14.75</v>
      </c>
      <c r="M806" t="n">
        <v>6</v>
      </c>
      <c r="N806" t="n">
        <v>59.87</v>
      </c>
      <c r="O806" t="n">
        <v>30643.91</v>
      </c>
      <c r="P806" t="n">
        <v>137.95</v>
      </c>
      <c r="Q806" t="n">
        <v>623.97</v>
      </c>
      <c r="R806" t="n">
        <v>36.73</v>
      </c>
      <c r="S806" t="n">
        <v>29.8</v>
      </c>
      <c r="T806" t="n">
        <v>2384.4</v>
      </c>
      <c r="U806" t="n">
        <v>0.8100000000000001</v>
      </c>
      <c r="V806" t="n">
        <v>0.86</v>
      </c>
      <c r="W806" t="n">
        <v>2.37</v>
      </c>
      <c r="X806" t="n">
        <v>0.14</v>
      </c>
      <c r="Y806" t="n">
        <v>1</v>
      </c>
      <c r="Z806" t="n">
        <v>10</v>
      </c>
    </row>
    <row r="807">
      <c r="A807" t="n">
        <v>56</v>
      </c>
      <c r="B807" t="n">
        <v>115</v>
      </c>
      <c r="C807" t="inlineStr">
        <is>
          <t xml:space="preserve">CONCLUIDO	</t>
        </is>
      </c>
      <c r="D807" t="n">
        <v>7.1965</v>
      </c>
      <c r="E807" t="n">
        <v>13.9</v>
      </c>
      <c r="F807" t="n">
        <v>10.88</v>
      </c>
      <c r="G807" t="n">
        <v>81.63</v>
      </c>
      <c r="H807" t="n">
        <v>1.08</v>
      </c>
      <c r="I807" t="n">
        <v>8</v>
      </c>
      <c r="J807" t="n">
        <v>247.01</v>
      </c>
      <c r="K807" t="n">
        <v>56.94</v>
      </c>
      <c r="L807" t="n">
        <v>15</v>
      </c>
      <c r="M807" t="n">
        <v>6</v>
      </c>
      <c r="N807" t="n">
        <v>60.07</v>
      </c>
      <c r="O807" t="n">
        <v>30698.76</v>
      </c>
      <c r="P807" t="n">
        <v>137.3</v>
      </c>
      <c r="Q807" t="n">
        <v>623.98</v>
      </c>
      <c r="R807" t="n">
        <v>36.41</v>
      </c>
      <c r="S807" t="n">
        <v>29.8</v>
      </c>
      <c r="T807" t="n">
        <v>2221.86</v>
      </c>
      <c r="U807" t="n">
        <v>0.82</v>
      </c>
      <c r="V807" t="n">
        <v>0.86</v>
      </c>
      <c r="W807" t="n">
        <v>2.37</v>
      </c>
      <c r="X807" t="n">
        <v>0.14</v>
      </c>
      <c r="Y807" t="n">
        <v>1</v>
      </c>
      <c r="Z807" t="n">
        <v>10</v>
      </c>
    </row>
    <row r="808">
      <c r="A808" t="n">
        <v>57</v>
      </c>
      <c r="B808" t="n">
        <v>115</v>
      </c>
      <c r="C808" t="inlineStr">
        <is>
          <t xml:space="preserve">CONCLUIDO	</t>
        </is>
      </c>
      <c r="D808" t="n">
        <v>7.2001</v>
      </c>
      <c r="E808" t="n">
        <v>13.89</v>
      </c>
      <c r="F808" t="n">
        <v>10.88</v>
      </c>
      <c r="G808" t="n">
        <v>81.58</v>
      </c>
      <c r="H808" t="n">
        <v>1.1</v>
      </c>
      <c r="I808" t="n">
        <v>8</v>
      </c>
      <c r="J808" t="n">
        <v>247.46</v>
      </c>
      <c r="K808" t="n">
        <v>56.94</v>
      </c>
      <c r="L808" t="n">
        <v>15.25</v>
      </c>
      <c r="M808" t="n">
        <v>6</v>
      </c>
      <c r="N808" t="n">
        <v>60.26</v>
      </c>
      <c r="O808" t="n">
        <v>30753.68</v>
      </c>
      <c r="P808" t="n">
        <v>136.36</v>
      </c>
      <c r="Q808" t="n">
        <v>623.99</v>
      </c>
      <c r="R808" t="n">
        <v>36.4</v>
      </c>
      <c r="S808" t="n">
        <v>29.8</v>
      </c>
      <c r="T808" t="n">
        <v>2217.36</v>
      </c>
      <c r="U808" t="n">
        <v>0.82</v>
      </c>
      <c r="V808" t="n">
        <v>0.86</v>
      </c>
      <c r="W808" t="n">
        <v>2.36</v>
      </c>
      <c r="X808" t="n">
        <v>0.13</v>
      </c>
      <c r="Y808" t="n">
        <v>1</v>
      </c>
      <c r="Z808" t="n">
        <v>10</v>
      </c>
    </row>
    <row r="809">
      <c r="A809" t="n">
        <v>58</v>
      </c>
      <c r="B809" t="n">
        <v>115</v>
      </c>
      <c r="C809" t="inlineStr">
        <is>
          <t xml:space="preserve">CONCLUIDO	</t>
        </is>
      </c>
      <c r="D809" t="n">
        <v>7.2003</v>
      </c>
      <c r="E809" t="n">
        <v>13.89</v>
      </c>
      <c r="F809" t="n">
        <v>10.88</v>
      </c>
      <c r="G809" t="n">
        <v>81.56999999999999</v>
      </c>
      <c r="H809" t="n">
        <v>1.11</v>
      </c>
      <c r="I809" t="n">
        <v>8</v>
      </c>
      <c r="J809" t="n">
        <v>247.9</v>
      </c>
      <c r="K809" t="n">
        <v>56.94</v>
      </c>
      <c r="L809" t="n">
        <v>15.5</v>
      </c>
      <c r="M809" t="n">
        <v>6</v>
      </c>
      <c r="N809" t="n">
        <v>60.46</v>
      </c>
      <c r="O809" t="n">
        <v>30808.68</v>
      </c>
      <c r="P809" t="n">
        <v>135.52</v>
      </c>
      <c r="Q809" t="n">
        <v>624.03</v>
      </c>
      <c r="R809" t="n">
        <v>36.23</v>
      </c>
      <c r="S809" t="n">
        <v>29.8</v>
      </c>
      <c r="T809" t="n">
        <v>2132.83</v>
      </c>
      <c r="U809" t="n">
        <v>0.82</v>
      </c>
      <c r="V809" t="n">
        <v>0.86</v>
      </c>
      <c r="W809" t="n">
        <v>2.37</v>
      </c>
      <c r="X809" t="n">
        <v>0.13</v>
      </c>
      <c r="Y809" t="n">
        <v>1</v>
      </c>
      <c r="Z809" t="n">
        <v>10</v>
      </c>
    </row>
    <row r="810">
      <c r="A810" t="n">
        <v>59</v>
      </c>
      <c r="B810" t="n">
        <v>115</v>
      </c>
      <c r="C810" t="inlineStr">
        <is>
          <t xml:space="preserve">CONCLUIDO	</t>
        </is>
      </c>
      <c r="D810" t="n">
        <v>7.1977</v>
      </c>
      <c r="E810" t="n">
        <v>13.89</v>
      </c>
      <c r="F810" t="n">
        <v>10.88</v>
      </c>
      <c r="G810" t="n">
        <v>81.61</v>
      </c>
      <c r="H810" t="n">
        <v>1.13</v>
      </c>
      <c r="I810" t="n">
        <v>8</v>
      </c>
      <c r="J810" t="n">
        <v>248.35</v>
      </c>
      <c r="K810" t="n">
        <v>56.94</v>
      </c>
      <c r="L810" t="n">
        <v>15.75</v>
      </c>
      <c r="M810" t="n">
        <v>6</v>
      </c>
      <c r="N810" t="n">
        <v>60.66</v>
      </c>
      <c r="O810" t="n">
        <v>30863.74</v>
      </c>
      <c r="P810" t="n">
        <v>133.95</v>
      </c>
      <c r="Q810" t="n">
        <v>623.97</v>
      </c>
      <c r="R810" t="n">
        <v>36.52</v>
      </c>
      <c r="S810" t="n">
        <v>29.8</v>
      </c>
      <c r="T810" t="n">
        <v>2280.48</v>
      </c>
      <c r="U810" t="n">
        <v>0.82</v>
      </c>
      <c r="V810" t="n">
        <v>0.86</v>
      </c>
      <c r="W810" t="n">
        <v>2.36</v>
      </c>
      <c r="X810" t="n">
        <v>0.13</v>
      </c>
      <c r="Y810" t="n">
        <v>1</v>
      </c>
      <c r="Z810" t="n">
        <v>10</v>
      </c>
    </row>
    <row r="811">
      <c r="A811" t="n">
        <v>60</v>
      </c>
      <c r="B811" t="n">
        <v>115</v>
      </c>
      <c r="C811" t="inlineStr">
        <is>
          <t xml:space="preserve">CONCLUIDO	</t>
        </is>
      </c>
      <c r="D811" t="n">
        <v>7.2308</v>
      </c>
      <c r="E811" t="n">
        <v>13.83</v>
      </c>
      <c r="F811" t="n">
        <v>10.86</v>
      </c>
      <c r="G811" t="n">
        <v>93.09999999999999</v>
      </c>
      <c r="H811" t="n">
        <v>1.14</v>
      </c>
      <c r="I811" t="n">
        <v>7</v>
      </c>
      <c r="J811" t="n">
        <v>248.79</v>
      </c>
      <c r="K811" t="n">
        <v>56.94</v>
      </c>
      <c r="L811" t="n">
        <v>16</v>
      </c>
      <c r="M811" t="n">
        <v>5</v>
      </c>
      <c r="N811" t="n">
        <v>60.85</v>
      </c>
      <c r="O811" t="n">
        <v>30918.88</v>
      </c>
      <c r="P811" t="n">
        <v>132.93</v>
      </c>
      <c r="Q811" t="n">
        <v>623.99</v>
      </c>
      <c r="R811" t="n">
        <v>35.93</v>
      </c>
      <c r="S811" t="n">
        <v>29.8</v>
      </c>
      <c r="T811" t="n">
        <v>1989.58</v>
      </c>
      <c r="U811" t="n">
        <v>0.83</v>
      </c>
      <c r="V811" t="n">
        <v>0.86</v>
      </c>
      <c r="W811" t="n">
        <v>2.36</v>
      </c>
      <c r="X811" t="n">
        <v>0.11</v>
      </c>
      <c r="Y811" t="n">
        <v>1</v>
      </c>
      <c r="Z811" t="n">
        <v>10</v>
      </c>
    </row>
    <row r="812">
      <c r="A812" t="n">
        <v>61</v>
      </c>
      <c r="B812" t="n">
        <v>115</v>
      </c>
      <c r="C812" t="inlineStr">
        <is>
          <t xml:space="preserve">CONCLUIDO	</t>
        </is>
      </c>
      <c r="D812" t="n">
        <v>7.2282</v>
      </c>
      <c r="E812" t="n">
        <v>13.83</v>
      </c>
      <c r="F812" t="n">
        <v>10.87</v>
      </c>
      <c r="G812" t="n">
        <v>93.14</v>
      </c>
      <c r="H812" t="n">
        <v>1.16</v>
      </c>
      <c r="I812" t="n">
        <v>7</v>
      </c>
      <c r="J812" t="n">
        <v>249.24</v>
      </c>
      <c r="K812" t="n">
        <v>56.94</v>
      </c>
      <c r="L812" t="n">
        <v>16.25</v>
      </c>
      <c r="M812" t="n">
        <v>4</v>
      </c>
      <c r="N812" t="n">
        <v>61.05</v>
      </c>
      <c r="O812" t="n">
        <v>30974.09</v>
      </c>
      <c r="P812" t="n">
        <v>133.11</v>
      </c>
      <c r="Q812" t="n">
        <v>624.01</v>
      </c>
      <c r="R812" t="n">
        <v>36.11</v>
      </c>
      <c r="S812" t="n">
        <v>29.8</v>
      </c>
      <c r="T812" t="n">
        <v>2080.35</v>
      </c>
      <c r="U812" t="n">
        <v>0.83</v>
      </c>
      <c r="V812" t="n">
        <v>0.86</v>
      </c>
      <c r="W812" t="n">
        <v>2.36</v>
      </c>
      <c r="X812" t="n">
        <v>0.12</v>
      </c>
      <c r="Y812" t="n">
        <v>1</v>
      </c>
      <c r="Z812" t="n">
        <v>10</v>
      </c>
    </row>
    <row r="813">
      <c r="A813" t="n">
        <v>62</v>
      </c>
      <c r="B813" t="n">
        <v>115</v>
      </c>
      <c r="C813" t="inlineStr">
        <is>
          <t xml:space="preserve">CONCLUIDO	</t>
        </is>
      </c>
      <c r="D813" t="n">
        <v>7.2273</v>
      </c>
      <c r="E813" t="n">
        <v>13.84</v>
      </c>
      <c r="F813" t="n">
        <v>10.87</v>
      </c>
      <c r="G813" t="n">
        <v>93.16</v>
      </c>
      <c r="H813" t="n">
        <v>1.18</v>
      </c>
      <c r="I813" t="n">
        <v>7</v>
      </c>
      <c r="J813" t="n">
        <v>249.69</v>
      </c>
      <c r="K813" t="n">
        <v>56.94</v>
      </c>
      <c r="L813" t="n">
        <v>16.5</v>
      </c>
      <c r="M813" t="n">
        <v>4</v>
      </c>
      <c r="N813" t="n">
        <v>61.25</v>
      </c>
      <c r="O813" t="n">
        <v>31029.37</v>
      </c>
      <c r="P813" t="n">
        <v>133.48</v>
      </c>
      <c r="Q813" t="n">
        <v>623.99</v>
      </c>
      <c r="R813" t="n">
        <v>36.12</v>
      </c>
      <c r="S813" t="n">
        <v>29.8</v>
      </c>
      <c r="T813" t="n">
        <v>2083.95</v>
      </c>
      <c r="U813" t="n">
        <v>0.82</v>
      </c>
      <c r="V813" t="n">
        <v>0.86</v>
      </c>
      <c r="W813" t="n">
        <v>2.36</v>
      </c>
      <c r="X813" t="n">
        <v>0.12</v>
      </c>
      <c r="Y813" t="n">
        <v>1</v>
      </c>
      <c r="Z813" t="n">
        <v>10</v>
      </c>
    </row>
    <row r="814">
      <c r="A814" t="n">
        <v>63</v>
      </c>
      <c r="B814" t="n">
        <v>115</v>
      </c>
      <c r="C814" t="inlineStr">
        <is>
          <t xml:space="preserve">CONCLUIDO	</t>
        </is>
      </c>
      <c r="D814" t="n">
        <v>7.2246</v>
      </c>
      <c r="E814" t="n">
        <v>13.84</v>
      </c>
      <c r="F814" t="n">
        <v>10.87</v>
      </c>
      <c r="G814" t="n">
        <v>93.2</v>
      </c>
      <c r="H814" t="n">
        <v>1.19</v>
      </c>
      <c r="I814" t="n">
        <v>7</v>
      </c>
      <c r="J814" t="n">
        <v>250.14</v>
      </c>
      <c r="K814" t="n">
        <v>56.94</v>
      </c>
      <c r="L814" t="n">
        <v>16.75</v>
      </c>
      <c r="M814" t="n">
        <v>3</v>
      </c>
      <c r="N814" t="n">
        <v>61.45</v>
      </c>
      <c r="O814" t="n">
        <v>31084.72</v>
      </c>
      <c r="P814" t="n">
        <v>134.1</v>
      </c>
      <c r="Q814" t="n">
        <v>623.99</v>
      </c>
      <c r="R814" t="n">
        <v>36.19</v>
      </c>
      <c r="S814" t="n">
        <v>29.8</v>
      </c>
      <c r="T814" t="n">
        <v>2116.61</v>
      </c>
      <c r="U814" t="n">
        <v>0.82</v>
      </c>
      <c r="V814" t="n">
        <v>0.86</v>
      </c>
      <c r="W814" t="n">
        <v>2.37</v>
      </c>
      <c r="X814" t="n">
        <v>0.13</v>
      </c>
      <c r="Y814" t="n">
        <v>1</v>
      </c>
      <c r="Z814" t="n">
        <v>10</v>
      </c>
    </row>
    <row r="815">
      <c r="A815" t="n">
        <v>64</v>
      </c>
      <c r="B815" t="n">
        <v>115</v>
      </c>
      <c r="C815" t="inlineStr">
        <is>
          <t xml:space="preserve">CONCLUIDO	</t>
        </is>
      </c>
      <c r="D815" t="n">
        <v>7.2251</v>
      </c>
      <c r="E815" t="n">
        <v>13.84</v>
      </c>
      <c r="F815" t="n">
        <v>10.87</v>
      </c>
      <c r="G815" t="n">
        <v>93.19</v>
      </c>
      <c r="H815" t="n">
        <v>1.21</v>
      </c>
      <c r="I815" t="n">
        <v>7</v>
      </c>
      <c r="J815" t="n">
        <v>250.59</v>
      </c>
      <c r="K815" t="n">
        <v>56.94</v>
      </c>
      <c r="L815" t="n">
        <v>17</v>
      </c>
      <c r="M815" t="n">
        <v>3</v>
      </c>
      <c r="N815" t="n">
        <v>61.65</v>
      </c>
      <c r="O815" t="n">
        <v>31140.15</v>
      </c>
      <c r="P815" t="n">
        <v>133.9</v>
      </c>
      <c r="Q815" t="n">
        <v>624</v>
      </c>
      <c r="R815" t="n">
        <v>36.06</v>
      </c>
      <c r="S815" t="n">
        <v>29.8</v>
      </c>
      <c r="T815" t="n">
        <v>2054.36</v>
      </c>
      <c r="U815" t="n">
        <v>0.83</v>
      </c>
      <c r="V815" t="n">
        <v>0.86</v>
      </c>
      <c r="W815" t="n">
        <v>2.37</v>
      </c>
      <c r="X815" t="n">
        <v>0.13</v>
      </c>
      <c r="Y815" t="n">
        <v>1</v>
      </c>
      <c r="Z815" t="n">
        <v>10</v>
      </c>
    </row>
    <row r="816">
      <c r="A816" t="n">
        <v>65</v>
      </c>
      <c r="B816" t="n">
        <v>115</v>
      </c>
      <c r="C816" t="inlineStr">
        <is>
          <t xml:space="preserve">CONCLUIDO	</t>
        </is>
      </c>
      <c r="D816" t="n">
        <v>7.2262</v>
      </c>
      <c r="E816" t="n">
        <v>13.84</v>
      </c>
      <c r="F816" t="n">
        <v>10.87</v>
      </c>
      <c r="G816" t="n">
        <v>93.18000000000001</v>
      </c>
      <c r="H816" t="n">
        <v>1.22</v>
      </c>
      <c r="I816" t="n">
        <v>7</v>
      </c>
      <c r="J816" t="n">
        <v>251.04</v>
      </c>
      <c r="K816" t="n">
        <v>56.94</v>
      </c>
      <c r="L816" t="n">
        <v>17.25</v>
      </c>
      <c r="M816" t="n">
        <v>3</v>
      </c>
      <c r="N816" t="n">
        <v>61.85</v>
      </c>
      <c r="O816" t="n">
        <v>31195.65</v>
      </c>
      <c r="P816" t="n">
        <v>133.86</v>
      </c>
      <c r="Q816" t="n">
        <v>624</v>
      </c>
      <c r="R816" t="n">
        <v>36.1</v>
      </c>
      <c r="S816" t="n">
        <v>29.8</v>
      </c>
      <c r="T816" t="n">
        <v>2072.73</v>
      </c>
      <c r="U816" t="n">
        <v>0.83</v>
      </c>
      <c r="V816" t="n">
        <v>0.86</v>
      </c>
      <c r="W816" t="n">
        <v>2.37</v>
      </c>
      <c r="X816" t="n">
        <v>0.12</v>
      </c>
      <c r="Y816" t="n">
        <v>1</v>
      </c>
      <c r="Z816" t="n">
        <v>10</v>
      </c>
    </row>
    <row r="817">
      <c r="A817" t="n">
        <v>66</v>
      </c>
      <c r="B817" t="n">
        <v>115</v>
      </c>
      <c r="C817" t="inlineStr">
        <is>
          <t xml:space="preserve">CONCLUIDO	</t>
        </is>
      </c>
      <c r="D817" t="n">
        <v>7.2275</v>
      </c>
      <c r="E817" t="n">
        <v>13.84</v>
      </c>
      <c r="F817" t="n">
        <v>10.87</v>
      </c>
      <c r="G817" t="n">
        <v>93.15000000000001</v>
      </c>
      <c r="H817" t="n">
        <v>1.24</v>
      </c>
      <c r="I817" t="n">
        <v>7</v>
      </c>
      <c r="J817" t="n">
        <v>251.49</v>
      </c>
      <c r="K817" t="n">
        <v>56.94</v>
      </c>
      <c r="L817" t="n">
        <v>17.5</v>
      </c>
      <c r="M817" t="n">
        <v>2</v>
      </c>
      <c r="N817" t="n">
        <v>62.05</v>
      </c>
      <c r="O817" t="n">
        <v>31251.22</v>
      </c>
      <c r="P817" t="n">
        <v>133.45</v>
      </c>
      <c r="Q817" t="n">
        <v>623.99</v>
      </c>
      <c r="R817" t="n">
        <v>36</v>
      </c>
      <c r="S817" t="n">
        <v>29.8</v>
      </c>
      <c r="T817" t="n">
        <v>2021.4</v>
      </c>
      <c r="U817" t="n">
        <v>0.83</v>
      </c>
      <c r="V817" t="n">
        <v>0.86</v>
      </c>
      <c r="W817" t="n">
        <v>2.37</v>
      </c>
      <c r="X817" t="n">
        <v>0.12</v>
      </c>
      <c r="Y817" t="n">
        <v>1</v>
      </c>
      <c r="Z817" t="n">
        <v>10</v>
      </c>
    </row>
    <row r="818">
      <c r="A818" t="n">
        <v>67</v>
      </c>
      <c r="B818" t="n">
        <v>115</v>
      </c>
      <c r="C818" t="inlineStr">
        <is>
          <t xml:space="preserve">CONCLUIDO	</t>
        </is>
      </c>
      <c r="D818" t="n">
        <v>7.228</v>
      </c>
      <c r="E818" t="n">
        <v>13.84</v>
      </c>
      <c r="F818" t="n">
        <v>10.87</v>
      </c>
      <c r="G818" t="n">
        <v>93.15000000000001</v>
      </c>
      <c r="H818" t="n">
        <v>1.25</v>
      </c>
      <c r="I818" t="n">
        <v>7</v>
      </c>
      <c r="J818" t="n">
        <v>251.94</v>
      </c>
      <c r="K818" t="n">
        <v>56.94</v>
      </c>
      <c r="L818" t="n">
        <v>17.75</v>
      </c>
      <c r="M818" t="n">
        <v>1</v>
      </c>
      <c r="N818" t="n">
        <v>62.25</v>
      </c>
      <c r="O818" t="n">
        <v>31306.86</v>
      </c>
      <c r="P818" t="n">
        <v>133.56</v>
      </c>
      <c r="Q818" t="n">
        <v>623.99</v>
      </c>
      <c r="R818" t="n">
        <v>35.92</v>
      </c>
      <c r="S818" t="n">
        <v>29.8</v>
      </c>
      <c r="T818" t="n">
        <v>1985.45</v>
      </c>
      <c r="U818" t="n">
        <v>0.83</v>
      </c>
      <c r="V818" t="n">
        <v>0.86</v>
      </c>
      <c r="W818" t="n">
        <v>2.37</v>
      </c>
      <c r="X818" t="n">
        <v>0.12</v>
      </c>
      <c r="Y818" t="n">
        <v>1</v>
      </c>
      <c r="Z818" t="n">
        <v>10</v>
      </c>
    </row>
    <row r="819">
      <c r="A819" t="n">
        <v>68</v>
      </c>
      <c r="B819" t="n">
        <v>115</v>
      </c>
      <c r="C819" t="inlineStr">
        <is>
          <t xml:space="preserve">CONCLUIDO	</t>
        </is>
      </c>
      <c r="D819" t="n">
        <v>7.2285</v>
      </c>
      <c r="E819" t="n">
        <v>13.83</v>
      </c>
      <c r="F819" t="n">
        <v>10.87</v>
      </c>
      <c r="G819" t="n">
        <v>93.14</v>
      </c>
      <c r="H819" t="n">
        <v>1.27</v>
      </c>
      <c r="I819" t="n">
        <v>7</v>
      </c>
      <c r="J819" t="n">
        <v>252.39</v>
      </c>
      <c r="K819" t="n">
        <v>56.94</v>
      </c>
      <c r="L819" t="n">
        <v>18</v>
      </c>
      <c r="M819" t="n">
        <v>1</v>
      </c>
      <c r="N819" t="n">
        <v>62.45</v>
      </c>
      <c r="O819" t="n">
        <v>31362.58</v>
      </c>
      <c r="P819" t="n">
        <v>133.57</v>
      </c>
      <c r="Q819" t="n">
        <v>623.99</v>
      </c>
      <c r="R819" t="n">
        <v>35.87</v>
      </c>
      <c r="S819" t="n">
        <v>29.8</v>
      </c>
      <c r="T819" t="n">
        <v>1955.7</v>
      </c>
      <c r="U819" t="n">
        <v>0.83</v>
      </c>
      <c r="V819" t="n">
        <v>0.86</v>
      </c>
      <c r="W819" t="n">
        <v>2.37</v>
      </c>
      <c r="X819" t="n">
        <v>0.12</v>
      </c>
      <c r="Y819" t="n">
        <v>1</v>
      </c>
      <c r="Z819" t="n">
        <v>10</v>
      </c>
    </row>
    <row r="820">
      <c r="A820" t="n">
        <v>69</v>
      </c>
      <c r="B820" t="n">
        <v>115</v>
      </c>
      <c r="C820" t="inlineStr">
        <is>
          <t xml:space="preserve">CONCLUIDO	</t>
        </is>
      </c>
      <c r="D820" t="n">
        <v>7.228</v>
      </c>
      <c r="E820" t="n">
        <v>13.84</v>
      </c>
      <c r="F820" t="n">
        <v>10.87</v>
      </c>
      <c r="G820" t="n">
        <v>93.15000000000001</v>
      </c>
      <c r="H820" t="n">
        <v>1.28</v>
      </c>
      <c r="I820" t="n">
        <v>7</v>
      </c>
      <c r="J820" t="n">
        <v>252.84</v>
      </c>
      <c r="K820" t="n">
        <v>56.94</v>
      </c>
      <c r="L820" t="n">
        <v>18.25</v>
      </c>
      <c r="M820" t="n">
        <v>0</v>
      </c>
      <c r="N820" t="n">
        <v>62.65</v>
      </c>
      <c r="O820" t="n">
        <v>31418.38</v>
      </c>
      <c r="P820" t="n">
        <v>133.64</v>
      </c>
      <c r="Q820" t="n">
        <v>623.99</v>
      </c>
      <c r="R820" t="n">
        <v>35.89</v>
      </c>
      <c r="S820" t="n">
        <v>29.8</v>
      </c>
      <c r="T820" t="n">
        <v>1968.57</v>
      </c>
      <c r="U820" t="n">
        <v>0.83</v>
      </c>
      <c r="V820" t="n">
        <v>0.86</v>
      </c>
      <c r="W820" t="n">
        <v>2.37</v>
      </c>
      <c r="X820" t="n">
        <v>0.12</v>
      </c>
      <c r="Y820" t="n">
        <v>1</v>
      </c>
      <c r="Z820" t="n">
        <v>10</v>
      </c>
    </row>
    <row r="821">
      <c r="A821" t="n">
        <v>0</v>
      </c>
      <c r="B821" t="n">
        <v>35</v>
      </c>
      <c r="C821" t="inlineStr">
        <is>
          <t xml:space="preserve">CONCLUIDO	</t>
        </is>
      </c>
      <c r="D821" t="n">
        <v>6.623</v>
      </c>
      <c r="E821" t="n">
        <v>15.1</v>
      </c>
      <c r="F821" t="n">
        <v>12.07</v>
      </c>
      <c r="G821" t="n">
        <v>10.97</v>
      </c>
      <c r="H821" t="n">
        <v>0.22</v>
      </c>
      <c r="I821" t="n">
        <v>66</v>
      </c>
      <c r="J821" t="n">
        <v>80.84</v>
      </c>
      <c r="K821" t="n">
        <v>35.1</v>
      </c>
      <c r="L821" t="n">
        <v>1</v>
      </c>
      <c r="M821" t="n">
        <v>64</v>
      </c>
      <c r="N821" t="n">
        <v>9.74</v>
      </c>
      <c r="O821" t="n">
        <v>10204.21</v>
      </c>
      <c r="P821" t="n">
        <v>90.23999999999999</v>
      </c>
      <c r="Q821" t="n">
        <v>624.02</v>
      </c>
      <c r="R821" t="n">
        <v>73.34</v>
      </c>
      <c r="S821" t="n">
        <v>29.8</v>
      </c>
      <c r="T821" t="n">
        <v>20397.79</v>
      </c>
      <c r="U821" t="n">
        <v>0.41</v>
      </c>
      <c r="V821" t="n">
        <v>0.77</v>
      </c>
      <c r="W821" t="n">
        <v>2.47</v>
      </c>
      <c r="X821" t="n">
        <v>1.32</v>
      </c>
      <c r="Y821" t="n">
        <v>1</v>
      </c>
      <c r="Z821" t="n">
        <v>10</v>
      </c>
    </row>
    <row r="822">
      <c r="A822" t="n">
        <v>1</v>
      </c>
      <c r="B822" t="n">
        <v>35</v>
      </c>
      <c r="C822" t="inlineStr">
        <is>
          <t xml:space="preserve">CONCLUIDO	</t>
        </is>
      </c>
      <c r="D822" t="n">
        <v>6.8815</v>
      </c>
      <c r="E822" t="n">
        <v>14.53</v>
      </c>
      <c r="F822" t="n">
        <v>11.76</v>
      </c>
      <c r="G822" t="n">
        <v>13.84</v>
      </c>
      <c r="H822" t="n">
        <v>0.27</v>
      </c>
      <c r="I822" t="n">
        <v>51</v>
      </c>
      <c r="J822" t="n">
        <v>81.14</v>
      </c>
      <c r="K822" t="n">
        <v>35.1</v>
      </c>
      <c r="L822" t="n">
        <v>1.25</v>
      </c>
      <c r="M822" t="n">
        <v>49</v>
      </c>
      <c r="N822" t="n">
        <v>9.789999999999999</v>
      </c>
      <c r="O822" t="n">
        <v>10241.25</v>
      </c>
      <c r="P822" t="n">
        <v>86.11</v>
      </c>
      <c r="Q822" t="n">
        <v>623.99</v>
      </c>
      <c r="R822" t="n">
        <v>63.64</v>
      </c>
      <c r="S822" t="n">
        <v>29.8</v>
      </c>
      <c r="T822" t="n">
        <v>15625.64</v>
      </c>
      <c r="U822" t="n">
        <v>0.47</v>
      </c>
      <c r="V822" t="n">
        <v>0.79</v>
      </c>
      <c r="W822" t="n">
        <v>2.44</v>
      </c>
      <c r="X822" t="n">
        <v>1.01</v>
      </c>
      <c r="Y822" t="n">
        <v>1</v>
      </c>
      <c r="Z822" t="n">
        <v>10</v>
      </c>
    </row>
    <row r="823">
      <c r="A823" t="n">
        <v>2</v>
      </c>
      <c r="B823" t="n">
        <v>35</v>
      </c>
      <c r="C823" t="inlineStr">
        <is>
          <t xml:space="preserve">CONCLUIDO	</t>
        </is>
      </c>
      <c r="D823" t="n">
        <v>7.0612</v>
      </c>
      <c r="E823" t="n">
        <v>14.16</v>
      </c>
      <c r="F823" t="n">
        <v>11.56</v>
      </c>
      <c r="G823" t="n">
        <v>16.92</v>
      </c>
      <c r="H823" t="n">
        <v>0.32</v>
      </c>
      <c r="I823" t="n">
        <v>41</v>
      </c>
      <c r="J823" t="n">
        <v>81.44</v>
      </c>
      <c r="K823" t="n">
        <v>35.1</v>
      </c>
      <c r="L823" t="n">
        <v>1.5</v>
      </c>
      <c r="M823" t="n">
        <v>39</v>
      </c>
      <c r="N823" t="n">
        <v>9.84</v>
      </c>
      <c r="O823" t="n">
        <v>10278.32</v>
      </c>
      <c r="P823" t="n">
        <v>82.98</v>
      </c>
      <c r="Q823" t="n">
        <v>623.99</v>
      </c>
      <c r="R823" t="n">
        <v>57.62</v>
      </c>
      <c r="S823" t="n">
        <v>29.8</v>
      </c>
      <c r="T823" t="n">
        <v>12661.06</v>
      </c>
      <c r="U823" t="n">
        <v>0.52</v>
      </c>
      <c r="V823" t="n">
        <v>0.8100000000000001</v>
      </c>
      <c r="W823" t="n">
        <v>2.42</v>
      </c>
      <c r="X823" t="n">
        <v>0.82</v>
      </c>
      <c r="Y823" t="n">
        <v>1</v>
      </c>
      <c r="Z823" t="n">
        <v>10</v>
      </c>
    </row>
    <row r="824">
      <c r="A824" t="n">
        <v>3</v>
      </c>
      <c r="B824" t="n">
        <v>35</v>
      </c>
      <c r="C824" t="inlineStr">
        <is>
          <t xml:space="preserve">CONCLUIDO	</t>
        </is>
      </c>
      <c r="D824" t="n">
        <v>7.2043</v>
      </c>
      <c r="E824" t="n">
        <v>13.88</v>
      </c>
      <c r="F824" t="n">
        <v>11.4</v>
      </c>
      <c r="G824" t="n">
        <v>20.12</v>
      </c>
      <c r="H824" t="n">
        <v>0.38</v>
      </c>
      <c r="I824" t="n">
        <v>34</v>
      </c>
      <c r="J824" t="n">
        <v>81.73999999999999</v>
      </c>
      <c r="K824" t="n">
        <v>35.1</v>
      </c>
      <c r="L824" t="n">
        <v>1.75</v>
      </c>
      <c r="M824" t="n">
        <v>32</v>
      </c>
      <c r="N824" t="n">
        <v>9.890000000000001</v>
      </c>
      <c r="O824" t="n">
        <v>10315.41</v>
      </c>
      <c r="P824" t="n">
        <v>80.01000000000001</v>
      </c>
      <c r="Q824" t="n">
        <v>624.03</v>
      </c>
      <c r="R824" t="n">
        <v>52.53</v>
      </c>
      <c r="S824" t="n">
        <v>29.8</v>
      </c>
      <c r="T824" t="n">
        <v>10154.26</v>
      </c>
      <c r="U824" t="n">
        <v>0.57</v>
      </c>
      <c r="V824" t="n">
        <v>0.82</v>
      </c>
      <c r="W824" t="n">
        <v>2.41</v>
      </c>
      <c r="X824" t="n">
        <v>0.66</v>
      </c>
      <c r="Y824" t="n">
        <v>1</v>
      </c>
      <c r="Z824" t="n">
        <v>10</v>
      </c>
    </row>
    <row r="825">
      <c r="A825" t="n">
        <v>4</v>
      </c>
      <c r="B825" t="n">
        <v>35</v>
      </c>
      <c r="C825" t="inlineStr">
        <is>
          <t xml:space="preserve">CONCLUIDO	</t>
        </is>
      </c>
      <c r="D825" t="n">
        <v>7.3027</v>
      </c>
      <c r="E825" t="n">
        <v>13.69</v>
      </c>
      <c r="F825" t="n">
        <v>11.3</v>
      </c>
      <c r="G825" t="n">
        <v>23.38</v>
      </c>
      <c r="H825" t="n">
        <v>0.43</v>
      </c>
      <c r="I825" t="n">
        <v>29</v>
      </c>
      <c r="J825" t="n">
        <v>82.04000000000001</v>
      </c>
      <c r="K825" t="n">
        <v>35.1</v>
      </c>
      <c r="L825" t="n">
        <v>2</v>
      </c>
      <c r="M825" t="n">
        <v>27</v>
      </c>
      <c r="N825" t="n">
        <v>9.94</v>
      </c>
      <c r="O825" t="n">
        <v>10352.53</v>
      </c>
      <c r="P825" t="n">
        <v>77.38</v>
      </c>
      <c r="Q825" t="n">
        <v>624.17</v>
      </c>
      <c r="R825" t="n">
        <v>49.56</v>
      </c>
      <c r="S825" t="n">
        <v>29.8</v>
      </c>
      <c r="T825" t="n">
        <v>8695.110000000001</v>
      </c>
      <c r="U825" t="n">
        <v>0.6</v>
      </c>
      <c r="V825" t="n">
        <v>0.83</v>
      </c>
      <c r="W825" t="n">
        <v>2.4</v>
      </c>
      <c r="X825" t="n">
        <v>0.55</v>
      </c>
      <c r="Y825" t="n">
        <v>1</v>
      </c>
      <c r="Z825" t="n">
        <v>10</v>
      </c>
    </row>
    <row r="826">
      <c r="A826" t="n">
        <v>5</v>
      </c>
      <c r="B826" t="n">
        <v>35</v>
      </c>
      <c r="C826" t="inlineStr">
        <is>
          <t xml:space="preserve">CONCLUIDO	</t>
        </is>
      </c>
      <c r="D826" t="n">
        <v>7.3826</v>
      </c>
      <c r="E826" t="n">
        <v>13.55</v>
      </c>
      <c r="F826" t="n">
        <v>11.22</v>
      </c>
      <c r="G826" t="n">
        <v>26.93</v>
      </c>
      <c r="H826" t="n">
        <v>0.48</v>
      </c>
      <c r="I826" t="n">
        <v>25</v>
      </c>
      <c r="J826" t="n">
        <v>82.34</v>
      </c>
      <c r="K826" t="n">
        <v>35.1</v>
      </c>
      <c r="L826" t="n">
        <v>2.25</v>
      </c>
      <c r="M826" t="n">
        <v>23</v>
      </c>
      <c r="N826" t="n">
        <v>9.99</v>
      </c>
      <c r="O826" t="n">
        <v>10389.66</v>
      </c>
      <c r="P826" t="n">
        <v>75.36</v>
      </c>
      <c r="Q826" t="n">
        <v>624.04</v>
      </c>
      <c r="R826" t="n">
        <v>47.18</v>
      </c>
      <c r="S826" t="n">
        <v>29.8</v>
      </c>
      <c r="T826" t="n">
        <v>7521.33</v>
      </c>
      <c r="U826" t="n">
        <v>0.63</v>
      </c>
      <c r="V826" t="n">
        <v>0.83</v>
      </c>
      <c r="W826" t="n">
        <v>2.39</v>
      </c>
      <c r="X826" t="n">
        <v>0.47</v>
      </c>
      <c r="Y826" t="n">
        <v>1</v>
      </c>
      <c r="Z826" t="n">
        <v>10</v>
      </c>
    </row>
    <row r="827">
      <c r="A827" t="n">
        <v>6</v>
      </c>
      <c r="B827" t="n">
        <v>35</v>
      </c>
      <c r="C827" t="inlineStr">
        <is>
          <t xml:space="preserve">CONCLUIDO	</t>
        </is>
      </c>
      <c r="D827" t="n">
        <v>7.4322</v>
      </c>
      <c r="E827" t="n">
        <v>13.46</v>
      </c>
      <c r="F827" t="n">
        <v>11.18</v>
      </c>
      <c r="G827" t="n">
        <v>30.5</v>
      </c>
      <c r="H827" t="n">
        <v>0.53</v>
      </c>
      <c r="I827" t="n">
        <v>22</v>
      </c>
      <c r="J827" t="n">
        <v>82.65000000000001</v>
      </c>
      <c r="K827" t="n">
        <v>35.1</v>
      </c>
      <c r="L827" t="n">
        <v>2.5</v>
      </c>
      <c r="M827" t="n">
        <v>20</v>
      </c>
      <c r="N827" t="n">
        <v>10.04</v>
      </c>
      <c r="O827" t="n">
        <v>10426.82</v>
      </c>
      <c r="P827" t="n">
        <v>73.13</v>
      </c>
      <c r="Q827" t="n">
        <v>623.98</v>
      </c>
      <c r="R827" t="n">
        <v>45.91</v>
      </c>
      <c r="S827" t="n">
        <v>29.8</v>
      </c>
      <c r="T827" t="n">
        <v>6904.36</v>
      </c>
      <c r="U827" t="n">
        <v>0.65</v>
      </c>
      <c r="V827" t="n">
        <v>0.84</v>
      </c>
      <c r="W827" t="n">
        <v>2.39</v>
      </c>
      <c r="X827" t="n">
        <v>0.44</v>
      </c>
      <c r="Y827" t="n">
        <v>1</v>
      </c>
      <c r="Z827" t="n">
        <v>10</v>
      </c>
    </row>
    <row r="828">
      <c r="A828" t="n">
        <v>7</v>
      </c>
      <c r="B828" t="n">
        <v>35</v>
      </c>
      <c r="C828" t="inlineStr">
        <is>
          <t xml:space="preserve">CONCLUIDO	</t>
        </is>
      </c>
      <c r="D828" t="n">
        <v>7.4759</v>
      </c>
      <c r="E828" t="n">
        <v>13.38</v>
      </c>
      <c r="F828" t="n">
        <v>11.14</v>
      </c>
      <c r="G828" t="n">
        <v>33.42</v>
      </c>
      <c r="H828" t="n">
        <v>0.58</v>
      </c>
      <c r="I828" t="n">
        <v>20</v>
      </c>
      <c r="J828" t="n">
        <v>82.95</v>
      </c>
      <c r="K828" t="n">
        <v>35.1</v>
      </c>
      <c r="L828" t="n">
        <v>2.75</v>
      </c>
      <c r="M828" t="n">
        <v>10</v>
      </c>
      <c r="N828" t="n">
        <v>10.1</v>
      </c>
      <c r="O828" t="n">
        <v>10463.99</v>
      </c>
      <c r="P828" t="n">
        <v>71.12</v>
      </c>
      <c r="Q828" t="n">
        <v>623.98</v>
      </c>
      <c r="R828" t="n">
        <v>44.09</v>
      </c>
      <c r="S828" t="n">
        <v>29.8</v>
      </c>
      <c r="T828" t="n">
        <v>6003.91</v>
      </c>
      <c r="U828" t="n">
        <v>0.68</v>
      </c>
      <c r="V828" t="n">
        <v>0.84</v>
      </c>
      <c r="W828" t="n">
        <v>2.4</v>
      </c>
      <c r="X828" t="n">
        <v>0.39</v>
      </c>
      <c r="Y828" t="n">
        <v>1</v>
      </c>
      <c r="Z828" t="n">
        <v>10</v>
      </c>
    </row>
    <row r="829">
      <c r="A829" t="n">
        <v>8</v>
      </c>
      <c r="B829" t="n">
        <v>35</v>
      </c>
      <c r="C829" t="inlineStr">
        <is>
          <t xml:space="preserve">CONCLUIDO	</t>
        </is>
      </c>
      <c r="D829" t="n">
        <v>7.5</v>
      </c>
      <c r="E829" t="n">
        <v>13.33</v>
      </c>
      <c r="F829" t="n">
        <v>11.11</v>
      </c>
      <c r="G829" t="n">
        <v>35.1</v>
      </c>
      <c r="H829" t="n">
        <v>0.63</v>
      </c>
      <c r="I829" t="n">
        <v>19</v>
      </c>
      <c r="J829" t="n">
        <v>83.25</v>
      </c>
      <c r="K829" t="n">
        <v>35.1</v>
      </c>
      <c r="L829" t="n">
        <v>3</v>
      </c>
      <c r="M829" t="n">
        <v>3</v>
      </c>
      <c r="N829" t="n">
        <v>10.15</v>
      </c>
      <c r="O829" t="n">
        <v>10501.19</v>
      </c>
      <c r="P829" t="n">
        <v>70.15000000000001</v>
      </c>
      <c r="Q829" t="n">
        <v>624.0700000000001</v>
      </c>
      <c r="R829" t="n">
        <v>43.23</v>
      </c>
      <c r="S829" t="n">
        <v>29.8</v>
      </c>
      <c r="T829" t="n">
        <v>5576.79</v>
      </c>
      <c r="U829" t="n">
        <v>0.6899999999999999</v>
      </c>
      <c r="V829" t="n">
        <v>0.84</v>
      </c>
      <c r="W829" t="n">
        <v>2.4</v>
      </c>
      <c r="X829" t="n">
        <v>0.37</v>
      </c>
      <c r="Y829" t="n">
        <v>1</v>
      </c>
      <c r="Z829" t="n">
        <v>10</v>
      </c>
    </row>
    <row r="830">
      <c r="A830" t="n">
        <v>9</v>
      </c>
      <c r="B830" t="n">
        <v>35</v>
      </c>
      <c r="C830" t="inlineStr">
        <is>
          <t xml:space="preserve">CONCLUIDO	</t>
        </is>
      </c>
      <c r="D830" t="n">
        <v>7.4966</v>
      </c>
      <c r="E830" t="n">
        <v>13.34</v>
      </c>
      <c r="F830" t="n">
        <v>11.12</v>
      </c>
      <c r="G830" t="n">
        <v>35.12</v>
      </c>
      <c r="H830" t="n">
        <v>0.68</v>
      </c>
      <c r="I830" t="n">
        <v>19</v>
      </c>
      <c r="J830" t="n">
        <v>83.55</v>
      </c>
      <c r="K830" t="n">
        <v>35.1</v>
      </c>
      <c r="L830" t="n">
        <v>3.25</v>
      </c>
      <c r="M830" t="n">
        <v>0</v>
      </c>
      <c r="N830" t="n">
        <v>10.2</v>
      </c>
      <c r="O830" t="n">
        <v>10538.42</v>
      </c>
      <c r="P830" t="n">
        <v>70.42</v>
      </c>
      <c r="Q830" t="n">
        <v>624.04</v>
      </c>
      <c r="R830" t="n">
        <v>43.44</v>
      </c>
      <c r="S830" t="n">
        <v>29.8</v>
      </c>
      <c r="T830" t="n">
        <v>5682.15</v>
      </c>
      <c r="U830" t="n">
        <v>0.6899999999999999</v>
      </c>
      <c r="V830" t="n">
        <v>0.84</v>
      </c>
      <c r="W830" t="n">
        <v>2.4</v>
      </c>
      <c r="X830" t="n">
        <v>0.37</v>
      </c>
      <c r="Y830" t="n">
        <v>1</v>
      </c>
      <c r="Z830" t="n">
        <v>10</v>
      </c>
    </row>
    <row r="831">
      <c r="A831" t="n">
        <v>0</v>
      </c>
      <c r="B831" t="n">
        <v>50</v>
      </c>
      <c r="C831" t="inlineStr">
        <is>
          <t xml:space="preserve">CONCLUIDO	</t>
        </is>
      </c>
      <c r="D831" t="n">
        <v>6.1159</v>
      </c>
      <c r="E831" t="n">
        <v>16.35</v>
      </c>
      <c r="F831" t="n">
        <v>12.45</v>
      </c>
      <c r="G831" t="n">
        <v>8.890000000000001</v>
      </c>
      <c r="H831" t="n">
        <v>0.16</v>
      </c>
      <c r="I831" t="n">
        <v>84</v>
      </c>
      <c r="J831" t="n">
        <v>107.41</v>
      </c>
      <c r="K831" t="n">
        <v>41.65</v>
      </c>
      <c r="L831" t="n">
        <v>1</v>
      </c>
      <c r="M831" t="n">
        <v>82</v>
      </c>
      <c r="N831" t="n">
        <v>14.77</v>
      </c>
      <c r="O831" t="n">
        <v>13481.73</v>
      </c>
      <c r="P831" t="n">
        <v>115.48</v>
      </c>
      <c r="Q831" t="n">
        <v>624.16</v>
      </c>
      <c r="R831" t="n">
        <v>85.22</v>
      </c>
      <c r="S831" t="n">
        <v>29.8</v>
      </c>
      <c r="T831" t="n">
        <v>26247.89</v>
      </c>
      <c r="U831" t="n">
        <v>0.35</v>
      </c>
      <c r="V831" t="n">
        <v>0.75</v>
      </c>
      <c r="W831" t="n">
        <v>2.49</v>
      </c>
      <c r="X831" t="n">
        <v>1.7</v>
      </c>
      <c r="Y831" t="n">
        <v>1</v>
      </c>
      <c r="Z831" t="n">
        <v>10</v>
      </c>
    </row>
    <row r="832">
      <c r="A832" t="n">
        <v>1</v>
      </c>
      <c r="B832" t="n">
        <v>50</v>
      </c>
      <c r="C832" t="inlineStr">
        <is>
          <t xml:space="preserve">CONCLUIDO	</t>
        </is>
      </c>
      <c r="D832" t="n">
        <v>6.4434</v>
      </c>
      <c r="E832" t="n">
        <v>15.52</v>
      </c>
      <c r="F832" t="n">
        <v>12.04</v>
      </c>
      <c r="G832" t="n">
        <v>11.11</v>
      </c>
      <c r="H832" t="n">
        <v>0.2</v>
      </c>
      <c r="I832" t="n">
        <v>65</v>
      </c>
      <c r="J832" t="n">
        <v>107.73</v>
      </c>
      <c r="K832" t="n">
        <v>41.65</v>
      </c>
      <c r="L832" t="n">
        <v>1.25</v>
      </c>
      <c r="M832" t="n">
        <v>63</v>
      </c>
      <c r="N832" t="n">
        <v>14.83</v>
      </c>
      <c r="O832" t="n">
        <v>13520.81</v>
      </c>
      <c r="P832" t="n">
        <v>110.41</v>
      </c>
      <c r="Q832" t="n">
        <v>624.13</v>
      </c>
      <c r="R832" t="n">
        <v>72.56999999999999</v>
      </c>
      <c r="S832" t="n">
        <v>29.8</v>
      </c>
      <c r="T832" t="n">
        <v>20016.05</v>
      </c>
      <c r="U832" t="n">
        <v>0.41</v>
      </c>
      <c r="V832" t="n">
        <v>0.78</v>
      </c>
      <c r="W832" t="n">
        <v>2.46</v>
      </c>
      <c r="X832" t="n">
        <v>1.29</v>
      </c>
      <c r="Y832" t="n">
        <v>1</v>
      </c>
      <c r="Z832" t="n">
        <v>10</v>
      </c>
    </row>
    <row r="833">
      <c r="A833" t="n">
        <v>2</v>
      </c>
      <c r="B833" t="n">
        <v>50</v>
      </c>
      <c r="C833" t="inlineStr">
        <is>
          <t xml:space="preserve">CONCLUIDO	</t>
        </is>
      </c>
      <c r="D833" t="n">
        <v>6.6774</v>
      </c>
      <c r="E833" t="n">
        <v>14.98</v>
      </c>
      <c r="F833" t="n">
        <v>11.78</v>
      </c>
      <c r="G833" t="n">
        <v>13.6</v>
      </c>
      <c r="H833" t="n">
        <v>0.24</v>
      </c>
      <c r="I833" t="n">
        <v>52</v>
      </c>
      <c r="J833" t="n">
        <v>108.05</v>
      </c>
      <c r="K833" t="n">
        <v>41.65</v>
      </c>
      <c r="L833" t="n">
        <v>1.5</v>
      </c>
      <c r="M833" t="n">
        <v>50</v>
      </c>
      <c r="N833" t="n">
        <v>14.9</v>
      </c>
      <c r="O833" t="n">
        <v>13559.91</v>
      </c>
      <c r="P833" t="n">
        <v>106.94</v>
      </c>
      <c r="Q833" t="n">
        <v>624.11</v>
      </c>
      <c r="R833" t="n">
        <v>64.05</v>
      </c>
      <c r="S833" t="n">
        <v>29.8</v>
      </c>
      <c r="T833" t="n">
        <v>15822.54</v>
      </c>
      <c r="U833" t="n">
        <v>0.47</v>
      </c>
      <c r="V833" t="n">
        <v>0.79</v>
      </c>
      <c r="W833" t="n">
        <v>2.45</v>
      </c>
      <c r="X833" t="n">
        <v>1.04</v>
      </c>
      <c r="Y833" t="n">
        <v>1</v>
      </c>
      <c r="Z833" t="n">
        <v>10</v>
      </c>
    </row>
    <row r="834">
      <c r="A834" t="n">
        <v>3</v>
      </c>
      <c r="B834" t="n">
        <v>50</v>
      </c>
      <c r="C834" t="inlineStr">
        <is>
          <t xml:space="preserve">CONCLUIDO	</t>
        </is>
      </c>
      <c r="D834" t="n">
        <v>6.8403</v>
      </c>
      <c r="E834" t="n">
        <v>14.62</v>
      </c>
      <c r="F834" t="n">
        <v>11.61</v>
      </c>
      <c r="G834" t="n">
        <v>15.83</v>
      </c>
      <c r="H834" t="n">
        <v>0.28</v>
      </c>
      <c r="I834" t="n">
        <v>44</v>
      </c>
      <c r="J834" t="n">
        <v>108.37</v>
      </c>
      <c r="K834" t="n">
        <v>41.65</v>
      </c>
      <c r="L834" t="n">
        <v>1.75</v>
      </c>
      <c r="M834" t="n">
        <v>42</v>
      </c>
      <c r="N834" t="n">
        <v>14.97</v>
      </c>
      <c r="O834" t="n">
        <v>13599.17</v>
      </c>
      <c r="P834" t="n">
        <v>104.12</v>
      </c>
      <c r="Q834" t="n">
        <v>624.0599999999999</v>
      </c>
      <c r="R834" t="n">
        <v>59.18</v>
      </c>
      <c r="S834" t="n">
        <v>29.8</v>
      </c>
      <c r="T834" t="n">
        <v>13426.51</v>
      </c>
      <c r="U834" t="n">
        <v>0.5</v>
      </c>
      <c r="V834" t="n">
        <v>0.8</v>
      </c>
      <c r="W834" t="n">
        <v>2.42</v>
      </c>
      <c r="X834" t="n">
        <v>0.86</v>
      </c>
      <c r="Y834" t="n">
        <v>1</v>
      </c>
      <c r="Z834" t="n">
        <v>10</v>
      </c>
    </row>
    <row r="835">
      <c r="A835" t="n">
        <v>4</v>
      </c>
      <c r="B835" t="n">
        <v>50</v>
      </c>
      <c r="C835" t="inlineStr">
        <is>
          <t xml:space="preserve">CONCLUIDO	</t>
        </is>
      </c>
      <c r="D835" t="n">
        <v>6.9587</v>
      </c>
      <c r="E835" t="n">
        <v>14.37</v>
      </c>
      <c r="F835" t="n">
        <v>11.49</v>
      </c>
      <c r="G835" t="n">
        <v>18.14</v>
      </c>
      <c r="H835" t="n">
        <v>0.32</v>
      </c>
      <c r="I835" t="n">
        <v>38</v>
      </c>
      <c r="J835" t="n">
        <v>108.68</v>
      </c>
      <c r="K835" t="n">
        <v>41.65</v>
      </c>
      <c r="L835" t="n">
        <v>2</v>
      </c>
      <c r="M835" t="n">
        <v>36</v>
      </c>
      <c r="N835" t="n">
        <v>15.03</v>
      </c>
      <c r="O835" t="n">
        <v>13638.32</v>
      </c>
      <c r="P835" t="n">
        <v>101.71</v>
      </c>
      <c r="Q835" t="n">
        <v>624.12</v>
      </c>
      <c r="R835" t="n">
        <v>55.48</v>
      </c>
      <c r="S835" t="n">
        <v>29.8</v>
      </c>
      <c r="T835" t="n">
        <v>11610.49</v>
      </c>
      <c r="U835" t="n">
        <v>0.54</v>
      </c>
      <c r="V835" t="n">
        <v>0.8100000000000001</v>
      </c>
      <c r="W835" t="n">
        <v>2.41</v>
      </c>
      <c r="X835" t="n">
        <v>0.74</v>
      </c>
      <c r="Y835" t="n">
        <v>1</v>
      </c>
      <c r="Z835" t="n">
        <v>10</v>
      </c>
    </row>
    <row r="836">
      <c r="A836" t="n">
        <v>5</v>
      </c>
      <c r="B836" t="n">
        <v>50</v>
      </c>
      <c r="C836" t="inlineStr">
        <is>
          <t xml:space="preserve">CONCLUIDO	</t>
        </is>
      </c>
      <c r="D836" t="n">
        <v>7.0613</v>
      </c>
      <c r="E836" t="n">
        <v>14.16</v>
      </c>
      <c r="F836" t="n">
        <v>11.39</v>
      </c>
      <c r="G836" t="n">
        <v>20.71</v>
      </c>
      <c r="H836" t="n">
        <v>0.36</v>
      </c>
      <c r="I836" t="n">
        <v>33</v>
      </c>
      <c r="J836" t="n">
        <v>109</v>
      </c>
      <c r="K836" t="n">
        <v>41.65</v>
      </c>
      <c r="L836" t="n">
        <v>2.25</v>
      </c>
      <c r="M836" t="n">
        <v>31</v>
      </c>
      <c r="N836" t="n">
        <v>15.1</v>
      </c>
      <c r="O836" t="n">
        <v>13677.51</v>
      </c>
      <c r="P836" t="n">
        <v>99.88</v>
      </c>
      <c r="Q836" t="n">
        <v>624.03</v>
      </c>
      <c r="R836" t="n">
        <v>52.39</v>
      </c>
      <c r="S836" t="n">
        <v>29.8</v>
      </c>
      <c r="T836" t="n">
        <v>10086.78</v>
      </c>
      <c r="U836" t="n">
        <v>0.57</v>
      </c>
      <c r="V836" t="n">
        <v>0.82</v>
      </c>
      <c r="W836" t="n">
        <v>2.41</v>
      </c>
      <c r="X836" t="n">
        <v>0.64</v>
      </c>
      <c r="Y836" t="n">
        <v>1</v>
      </c>
      <c r="Z836" t="n">
        <v>10</v>
      </c>
    </row>
    <row r="837">
      <c r="A837" t="n">
        <v>6</v>
      </c>
      <c r="B837" t="n">
        <v>50</v>
      </c>
      <c r="C837" t="inlineStr">
        <is>
          <t xml:space="preserve">CONCLUIDO	</t>
        </is>
      </c>
      <c r="D837" t="n">
        <v>7.1519</v>
      </c>
      <c r="E837" t="n">
        <v>13.98</v>
      </c>
      <c r="F837" t="n">
        <v>11.3</v>
      </c>
      <c r="G837" t="n">
        <v>23.38</v>
      </c>
      <c r="H837" t="n">
        <v>0.4</v>
      </c>
      <c r="I837" t="n">
        <v>29</v>
      </c>
      <c r="J837" t="n">
        <v>109.32</v>
      </c>
      <c r="K837" t="n">
        <v>41.65</v>
      </c>
      <c r="L837" t="n">
        <v>2.5</v>
      </c>
      <c r="M837" t="n">
        <v>27</v>
      </c>
      <c r="N837" t="n">
        <v>15.17</v>
      </c>
      <c r="O837" t="n">
        <v>13716.72</v>
      </c>
      <c r="P837" t="n">
        <v>97.43000000000001</v>
      </c>
      <c r="Q837" t="n">
        <v>624</v>
      </c>
      <c r="R837" t="n">
        <v>49.88</v>
      </c>
      <c r="S837" t="n">
        <v>29.8</v>
      </c>
      <c r="T837" t="n">
        <v>8854.139999999999</v>
      </c>
      <c r="U837" t="n">
        <v>0.6</v>
      </c>
      <c r="V837" t="n">
        <v>0.83</v>
      </c>
      <c r="W837" t="n">
        <v>2.39</v>
      </c>
      <c r="X837" t="n">
        <v>0.55</v>
      </c>
      <c r="Y837" t="n">
        <v>1</v>
      </c>
      <c r="Z837" t="n">
        <v>10</v>
      </c>
    </row>
    <row r="838">
      <c r="A838" t="n">
        <v>7</v>
      </c>
      <c r="B838" t="n">
        <v>50</v>
      </c>
      <c r="C838" t="inlineStr">
        <is>
          <t xml:space="preserve">CONCLUIDO	</t>
        </is>
      </c>
      <c r="D838" t="n">
        <v>7.2182</v>
      </c>
      <c r="E838" t="n">
        <v>13.85</v>
      </c>
      <c r="F838" t="n">
        <v>11.24</v>
      </c>
      <c r="G838" t="n">
        <v>25.94</v>
      </c>
      <c r="H838" t="n">
        <v>0.44</v>
      </c>
      <c r="I838" t="n">
        <v>26</v>
      </c>
      <c r="J838" t="n">
        <v>109.64</v>
      </c>
      <c r="K838" t="n">
        <v>41.65</v>
      </c>
      <c r="L838" t="n">
        <v>2.75</v>
      </c>
      <c r="M838" t="n">
        <v>24</v>
      </c>
      <c r="N838" t="n">
        <v>15.24</v>
      </c>
      <c r="O838" t="n">
        <v>13755.95</v>
      </c>
      <c r="P838" t="n">
        <v>95.65000000000001</v>
      </c>
      <c r="Q838" t="n">
        <v>624.02</v>
      </c>
      <c r="R838" t="n">
        <v>47.66</v>
      </c>
      <c r="S838" t="n">
        <v>29.8</v>
      </c>
      <c r="T838" t="n">
        <v>7759.26</v>
      </c>
      <c r="U838" t="n">
        <v>0.63</v>
      </c>
      <c r="V838" t="n">
        <v>0.83</v>
      </c>
      <c r="W838" t="n">
        <v>2.39</v>
      </c>
      <c r="X838" t="n">
        <v>0.49</v>
      </c>
      <c r="Y838" t="n">
        <v>1</v>
      </c>
      <c r="Z838" t="n">
        <v>10</v>
      </c>
    </row>
    <row r="839">
      <c r="A839" t="n">
        <v>8</v>
      </c>
      <c r="B839" t="n">
        <v>50</v>
      </c>
      <c r="C839" t="inlineStr">
        <is>
          <t xml:space="preserve">CONCLUIDO	</t>
        </is>
      </c>
      <c r="D839" t="n">
        <v>7.2544</v>
      </c>
      <c r="E839" t="n">
        <v>13.78</v>
      </c>
      <c r="F839" t="n">
        <v>11.22</v>
      </c>
      <c r="G839" t="n">
        <v>28.04</v>
      </c>
      <c r="H839" t="n">
        <v>0.48</v>
      </c>
      <c r="I839" t="n">
        <v>24</v>
      </c>
      <c r="J839" t="n">
        <v>109.96</v>
      </c>
      <c r="K839" t="n">
        <v>41.65</v>
      </c>
      <c r="L839" t="n">
        <v>3</v>
      </c>
      <c r="M839" t="n">
        <v>22</v>
      </c>
      <c r="N839" t="n">
        <v>15.31</v>
      </c>
      <c r="O839" t="n">
        <v>13795.21</v>
      </c>
      <c r="P839" t="n">
        <v>94.31999999999999</v>
      </c>
      <c r="Q839" t="n">
        <v>624.01</v>
      </c>
      <c r="R839" t="n">
        <v>46.85</v>
      </c>
      <c r="S839" t="n">
        <v>29.8</v>
      </c>
      <c r="T839" t="n">
        <v>7365.44</v>
      </c>
      <c r="U839" t="n">
        <v>0.64</v>
      </c>
      <c r="V839" t="n">
        <v>0.83</v>
      </c>
      <c r="W839" t="n">
        <v>2.39</v>
      </c>
      <c r="X839" t="n">
        <v>0.47</v>
      </c>
      <c r="Y839" t="n">
        <v>1</v>
      </c>
      <c r="Z839" t="n">
        <v>10</v>
      </c>
    </row>
    <row r="840">
      <c r="A840" t="n">
        <v>9</v>
      </c>
      <c r="B840" t="n">
        <v>50</v>
      </c>
      <c r="C840" t="inlineStr">
        <is>
          <t xml:space="preserve">CONCLUIDO	</t>
        </is>
      </c>
      <c r="D840" t="n">
        <v>7.2982</v>
      </c>
      <c r="E840" t="n">
        <v>13.7</v>
      </c>
      <c r="F840" t="n">
        <v>11.18</v>
      </c>
      <c r="G840" t="n">
        <v>30.48</v>
      </c>
      <c r="H840" t="n">
        <v>0.52</v>
      </c>
      <c r="I840" t="n">
        <v>22</v>
      </c>
      <c r="J840" t="n">
        <v>110.27</v>
      </c>
      <c r="K840" t="n">
        <v>41.65</v>
      </c>
      <c r="L840" t="n">
        <v>3.25</v>
      </c>
      <c r="M840" t="n">
        <v>20</v>
      </c>
      <c r="N840" t="n">
        <v>15.37</v>
      </c>
      <c r="O840" t="n">
        <v>13834.5</v>
      </c>
      <c r="P840" t="n">
        <v>92.8</v>
      </c>
      <c r="Q840" t="n">
        <v>624</v>
      </c>
      <c r="R840" t="n">
        <v>45.74</v>
      </c>
      <c r="S840" t="n">
        <v>29.8</v>
      </c>
      <c r="T840" t="n">
        <v>6820.47</v>
      </c>
      <c r="U840" t="n">
        <v>0.65</v>
      </c>
      <c r="V840" t="n">
        <v>0.84</v>
      </c>
      <c r="W840" t="n">
        <v>2.39</v>
      </c>
      <c r="X840" t="n">
        <v>0.43</v>
      </c>
      <c r="Y840" t="n">
        <v>1</v>
      </c>
      <c r="Z840" t="n">
        <v>10</v>
      </c>
    </row>
    <row r="841">
      <c r="A841" t="n">
        <v>10</v>
      </c>
      <c r="B841" t="n">
        <v>50</v>
      </c>
      <c r="C841" t="inlineStr">
        <is>
          <t xml:space="preserve">CONCLUIDO	</t>
        </is>
      </c>
      <c r="D841" t="n">
        <v>7.3522</v>
      </c>
      <c r="E841" t="n">
        <v>13.6</v>
      </c>
      <c r="F841" t="n">
        <v>11.12</v>
      </c>
      <c r="G841" t="n">
        <v>33.36</v>
      </c>
      <c r="H841" t="n">
        <v>0.5600000000000001</v>
      </c>
      <c r="I841" t="n">
        <v>20</v>
      </c>
      <c r="J841" t="n">
        <v>110.59</v>
      </c>
      <c r="K841" t="n">
        <v>41.65</v>
      </c>
      <c r="L841" t="n">
        <v>3.5</v>
      </c>
      <c r="M841" t="n">
        <v>18</v>
      </c>
      <c r="N841" t="n">
        <v>15.44</v>
      </c>
      <c r="O841" t="n">
        <v>13873.81</v>
      </c>
      <c r="P841" t="n">
        <v>91.11</v>
      </c>
      <c r="Q841" t="n">
        <v>624.05</v>
      </c>
      <c r="R841" t="n">
        <v>43.76</v>
      </c>
      <c r="S841" t="n">
        <v>29.8</v>
      </c>
      <c r="T841" t="n">
        <v>5835.78</v>
      </c>
      <c r="U841" t="n">
        <v>0.68</v>
      </c>
      <c r="V841" t="n">
        <v>0.84</v>
      </c>
      <c r="W841" t="n">
        <v>2.39</v>
      </c>
      <c r="X841" t="n">
        <v>0.37</v>
      </c>
      <c r="Y841" t="n">
        <v>1</v>
      </c>
      <c r="Z841" t="n">
        <v>10</v>
      </c>
    </row>
    <row r="842">
      <c r="A842" t="n">
        <v>11</v>
      </c>
      <c r="B842" t="n">
        <v>50</v>
      </c>
      <c r="C842" t="inlineStr">
        <is>
          <t xml:space="preserve">CONCLUIDO	</t>
        </is>
      </c>
      <c r="D842" t="n">
        <v>7.3887</v>
      </c>
      <c r="E842" t="n">
        <v>13.53</v>
      </c>
      <c r="F842" t="n">
        <v>11.1</v>
      </c>
      <c r="G842" t="n">
        <v>36.99</v>
      </c>
      <c r="H842" t="n">
        <v>0.6</v>
      </c>
      <c r="I842" t="n">
        <v>18</v>
      </c>
      <c r="J842" t="n">
        <v>110.91</v>
      </c>
      <c r="K842" t="n">
        <v>41.65</v>
      </c>
      <c r="L842" t="n">
        <v>3.75</v>
      </c>
      <c r="M842" t="n">
        <v>16</v>
      </c>
      <c r="N842" t="n">
        <v>15.51</v>
      </c>
      <c r="O842" t="n">
        <v>13913.15</v>
      </c>
      <c r="P842" t="n">
        <v>88.97</v>
      </c>
      <c r="Q842" t="n">
        <v>623.98</v>
      </c>
      <c r="R842" t="n">
        <v>43.21</v>
      </c>
      <c r="S842" t="n">
        <v>29.8</v>
      </c>
      <c r="T842" t="n">
        <v>5570.87</v>
      </c>
      <c r="U842" t="n">
        <v>0.6899999999999999</v>
      </c>
      <c r="V842" t="n">
        <v>0.84</v>
      </c>
      <c r="W842" t="n">
        <v>2.38</v>
      </c>
      <c r="X842" t="n">
        <v>0.35</v>
      </c>
      <c r="Y842" t="n">
        <v>1</v>
      </c>
      <c r="Z842" t="n">
        <v>10</v>
      </c>
    </row>
    <row r="843">
      <c r="A843" t="n">
        <v>12</v>
      </c>
      <c r="B843" t="n">
        <v>50</v>
      </c>
      <c r="C843" t="inlineStr">
        <is>
          <t xml:space="preserve">CONCLUIDO	</t>
        </is>
      </c>
      <c r="D843" t="n">
        <v>7.4147</v>
      </c>
      <c r="E843" t="n">
        <v>13.49</v>
      </c>
      <c r="F843" t="n">
        <v>11.07</v>
      </c>
      <c r="G843" t="n">
        <v>39.08</v>
      </c>
      <c r="H843" t="n">
        <v>0.63</v>
      </c>
      <c r="I843" t="n">
        <v>17</v>
      </c>
      <c r="J843" t="n">
        <v>111.23</v>
      </c>
      <c r="K843" t="n">
        <v>41.65</v>
      </c>
      <c r="L843" t="n">
        <v>4</v>
      </c>
      <c r="M843" t="n">
        <v>15</v>
      </c>
      <c r="N843" t="n">
        <v>15.58</v>
      </c>
      <c r="O843" t="n">
        <v>13952.52</v>
      </c>
      <c r="P843" t="n">
        <v>87.48</v>
      </c>
      <c r="Q843" t="n">
        <v>623.98</v>
      </c>
      <c r="R843" t="n">
        <v>42.47</v>
      </c>
      <c r="S843" t="n">
        <v>29.8</v>
      </c>
      <c r="T843" t="n">
        <v>5209.65</v>
      </c>
      <c r="U843" t="n">
        <v>0.7</v>
      </c>
      <c r="V843" t="n">
        <v>0.84</v>
      </c>
      <c r="W843" t="n">
        <v>2.38</v>
      </c>
      <c r="X843" t="n">
        <v>0.33</v>
      </c>
      <c r="Y843" t="n">
        <v>1</v>
      </c>
      <c r="Z843" t="n">
        <v>10</v>
      </c>
    </row>
    <row r="844">
      <c r="A844" t="n">
        <v>13</v>
      </c>
      <c r="B844" t="n">
        <v>50</v>
      </c>
      <c r="C844" t="inlineStr">
        <is>
          <t xml:space="preserve">CONCLUIDO	</t>
        </is>
      </c>
      <c r="D844" t="n">
        <v>7.4382</v>
      </c>
      <c r="E844" t="n">
        <v>13.44</v>
      </c>
      <c r="F844" t="n">
        <v>11.05</v>
      </c>
      <c r="G844" t="n">
        <v>41.45</v>
      </c>
      <c r="H844" t="n">
        <v>0.67</v>
      </c>
      <c r="I844" t="n">
        <v>16</v>
      </c>
      <c r="J844" t="n">
        <v>111.55</v>
      </c>
      <c r="K844" t="n">
        <v>41.65</v>
      </c>
      <c r="L844" t="n">
        <v>4.25</v>
      </c>
      <c r="M844" t="n">
        <v>14</v>
      </c>
      <c r="N844" t="n">
        <v>15.65</v>
      </c>
      <c r="O844" t="n">
        <v>13991.91</v>
      </c>
      <c r="P844" t="n">
        <v>85.84</v>
      </c>
      <c r="Q844" t="n">
        <v>624.03</v>
      </c>
      <c r="R844" t="n">
        <v>41.77</v>
      </c>
      <c r="S844" t="n">
        <v>29.8</v>
      </c>
      <c r="T844" t="n">
        <v>4865.58</v>
      </c>
      <c r="U844" t="n">
        <v>0.71</v>
      </c>
      <c r="V844" t="n">
        <v>0.85</v>
      </c>
      <c r="W844" t="n">
        <v>2.38</v>
      </c>
      <c r="X844" t="n">
        <v>0.31</v>
      </c>
      <c r="Y844" t="n">
        <v>1</v>
      </c>
      <c r="Z844" t="n">
        <v>10</v>
      </c>
    </row>
    <row r="845">
      <c r="A845" t="n">
        <v>14</v>
      </c>
      <c r="B845" t="n">
        <v>50</v>
      </c>
      <c r="C845" t="inlineStr">
        <is>
          <t xml:space="preserve">CONCLUIDO	</t>
        </is>
      </c>
      <c r="D845" t="n">
        <v>7.4605</v>
      </c>
      <c r="E845" t="n">
        <v>13.4</v>
      </c>
      <c r="F845" t="n">
        <v>11.03</v>
      </c>
      <c r="G845" t="n">
        <v>44.14</v>
      </c>
      <c r="H845" t="n">
        <v>0.71</v>
      </c>
      <c r="I845" t="n">
        <v>15</v>
      </c>
      <c r="J845" t="n">
        <v>111.87</v>
      </c>
      <c r="K845" t="n">
        <v>41.65</v>
      </c>
      <c r="L845" t="n">
        <v>4.5</v>
      </c>
      <c r="M845" t="n">
        <v>10</v>
      </c>
      <c r="N845" t="n">
        <v>15.72</v>
      </c>
      <c r="O845" t="n">
        <v>14031.33</v>
      </c>
      <c r="P845" t="n">
        <v>84.75</v>
      </c>
      <c r="Q845" t="n">
        <v>623.99</v>
      </c>
      <c r="R845" t="n">
        <v>41.18</v>
      </c>
      <c r="S845" t="n">
        <v>29.8</v>
      </c>
      <c r="T845" t="n">
        <v>4570.71</v>
      </c>
      <c r="U845" t="n">
        <v>0.72</v>
      </c>
      <c r="V845" t="n">
        <v>0.85</v>
      </c>
      <c r="W845" t="n">
        <v>2.38</v>
      </c>
      <c r="X845" t="n">
        <v>0.29</v>
      </c>
      <c r="Y845" t="n">
        <v>1</v>
      </c>
      <c r="Z845" t="n">
        <v>10</v>
      </c>
    </row>
    <row r="846">
      <c r="A846" t="n">
        <v>15</v>
      </c>
      <c r="B846" t="n">
        <v>50</v>
      </c>
      <c r="C846" t="inlineStr">
        <is>
          <t xml:space="preserve">CONCLUIDO	</t>
        </is>
      </c>
      <c r="D846" t="n">
        <v>7.4875</v>
      </c>
      <c r="E846" t="n">
        <v>13.36</v>
      </c>
      <c r="F846" t="n">
        <v>11.01</v>
      </c>
      <c r="G846" t="n">
        <v>47.18</v>
      </c>
      <c r="H846" t="n">
        <v>0.75</v>
      </c>
      <c r="I846" t="n">
        <v>14</v>
      </c>
      <c r="J846" t="n">
        <v>112.19</v>
      </c>
      <c r="K846" t="n">
        <v>41.65</v>
      </c>
      <c r="L846" t="n">
        <v>4.75</v>
      </c>
      <c r="M846" t="n">
        <v>6</v>
      </c>
      <c r="N846" t="n">
        <v>15.79</v>
      </c>
      <c r="O846" t="n">
        <v>14070.77</v>
      </c>
      <c r="P846" t="n">
        <v>82.92</v>
      </c>
      <c r="Q846" t="n">
        <v>624.05</v>
      </c>
      <c r="R846" t="n">
        <v>40.19</v>
      </c>
      <c r="S846" t="n">
        <v>29.8</v>
      </c>
      <c r="T846" t="n">
        <v>4082.66</v>
      </c>
      <c r="U846" t="n">
        <v>0.74</v>
      </c>
      <c r="V846" t="n">
        <v>0.85</v>
      </c>
      <c r="W846" t="n">
        <v>2.38</v>
      </c>
      <c r="X846" t="n">
        <v>0.26</v>
      </c>
      <c r="Y846" t="n">
        <v>1</v>
      </c>
      <c r="Z846" t="n">
        <v>10</v>
      </c>
    </row>
    <row r="847">
      <c r="A847" t="n">
        <v>16</v>
      </c>
      <c r="B847" t="n">
        <v>50</v>
      </c>
      <c r="C847" t="inlineStr">
        <is>
          <t xml:space="preserve">CONCLUIDO	</t>
        </is>
      </c>
      <c r="D847" t="n">
        <v>7.4889</v>
      </c>
      <c r="E847" t="n">
        <v>13.35</v>
      </c>
      <c r="F847" t="n">
        <v>11.01</v>
      </c>
      <c r="G847" t="n">
        <v>47.17</v>
      </c>
      <c r="H847" t="n">
        <v>0.78</v>
      </c>
      <c r="I847" t="n">
        <v>14</v>
      </c>
      <c r="J847" t="n">
        <v>112.51</v>
      </c>
      <c r="K847" t="n">
        <v>41.65</v>
      </c>
      <c r="L847" t="n">
        <v>5</v>
      </c>
      <c r="M847" t="n">
        <v>2</v>
      </c>
      <c r="N847" t="n">
        <v>15.86</v>
      </c>
      <c r="O847" t="n">
        <v>14110.24</v>
      </c>
      <c r="P847" t="n">
        <v>83.31999999999999</v>
      </c>
      <c r="Q847" t="n">
        <v>624</v>
      </c>
      <c r="R847" t="n">
        <v>39.98</v>
      </c>
      <c r="S847" t="n">
        <v>29.8</v>
      </c>
      <c r="T847" t="n">
        <v>3975.72</v>
      </c>
      <c r="U847" t="n">
        <v>0.75</v>
      </c>
      <c r="V847" t="n">
        <v>0.85</v>
      </c>
      <c r="W847" t="n">
        <v>2.39</v>
      </c>
      <c r="X847" t="n">
        <v>0.26</v>
      </c>
      <c r="Y847" t="n">
        <v>1</v>
      </c>
      <c r="Z847" t="n">
        <v>10</v>
      </c>
    </row>
    <row r="848">
      <c r="A848" t="n">
        <v>17</v>
      </c>
      <c r="B848" t="n">
        <v>50</v>
      </c>
      <c r="C848" t="inlineStr">
        <is>
          <t xml:space="preserve">CONCLUIDO	</t>
        </is>
      </c>
      <c r="D848" t="n">
        <v>7.4852</v>
      </c>
      <c r="E848" t="n">
        <v>13.36</v>
      </c>
      <c r="F848" t="n">
        <v>11.01</v>
      </c>
      <c r="G848" t="n">
        <v>47.2</v>
      </c>
      <c r="H848" t="n">
        <v>0.82</v>
      </c>
      <c r="I848" t="n">
        <v>14</v>
      </c>
      <c r="J848" t="n">
        <v>112.83</v>
      </c>
      <c r="K848" t="n">
        <v>41.65</v>
      </c>
      <c r="L848" t="n">
        <v>5.25</v>
      </c>
      <c r="M848" t="n">
        <v>1</v>
      </c>
      <c r="N848" t="n">
        <v>15.93</v>
      </c>
      <c r="O848" t="n">
        <v>14149.74</v>
      </c>
      <c r="P848" t="n">
        <v>83.48999999999999</v>
      </c>
      <c r="Q848" t="n">
        <v>624</v>
      </c>
      <c r="R848" t="n">
        <v>40.04</v>
      </c>
      <c r="S848" t="n">
        <v>29.8</v>
      </c>
      <c r="T848" t="n">
        <v>4005.72</v>
      </c>
      <c r="U848" t="n">
        <v>0.74</v>
      </c>
      <c r="V848" t="n">
        <v>0.85</v>
      </c>
      <c r="W848" t="n">
        <v>2.39</v>
      </c>
      <c r="X848" t="n">
        <v>0.27</v>
      </c>
      <c r="Y848" t="n">
        <v>1</v>
      </c>
      <c r="Z848" t="n">
        <v>10</v>
      </c>
    </row>
    <row r="849">
      <c r="A849" t="n">
        <v>18</v>
      </c>
      <c r="B849" t="n">
        <v>50</v>
      </c>
      <c r="C849" t="inlineStr">
        <is>
          <t xml:space="preserve">CONCLUIDO	</t>
        </is>
      </c>
      <c r="D849" t="n">
        <v>7.4829</v>
      </c>
      <c r="E849" t="n">
        <v>13.36</v>
      </c>
      <c r="F849" t="n">
        <v>11.02</v>
      </c>
      <c r="G849" t="n">
        <v>47.21</v>
      </c>
      <c r="H849" t="n">
        <v>0.86</v>
      </c>
      <c r="I849" t="n">
        <v>14</v>
      </c>
      <c r="J849" t="n">
        <v>113.15</v>
      </c>
      <c r="K849" t="n">
        <v>41.65</v>
      </c>
      <c r="L849" t="n">
        <v>5.5</v>
      </c>
      <c r="M849" t="n">
        <v>0</v>
      </c>
      <c r="N849" t="n">
        <v>16</v>
      </c>
      <c r="O849" t="n">
        <v>14189.26</v>
      </c>
      <c r="P849" t="n">
        <v>83.75</v>
      </c>
      <c r="Q849" t="n">
        <v>624.05</v>
      </c>
      <c r="R849" t="n">
        <v>40.06</v>
      </c>
      <c r="S849" t="n">
        <v>29.8</v>
      </c>
      <c r="T849" t="n">
        <v>4017.86</v>
      </c>
      <c r="U849" t="n">
        <v>0.74</v>
      </c>
      <c r="V849" t="n">
        <v>0.85</v>
      </c>
      <c r="W849" t="n">
        <v>2.39</v>
      </c>
      <c r="X849" t="n">
        <v>0.27</v>
      </c>
      <c r="Y849" t="n">
        <v>1</v>
      </c>
      <c r="Z849" t="n">
        <v>10</v>
      </c>
    </row>
    <row r="850">
      <c r="A850" t="n">
        <v>0</v>
      </c>
      <c r="B850" t="n">
        <v>25</v>
      </c>
      <c r="C850" t="inlineStr">
        <is>
          <t xml:space="preserve">CONCLUIDO	</t>
        </is>
      </c>
      <c r="D850" t="n">
        <v>7.0089</v>
      </c>
      <c r="E850" t="n">
        <v>14.27</v>
      </c>
      <c r="F850" t="n">
        <v>11.76</v>
      </c>
      <c r="G850" t="n">
        <v>13.84</v>
      </c>
      <c r="H850" t="n">
        <v>0.28</v>
      </c>
      <c r="I850" t="n">
        <v>51</v>
      </c>
      <c r="J850" t="n">
        <v>61.76</v>
      </c>
      <c r="K850" t="n">
        <v>28.92</v>
      </c>
      <c r="L850" t="n">
        <v>1</v>
      </c>
      <c r="M850" t="n">
        <v>49</v>
      </c>
      <c r="N850" t="n">
        <v>6.84</v>
      </c>
      <c r="O850" t="n">
        <v>7851.41</v>
      </c>
      <c r="P850" t="n">
        <v>69.77</v>
      </c>
      <c r="Q850" t="n">
        <v>624.03</v>
      </c>
      <c r="R850" t="n">
        <v>63.84</v>
      </c>
      <c r="S850" t="n">
        <v>29.8</v>
      </c>
      <c r="T850" t="n">
        <v>15722.29</v>
      </c>
      <c r="U850" t="n">
        <v>0.47</v>
      </c>
      <c r="V850" t="n">
        <v>0.79</v>
      </c>
      <c r="W850" t="n">
        <v>2.44</v>
      </c>
      <c r="X850" t="n">
        <v>1.02</v>
      </c>
      <c r="Y850" t="n">
        <v>1</v>
      </c>
      <c r="Z850" t="n">
        <v>10</v>
      </c>
    </row>
    <row r="851">
      <c r="A851" t="n">
        <v>1</v>
      </c>
      <c r="B851" t="n">
        <v>25</v>
      </c>
      <c r="C851" t="inlineStr">
        <is>
          <t xml:space="preserve">CONCLUIDO	</t>
        </is>
      </c>
      <c r="D851" t="n">
        <v>7.2211</v>
      </c>
      <c r="E851" t="n">
        <v>13.85</v>
      </c>
      <c r="F851" t="n">
        <v>11.51</v>
      </c>
      <c r="G851" t="n">
        <v>17.71</v>
      </c>
      <c r="H851" t="n">
        <v>0.35</v>
      </c>
      <c r="I851" t="n">
        <v>39</v>
      </c>
      <c r="J851" t="n">
        <v>62.05</v>
      </c>
      <c r="K851" t="n">
        <v>28.92</v>
      </c>
      <c r="L851" t="n">
        <v>1.25</v>
      </c>
      <c r="M851" t="n">
        <v>37</v>
      </c>
      <c r="N851" t="n">
        <v>6.88</v>
      </c>
      <c r="O851" t="n">
        <v>7887.12</v>
      </c>
      <c r="P851" t="n">
        <v>65.93000000000001</v>
      </c>
      <c r="Q851" t="n">
        <v>623.99</v>
      </c>
      <c r="R851" t="n">
        <v>56.24</v>
      </c>
      <c r="S851" t="n">
        <v>29.8</v>
      </c>
      <c r="T851" t="n">
        <v>11980.94</v>
      </c>
      <c r="U851" t="n">
        <v>0.53</v>
      </c>
      <c r="V851" t="n">
        <v>0.8100000000000001</v>
      </c>
      <c r="W851" t="n">
        <v>2.41</v>
      </c>
      <c r="X851" t="n">
        <v>0.76</v>
      </c>
      <c r="Y851" t="n">
        <v>1</v>
      </c>
      <c r="Z851" t="n">
        <v>10</v>
      </c>
    </row>
    <row r="852">
      <c r="A852" t="n">
        <v>2</v>
      </c>
      <c r="B852" t="n">
        <v>25</v>
      </c>
      <c r="C852" t="inlineStr">
        <is>
          <t xml:space="preserve">CONCLUIDO	</t>
        </is>
      </c>
      <c r="D852" t="n">
        <v>7.37</v>
      </c>
      <c r="E852" t="n">
        <v>13.57</v>
      </c>
      <c r="F852" t="n">
        <v>11.34</v>
      </c>
      <c r="G852" t="n">
        <v>21.95</v>
      </c>
      <c r="H852" t="n">
        <v>0.42</v>
      </c>
      <c r="I852" t="n">
        <v>31</v>
      </c>
      <c r="J852" t="n">
        <v>62.34</v>
      </c>
      <c r="K852" t="n">
        <v>28.92</v>
      </c>
      <c r="L852" t="n">
        <v>1.5</v>
      </c>
      <c r="M852" t="n">
        <v>26</v>
      </c>
      <c r="N852" t="n">
        <v>6.92</v>
      </c>
      <c r="O852" t="n">
        <v>7922.85</v>
      </c>
      <c r="P852" t="n">
        <v>62.34</v>
      </c>
      <c r="Q852" t="n">
        <v>624.04</v>
      </c>
      <c r="R852" t="n">
        <v>50.27</v>
      </c>
      <c r="S852" t="n">
        <v>29.8</v>
      </c>
      <c r="T852" t="n">
        <v>9038.049999999999</v>
      </c>
      <c r="U852" t="n">
        <v>0.59</v>
      </c>
      <c r="V852" t="n">
        <v>0.82</v>
      </c>
      <c r="W852" t="n">
        <v>2.41</v>
      </c>
      <c r="X852" t="n">
        <v>0.59</v>
      </c>
      <c r="Y852" t="n">
        <v>1</v>
      </c>
      <c r="Z852" t="n">
        <v>10</v>
      </c>
    </row>
    <row r="853">
      <c r="A853" t="n">
        <v>3</v>
      </c>
      <c r="B853" t="n">
        <v>25</v>
      </c>
      <c r="C853" t="inlineStr">
        <is>
          <t xml:space="preserve">CONCLUIDO	</t>
        </is>
      </c>
      <c r="D853" t="n">
        <v>7.4336</v>
      </c>
      <c r="E853" t="n">
        <v>13.45</v>
      </c>
      <c r="F853" t="n">
        <v>11.28</v>
      </c>
      <c r="G853" t="n">
        <v>25.07</v>
      </c>
      <c r="H853" t="n">
        <v>0.49</v>
      </c>
      <c r="I853" t="n">
        <v>27</v>
      </c>
      <c r="J853" t="n">
        <v>62.63</v>
      </c>
      <c r="K853" t="n">
        <v>28.92</v>
      </c>
      <c r="L853" t="n">
        <v>1.75</v>
      </c>
      <c r="M853" t="n">
        <v>11</v>
      </c>
      <c r="N853" t="n">
        <v>6.96</v>
      </c>
      <c r="O853" t="n">
        <v>7958.6</v>
      </c>
      <c r="P853" t="n">
        <v>60.28</v>
      </c>
      <c r="Q853" t="n">
        <v>624.04</v>
      </c>
      <c r="R853" t="n">
        <v>48.36</v>
      </c>
      <c r="S853" t="n">
        <v>29.8</v>
      </c>
      <c r="T853" t="n">
        <v>8103.29</v>
      </c>
      <c r="U853" t="n">
        <v>0.62</v>
      </c>
      <c r="V853" t="n">
        <v>0.83</v>
      </c>
      <c r="W853" t="n">
        <v>2.41</v>
      </c>
      <c r="X853" t="n">
        <v>0.53</v>
      </c>
      <c r="Y853" t="n">
        <v>1</v>
      </c>
      <c r="Z853" t="n">
        <v>10</v>
      </c>
    </row>
    <row r="854">
      <c r="A854" t="n">
        <v>4</v>
      </c>
      <c r="B854" t="n">
        <v>25</v>
      </c>
      <c r="C854" t="inlineStr">
        <is>
          <t xml:space="preserve">CONCLUIDO	</t>
        </is>
      </c>
      <c r="D854" t="n">
        <v>7.4483</v>
      </c>
      <c r="E854" t="n">
        <v>13.43</v>
      </c>
      <c r="F854" t="n">
        <v>11.27</v>
      </c>
      <c r="G854" t="n">
        <v>26.01</v>
      </c>
      <c r="H854" t="n">
        <v>0.55</v>
      </c>
      <c r="I854" t="n">
        <v>26</v>
      </c>
      <c r="J854" t="n">
        <v>62.92</v>
      </c>
      <c r="K854" t="n">
        <v>28.92</v>
      </c>
      <c r="L854" t="n">
        <v>2</v>
      </c>
      <c r="M854" t="n">
        <v>1</v>
      </c>
      <c r="N854" t="n">
        <v>7</v>
      </c>
      <c r="O854" t="n">
        <v>7994.37</v>
      </c>
      <c r="P854" t="n">
        <v>60.17</v>
      </c>
      <c r="Q854" t="n">
        <v>624.1</v>
      </c>
      <c r="R854" t="n">
        <v>47.5</v>
      </c>
      <c r="S854" t="n">
        <v>29.8</v>
      </c>
      <c r="T854" t="n">
        <v>7677.23</v>
      </c>
      <c r="U854" t="n">
        <v>0.63</v>
      </c>
      <c r="V854" t="n">
        <v>0.83</v>
      </c>
      <c r="W854" t="n">
        <v>2.43</v>
      </c>
      <c r="X854" t="n">
        <v>0.52</v>
      </c>
      <c r="Y854" t="n">
        <v>1</v>
      </c>
      <c r="Z854" t="n">
        <v>10</v>
      </c>
    </row>
    <row r="855">
      <c r="A855" t="n">
        <v>5</v>
      </c>
      <c r="B855" t="n">
        <v>25</v>
      </c>
      <c r="C855" t="inlineStr">
        <is>
          <t xml:space="preserve">CONCLUIDO	</t>
        </is>
      </c>
      <c r="D855" t="n">
        <v>7.4466</v>
      </c>
      <c r="E855" t="n">
        <v>13.43</v>
      </c>
      <c r="F855" t="n">
        <v>11.27</v>
      </c>
      <c r="G855" t="n">
        <v>26.01</v>
      </c>
      <c r="H855" t="n">
        <v>0.62</v>
      </c>
      <c r="I855" t="n">
        <v>26</v>
      </c>
      <c r="J855" t="n">
        <v>63.21</v>
      </c>
      <c r="K855" t="n">
        <v>28.92</v>
      </c>
      <c r="L855" t="n">
        <v>2.25</v>
      </c>
      <c r="M855" t="n">
        <v>0</v>
      </c>
      <c r="N855" t="n">
        <v>7.04</v>
      </c>
      <c r="O855" t="n">
        <v>8030.17</v>
      </c>
      <c r="P855" t="n">
        <v>60.46</v>
      </c>
      <c r="Q855" t="n">
        <v>624.15</v>
      </c>
      <c r="R855" t="n">
        <v>47.53</v>
      </c>
      <c r="S855" t="n">
        <v>29.8</v>
      </c>
      <c r="T855" t="n">
        <v>7695.01</v>
      </c>
      <c r="U855" t="n">
        <v>0.63</v>
      </c>
      <c r="V855" t="n">
        <v>0.83</v>
      </c>
      <c r="W855" t="n">
        <v>2.43</v>
      </c>
      <c r="X855" t="n">
        <v>0.52</v>
      </c>
      <c r="Y855" t="n">
        <v>1</v>
      </c>
      <c r="Z855" t="n">
        <v>10</v>
      </c>
    </row>
    <row r="856">
      <c r="A856" t="n">
        <v>0</v>
      </c>
      <c r="B856" t="n">
        <v>85</v>
      </c>
      <c r="C856" t="inlineStr">
        <is>
          <t xml:space="preserve">CONCLUIDO	</t>
        </is>
      </c>
      <c r="D856" t="n">
        <v>5.0753</v>
      </c>
      <c r="E856" t="n">
        <v>19.7</v>
      </c>
      <c r="F856" t="n">
        <v>13.23</v>
      </c>
      <c r="G856" t="n">
        <v>6.56</v>
      </c>
      <c r="H856" t="n">
        <v>0.11</v>
      </c>
      <c r="I856" t="n">
        <v>121</v>
      </c>
      <c r="J856" t="n">
        <v>167.88</v>
      </c>
      <c r="K856" t="n">
        <v>51.39</v>
      </c>
      <c r="L856" t="n">
        <v>1</v>
      </c>
      <c r="M856" t="n">
        <v>119</v>
      </c>
      <c r="N856" t="n">
        <v>30.49</v>
      </c>
      <c r="O856" t="n">
        <v>20939.59</v>
      </c>
      <c r="P856" t="n">
        <v>167.16</v>
      </c>
      <c r="Q856" t="n">
        <v>624.1799999999999</v>
      </c>
      <c r="R856" t="n">
        <v>108.98</v>
      </c>
      <c r="S856" t="n">
        <v>29.8</v>
      </c>
      <c r="T856" t="n">
        <v>37941.66</v>
      </c>
      <c r="U856" t="n">
        <v>0.27</v>
      </c>
      <c r="V856" t="n">
        <v>0.71</v>
      </c>
      <c r="W856" t="n">
        <v>2.57</v>
      </c>
      <c r="X856" t="n">
        <v>2.48</v>
      </c>
      <c r="Y856" t="n">
        <v>1</v>
      </c>
      <c r="Z856" t="n">
        <v>10</v>
      </c>
    </row>
    <row r="857">
      <c r="A857" t="n">
        <v>1</v>
      </c>
      <c r="B857" t="n">
        <v>85</v>
      </c>
      <c r="C857" t="inlineStr">
        <is>
          <t xml:space="preserve">CONCLUIDO	</t>
        </is>
      </c>
      <c r="D857" t="n">
        <v>5.5233</v>
      </c>
      <c r="E857" t="n">
        <v>18.11</v>
      </c>
      <c r="F857" t="n">
        <v>12.62</v>
      </c>
      <c r="G857" t="n">
        <v>8.23</v>
      </c>
      <c r="H857" t="n">
        <v>0.13</v>
      </c>
      <c r="I857" t="n">
        <v>92</v>
      </c>
      <c r="J857" t="n">
        <v>168.25</v>
      </c>
      <c r="K857" t="n">
        <v>51.39</v>
      </c>
      <c r="L857" t="n">
        <v>1.25</v>
      </c>
      <c r="M857" t="n">
        <v>90</v>
      </c>
      <c r="N857" t="n">
        <v>30.6</v>
      </c>
      <c r="O857" t="n">
        <v>20984.25</v>
      </c>
      <c r="P857" t="n">
        <v>158.62</v>
      </c>
      <c r="Q857" t="n">
        <v>624.1</v>
      </c>
      <c r="R857" t="n">
        <v>90.12</v>
      </c>
      <c r="S857" t="n">
        <v>29.8</v>
      </c>
      <c r="T857" t="n">
        <v>28660.29</v>
      </c>
      <c r="U857" t="n">
        <v>0.33</v>
      </c>
      <c r="V857" t="n">
        <v>0.74</v>
      </c>
      <c r="W857" t="n">
        <v>2.51</v>
      </c>
      <c r="X857" t="n">
        <v>1.87</v>
      </c>
      <c r="Y857" t="n">
        <v>1</v>
      </c>
      <c r="Z857" t="n">
        <v>10</v>
      </c>
    </row>
    <row r="858">
      <c r="A858" t="n">
        <v>2</v>
      </c>
      <c r="B858" t="n">
        <v>85</v>
      </c>
      <c r="C858" t="inlineStr">
        <is>
          <t xml:space="preserve">CONCLUIDO	</t>
        </is>
      </c>
      <c r="D858" t="n">
        <v>5.8462</v>
      </c>
      <c r="E858" t="n">
        <v>17.1</v>
      </c>
      <c r="F858" t="n">
        <v>12.22</v>
      </c>
      <c r="G858" t="n">
        <v>9.91</v>
      </c>
      <c r="H858" t="n">
        <v>0.16</v>
      </c>
      <c r="I858" t="n">
        <v>74</v>
      </c>
      <c r="J858" t="n">
        <v>168.61</v>
      </c>
      <c r="K858" t="n">
        <v>51.39</v>
      </c>
      <c r="L858" t="n">
        <v>1.5</v>
      </c>
      <c r="M858" t="n">
        <v>72</v>
      </c>
      <c r="N858" t="n">
        <v>30.71</v>
      </c>
      <c r="O858" t="n">
        <v>21028.94</v>
      </c>
      <c r="P858" t="n">
        <v>152.99</v>
      </c>
      <c r="Q858" t="n">
        <v>624.25</v>
      </c>
      <c r="R858" t="n">
        <v>78.34</v>
      </c>
      <c r="S858" t="n">
        <v>29.8</v>
      </c>
      <c r="T858" t="n">
        <v>22856.3</v>
      </c>
      <c r="U858" t="n">
        <v>0.38</v>
      </c>
      <c r="V858" t="n">
        <v>0.76</v>
      </c>
      <c r="W858" t="n">
        <v>2.47</v>
      </c>
      <c r="X858" t="n">
        <v>1.48</v>
      </c>
      <c r="Y858" t="n">
        <v>1</v>
      </c>
      <c r="Z858" t="n">
        <v>10</v>
      </c>
    </row>
    <row r="859">
      <c r="A859" t="n">
        <v>3</v>
      </c>
      <c r="B859" t="n">
        <v>85</v>
      </c>
      <c r="C859" t="inlineStr">
        <is>
          <t xml:space="preserve">CONCLUIDO	</t>
        </is>
      </c>
      <c r="D859" t="n">
        <v>6.0539</v>
      </c>
      <c r="E859" t="n">
        <v>16.52</v>
      </c>
      <c r="F859" t="n">
        <v>12.01</v>
      </c>
      <c r="G859" t="n">
        <v>11.44</v>
      </c>
      <c r="H859" t="n">
        <v>0.18</v>
      </c>
      <c r="I859" t="n">
        <v>63</v>
      </c>
      <c r="J859" t="n">
        <v>168.97</v>
      </c>
      <c r="K859" t="n">
        <v>51.39</v>
      </c>
      <c r="L859" t="n">
        <v>1.75</v>
      </c>
      <c r="M859" t="n">
        <v>61</v>
      </c>
      <c r="N859" t="n">
        <v>30.83</v>
      </c>
      <c r="O859" t="n">
        <v>21073.68</v>
      </c>
      <c r="P859" t="n">
        <v>149.59</v>
      </c>
      <c r="Q859" t="n">
        <v>624.17</v>
      </c>
      <c r="R859" t="n">
        <v>71.63</v>
      </c>
      <c r="S859" t="n">
        <v>29.8</v>
      </c>
      <c r="T859" t="n">
        <v>19556.18</v>
      </c>
      <c r="U859" t="n">
        <v>0.42</v>
      </c>
      <c r="V859" t="n">
        <v>0.78</v>
      </c>
      <c r="W859" t="n">
        <v>2.46</v>
      </c>
      <c r="X859" t="n">
        <v>1.26</v>
      </c>
      <c r="Y859" t="n">
        <v>1</v>
      </c>
      <c r="Z859" t="n">
        <v>10</v>
      </c>
    </row>
    <row r="860">
      <c r="A860" t="n">
        <v>4</v>
      </c>
      <c r="B860" t="n">
        <v>85</v>
      </c>
      <c r="C860" t="inlineStr">
        <is>
          <t xml:space="preserve">CONCLUIDO	</t>
        </is>
      </c>
      <c r="D860" t="n">
        <v>6.2398</v>
      </c>
      <c r="E860" t="n">
        <v>16.03</v>
      </c>
      <c r="F860" t="n">
        <v>11.82</v>
      </c>
      <c r="G860" t="n">
        <v>13.14</v>
      </c>
      <c r="H860" t="n">
        <v>0.21</v>
      </c>
      <c r="I860" t="n">
        <v>54</v>
      </c>
      <c r="J860" t="n">
        <v>169.33</v>
      </c>
      <c r="K860" t="n">
        <v>51.39</v>
      </c>
      <c r="L860" t="n">
        <v>2</v>
      </c>
      <c r="M860" t="n">
        <v>52</v>
      </c>
      <c r="N860" t="n">
        <v>30.94</v>
      </c>
      <c r="O860" t="n">
        <v>21118.46</v>
      </c>
      <c r="P860" t="n">
        <v>146.64</v>
      </c>
      <c r="Q860" t="n">
        <v>624.16</v>
      </c>
      <c r="R860" t="n">
        <v>65.73999999999999</v>
      </c>
      <c r="S860" t="n">
        <v>29.8</v>
      </c>
      <c r="T860" t="n">
        <v>16657.05</v>
      </c>
      <c r="U860" t="n">
        <v>0.45</v>
      </c>
      <c r="V860" t="n">
        <v>0.79</v>
      </c>
      <c r="W860" t="n">
        <v>2.44</v>
      </c>
      <c r="X860" t="n">
        <v>1.07</v>
      </c>
      <c r="Y860" t="n">
        <v>1</v>
      </c>
      <c r="Z860" t="n">
        <v>10</v>
      </c>
    </row>
    <row r="861">
      <c r="A861" t="n">
        <v>5</v>
      </c>
      <c r="B861" t="n">
        <v>85</v>
      </c>
      <c r="C861" t="inlineStr">
        <is>
          <t xml:space="preserve">CONCLUIDO	</t>
        </is>
      </c>
      <c r="D861" t="n">
        <v>6.3982</v>
      </c>
      <c r="E861" t="n">
        <v>15.63</v>
      </c>
      <c r="F861" t="n">
        <v>11.66</v>
      </c>
      <c r="G861" t="n">
        <v>14.89</v>
      </c>
      <c r="H861" t="n">
        <v>0.24</v>
      </c>
      <c r="I861" t="n">
        <v>47</v>
      </c>
      <c r="J861" t="n">
        <v>169.7</v>
      </c>
      <c r="K861" t="n">
        <v>51.39</v>
      </c>
      <c r="L861" t="n">
        <v>2.25</v>
      </c>
      <c r="M861" t="n">
        <v>45</v>
      </c>
      <c r="N861" t="n">
        <v>31.05</v>
      </c>
      <c r="O861" t="n">
        <v>21163.27</v>
      </c>
      <c r="P861" t="n">
        <v>143.93</v>
      </c>
      <c r="Q861" t="n">
        <v>624.09</v>
      </c>
      <c r="R861" t="n">
        <v>60.87</v>
      </c>
      <c r="S861" t="n">
        <v>29.8</v>
      </c>
      <c r="T861" t="n">
        <v>14255.88</v>
      </c>
      <c r="U861" t="n">
        <v>0.49</v>
      </c>
      <c r="V861" t="n">
        <v>0.8</v>
      </c>
      <c r="W861" t="n">
        <v>2.43</v>
      </c>
      <c r="X861" t="n">
        <v>0.92</v>
      </c>
      <c r="Y861" t="n">
        <v>1</v>
      </c>
      <c r="Z861" t="n">
        <v>10</v>
      </c>
    </row>
    <row r="862">
      <c r="A862" t="n">
        <v>6</v>
      </c>
      <c r="B862" t="n">
        <v>85</v>
      </c>
      <c r="C862" t="inlineStr">
        <is>
          <t xml:space="preserve">CONCLUIDO	</t>
        </is>
      </c>
      <c r="D862" t="n">
        <v>6.5085</v>
      </c>
      <c r="E862" t="n">
        <v>15.36</v>
      </c>
      <c r="F862" t="n">
        <v>11.57</v>
      </c>
      <c r="G862" t="n">
        <v>16.53</v>
      </c>
      <c r="H862" t="n">
        <v>0.26</v>
      </c>
      <c r="I862" t="n">
        <v>42</v>
      </c>
      <c r="J862" t="n">
        <v>170.06</v>
      </c>
      <c r="K862" t="n">
        <v>51.39</v>
      </c>
      <c r="L862" t="n">
        <v>2.5</v>
      </c>
      <c r="M862" t="n">
        <v>40</v>
      </c>
      <c r="N862" t="n">
        <v>31.17</v>
      </c>
      <c r="O862" t="n">
        <v>21208.12</v>
      </c>
      <c r="P862" t="n">
        <v>142.12</v>
      </c>
      <c r="Q862" t="n">
        <v>624.21</v>
      </c>
      <c r="R862" t="n">
        <v>57.98</v>
      </c>
      <c r="S862" t="n">
        <v>29.8</v>
      </c>
      <c r="T862" t="n">
        <v>12839.71</v>
      </c>
      <c r="U862" t="n">
        <v>0.51</v>
      </c>
      <c r="V862" t="n">
        <v>0.8100000000000001</v>
      </c>
      <c r="W862" t="n">
        <v>2.42</v>
      </c>
      <c r="X862" t="n">
        <v>0.82</v>
      </c>
      <c r="Y862" t="n">
        <v>1</v>
      </c>
      <c r="Z862" t="n">
        <v>10</v>
      </c>
    </row>
    <row r="863">
      <c r="A863" t="n">
        <v>7</v>
      </c>
      <c r="B863" t="n">
        <v>85</v>
      </c>
      <c r="C863" t="inlineStr">
        <is>
          <t xml:space="preserve">CONCLUIDO	</t>
        </is>
      </c>
      <c r="D863" t="n">
        <v>6.5984</v>
      </c>
      <c r="E863" t="n">
        <v>15.16</v>
      </c>
      <c r="F863" t="n">
        <v>11.49</v>
      </c>
      <c r="G863" t="n">
        <v>18.15</v>
      </c>
      <c r="H863" t="n">
        <v>0.29</v>
      </c>
      <c r="I863" t="n">
        <v>38</v>
      </c>
      <c r="J863" t="n">
        <v>170.42</v>
      </c>
      <c r="K863" t="n">
        <v>51.39</v>
      </c>
      <c r="L863" t="n">
        <v>2.75</v>
      </c>
      <c r="M863" t="n">
        <v>36</v>
      </c>
      <c r="N863" t="n">
        <v>31.28</v>
      </c>
      <c r="O863" t="n">
        <v>21253.01</v>
      </c>
      <c r="P863" t="n">
        <v>140.4</v>
      </c>
      <c r="Q863" t="n">
        <v>624.13</v>
      </c>
      <c r="R863" t="n">
        <v>55.68</v>
      </c>
      <c r="S863" t="n">
        <v>29.8</v>
      </c>
      <c r="T863" t="n">
        <v>11709.53</v>
      </c>
      <c r="U863" t="n">
        <v>0.54</v>
      </c>
      <c r="V863" t="n">
        <v>0.8100000000000001</v>
      </c>
      <c r="W863" t="n">
        <v>2.41</v>
      </c>
      <c r="X863" t="n">
        <v>0.75</v>
      </c>
      <c r="Y863" t="n">
        <v>1</v>
      </c>
      <c r="Z863" t="n">
        <v>10</v>
      </c>
    </row>
    <row r="864">
      <c r="A864" t="n">
        <v>8</v>
      </c>
      <c r="B864" t="n">
        <v>85</v>
      </c>
      <c r="C864" t="inlineStr">
        <is>
          <t xml:space="preserve">CONCLUIDO	</t>
        </is>
      </c>
      <c r="D864" t="n">
        <v>6.6732</v>
      </c>
      <c r="E864" t="n">
        <v>14.99</v>
      </c>
      <c r="F864" t="n">
        <v>11.43</v>
      </c>
      <c r="G864" t="n">
        <v>19.59</v>
      </c>
      <c r="H864" t="n">
        <v>0.31</v>
      </c>
      <c r="I864" t="n">
        <v>35</v>
      </c>
      <c r="J864" t="n">
        <v>170.79</v>
      </c>
      <c r="K864" t="n">
        <v>51.39</v>
      </c>
      <c r="L864" t="n">
        <v>3</v>
      </c>
      <c r="M864" t="n">
        <v>33</v>
      </c>
      <c r="N864" t="n">
        <v>31.4</v>
      </c>
      <c r="O864" t="n">
        <v>21297.94</v>
      </c>
      <c r="P864" t="n">
        <v>138.84</v>
      </c>
      <c r="Q864" t="n">
        <v>624.02</v>
      </c>
      <c r="R864" t="n">
        <v>53.52</v>
      </c>
      <c r="S864" t="n">
        <v>29.8</v>
      </c>
      <c r="T864" t="n">
        <v>10643.45</v>
      </c>
      <c r="U864" t="n">
        <v>0.5600000000000001</v>
      </c>
      <c r="V864" t="n">
        <v>0.82</v>
      </c>
      <c r="W864" t="n">
        <v>2.41</v>
      </c>
      <c r="X864" t="n">
        <v>0.68</v>
      </c>
      <c r="Y864" t="n">
        <v>1</v>
      </c>
      <c r="Z864" t="n">
        <v>10</v>
      </c>
    </row>
    <row r="865">
      <c r="A865" t="n">
        <v>9</v>
      </c>
      <c r="B865" t="n">
        <v>85</v>
      </c>
      <c r="C865" t="inlineStr">
        <is>
          <t xml:space="preserve">CONCLUIDO	</t>
        </is>
      </c>
      <c r="D865" t="n">
        <v>6.736</v>
      </c>
      <c r="E865" t="n">
        <v>14.85</v>
      </c>
      <c r="F865" t="n">
        <v>11.39</v>
      </c>
      <c r="G865" t="n">
        <v>21.35</v>
      </c>
      <c r="H865" t="n">
        <v>0.34</v>
      </c>
      <c r="I865" t="n">
        <v>32</v>
      </c>
      <c r="J865" t="n">
        <v>171.15</v>
      </c>
      <c r="K865" t="n">
        <v>51.39</v>
      </c>
      <c r="L865" t="n">
        <v>3.25</v>
      </c>
      <c r="M865" t="n">
        <v>30</v>
      </c>
      <c r="N865" t="n">
        <v>31.51</v>
      </c>
      <c r="O865" t="n">
        <v>21342.91</v>
      </c>
      <c r="P865" t="n">
        <v>137.77</v>
      </c>
      <c r="Q865" t="n">
        <v>624.08</v>
      </c>
      <c r="R865" t="n">
        <v>52.18</v>
      </c>
      <c r="S865" t="n">
        <v>29.8</v>
      </c>
      <c r="T865" t="n">
        <v>9986.389999999999</v>
      </c>
      <c r="U865" t="n">
        <v>0.57</v>
      </c>
      <c r="V865" t="n">
        <v>0.82</v>
      </c>
      <c r="W865" t="n">
        <v>2.41</v>
      </c>
      <c r="X865" t="n">
        <v>0.64</v>
      </c>
      <c r="Y865" t="n">
        <v>1</v>
      </c>
      <c r="Z865" t="n">
        <v>10</v>
      </c>
    </row>
    <row r="866">
      <c r="A866" t="n">
        <v>10</v>
      </c>
      <c r="B866" t="n">
        <v>85</v>
      </c>
      <c r="C866" t="inlineStr">
        <is>
          <t xml:space="preserve">CONCLUIDO	</t>
        </is>
      </c>
      <c r="D866" t="n">
        <v>6.8272</v>
      </c>
      <c r="E866" t="n">
        <v>14.65</v>
      </c>
      <c r="F866" t="n">
        <v>11.29</v>
      </c>
      <c r="G866" t="n">
        <v>23.36</v>
      </c>
      <c r="H866" t="n">
        <v>0.36</v>
      </c>
      <c r="I866" t="n">
        <v>29</v>
      </c>
      <c r="J866" t="n">
        <v>171.52</v>
      </c>
      <c r="K866" t="n">
        <v>51.39</v>
      </c>
      <c r="L866" t="n">
        <v>3.5</v>
      </c>
      <c r="M866" t="n">
        <v>27</v>
      </c>
      <c r="N866" t="n">
        <v>31.63</v>
      </c>
      <c r="O866" t="n">
        <v>21387.92</v>
      </c>
      <c r="P866" t="n">
        <v>135.61</v>
      </c>
      <c r="Q866" t="n">
        <v>623.97</v>
      </c>
      <c r="R866" t="n">
        <v>49.27</v>
      </c>
      <c r="S866" t="n">
        <v>29.8</v>
      </c>
      <c r="T866" t="n">
        <v>8546.27</v>
      </c>
      <c r="U866" t="n">
        <v>0.6</v>
      </c>
      <c r="V866" t="n">
        <v>0.83</v>
      </c>
      <c r="W866" t="n">
        <v>2.4</v>
      </c>
      <c r="X866" t="n">
        <v>0.55</v>
      </c>
      <c r="Y866" t="n">
        <v>1</v>
      </c>
      <c r="Z866" t="n">
        <v>10</v>
      </c>
    </row>
    <row r="867">
      <c r="A867" t="n">
        <v>11</v>
      </c>
      <c r="B867" t="n">
        <v>85</v>
      </c>
      <c r="C867" t="inlineStr">
        <is>
          <t xml:space="preserve">CONCLUIDO	</t>
        </is>
      </c>
      <c r="D867" t="n">
        <v>6.8649</v>
      </c>
      <c r="E867" t="n">
        <v>14.57</v>
      </c>
      <c r="F867" t="n">
        <v>11.28</v>
      </c>
      <c r="G867" t="n">
        <v>25.07</v>
      </c>
      <c r="H867" t="n">
        <v>0.39</v>
      </c>
      <c r="I867" t="n">
        <v>27</v>
      </c>
      <c r="J867" t="n">
        <v>171.88</v>
      </c>
      <c r="K867" t="n">
        <v>51.39</v>
      </c>
      <c r="L867" t="n">
        <v>3.75</v>
      </c>
      <c r="M867" t="n">
        <v>25</v>
      </c>
      <c r="N867" t="n">
        <v>31.74</v>
      </c>
      <c r="O867" t="n">
        <v>21432.96</v>
      </c>
      <c r="P867" t="n">
        <v>134.99</v>
      </c>
      <c r="Q867" t="n">
        <v>624</v>
      </c>
      <c r="R867" t="n">
        <v>48.92</v>
      </c>
      <c r="S867" t="n">
        <v>29.8</v>
      </c>
      <c r="T867" t="n">
        <v>8381.15</v>
      </c>
      <c r="U867" t="n">
        <v>0.61</v>
      </c>
      <c r="V867" t="n">
        <v>0.83</v>
      </c>
      <c r="W867" t="n">
        <v>2.4</v>
      </c>
      <c r="X867" t="n">
        <v>0.53</v>
      </c>
      <c r="Y867" t="n">
        <v>1</v>
      </c>
      <c r="Z867" t="n">
        <v>10</v>
      </c>
    </row>
    <row r="868">
      <c r="A868" t="n">
        <v>12</v>
      </c>
      <c r="B868" t="n">
        <v>85</v>
      </c>
      <c r="C868" t="inlineStr">
        <is>
          <t xml:space="preserve">CONCLUIDO	</t>
        </is>
      </c>
      <c r="D868" t="n">
        <v>6.9213</v>
      </c>
      <c r="E868" t="n">
        <v>14.45</v>
      </c>
      <c r="F868" t="n">
        <v>11.23</v>
      </c>
      <c r="G868" t="n">
        <v>26.95</v>
      </c>
      <c r="H868" t="n">
        <v>0.41</v>
      </c>
      <c r="I868" t="n">
        <v>25</v>
      </c>
      <c r="J868" t="n">
        <v>172.25</v>
      </c>
      <c r="K868" t="n">
        <v>51.39</v>
      </c>
      <c r="L868" t="n">
        <v>4</v>
      </c>
      <c r="M868" t="n">
        <v>23</v>
      </c>
      <c r="N868" t="n">
        <v>31.86</v>
      </c>
      <c r="O868" t="n">
        <v>21478.05</v>
      </c>
      <c r="P868" t="n">
        <v>133.83</v>
      </c>
      <c r="Q868" t="n">
        <v>623.97</v>
      </c>
      <c r="R868" t="n">
        <v>47.26</v>
      </c>
      <c r="S868" t="n">
        <v>29.8</v>
      </c>
      <c r="T868" t="n">
        <v>7560.96</v>
      </c>
      <c r="U868" t="n">
        <v>0.63</v>
      </c>
      <c r="V868" t="n">
        <v>0.83</v>
      </c>
      <c r="W868" t="n">
        <v>2.39</v>
      </c>
      <c r="X868" t="n">
        <v>0.48</v>
      </c>
      <c r="Y868" t="n">
        <v>1</v>
      </c>
      <c r="Z868" t="n">
        <v>10</v>
      </c>
    </row>
    <row r="869">
      <c r="A869" t="n">
        <v>13</v>
      </c>
      <c r="B869" t="n">
        <v>85</v>
      </c>
      <c r="C869" t="inlineStr">
        <is>
          <t xml:space="preserve">CONCLUIDO	</t>
        </is>
      </c>
      <c r="D869" t="n">
        <v>6.9467</v>
      </c>
      <c r="E869" t="n">
        <v>14.4</v>
      </c>
      <c r="F869" t="n">
        <v>11.21</v>
      </c>
      <c r="G869" t="n">
        <v>28.02</v>
      </c>
      <c r="H869" t="n">
        <v>0.44</v>
      </c>
      <c r="I869" t="n">
        <v>24</v>
      </c>
      <c r="J869" t="n">
        <v>172.61</v>
      </c>
      <c r="K869" t="n">
        <v>51.39</v>
      </c>
      <c r="L869" t="n">
        <v>4.25</v>
      </c>
      <c r="M869" t="n">
        <v>22</v>
      </c>
      <c r="N869" t="n">
        <v>31.97</v>
      </c>
      <c r="O869" t="n">
        <v>21523.17</v>
      </c>
      <c r="P869" t="n">
        <v>132.45</v>
      </c>
      <c r="Q869" t="n">
        <v>623.97</v>
      </c>
      <c r="R869" t="n">
        <v>46.76</v>
      </c>
      <c r="S869" t="n">
        <v>29.8</v>
      </c>
      <c r="T869" t="n">
        <v>7318.62</v>
      </c>
      <c r="U869" t="n">
        <v>0.64</v>
      </c>
      <c r="V869" t="n">
        <v>0.83</v>
      </c>
      <c r="W869" t="n">
        <v>2.39</v>
      </c>
      <c r="X869" t="n">
        <v>0.46</v>
      </c>
      <c r="Y869" t="n">
        <v>1</v>
      </c>
      <c r="Z869" t="n">
        <v>10</v>
      </c>
    </row>
    <row r="870">
      <c r="A870" t="n">
        <v>14</v>
      </c>
      <c r="B870" t="n">
        <v>85</v>
      </c>
      <c r="C870" t="inlineStr">
        <is>
          <t xml:space="preserve">CONCLUIDO	</t>
        </is>
      </c>
      <c r="D870" t="n">
        <v>6.9927</v>
      </c>
      <c r="E870" t="n">
        <v>14.3</v>
      </c>
      <c r="F870" t="n">
        <v>11.18</v>
      </c>
      <c r="G870" t="n">
        <v>30.5</v>
      </c>
      <c r="H870" t="n">
        <v>0.46</v>
      </c>
      <c r="I870" t="n">
        <v>22</v>
      </c>
      <c r="J870" t="n">
        <v>172.98</v>
      </c>
      <c r="K870" t="n">
        <v>51.39</v>
      </c>
      <c r="L870" t="n">
        <v>4.5</v>
      </c>
      <c r="M870" t="n">
        <v>20</v>
      </c>
      <c r="N870" t="n">
        <v>32.09</v>
      </c>
      <c r="O870" t="n">
        <v>21568.34</v>
      </c>
      <c r="P870" t="n">
        <v>131.67</v>
      </c>
      <c r="Q870" t="n">
        <v>624.0599999999999</v>
      </c>
      <c r="R870" t="n">
        <v>45.76</v>
      </c>
      <c r="S870" t="n">
        <v>29.8</v>
      </c>
      <c r="T870" t="n">
        <v>6829.74</v>
      </c>
      <c r="U870" t="n">
        <v>0.65</v>
      </c>
      <c r="V870" t="n">
        <v>0.84</v>
      </c>
      <c r="W870" t="n">
        <v>2.39</v>
      </c>
      <c r="X870" t="n">
        <v>0.43</v>
      </c>
      <c r="Y870" t="n">
        <v>1</v>
      </c>
      <c r="Z870" t="n">
        <v>10</v>
      </c>
    </row>
    <row r="871">
      <c r="A871" t="n">
        <v>15</v>
      </c>
      <c r="B871" t="n">
        <v>85</v>
      </c>
      <c r="C871" t="inlineStr">
        <is>
          <t xml:space="preserve">CONCLUIDO	</t>
        </is>
      </c>
      <c r="D871" t="n">
        <v>7.0252</v>
      </c>
      <c r="E871" t="n">
        <v>14.23</v>
      </c>
      <c r="F871" t="n">
        <v>11.15</v>
      </c>
      <c r="G871" t="n">
        <v>31.86</v>
      </c>
      <c r="H871" t="n">
        <v>0.49</v>
      </c>
      <c r="I871" t="n">
        <v>21</v>
      </c>
      <c r="J871" t="n">
        <v>173.35</v>
      </c>
      <c r="K871" t="n">
        <v>51.39</v>
      </c>
      <c r="L871" t="n">
        <v>4.75</v>
      </c>
      <c r="M871" t="n">
        <v>19</v>
      </c>
      <c r="N871" t="n">
        <v>32.2</v>
      </c>
      <c r="O871" t="n">
        <v>21613.54</v>
      </c>
      <c r="P871" t="n">
        <v>130.44</v>
      </c>
      <c r="Q871" t="n">
        <v>624.02</v>
      </c>
      <c r="R871" t="n">
        <v>44.82</v>
      </c>
      <c r="S871" t="n">
        <v>29.8</v>
      </c>
      <c r="T871" t="n">
        <v>6363.53</v>
      </c>
      <c r="U871" t="n">
        <v>0.66</v>
      </c>
      <c r="V871" t="n">
        <v>0.84</v>
      </c>
      <c r="W871" t="n">
        <v>2.39</v>
      </c>
      <c r="X871" t="n">
        <v>0.4</v>
      </c>
      <c r="Y871" t="n">
        <v>1</v>
      </c>
      <c r="Z871" t="n">
        <v>10</v>
      </c>
    </row>
    <row r="872">
      <c r="A872" t="n">
        <v>16</v>
      </c>
      <c r="B872" t="n">
        <v>85</v>
      </c>
      <c r="C872" t="inlineStr">
        <is>
          <t xml:space="preserve">CONCLUIDO	</t>
        </is>
      </c>
      <c r="D872" t="n">
        <v>7.0648</v>
      </c>
      <c r="E872" t="n">
        <v>14.15</v>
      </c>
      <c r="F872" t="n">
        <v>11.1</v>
      </c>
      <c r="G872" t="n">
        <v>33.31</v>
      </c>
      <c r="H872" t="n">
        <v>0.51</v>
      </c>
      <c r="I872" t="n">
        <v>20</v>
      </c>
      <c r="J872" t="n">
        <v>173.71</v>
      </c>
      <c r="K872" t="n">
        <v>51.39</v>
      </c>
      <c r="L872" t="n">
        <v>5</v>
      </c>
      <c r="M872" t="n">
        <v>18</v>
      </c>
      <c r="N872" t="n">
        <v>32.32</v>
      </c>
      <c r="O872" t="n">
        <v>21658.78</v>
      </c>
      <c r="P872" t="n">
        <v>129.35</v>
      </c>
      <c r="Q872" t="n">
        <v>624.1</v>
      </c>
      <c r="R872" t="n">
        <v>43.44</v>
      </c>
      <c r="S872" t="n">
        <v>29.8</v>
      </c>
      <c r="T872" t="n">
        <v>5677.94</v>
      </c>
      <c r="U872" t="n">
        <v>0.6899999999999999</v>
      </c>
      <c r="V872" t="n">
        <v>0.84</v>
      </c>
      <c r="W872" t="n">
        <v>2.38</v>
      </c>
      <c r="X872" t="n">
        <v>0.36</v>
      </c>
      <c r="Y872" t="n">
        <v>1</v>
      </c>
      <c r="Z872" t="n">
        <v>10</v>
      </c>
    </row>
    <row r="873">
      <c r="A873" t="n">
        <v>17</v>
      </c>
      <c r="B873" t="n">
        <v>85</v>
      </c>
      <c r="C873" t="inlineStr">
        <is>
          <t xml:space="preserve">CONCLUIDO	</t>
        </is>
      </c>
      <c r="D873" t="n">
        <v>7.0788</v>
      </c>
      <c r="E873" t="n">
        <v>14.13</v>
      </c>
      <c r="F873" t="n">
        <v>11.11</v>
      </c>
      <c r="G873" t="n">
        <v>35.09</v>
      </c>
      <c r="H873" t="n">
        <v>0.53</v>
      </c>
      <c r="I873" t="n">
        <v>19</v>
      </c>
      <c r="J873" t="n">
        <v>174.08</v>
      </c>
      <c r="K873" t="n">
        <v>51.39</v>
      </c>
      <c r="L873" t="n">
        <v>5.25</v>
      </c>
      <c r="M873" t="n">
        <v>17</v>
      </c>
      <c r="N873" t="n">
        <v>32.44</v>
      </c>
      <c r="O873" t="n">
        <v>21704.07</v>
      </c>
      <c r="P873" t="n">
        <v>128.46</v>
      </c>
      <c r="Q873" t="n">
        <v>624.03</v>
      </c>
      <c r="R873" t="n">
        <v>43.49</v>
      </c>
      <c r="S873" t="n">
        <v>29.8</v>
      </c>
      <c r="T873" t="n">
        <v>5706.38</v>
      </c>
      <c r="U873" t="n">
        <v>0.6899999999999999</v>
      </c>
      <c r="V873" t="n">
        <v>0.84</v>
      </c>
      <c r="W873" t="n">
        <v>2.39</v>
      </c>
      <c r="X873" t="n">
        <v>0.36</v>
      </c>
      <c r="Y873" t="n">
        <v>1</v>
      </c>
      <c r="Z873" t="n">
        <v>10</v>
      </c>
    </row>
    <row r="874">
      <c r="A874" t="n">
        <v>18</v>
      </c>
      <c r="B874" t="n">
        <v>85</v>
      </c>
      <c r="C874" t="inlineStr">
        <is>
          <t xml:space="preserve">CONCLUIDO	</t>
        </is>
      </c>
      <c r="D874" t="n">
        <v>7.1068</v>
      </c>
      <c r="E874" t="n">
        <v>14.07</v>
      </c>
      <c r="F874" t="n">
        <v>11.09</v>
      </c>
      <c r="G874" t="n">
        <v>36.96</v>
      </c>
      <c r="H874" t="n">
        <v>0.5600000000000001</v>
      </c>
      <c r="I874" t="n">
        <v>18</v>
      </c>
      <c r="J874" t="n">
        <v>174.45</v>
      </c>
      <c r="K874" t="n">
        <v>51.39</v>
      </c>
      <c r="L874" t="n">
        <v>5.5</v>
      </c>
      <c r="M874" t="n">
        <v>16</v>
      </c>
      <c r="N874" t="n">
        <v>32.56</v>
      </c>
      <c r="O874" t="n">
        <v>21749.39</v>
      </c>
      <c r="P874" t="n">
        <v>127.64</v>
      </c>
      <c r="Q874" t="n">
        <v>624.04</v>
      </c>
      <c r="R874" t="n">
        <v>42.8</v>
      </c>
      <c r="S874" t="n">
        <v>29.8</v>
      </c>
      <c r="T874" t="n">
        <v>5368.04</v>
      </c>
      <c r="U874" t="n">
        <v>0.7</v>
      </c>
      <c r="V874" t="n">
        <v>0.84</v>
      </c>
      <c r="W874" t="n">
        <v>2.38</v>
      </c>
      <c r="X874" t="n">
        <v>0.34</v>
      </c>
      <c r="Y874" t="n">
        <v>1</v>
      </c>
      <c r="Z874" t="n">
        <v>10</v>
      </c>
    </row>
    <row r="875">
      <c r="A875" t="n">
        <v>19</v>
      </c>
      <c r="B875" t="n">
        <v>85</v>
      </c>
      <c r="C875" t="inlineStr">
        <is>
          <t xml:space="preserve">CONCLUIDO	</t>
        </is>
      </c>
      <c r="D875" t="n">
        <v>7.133</v>
      </c>
      <c r="E875" t="n">
        <v>14.02</v>
      </c>
      <c r="F875" t="n">
        <v>11.07</v>
      </c>
      <c r="G875" t="n">
        <v>39.07</v>
      </c>
      <c r="H875" t="n">
        <v>0.58</v>
      </c>
      <c r="I875" t="n">
        <v>17</v>
      </c>
      <c r="J875" t="n">
        <v>174.82</v>
      </c>
      <c r="K875" t="n">
        <v>51.39</v>
      </c>
      <c r="L875" t="n">
        <v>5.75</v>
      </c>
      <c r="M875" t="n">
        <v>15</v>
      </c>
      <c r="N875" t="n">
        <v>32.67</v>
      </c>
      <c r="O875" t="n">
        <v>21794.75</v>
      </c>
      <c r="P875" t="n">
        <v>126.48</v>
      </c>
      <c r="Q875" t="n">
        <v>624.01</v>
      </c>
      <c r="R875" t="n">
        <v>42.33</v>
      </c>
      <c r="S875" t="n">
        <v>29.8</v>
      </c>
      <c r="T875" t="n">
        <v>5136.58</v>
      </c>
      <c r="U875" t="n">
        <v>0.7</v>
      </c>
      <c r="V875" t="n">
        <v>0.84</v>
      </c>
      <c r="W875" t="n">
        <v>2.38</v>
      </c>
      <c r="X875" t="n">
        <v>0.32</v>
      </c>
      <c r="Y875" t="n">
        <v>1</v>
      </c>
      <c r="Z875" t="n">
        <v>10</v>
      </c>
    </row>
    <row r="876">
      <c r="A876" t="n">
        <v>20</v>
      </c>
      <c r="B876" t="n">
        <v>85</v>
      </c>
      <c r="C876" t="inlineStr">
        <is>
          <t xml:space="preserve">CONCLUIDO	</t>
        </is>
      </c>
      <c r="D876" t="n">
        <v>7.1622</v>
      </c>
      <c r="E876" t="n">
        <v>13.96</v>
      </c>
      <c r="F876" t="n">
        <v>11.05</v>
      </c>
      <c r="G876" t="n">
        <v>41.43</v>
      </c>
      <c r="H876" t="n">
        <v>0.61</v>
      </c>
      <c r="I876" t="n">
        <v>16</v>
      </c>
      <c r="J876" t="n">
        <v>175.18</v>
      </c>
      <c r="K876" t="n">
        <v>51.39</v>
      </c>
      <c r="L876" t="n">
        <v>6</v>
      </c>
      <c r="M876" t="n">
        <v>14</v>
      </c>
      <c r="N876" t="n">
        <v>32.79</v>
      </c>
      <c r="O876" t="n">
        <v>21840.16</v>
      </c>
      <c r="P876" t="n">
        <v>125.54</v>
      </c>
      <c r="Q876" t="n">
        <v>623.97</v>
      </c>
      <c r="R876" t="n">
        <v>41.61</v>
      </c>
      <c r="S876" t="n">
        <v>29.8</v>
      </c>
      <c r="T876" t="n">
        <v>4782.69</v>
      </c>
      <c r="U876" t="n">
        <v>0.72</v>
      </c>
      <c r="V876" t="n">
        <v>0.85</v>
      </c>
      <c r="W876" t="n">
        <v>2.38</v>
      </c>
      <c r="X876" t="n">
        <v>0.3</v>
      </c>
      <c r="Y876" t="n">
        <v>1</v>
      </c>
      <c r="Z876" t="n">
        <v>10</v>
      </c>
    </row>
    <row r="877">
      <c r="A877" t="n">
        <v>21</v>
      </c>
      <c r="B877" t="n">
        <v>85</v>
      </c>
      <c r="C877" t="inlineStr">
        <is>
          <t xml:space="preserve">CONCLUIDO	</t>
        </is>
      </c>
      <c r="D877" t="n">
        <v>7.1578</v>
      </c>
      <c r="E877" t="n">
        <v>13.97</v>
      </c>
      <c r="F877" t="n">
        <v>11.06</v>
      </c>
      <c r="G877" t="n">
        <v>41.46</v>
      </c>
      <c r="H877" t="n">
        <v>0.63</v>
      </c>
      <c r="I877" t="n">
        <v>16</v>
      </c>
      <c r="J877" t="n">
        <v>175.55</v>
      </c>
      <c r="K877" t="n">
        <v>51.39</v>
      </c>
      <c r="L877" t="n">
        <v>6.25</v>
      </c>
      <c r="M877" t="n">
        <v>14</v>
      </c>
      <c r="N877" t="n">
        <v>32.91</v>
      </c>
      <c r="O877" t="n">
        <v>21885.6</v>
      </c>
      <c r="P877" t="n">
        <v>124.81</v>
      </c>
      <c r="Q877" t="n">
        <v>624.03</v>
      </c>
      <c r="R877" t="n">
        <v>41.85</v>
      </c>
      <c r="S877" t="n">
        <v>29.8</v>
      </c>
      <c r="T877" t="n">
        <v>4903.75</v>
      </c>
      <c r="U877" t="n">
        <v>0.71</v>
      </c>
      <c r="V877" t="n">
        <v>0.84</v>
      </c>
      <c r="W877" t="n">
        <v>2.38</v>
      </c>
      <c r="X877" t="n">
        <v>0.31</v>
      </c>
      <c r="Y877" t="n">
        <v>1</v>
      </c>
      <c r="Z877" t="n">
        <v>10</v>
      </c>
    </row>
    <row r="878">
      <c r="A878" t="n">
        <v>22</v>
      </c>
      <c r="B878" t="n">
        <v>85</v>
      </c>
      <c r="C878" t="inlineStr">
        <is>
          <t xml:space="preserve">CONCLUIDO	</t>
        </is>
      </c>
      <c r="D878" t="n">
        <v>7.1839</v>
      </c>
      <c r="E878" t="n">
        <v>13.92</v>
      </c>
      <c r="F878" t="n">
        <v>11.04</v>
      </c>
      <c r="G878" t="n">
        <v>44.16</v>
      </c>
      <c r="H878" t="n">
        <v>0.66</v>
      </c>
      <c r="I878" t="n">
        <v>15</v>
      </c>
      <c r="J878" t="n">
        <v>175.92</v>
      </c>
      <c r="K878" t="n">
        <v>51.39</v>
      </c>
      <c r="L878" t="n">
        <v>6.5</v>
      </c>
      <c r="M878" t="n">
        <v>13</v>
      </c>
      <c r="N878" t="n">
        <v>33.03</v>
      </c>
      <c r="O878" t="n">
        <v>21931.08</v>
      </c>
      <c r="P878" t="n">
        <v>123.98</v>
      </c>
      <c r="Q878" t="n">
        <v>623.98</v>
      </c>
      <c r="R878" t="n">
        <v>41.36</v>
      </c>
      <c r="S878" t="n">
        <v>29.8</v>
      </c>
      <c r="T878" t="n">
        <v>4664.31</v>
      </c>
      <c r="U878" t="n">
        <v>0.72</v>
      </c>
      <c r="V878" t="n">
        <v>0.85</v>
      </c>
      <c r="W878" t="n">
        <v>2.38</v>
      </c>
      <c r="X878" t="n">
        <v>0.29</v>
      </c>
      <c r="Y878" t="n">
        <v>1</v>
      </c>
      <c r="Z878" t="n">
        <v>10</v>
      </c>
    </row>
    <row r="879">
      <c r="A879" t="n">
        <v>23</v>
      </c>
      <c r="B879" t="n">
        <v>85</v>
      </c>
      <c r="C879" t="inlineStr">
        <is>
          <t xml:space="preserve">CONCLUIDO	</t>
        </is>
      </c>
      <c r="D879" t="n">
        <v>7.2217</v>
      </c>
      <c r="E879" t="n">
        <v>13.85</v>
      </c>
      <c r="F879" t="n">
        <v>11</v>
      </c>
      <c r="G879" t="n">
        <v>47.14</v>
      </c>
      <c r="H879" t="n">
        <v>0.68</v>
      </c>
      <c r="I879" t="n">
        <v>14</v>
      </c>
      <c r="J879" t="n">
        <v>176.29</v>
      </c>
      <c r="K879" t="n">
        <v>51.39</v>
      </c>
      <c r="L879" t="n">
        <v>6.75</v>
      </c>
      <c r="M879" t="n">
        <v>12</v>
      </c>
      <c r="N879" t="n">
        <v>33.15</v>
      </c>
      <c r="O879" t="n">
        <v>21976.61</v>
      </c>
      <c r="P879" t="n">
        <v>122.33</v>
      </c>
      <c r="Q879" t="n">
        <v>623.99</v>
      </c>
      <c r="R879" t="n">
        <v>40.26</v>
      </c>
      <c r="S879" t="n">
        <v>29.8</v>
      </c>
      <c r="T879" t="n">
        <v>4117.08</v>
      </c>
      <c r="U879" t="n">
        <v>0.74</v>
      </c>
      <c r="V879" t="n">
        <v>0.85</v>
      </c>
      <c r="W879" t="n">
        <v>2.37</v>
      </c>
      <c r="X879" t="n">
        <v>0.25</v>
      </c>
      <c r="Y879" t="n">
        <v>1</v>
      </c>
      <c r="Z879" t="n">
        <v>10</v>
      </c>
    </row>
    <row r="880">
      <c r="A880" t="n">
        <v>24</v>
      </c>
      <c r="B880" t="n">
        <v>85</v>
      </c>
      <c r="C880" t="inlineStr">
        <is>
          <t xml:space="preserve">CONCLUIDO	</t>
        </is>
      </c>
      <c r="D880" t="n">
        <v>7.2249</v>
      </c>
      <c r="E880" t="n">
        <v>13.84</v>
      </c>
      <c r="F880" t="n">
        <v>10.99</v>
      </c>
      <c r="G880" t="n">
        <v>47.12</v>
      </c>
      <c r="H880" t="n">
        <v>0.7</v>
      </c>
      <c r="I880" t="n">
        <v>14</v>
      </c>
      <c r="J880" t="n">
        <v>176.66</v>
      </c>
      <c r="K880" t="n">
        <v>51.39</v>
      </c>
      <c r="L880" t="n">
        <v>7</v>
      </c>
      <c r="M880" t="n">
        <v>12</v>
      </c>
      <c r="N880" t="n">
        <v>33.27</v>
      </c>
      <c r="O880" t="n">
        <v>22022.17</v>
      </c>
      <c r="P880" t="n">
        <v>121.79</v>
      </c>
      <c r="Q880" t="n">
        <v>623.97</v>
      </c>
      <c r="R880" t="n">
        <v>40.14</v>
      </c>
      <c r="S880" t="n">
        <v>29.8</v>
      </c>
      <c r="T880" t="n">
        <v>4057.94</v>
      </c>
      <c r="U880" t="n">
        <v>0.74</v>
      </c>
      <c r="V880" t="n">
        <v>0.85</v>
      </c>
      <c r="W880" t="n">
        <v>2.37</v>
      </c>
      <c r="X880" t="n">
        <v>0.25</v>
      </c>
      <c r="Y880" t="n">
        <v>1</v>
      </c>
      <c r="Z880" t="n">
        <v>10</v>
      </c>
    </row>
    <row r="881">
      <c r="A881" t="n">
        <v>25</v>
      </c>
      <c r="B881" t="n">
        <v>85</v>
      </c>
      <c r="C881" t="inlineStr">
        <is>
          <t xml:space="preserve">CONCLUIDO	</t>
        </is>
      </c>
      <c r="D881" t="n">
        <v>7.2478</v>
      </c>
      <c r="E881" t="n">
        <v>13.8</v>
      </c>
      <c r="F881" t="n">
        <v>10.98</v>
      </c>
      <c r="G881" t="n">
        <v>50.7</v>
      </c>
      <c r="H881" t="n">
        <v>0.73</v>
      </c>
      <c r="I881" t="n">
        <v>13</v>
      </c>
      <c r="J881" t="n">
        <v>177.03</v>
      </c>
      <c r="K881" t="n">
        <v>51.39</v>
      </c>
      <c r="L881" t="n">
        <v>7.25</v>
      </c>
      <c r="M881" t="n">
        <v>11</v>
      </c>
      <c r="N881" t="n">
        <v>33.39</v>
      </c>
      <c r="O881" t="n">
        <v>22067.77</v>
      </c>
      <c r="P881" t="n">
        <v>120.73</v>
      </c>
      <c r="Q881" t="n">
        <v>623.99</v>
      </c>
      <c r="R881" t="n">
        <v>39.79</v>
      </c>
      <c r="S881" t="n">
        <v>29.8</v>
      </c>
      <c r="T881" t="n">
        <v>3888.96</v>
      </c>
      <c r="U881" t="n">
        <v>0.75</v>
      </c>
      <c r="V881" t="n">
        <v>0.85</v>
      </c>
      <c r="W881" t="n">
        <v>2.37</v>
      </c>
      <c r="X881" t="n">
        <v>0.24</v>
      </c>
      <c r="Y881" t="n">
        <v>1</v>
      </c>
      <c r="Z881" t="n">
        <v>10</v>
      </c>
    </row>
    <row r="882">
      <c r="A882" t="n">
        <v>26</v>
      </c>
      <c r="B882" t="n">
        <v>85</v>
      </c>
      <c r="C882" t="inlineStr">
        <is>
          <t xml:space="preserve">CONCLUIDO	</t>
        </is>
      </c>
      <c r="D882" t="n">
        <v>7.2411</v>
      </c>
      <c r="E882" t="n">
        <v>13.81</v>
      </c>
      <c r="F882" t="n">
        <v>11</v>
      </c>
      <c r="G882" t="n">
        <v>50.76</v>
      </c>
      <c r="H882" t="n">
        <v>0.75</v>
      </c>
      <c r="I882" t="n">
        <v>13</v>
      </c>
      <c r="J882" t="n">
        <v>177.4</v>
      </c>
      <c r="K882" t="n">
        <v>51.39</v>
      </c>
      <c r="L882" t="n">
        <v>7.5</v>
      </c>
      <c r="M882" t="n">
        <v>11</v>
      </c>
      <c r="N882" t="n">
        <v>33.51</v>
      </c>
      <c r="O882" t="n">
        <v>22113.42</v>
      </c>
      <c r="P882" t="n">
        <v>120.76</v>
      </c>
      <c r="Q882" t="n">
        <v>623.97</v>
      </c>
      <c r="R882" t="n">
        <v>40.07</v>
      </c>
      <c r="S882" t="n">
        <v>29.8</v>
      </c>
      <c r="T882" t="n">
        <v>4027.25</v>
      </c>
      <c r="U882" t="n">
        <v>0.74</v>
      </c>
      <c r="V882" t="n">
        <v>0.85</v>
      </c>
      <c r="W882" t="n">
        <v>2.38</v>
      </c>
      <c r="X882" t="n">
        <v>0.25</v>
      </c>
      <c r="Y882" t="n">
        <v>1</v>
      </c>
      <c r="Z882" t="n">
        <v>10</v>
      </c>
    </row>
    <row r="883">
      <c r="A883" t="n">
        <v>27</v>
      </c>
      <c r="B883" t="n">
        <v>85</v>
      </c>
      <c r="C883" t="inlineStr">
        <is>
          <t xml:space="preserve">CONCLUIDO	</t>
        </is>
      </c>
      <c r="D883" t="n">
        <v>7.2783</v>
      </c>
      <c r="E883" t="n">
        <v>13.74</v>
      </c>
      <c r="F883" t="n">
        <v>10.96</v>
      </c>
      <c r="G883" t="n">
        <v>54.8</v>
      </c>
      <c r="H883" t="n">
        <v>0.77</v>
      </c>
      <c r="I883" t="n">
        <v>12</v>
      </c>
      <c r="J883" t="n">
        <v>177.77</v>
      </c>
      <c r="K883" t="n">
        <v>51.39</v>
      </c>
      <c r="L883" t="n">
        <v>7.75</v>
      </c>
      <c r="M883" t="n">
        <v>10</v>
      </c>
      <c r="N883" t="n">
        <v>33.63</v>
      </c>
      <c r="O883" t="n">
        <v>22159.1</v>
      </c>
      <c r="P883" t="n">
        <v>118.41</v>
      </c>
      <c r="Q883" t="n">
        <v>623.98</v>
      </c>
      <c r="R883" t="n">
        <v>38.97</v>
      </c>
      <c r="S883" t="n">
        <v>29.8</v>
      </c>
      <c r="T883" t="n">
        <v>3483.08</v>
      </c>
      <c r="U883" t="n">
        <v>0.76</v>
      </c>
      <c r="V883" t="n">
        <v>0.85</v>
      </c>
      <c r="W883" t="n">
        <v>2.37</v>
      </c>
      <c r="X883" t="n">
        <v>0.21</v>
      </c>
      <c r="Y883" t="n">
        <v>1</v>
      </c>
      <c r="Z883" t="n">
        <v>10</v>
      </c>
    </row>
    <row r="884">
      <c r="A884" t="n">
        <v>28</v>
      </c>
      <c r="B884" t="n">
        <v>85</v>
      </c>
      <c r="C884" t="inlineStr">
        <is>
          <t xml:space="preserve">CONCLUIDO	</t>
        </is>
      </c>
      <c r="D884" t="n">
        <v>7.2707</v>
      </c>
      <c r="E884" t="n">
        <v>13.75</v>
      </c>
      <c r="F884" t="n">
        <v>10.97</v>
      </c>
      <c r="G884" t="n">
        <v>54.87</v>
      </c>
      <c r="H884" t="n">
        <v>0.8</v>
      </c>
      <c r="I884" t="n">
        <v>12</v>
      </c>
      <c r="J884" t="n">
        <v>178.14</v>
      </c>
      <c r="K884" t="n">
        <v>51.39</v>
      </c>
      <c r="L884" t="n">
        <v>8</v>
      </c>
      <c r="M884" t="n">
        <v>10</v>
      </c>
      <c r="N884" t="n">
        <v>33.75</v>
      </c>
      <c r="O884" t="n">
        <v>22204.83</v>
      </c>
      <c r="P884" t="n">
        <v>118.28</v>
      </c>
      <c r="Q884" t="n">
        <v>623.99</v>
      </c>
      <c r="R884" t="n">
        <v>39.57</v>
      </c>
      <c r="S884" t="n">
        <v>29.8</v>
      </c>
      <c r="T884" t="n">
        <v>3785.17</v>
      </c>
      <c r="U884" t="n">
        <v>0.75</v>
      </c>
      <c r="V884" t="n">
        <v>0.85</v>
      </c>
      <c r="W884" t="n">
        <v>2.37</v>
      </c>
      <c r="X884" t="n">
        <v>0.23</v>
      </c>
      <c r="Y884" t="n">
        <v>1</v>
      </c>
      <c r="Z884" t="n">
        <v>10</v>
      </c>
    </row>
    <row r="885">
      <c r="A885" t="n">
        <v>29</v>
      </c>
      <c r="B885" t="n">
        <v>85</v>
      </c>
      <c r="C885" t="inlineStr">
        <is>
          <t xml:space="preserve">CONCLUIDO	</t>
        </is>
      </c>
      <c r="D885" t="n">
        <v>7.2707</v>
      </c>
      <c r="E885" t="n">
        <v>13.75</v>
      </c>
      <c r="F885" t="n">
        <v>10.97</v>
      </c>
      <c r="G885" t="n">
        <v>54.87</v>
      </c>
      <c r="H885" t="n">
        <v>0.82</v>
      </c>
      <c r="I885" t="n">
        <v>12</v>
      </c>
      <c r="J885" t="n">
        <v>178.51</v>
      </c>
      <c r="K885" t="n">
        <v>51.39</v>
      </c>
      <c r="L885" t="n">
        <v>8.25</v>
      </c>
      <c r="M885" t="n">
        <v>10</v>
      </c>
      <c r="N885" t="n">
        <v>33.87</v>
      </c>
      <c r="O885" t="n">
        <v>22250.6</v>
      </c>
      <c r="P885" t="n">
        <v>117.3</v>
      </c>
      <c r="Q885" t="n">
        <v>624</v>
      </c>
      <c r="R885" t="n">
        <v>39.49</v>
      </c>
      <c r="S885" t="n">
        <v>29.8</v>
      </c>
      <c r="T885" t="n">
        <v>3745.01</v>
      </c>
      <c r="U885" t="n">
        <v>0.75</v>
      </c>
      <c r="V885" t="n">
        <v>0.85</v>
      </c>
      <c r="W885" t="n">
        <v>2.37</v>
      </c>
      <c r="X885" t="n">
        <v>0.23</v>
      </c>
      <c r="Y885" t="n">
        <v>1</v>
      </c>
      <c r="Z885" t="n">
        <v>10</v>
      </c>
    </row>
    <row r="886">
      <c r="A886" t="n">
        <v>30</v>
      </c>
      <c r="B886" t="n">
        <v>85</v>
      </c>
      <c r="C886" t="inlineStr">
        <is>
          <t xml:space="preserve">CONCLUIDO	</t>
        </is>
      </c>
      <c r="D886" t="n">
        <v>7.3064</v>
      </c>
      <c r="E886" t="n">
        <v>13.69</v>
      </c>
      <c r="F886" t="n">
        <v>10.94</v>
      </c>
      <c r="G886" t="n">
        <v>59.68</v>
      </c>
      <c r="H886" t="n">
        <v>0.84</v>
      </c>
      <c r="I886" t="n">
        <v>11</v>
      </c>
      <c r="J886" t="n">
        <v>178.88</v>
      </c>
      <c r="K886" t="n">
        <v>51.39</v>
      </c>
      <c r="L886" t="n">
        <v>8.5</v>
      </c>
      <c r="M886" t="n">
        <v>9</v>
      </c>
      <c r="N886" t="n">
        <v>33.99</v>
      </c>
      <c r="O886" t="n">
        <v>22296.41</v>
      </c>
      <c r="P886" t="n">
        <v>116.03</v>
      </c>
      <c r="Q886" t="n">
        <v>623.97</v>
      </c>
      <c r="R886" t="n">
        <v>38.31</v>
      </c>
      <c r="S886" t="n">
        <v>29.8</v>
      </c>
      <c r="T886" t="n">
        <v>3156.19</v>
      </c>
      <c r="U886" t="n">
        <v>0.78</v>
      </c>
      <c r="V886" t="n">
        <v>0.85</v>
      </c>
      <c r="W886" t="n">
        <v>2.37</v>
      </c>
      <c r="X886" t="n">
        <v>0.19</v>
      </c>
      <c r="Y886" t="n">
        <v>1</v>
      </c>
      <c r="Z886" t="n">
        <v>10</v>
      </c>
    </row>
    <row r="887">
      <c r="A887" t="n">
        <v>31</v>
      </c>
      <c r="B887" t="n">
        <v>85</v>
      </c>
      <c r="C887" t="inlineStr">
        <is>
          <t xml:space="preserve">CONCLUIDO	</t>
        </is>
      </c>
      <c r="D887" t="n">
        <v>7.3016</v>
      </c>
      <c r="E887" t="n">
        <v>13.7</v>
      </c>
      <c r="F887" t="n">
        <v>10.95</v>
      </c>
      <c r="G887" t="n">
        <v>59.73</v>
      </c>
      <c r="H887" t="n">
        <v>0.87</v>
      </c>
      <c r="I887" t="n">
        <v>11</v>
      </c>
      <c r="J887" t="n">
        <v>179.26</v>
      </c>
      <c r="K887" t="n">
        <v>51.39</v>
      </c>
      <c r="L887" t="n">
        <v>8.75</v>
      </c>
      <c r="M887" t="n">
        <v>9</v>
      </c>
      <c r="N887" t="n">
        <v>34.11</v>
      </c>
      <c r="O887" t="n">
        <v>22342.26</v>
      </c>
      <c r="P887" t="n">
        <v>115.59</v>
      </c>
      <c r="Q887" t="n">
        <v>623.98</v>
      </c>
      <c r="R887" t="n">
        <v>38.69</v>
      </c>
      <c r="S887" t="n">
        <v>29.8</v>
      </c>
      <c r="T887" t="n">
        <v>3350.27</v>
      </c>
      <c r="U887" t="n">
        <v>0.77</v>
      </c>
      <c r="V887" t="n">
        <v>0.85</v>
      </c>
      <c r="W887" t="n">
        <v>2.37</v>
      </c>
      <c r="X887" t="n">
        <v>0.2</v>
      </c>
      <c r="Y887" t="n">
        <v>1</v>
      </c>
      <c r="Z887" t="n">
        <v>10</v>
      </c>
    </row>
    <row r="888">
      <c r="A888" t="n">
        <v>32</v>
      </c>
      <c r="B888" t="n">
        <v>85</v>
      </c>
      <c r="C888" t="inlineStr">
        <is>
          <t xml:space="preserve">CONCLUIDO	</t>
        </is>
      </c>
      <c r="D888" t="n">
        <v>7.2993</v>
      </c>
      <c r="E888" t="n">
        <v>13.7</v>
      </c>
      <c r="F888" t="n">
        <v>10.95</v>
      </c>
      <c r="G888" t="n">
        <v>59.75</v>
      </c>
      <c r="H888" t="n">
        <v>0.89</v>
      </c>
      <c r="I888" t="n">
        <v>11</v>
      </c>
      <c r="J888" t="n">
        <v>179.63</v>
      </c>
      <c r="K888" t="n">
        <v>51.39</v>
      </c>
      <c r="L888" t="n">
        <v>9</v>
      </c>
      <c r="M888" t="n">
        <v>9</v>
      </c>
      <c r="N888" t="n">
        <v>34.24</v>
      </c>
      <c r="O888" t="n">
        <v>22388.15</v>
      </c>
      <c r="P888" t="n">
        <v>113.88</v>
      </c>
      <c r="Q888" t="n">
        <v>623.99</v>
      </c>
      <c r="R888" t="n">
        <v>38.79</v>
      </c>
      <c r="S888" t="n">
        <v>29.8</v>
      </c>
      <c r="T888" t="n">
        <v>3398.06</v>
      </c>
      <c r="U888" t="n">
        <v>0.77</v>
      </c>
      <c r="V888" t="n">
        <v>0.85</v>
      </c>
      <c r="W888" t="n">
        <v>2.37</v>
      </c>
      <c r="X888" t="n">
        <v>0.21</v>
      </c>
      <c r="Y888" t="n">
        <v>1</v>
      </c>
      <c r="Z888" t="n">
        <v>10</v>
      </c>
    </row>
    <row r="889">
      <c r="A889" t="n">
        <v>33</v>
      </c>
      <c r="B889" t="n">
        <v>85</v>
      </c>
      <c r="C889" t="inlineStr">
        <is>
          <t xml:space="preserve">CONCLUIDO	</t>
        </is>
      </c>
      <c r="D889" t="n">
        <v>7.333</v>
      </c>
      <c r="E889" t="n">
        <v>13.64</v>
      </c>
      <c r="F889" t="n">
        <v>10.93</v>
      </c>
      <c r="G889" t="n">
        <v>65.55</v>
      </c>
      <c r="H889" t="n">
        <v>0.91</v>
      </c>
      <c r="I889" t="n">
        <v>10</v>
      </c>
      <c r="J889" t="n">
        <v>180</v>
      </c>
      <c r="K889" t="n">
        <v>51.39</v>
      </c>
      <c r="L889" t="n">
        <v>9.25</v>
      </c>
      <c r="M889" t="n">
        <v>8</v>
      </c>
      <c r="N889" t="n">
        <v>34.36</v>
      </c>
      <c r="O889" t="n">
        <v>22434.08</v>
      </c>
      <c r="P889" t="n">
        <v>113.11</v>
      </c>
      <c r="Q889" t="n">
        <v>623.98</v>
      </c>
      <c r="R889" t="n">
        <v>37.83</v>
      </c>
      <c r="S889" t="n">
        <v>29.8</v>
      </c>
      <c r="T889" t="n">
        <v>2923.15</v>
      </c>
      <c r="U889" t="n">
        <v>0.79</v>
      </c>
      <c r="V889" t="n">
        <v>0.85</v>
      </c>
      <c r="W889" t="n">
        <v>2.37</v>
      </c>
      <c r="X889" t="n">
        <v>0.18</v>
      </c>
      <c r="Y889" t="n">
        <v>1</v>
      </c>
      <c r="Z889" t="n">
        <v>10</v>
      </c>
    </row>
    <row r="890">
      <c r="A890" t="n">
        <v>34</v>
      </c>
      <c r="B890" t="n">
        <v>85</v>
      </c>
      <c r="C890" t="inlineStr">
        <is>
          <t xml:space="preserve">CONCLUIDO	</t>
        </is>
      </c>
      <c r="D890" t="n">
        <v>7.332</v>
      </c>
      <c r="E890" t="n">
        <v>13.64</v>
      </c>
      <c r="F890" t="n">
        <v>10.93</v>
      </c>
      <c r="G890" t="n">
        <v>65.56</v>
      </c>
      <c r="H890" t="n">
        <v>0.93</v>
      </c>
      <c r="I890" t="n">
        <v>10</v>
      </c>
      <c r="J890" t="n">
        <v>180.37</v>
      </c>
      <c r="K890" t="n">
        <v>51.39</v>
      </c>
      <c r="L890" t="n">
        <v>9.5</v>
      </c>
      <c r="M890" t="n">
        <v>8</v>
      </c>
      <c r="N890" t="n">
        <v>34.48</v>
      </c>
      <c r="O890" t="n">
        <v>22480.05</v>
      </c>
      <c r="P890" t="n">
        <v>112.92</v>
      </c>
      <c r="Q890" t="n">
        <v>623.97</v>
      </c>
      <c r="R890" t="n">
        <v>37.97</v>
      </c>
      <c r="S890" t="n">
        <v>29.8</v>
      </c>
      <c r="T890" t="n">
        <v>2993.59</v>
      </c>
      <c r="U890" t="n">
        <v>0.78</v>
      </c>
      <c r="V890" t="n">
        <v>0.85</v>
      </c>
      <c r="W890" t="n">
        <v>2.37</v>
      </c>
      <c r="X890" t="n">
        <v>0.18</v>
      </c>
      <c r="Y890" t="n">
        <v>1</v>
      </c>
      <c r="Z890" t="n">
        <v>10</v>
      </c>
    </row>
    <row r="891">
      <c r="A891" t="n">
        <v>35</v>
      </c>
      <c r="B891" t="n">
        <v>85</v>
      </c>
      <c r="C891" t="inlineStr">
        <is>
          <t xml:space="preserve">CONCLUIDO	</t>
        </is>
      </c>
      <c r="D891" t="n">
        <v>7.3375</v>
      </c>
      <c r="E891" t="n">
        <v>13.63</v>
      </c>
      <c r="F891" t="n">
        <v>10.92</v>
      </c>
      <c r="G891" t="n">
        <v>65.5</v>
      </c>
      <c r="H891" t="n">
        <v>0.96</v>
      </c>
      <c r="I891" t="n">
        <v>10</v>
      </c>
      <c r="J891" t="n">
        <v>180.75</v>
      </c>
      <c r="K891" t="n">
        <v>51.39</v>
      </c>
      <c r="L891" t="n">
        <v>9.75</v>
      </c>
      <c r="M891" t="n">
        <v>8</v>
      </c>
      <c r="N891" t="n">
        <v>34.6</v>
      </c>
      <c r="O891" t="n">
        <v>22526.07</v>
      </c>
      <c r="P891" t="n">
        <v>110.8</v>
      </c>
      <c r="Q891" t="n">
        <v>624.04</v>
      </c>
      <c r="R891" t="n">
        <v>37.69</v>
      </c>
      <c r="S891" t="n">
        <v>29.8</v>
      </c>
      <c r="T891" t="n">
        <v>2852.96</v>
      </c>
      <c r="U891" t="n">
        <v>0.79</v>
      </c>
      <c r="V891" t="n">
        <v>0.86</v>
      </c>
      <c r="W891" t="n">
        <v>2.36</v>
      </c>
      <c r="X891" t="n">
        <v>0.17</v>
      </c>
      <c r="Y891" t="n">
        <v>1</v>
      </c>
      <c r="Z891" t="n">
        <v>10</v>
      </c>
    </row>
    <row r="892">
      <c r="A892" t="n">
        <v>36</v>
      </c>
      <c r="B892" t="n">
        <v>85</v>
      </c>
      <c r="C892" t="inlineStr">
        <is>
          <t xml:space="preserve">CONCLUIDO	</t>
        </is>
      </c>
      <c r="D892" t="n">
        <v>7.3599</v>
      </c>
      <c r="E892" t="n">
        <v>13.59</v>
      </c>
      <c r="F892" t="n">
        <v>10.91</v>
      </c>
      <c r="G892" t="n">
        <v>72.73</v>
      </c>
      <c r="H892" t="n">
        <v>0.98</v>
      </c>
      <c r="I892" t="n">
        <v>9</v>
      </c>
      <c r="J892" t="n">
        <v>181.12</v>
      </c>
      <c r="K892" t="n">
        <v>51.39</v>
      </c>
      <c r="L892" t="n">
        <v>10</v>
      </c>
      <c r="M892" t="n">
        <v>4</v>
      </c>
      <c r="N892" t="n">
        <v>34.73</v>
      </c>
      <c r="O892" t="n">
        <v>22572.13</v>
      </c>
      <c r="P892" t="n">
        <v>109.82</v>
      </c>
      <c r="Q892" t="n">
        <v>623.97</v>
      </c>
      <c r="R892" t="n">
        <v>37.26</v>
      </c>
      <c r="S892" t="n">
        <v>29.8</v>
      </c>
      <c r="T892" t="n">
        <v>2641.1</v>
      </c>
      <c r="U892" t="n">
        <v>0.8</v>
      </c>
      <c r="V892" t="n">
        <v>0.86</v>
      </c>
      <c r="W892" t="n">
        <v>2.37</v>
      </c>
      <c r="X892" t="n">
        <v>0.16</v>
      </c>
      <c r="Y892" t="n">
        <v>1</v>
      </c>
      <c r="Z892" t="n">
        <v>10</v>
      </c>
    </row>
    <row r="893">
      <c r="A893" t="n">
        <v>37</v>
      </c>
      <c r="B893" t="n">
        <v>85</v>
      </c>
      <c r="C893" t="inlineStr">
        <is>
          <t xml:space="preserve">CONCLUIDO	</t>
        </is>
      </c>
      <c r="D893" t="n">
        <v>7.3594</v>
      </c>
      <c r="E893" t="n">
        <v>13.59</v>
      </c>
      <c r="F893" t="n">
        <v>10.91</v>
      </c>
      <c r="G893" t="n">
        <v>72.73999999999999</v>
      </c>
      <c r="H893" t="n">
        <v>1</v>
      </c>
      <c r="I893" t="n">
        <v>9</v>
      </c>
      <c r="J893" t="n">
        <v>181.49</v>
      </c>
      <c r="K893" t="n">
        <v>51.39</v>
      </c>
      <c r="L893" t="n">
        <v>10.25</v>
      </c>
      <c r="M893" t="n">
        <v>5</v>
      </c>
      <c r="N893" t="n">
        <v>34.85</v>
      </c>
      <c r="O893" t="n">
        <v>22618.23</v>
      </c>
      <c r="P893" t="n">
        <v>110.12</v>
      </c>
      <c r="Q893" t="n">
        <v>624.01</v>
      </c>
      <c r="R893" t="n">
        <v>37.36</v>
      </c>
      <c r="S893" t="n">
        <v>29.8</v>
      </c>
      <c r="T893" t="n">
        <v>2693.49</v>
      </c>
      <c r="U893" t="n">
        <v>0.8</v>
      </c>
      <c r="V893" t="n">
        <v>0.86</v>
      </c>
      <c r="W893" t="n">
        <v>2.37</v>
      </c>
      <c r="X893" t="n">
        <v>0.16</v>
      </c>
      <c r="Y893" t="n">
        <v>1</v>
      </c>
      <c r="Z893" t="n">
        <v>10</v>
      </c>
    </row>
    <row r="894">
      <c r="A894" t="n">
        <v>38</v>
      </c>
      <c r="B894" t="n">
        <v>85</v>
      </c>
      <c r="C894" t="inlineStr">
        <is>
          <t xml:space="preserve">CONCLUIDO	</t>
        </is>
      </c>
      <c r="D894" t="n">
        <v>7.355</v>
      </c>
      <c r="E894" t="n">
        <v>13.6</v>
      </c>
      <c r="F894" t="n">
        <v>10.92</v>
      </c>
      <c r="G894" t="n">
        <v>72.79000000000001</v>
      </c>
      <c r="H894" t="n">
        <v>1.02</v>
      </c>
      <c r="I894" t="n">
        <v>9</v>
      </c>
      <c r="J894" t="n">
        <v>181.87</v>
      </c>
      <c r="K894" t="n">
        <v>51.39</v>
      </c>
      <c r="L894" t="n">
        <v>10.5</v>
      </c>
      <c r="M894" t="n">
        <v>3</v>
      </c>
      <c r="N894" t="n">
        <v>34.98</v>
      </c>
      <c r="O894" t="n">
        <v>22664.49</v>
      </c>
      <c r="P894" t="n">
        <v>110.13</v>
      </c>
      <c r="Q894" t="n">
        <v>623.97</v>
      </c>
      <c r="R894" t="n">
        <v>37.5</v>
      </c>
      <c r="S894" t="n">
        <v>29.8</v>
      </c>
      <c r="T894" t="n">
        <v>2764.32</v>
      </c>
      <c r="U894" t="n">
        <v>0.79</v>
      </c>
      <c r="V894" t="n">
        <v>0.86</v>
      </c>
      <c r="W894" t="n">
        <v>2.37</v>
      </c>
      <c r="X894" t="n">
        <v>0.17</v>
      </c>
      <c r="Y894" t="n">
        <v>1</v>
      </c>
      <c r="Z894" t="n">
        <v>10</v>
      </c>
    </row>
    <row r="895">
      <c r="A895" t="n">
        <v>39</v>
      </c>
      <c r="B895" t="n">
        <v>85</v>
      </c>
      <c r="C895" t="inlineStr">
        <is>
          <t xml:space="preserve">CONCLUIDO	</t>
        </is>
      </c>
      <c r="D895" t="n">
        <v>7.3573</v>
      </c>
      <c r="E895" t="n">
        <v>13.59</v>
      </c>
      <c r="F895" t="n">
        <v>10.91</v>
      </c>
      <c r="G895" t="n">
        <v>72.76000000000001</v>
      </c>
      <c r="H895" t="n">
        <v>1.05</v>
      </c>
      <c r="I895" t="n">
        <v>9</v>
      </c>
      <c r="J895" t="n">
        <v>182.24</v>
      </c>
      <c r="K895" t="n">
        <v>51.39</v>
      </c>
      <c r="L895" t="n">
        <v>10.75</v>
      </c>
      <c r="M895" t="n">
        <v>2</v>
      </c>
      <c r="N895" t="n">
        <v>35.1</v>
      </c>
      <c r="O895" t="n">
        <v>22710.68</v>
      </c>
      <c r="P895" t="n">
        <v>109.45</v>
      </c>
      <c r="Q895" t="n">
        <v>623.97</v>
      </c>
      <c r="R895" t="n">
        <v>37.29</v>
      </c>
      <c r="S895" t="n">
        <v>29.8</v>
      </c>
      <c r="T895" t="n">
        <v>2658.75</v>
      </c>
      <c r="U895" t="n">
        <v>0.8</v>
      </c>
      <c r="V895" t="n">
        <v>0.86</v>
      </c>
      <c r="W895" t="n">
        <v>2.38</v>
      </c>
      <c r="X895" t="n">
        <v>0.17</v>
      </c>
      <c r="Y895" t="n">
        <v>1</v>
      </c>
      <c r="Z895" t="n">
        <v>10</v>
      </c>
    </row>
    <row r="896">
      <c r="A896" t="n">
        <v>40</v>
      </c>
      <c r="B896" t="n">
        <v>85</v>
      </c>
      <c r="C896" t="inlineStr">
        <is>
          <t xml:space="preserve">CONCLUIDO	</t>
        </is>
      </c>
      <c r="D896" t="n">
        <v>7.3564</v>
      </c>
      <c r="E896" t="n">
        <v>13.59</v>
      </c>
      <c r="F896" t="n">
        <v>10.92</v>
      </c>
      <c r="G896" t="n">
        <v>72.77</v>
      </c>
      <c r="H896" t="n">
        <v>1.07</v>
      </c>
      <c r="I896" t="n">
        <v>9</v>
      </c>
      <c r="J896" t="n">
        <v>182.62</v>
      </c>
      <c r="K896" t="n">
        <v>51.39</v>
      </c>
      <c r="L896" t="n">
        <v>11</v>
      </c>
      <c r="M896" t="n">
        <v>0</v>
      </c>
      <c r="N896" t="n">
        <v>35.22</v>
      </c>
      <c r="O896" t="n">
        <v>22756.91</v>
      </c>
      <c r="P896" t="n">
        <v>109.61</v>
      </c>
      <c r="Q896" t="n">
        <v>624.02</v>
      </c>
      <c r="R896" t="n">
        <v>37.27</v>
      </c>
      <c r="S896" t="n">
        <v>29.8</v>
      </c>
      <c r="T896" t="n">
        <v>2647.69</v>
      </c>
      <c r="U896" t="n">
        <v>0.8</v>
      </c>
      <c r="V896" t="n">
        <v>0.86</v>
      </c>
      <c r="W896" t="n">
        <v>2.38</v>
      </c>
      <c r="X896" t="n">
        <v>0.17</v>
      </c>
      <c r="Y896" t="n">
        <v>1</v>
      </c>
      <c r="Z896" t="n">
        <v>10</v>
      </c>
    </row>
    <row r="897">
      <c r="A897" t="n">
        <v>0</v>
      </c>
      <c r="B897" t="n">
        <v>20</v>
      </c>
      <c r="C897" t="inlineStr">
        <is>
          <t xml:space="preserve">CONCLUIDO	</t>
        </is>
      </c>
      <c r="D897" t="n">
        <v>7.2058</v>
      </c>
      <c r="E897" t="n">
        <v>13.88</v>
      </c>
      <c r="F897" t="n">
        <v>11.6</v>
      </c>
      <c r="G897" t="n">
        <v>16.19</v>
      </c>
      <c r="H897" t="n">
        <v>0.34</v>
      </c>
      <c r="I897" t="n">
        <v>43</v>
      </c>
      <c r="J897" t="n">
        <v>51.33</v>
      </c>
      <c r="K897" t="n">
        <v>24.83</v>
      </c>
      <c r="L897" t="n">
        <v>1</v>
      </c>
      <c r="M897" t="n">
        <v>40</v>
      </c>
      <c r="N897" t="n">
        <v>5.51</v>
      </c>
      <c r="O897" t="n">
        <v>6564.78</v>
      </c>
      <c r="P897" t="n">
        <v>57.51</v>
      </c>
      <c r="Q897" t="n">
        <v>624.0700000000001</v>
      </c>
      <c r="R897" t="n">
        <v>58.56</v>
      </c>
      <c r="S897" t="n">
        <v>29.8</v>
      </c>
      <c r="T897" t="n">
        <v>13123.65</v>
      </c>
      <c r="U897" t="n">
        <v>0.51</v>
      </c>
      <c r="V897" t="n">
        <v>0.8</v>
      </c>
      <c r="W897" t="n">
        <v>2.44</v>
      </c>
      <c r="X897" t="n">
        <v>0.86</v>
      </c>
      <c r="Y897" t="n">
        <v>1</v>
      </c>
      <c r="Z897" t="n">
        <v>10</v>
      </c>
    </row>
    <row r="898">
      <c r="A898" t="n">
        <v>1</v>
      </c>
      <c r="B898" t="n">
        <v>20</v>
      </c>
      <c r="C898" t="inlineStr">
        <is>
          <t xml:space="preserve">CONCLUIDO	</t>
        </is>
      </c>
      <c r="D898" t="n">
        <v>7.3502</v>
      </c>
      <c r="E898" t="n">
        <v>13.6</v>
      </c>
      <c r="F898" t="n">
        <v>11.44</v>
      </c>
      <c r="G898" t="n">
        <v>20.19</v>
      </c>
      <c r="H898" t="n">
        <v>0.42</v>
      </c>
      <c r="I898" t="n">
        <v>34</v>
      </c>
      <c r="J898" t="n">
        <v>51.62</v>
      </c>
      <c r="K898" t="n">
        <v>24.83</v>
      </c>
      <c r="L898" t="n">
        <v>1.25</v>
      </c>
      <c r="M898" t="n">
        <v>14</v>
      </c>
      <c r="N898" t="n">
        <v>5.54</v>
      </c>
      <c r="O898" t="n">
        <v>6599.8</v>
      </c>
      <c r="P898" t="n">
        <v>53.82</v>
      </c>
      <c r="Q898" t="n">
        <v>624.1</v>
      </c>
      <c r="R898" t="n">
        <v>53.1</v>
      </c>
      <c r="S898" t="n">
        <v>29.8</v>
      </c>
      <c r="T898" t="n">
        <v>10439.55</v>
      </c>
      <c r="U898" t="n">
        <v>0.5600000000000001</v>
      </c>
      <c r="V898" t="n">
        <v>0.82</v>
      </c>
      <c r="W898" t="n">
        <v>2.43</v>
      </c>
      <c r="X898" t="n">
        <v>0.6899999999999999</v>
      </c>
      <c r="Y898" t="n">
        <v>1</v>
      </c>
      <c r="Z898" t="n">
        <v>10</v>
      </c>
    </row>
    <row r="899">
      <c r="A899" t="n">
        <v>2</v>
      </c>
      <c r="B899" t="n">
        <v>20</v>
      </c>
      <c r="C899" t="inlineStr">
        <is>
          <t xml:space="preserve">CONCLUIDO	</t>
        </is>
      </c>
      <c r="D899" t="n">
        <v>7.3609</v>
      </c>
      <c r="E899" t="n">
        <v>13.59</v>
      </c>
      <c r="F899" t="n">
        <v>11.43</v>
      </c>
      <c r="G899" t="n">
        <v>20.79</v>
      </c>
      <c r="H899" t="n">
        <v>0.5</v>
      </c>
      <c r="I899" t="n">
        <v>33</v>
      </c>
      <c r="J899" t="n">
        <v>51.9</v>
      </c>
      <c r="K899" t="n">
        <v>24.83</v>
      </c>
      <c r="L899" t="n">
        <v>1.5</v>
      </c>
      <c r="M899" t="n">
        <v>0</v>
      </c>
      <c r="N899" t="n">
        <v>5.57</v>
      </c>
      <c r="O899" t="n">
        <v>6634.84</v>
      </c>
      <c r="P899" t="n">
        <v>53.95</v>
      </c>
      <c r="Q899" t="n">
        <v>624.1900000000001</v>
      </c>
      <c r="R899" t="n">
        <v>52.34</v>
      </c>
      <c r="S899" t="n">
        <v>29.8</v>
      </c>
      <c r="T899" t="n">
        <v>10062.92</v>
      </c>
      <c r="U899" t="n">
        <v>0.57</v>
      </c>
      <c r="V899" t="n">
        <v>0.82</v>
      </c>
      <c r="W899" t="n">
        <v>2.45</v>
      </c>
      <c r="X899" t="n">
        <v>0.6899999999999999</v>
      </c>
      <c r="Y899" t="n">
        <v>1</v>
      </c>
      <c r="Z899" t="n">
        <v>10</v>
      </c>
    </row>
    <row r="900">
      <c r="A900" t="n">
        <v>0</v>
      </c>
      <c r="B900" t="n">
        <v>120</v>
      </c>
      <c r="C900" t="inlineStr">
        <is>
          <t xml:space="preserve">CONCLUIDO	</t>
        </is>
      </c>
      <c r="D900" t="n">
        <v>4.1844</v>
      </c>
      <c r="E900" t="n">
        <v>23.9</v>
      </c>
      <c r="F900" t="n">
        <v>13.99</v>
      </c>
      <c r="G900" t="n">
        <v>5.31</v>
      </c>
      <c r="H900" t="n">
        <v>0.08</v>
      </c>
      <c r="I900" t="n">
        <v>158</v>
      </c>
      <c r="J900" t="n">
        <v>232.68</v>
      </c>
      <c r="K900" t="n">
        <v>57.72</v>
      </c>
      <c r="L900" t="n">
        <v>1</v>
      </c>
      <c r="M900" t="n">
        <v>156</v>
      </c>
      <c r="N900" t="n">
        <v>53.95</v>
      </c>
      <c r="O900" t="n">
        <v>28931.02</v>
      </c>
      <c r="P900" t="n">
        <v>218.57</v>
      </c>
      <c r="Q900" t="n">
        <v>624.49</v>
      </c>
      <c r="R900" t="n">
        <v>133.79</v>
      </c>
      <c r="S900" t="n">
        <v>29.8</v>
      </c>
      <c r="T900" t="n">
        <v>50162.22</v>
      </c>
      <c r="U900" t="n">
        <v>0.22</v>
      </c>
      <c r="V900" t="n">
        <v>0.67</v>
      </c>
      <c r="W900" t="n">
        <v>2.6</v>
      </c>
      <c r="X900" t="n">
        <v>3.24</v>
      </c>
      <c r="Y900" t="n">
        <v>1</v>
      </c>
      <c r="Z900" t="n">
        <v>10</v>
      </c>
    </row>
    <row r="901">
      <c r="A901" t="n">
        <v>1</v>
      </c>
      <c r="B901" t="n">
        <v>120</v>
      </c>
      <c r="C901" t="inlineStr">
        <is>
          <t xml:space="preserve">CONCLUIDO	</t>
        </is>
      </c>
      <c r="D901" t="n">
        <v>4.6918</v>
      </c>
      <c r="E901" t="n">
        <v>21.31</v>
      </c>
      <c r="F901" t="n">
        <v>13.18</v>
      </c>
      <c r="G901" t="n">
        <v>6.65</v>
      </c>
      <c r="H901" t="n">
        <v>0.1</v>
      </c>
      <c r="I901" t="n">
        <v>119</v>
      </c>
      <c r="J901" t="n">
        <v>233.1</v>
      </c>
      <c r="K901" t="n">
        <v>57.72</v>
      </c>
      <c r="L901" t="n">
        <v>1.25</v>
      </c>
      <c r="M901" t="n">
        <v>117</v>
      </c>
      <c r="N901" t="n">
        <v>54.13</v>
      </c>
      <c r="O901" t="n">
        <v>28983.75</v>
      </c>
      <c r="P901" t="n">
        <v>205.53</v>
      </c>
      <c r="Q901" t="n">
        <v>624.2</v>
      </c>
      <c r="R901" t="n">
        <v>108.03</v>
      </c>
      <c r="S901" t="n">
        <v>29.8</v>
      </c>
      <c r="T901" t="n">
        <v>37480.32</v>
      </c>
      <c r="U901" t="n">
        <v>0.28</v>
      </c>
      <c r="V901" t="n">
        <v>0.71</v>
      </c>
      <c r="W901" t="n">
        <v>2.56</v>
      </c>
      <c r="X901" t="n">
        <v>2.43</v>
      </c>
      <c r="Y901" t="n">
        <v>1</v>
      </c>
      <c r="Z901" t="n">
        <v>10</v>
      </c>
    </row>
    <row r="902">
      <c r="A902" t="n">
        <v>2</v>
      </c>
      <c r="B902" t="n">
        <v>120</v>
      </c>
      <c r="C902" t="inlineStr">
        <is>
          <t xml:space="preserve">CONCLUIDO	</t>
        </is>
      </c>
      <c r="D902" t="n">
        <v>5.0756</v>
      </c>
      <c r="E902" t="n">
        <v>19.7</v>
      </c>
      <c r="F902" t="n">
        <v>12.67</v>
      </c>
      <c r="G902" t="n">
        <v>8</v>
      </c>
      <c r="H902" t="n">
        <v>0.11</v>
      </c>
      <c r="I902" t="n">
        <v>95</v>
      </c>
      <c r="J902" t="n">
        <v>233.53</v>
      </c>
      <c r="K902" t="n">
        <v>57.72</v>
      </c>
      <c r="L902" t="n">
        <v>1.5</v>
      </c>
      <c r="M902" t="n">
        <v>93</v>
      </c>
      <c r="N902" t="n">
        <v>54.31</v>
      </c>
      <c r="O902" t="n">
        <v>29036.54</v>
      </c>
      <c r="P902" t="n">
        <v>196.91</v>
      </c>
      <c r="Q902" t="n">
        <v>624.28</v>
      </c>
      <c r="R902" t="n">
        <v>91.66</v>
      </c>
      <c r="S902" t="n">
        <v>29.8</v>
      </c>
      <c r="T902" t="n">
        <v>29411.53</v>
      </c>
      <c r="U902" t="n">
        <v>0.33</v>
      </c>
      <c r="V902" t="n">
        <v>0.74</v>
      </c>
      <c r="W902" t="n">
        <v>2.51</v>
      </c>
      <c r="X902" t="n">
        <v>1.91</v>
      </c>
      <c r="Y902" t="n">
        <v>1</v>
      </c>
      <c r="Z902" t="n">
        <v>10</v>
      </c>
    </row>
    <row r="903">
      <c r="A903" t="n">
        <v>3</v>
      </c>
      <c r="B903" t="n">
        <v>120</v>
      </c>
      <c r="C903" t="inlineStr">
        <is>
          <t xml:space="preserve">CONCLUIDO	</t>
        </is>
      </c>
      <c r="D903" t="n">
        <v>5.3422</v>
      </c>
      <c r="E903" t="n">
        <v>18.72</v>
      </c>
      <c r="F903" t="n">
        <v>12.37</v>
      </c>
      <c r="G903" t="n">
        <v>9.27</v>
      </c>
      <c r="H903" t="n">
        <v>0.13</v>
      </c>
      <c r="I903" t="n">
        <v>80</v>
      </c>
      <c r="J903" t="n">
        <v>233.96</v>
      </c>
      <c r="K903" t="n">
        <v>57.72</v>
      </c>
      <c r="L903" t="n">
        <v>1.75</v>
      </c>
      <c r="M903" t="n">
        <v>78</v>
      </c>
      <c r="N903" t="n">
        <v>54.49</v>
      </c>
      <c r="O903" t="n">
        <v>29089.39</v>
      </c>
      <c r="P903" t="n">
        <v>191.8</v>
      </c>
      <c r="Q903" t="n">
        <v>624.35</v>
      </c>
      <c r="R903" t="n">
        <v>83.03</v>
      </c>
      <c r="S903" t="n">
        <v>29.8</v>
      </c>
      <c r="T903" t="n">
        <v>25171.23</v>
      </c>
      <c r="U903" t="n">
        <v>0.36</v>
      </c>
      <c r="V903" t="n">
        <v>0.76</v>
      </c>
      <c r="W903" t="n">
        <v>2.47</v>
      </c>
      <c r="X903" t="n">
        <v>1.61</v>
      </c>
      <c r="Y903" t="n">
        <v>1</v>
      </c>
      <c r="Z903" t="n">
        <v>10</v>
      </c>
    </row>
    <row r="904">
      <c r="A904" t="n">
        <v>4</v>
      </c>
      <c r="B904" t="n">
        <v>120</v>
      </c>
      <c r="C904" t="inlineStr">
        <is>
          <t xml:space="preserve">CONCLUIDO	</t>
        </is>
      </c>
      <c r="D904" t="n">
        <v>5.5843</v>
      </c>
      <c r="E904" t="n">
        <v>17.91</v>
      </c>
      <c r="F904" t="n">
        <v>12.1</v>
      </c>
      <c r="G904" t="n">
        <v>10.68</v>
      </c>
      <c r="H904" t="n">
        <v>0.15</v>
      </c>
      <c r="I904" t="n">
        <v>68</v>
      </c>
      <c r="J904" t="n">
        <v>234.39</v>
      </c>
      <c r="K904" t="n">
        <v>57.72</v>
      </c>
      <c r="L904" t="n">
        <v>2</v>
      </c>
      <c r="M904" t="n">
        <v>66</v>
      </c>
      <c r="N904" t="n">
        <v>54.67</v>
      </c>
      <c r="O904" t="n">
        <v>29142.31</v>
      </c>
      <c r="P904" t="n">
        <v>187.22</v>
      </c>
      <c r="Q904" t="n">
        <v>624.01</v>
      </c>
      <c r="R904" t="n">
        <v>74.52</v>
      </c>
      <c r="S904" t="n">
        <v>29.8</v>
      </c>
      <c r="T904" t="n">
        <v>20976.75</v>
      </c>
      <c r="U904" t="n">
        <v>0.4</v>
      </c>
      <c r="V904" t="n">
        <v>0.77</v>
      </c>
      <c r="W904" t="n">
        <v>2.46</v>
      </c>
      <c r="X904" t="n">
        <v>1.35</v>
      </c>
      <c r="Y904" t="n">
        <v>1</v>
      </c>
      <c r="Z904" t="n">
        <v>10</v>
      </c>
    </row>
    <row r="905">
      <c r="A905" t="n">
        <v>5</v>
      </c>
      <c r="B905" t="n">
        <v>120</v>
      </c>
      <c r="C905" t="inlineStr">
        <is>
          <t xml:space="preserve">CONCLUIDO	</t>
        </is>
      </c>
      <c r="D905" t="n">
        <v>5.7551</v>
      </c>
      <c r="E905" t="n">
        <v>17.38</v>
      </c>
      <c r="F905" t="n">
        <v>11.93</v>
      </c>
      <c r="G905" t="n">
        <v>11.93</v>
      </c>
      <c r="H905" t="n">
        <v>0.17</v>
      </c>
      <c r="I905" t="n">
        <v>60</v>
      </c>
      <c r="J905" t="n">
        <v>234.82</v>
      </c>
      <c r="K905" t="n">
        <v>57.72</v>
      </c>
      <c r="L905" t="n">
        <v>2.25</v>
      </c>
      <c r="M905" t="n">
        <v>58</v>
      </c>
      <c r="N905" t="n">
        <v>54.85</v>
      </c>
      <c r="O905" t="n">
        <v>29195.29</v>
      </c>
      <c r="P905" t="n">
        <v>184.13</v>
      </c>
      <c r="Q905" t="n">
        <v>624.12</v>
      </c>
      <c r="R905" t="n">
        <v>69.3</v>
      </c>
      <c r="S905" t="n">
        <v>29.8</v>
      </c>
      <c r="T905" t="n">
        <v>18407.03</v>
      </c>
      <c r="U905" t="n">
        <v>0.43</v>
      </c>
      <c r="V905" t="n">
        <v>0.78</v>
      </c>
      <c r="W905" t="n">
        <v>2.45</v>
      </c>
      <c r="X905" t="n">
        <v>1.19</v>
      </c>
      <c r="Y905" t="n">
        <v>1</v>
      </c>
      <c r="Z905" t="n">
        <v>10</v>
      </c>
    </row>
    <row r="906">
      <c r="A906" t="n">
        <v>6</v>
      </c>
      <c r="B906" t="n">
        <v>120</v>
      </c>
      <c r="C906" t="inlineStr">
        <is>
          <t xml:space="preserve">CONCLUIDO	</t>
        </is>
      </c>
      <c r="D906" t="n">
        <v>5.909</v>
      </c>
      <c r="E906" t="n">
        <v>16.92</v>
      </c>
      <c r="F906" t="n">
        <v>11.8</v>
      </c>
      <c r="G906" t="n">
        <v>13.36</v>
      </c>
      <c r="H906" t="n">
        <v>0.19</v>
      </c>
      <c r="I906" t="n">
        <v>53</v>
      </c>
      <c r="J906" t="n">
        <v>235.25</v>
      </c>
      <c r="K906" t="n">
        <v>57.72</v>
      </c>
      <c r="L906" t="n">
        <v>2.5</v>
      </c>
      <c r="M906" t="n">
        <v>51</v>
      </c>
      <c r="N906" t="n">
        <v>55.03</v>
      </c>
      <c r="O906" t="n">
        <v>29248.33</v>
      </c>
      <c r="P906" t="n">
        <v>181.73</v>
      </c>
      <c r="Q906" t="n">
        <v>624.1</v>
      </c>
      <c r="R906" t="n">
        <v>64.90000000000001</v>
      </c>
      <c r="S906" t="n">
        <v>29.8</v>
      </c>
      <c r="T906" t="n">
        <v>16243.54</v>
      </c>
      <c r="U906" t="n">
        <v>0.46</v>
      </c>
      <c r="V906" t="n">
        <v>0.79</v>
      </c>
      <c r="W906" t="n">
        <v>2.45</v>
      </c>
      <c r="X906" t="n">
        <v>1.05</v>
      </c>
      <c r="Y906" t="n">
        <v>1</v>
      </c>
      <c r="Z906" t="n">
        <v>10</v>
      </c>
    </row>
    <row r="907">
      <c r="A907" t="n">
        <v>7</v>
      </c>
      <c r="B907" t="n">
        <v>120</v>
      </c>
      <c r="C907" t="inlineStr">
        <is>
          <t xml:space="preserve">CONCLUIDO	</t>
        </is>
      </c>
      <c r="D907" t="n">
        <v>6.0222</v>
      </c>
      <c r="E907" t="n">
        <v>16.61</v>
      </c>
      <c r="F907" t="n">
        <v>11.71</v>
      </c>
      <c r="G907" t="n">
        <v>14.64</v>
      </c>
      <c r="H907" t="n">
        <v>0.21</v>
      </c>
      <c r="I907" t="n">
        <v>48</v>
      </c>
      <c r="J907" t="n">
        <v>235.68</v>
      </c>
      <c r="K907" t="n">
        <v>57.72</v>
      </c>
      <c r="L907" t="n">
        <v>2.75</v>
      </c>
      <c r="M907" t="n">
        <v>46</v>
      </c>
      <c r="N907" t="n">
        <v>55.21</v>
      </c>
      <c r="O907" t="n">
        <v>29301.44</v>
      </c>
      <c r="P907" t="n">
        <v>179.92</v>
      </c>
      <c r="Q907" t="n">
        <v>624.05</v>
      </c>
      <c r="R907" t="n">
        <v>62.46</v>
      </c>
      <c r="S907" t="n">
        <v>29.8</v>
      </c>
      <c r="T907" t="n">
        <v>15050.14</v>
      </c>
      <c r="U907" t="n">
        <v>0.48</v>
      </c>
      <c r="V907" t="n">
        <v>0.8</v>
      </c>
      <c r="W907" t="n">
        <v>2.43</v>
      </c>
      <c r="X907" t="n">
        <v>0.96</v>
      </c>
      <c r="Y907" t="n">
        <v>1</v>
      </c>
      <c r="Z907" t="n">
        <v>10</v>
      </c>
    </row>
    <row r="908">
      <c r="A908" t="n">
        <v>8</v>
      </c>
      <c r="B908" t="n">
        <v>120</v>
      </c>
      <c r="C908" t="inlineStr">
        <is>
          <t xml:space="preserve">CONCLUIDO	</t>
        </is>
      </c>
      <c r="D908" t="n">
        <v>6.1244</v>
      </c>
      <c r="E908" t="n">
        <v>16.33</v>
      </c>
      <c r="F908" t="n">
        <v>11.61</v>
      </c>
      <c r="G908" t="n">
        <v>15.84</v>
      </c>
      <c r="H908" t="n">
        <v>0.23</v>
      </c>
      <c r="I908" t="n">
        <v>44</v>
      </c>
      <c r="J908" t="n">
        <v>236.11</v>
      </c>
      <c r="K908" t="n">
        <v>57.72</v>
      </c>
      <c r="L908" t="n">
        <v>3</v>
      </c>
      <c r="M908" t="n">
        <v>42</v>
      </c>
      <c r="N908" t="n">
        <v>55.39</v>
      </c>
      <c r="O908" t="n">
        <v>29354.61</v>
      </c>
      <c r="P908" t="n">
        <v>177.94</v>
      </c>
      <c r="Q908" t="n">
        <v>624.08</v>
      </c>
      <c r="R908" t="n">
        <v>59.32</v>
      </c>
      <c r="S908" t="n">
        <v>29.8</v>
      </c>
      <c r="T908" t="n">
        <v>13498.21</v>
      </c>
      <c r="U908" t="n">
        <v>0.5</v>
      </c>
      <c r="V908" t="n">
        <v>0.8</v>
      </c>
      <c r="W908" t="n">
        <v>2.42</v>
      </c>
      <c r="X908" t="n">
        <v>0.87</v>
      </c>
      <c r="Y908" t="n">
        <v>1</v>
      </c>
      <c r="Z908" t="n">
        <v>10</v>
      </c>
    </row>
    <row r="909">
      <c r="A909" t="n">
        <v>9</v>
      </c>
      <c r="B909" t="n">
        <v>120</v>
      </c>
      <c r="C909" t="inlineStr">
        <is>
          <t xml:space="preserve">CONCLUIDO	</t>
        </is>
      </c>
      <c r="D909" t="n">
        <v>6.2242</v>
      </c>
      <c r="E909" t="n">
        <v>16.07</v>
      </c>
      <c r="F909" t="n">
        <v>11.54</v>
      </c>
      <c r="G909" t="n">
        <v>17.3</v>
      </c>
      <c r="H909" t="n">
        <v>0.24</v>
      </c>
      <c r="I909" t="n">
        <v>40</v>
      </c>
      <c r="J909" t="n">
        <v>236.54</v>
      </c>
      <c r="K909" t="n">
        <v>57.72</v>
      </c>
      <c r="L909" t="n">
        <v>3.25</v>
      </c>
      <c r="M909" t="n">
        <v>38</v>
      </c>
      <c r="N909" t="n">
        <v>55.57</v>
      </c>
      <c r="O909" t="n">
        <v>29407.85</v>
      </c>
      <c r="P909" t="n">
        <v>176.16</v>
      </c>
      <c r="Q909" t="n">
        <v>624.0700000000001</v>
      </c>
      <c r="R909" t="n">
        <v>57.06</v>
      </c>
      <c r="S909" t="n">
        <v>29.8</v>
      </c>
      <c r="T909" t="n">
        <v>12387.4</v>
      </c>
      <c r="U909" t="n">
        <v>0.52</v>
      </c>
      <c r="V909" t="n">
        <v>0.8100000000000001</v>
      </c>
      <c r="W909" t="n">
        <v>2.41</v>
      </c>
      <c r="X909" t="n">
        <v>0.79</v>
      </c>
      <c r="Y909" t="n">
        <v>1</v>
      </c>
      <c r="Z909" t="n">
        <v>10</v>
      </c>
    </row>
    <row r="910">
      <c r="A910" t="n">
        <v>10</v>
      </c>
      <c r="B910" t="n">
        <v>120</v>
      </c>
      <c r="C910" t="inlineStr">
        <is>
          <t xml:space="preserve">CONCLUIDO	</t>
        </is>
      </c>
      <c r="D910" t="n">
        <v>6.3035</v>
      </c>
      <c r="E910" t="n">
        <v>15.86</v>
      </c>
      <c r="F910" t="n">
        <v>11.47</v>
      </c>
      <c r="G910" t="n">
        <v>18.6</v>
      </c>
      <c r="H910" t="n">
        <v>0.26</v>
      </c>
      <c r="I910" t="n">
        <v>37</v>
      </c>
      <c r="J910" t="n">
        <v>236.98</v>
      </c>
      <c r="K910" t="n">
        <v>57.72</v>
      </c>
      <c r="L910" t="n">
        <v>3.5</v>
      </c>
      <c r="M910" t="n">
        <v>35</v>
      </c>
      <c r="N910" t="n">
        <v>55.75</v>
      </c>
      <c r="O910" t="n">
        <v>29461.15</v>
      </c>
      <c r="P910" t="n">
        <v>174.91</v>
      </c>
      <c r="Q910" t="n">
        <v>624.02</v>
      </c>
      <c r="R910" t="n">
        <v>54.58</v>
      </c>
      <c r="S910" t="n">
        <v>29.8</v>
      </c>
      <c r="T910" t="n">
        <v>11163.14</v>
      </c>
      <c r="U910" t="n">
        <v>0.55</v>
      </c>
      <c r="V910" t="n">
        <v>0.8100000000000001</v>
      </c>
      <c r="W910" t="n">
        <v>2.42</v>
      </c>
      <c r="X910" t="n">
        <v>0.72</v>
      </c>
      <c r="Y910" t="n">
        <v>1</v>
      </c>
      <c r="Z910" t="n">
        <v>10</v>
      </c>
    </row>
    <row r="911">
      <c r="A911" t="n">
        <v>11</v>
      </c>
      <c r="B911" t="n">
        <v>120</v>
      </c>
      <c r="C911" t="inlineStr">
        <is>
          <t xml:space="preserve">CONCLUIDO	</t>
        </is>
      </c>
      <c r="D911" t="n">
        <v>6.3522</v>
      </c>
      <c r="E911" t="n">
        <v>15.74</v>
      </c>
      <c r="F911" t="n">
        <v>11.44</v>
      </c>
      <c r="G911" t="n">
        <v>19.61</v>
      </c>
      <c r="H911" t="n">
        <v>0.28</v>
      </c>
      <c r="I911" t="n">
        <v>35</v>
      </c>
      <c r="J911" t="n">
        <v>237.41</v>
      </c>
      <c r="K911" t="n">
        <v>57.72</v>
      </c>
      <c r="L911" t="n">
        <v>3.75</v>
      </c>
      <c r="M911" t="n">
        <v>33</v>
      </c>
      <c r="N911" t="n">
        <v>55.93</v>
      </c>
      <c r="O911" t="n">
        <v>29514.51</v>
      </c>
      <c r="P911" t="n">
        <v>173.94</v>
      </c>
      <c r="Q911" t="n">
        <v>624.15</v>
      </c>
      <c r="R911" t="n">
        <v>53.58</v>
      </c>
      <c r="S911" t="n">
        <v>29.8</v>
      </c>
      <c r="T911" t="n">
        <v>10672.08</v>
      </c>
      <c r="U911" t="n">
        <v>0.5600000000000001</v>
      </c>
      <c r="V911" t="n">
        <v>0.82</v>
      </c>
      <c r="W911" t="n">
        <v>2.42</v>
      </c>
      <c r="X911" t="n">
        <v>0.6899999999999999</v>
      </c>
      <c r="Y911" t="n">
        <v>1</v>
      </c>
      <c r="Z911" t="n">
        <v>10</v>
      </c>
    </row>
    <row r="912">
      <c r="A912" t="n">
        <v>12</v>
      </c>
      <c r="B912" t="n">
        <v>120</v>
      </c>
      <c r="C912" t="inlineStr">
        <is>
          <t xml:space="preserve">CONCLUIDO	</t>
        </is>
      </c>
      <c r="D912" t="n">
        <v>6.4357</v>
      </c>
      <c r="E912" t="n">
        <v>15.54</v>
      </c>
      <c r="F912" t="n">
        <v>11.37</v>
      </c>
      <c r="G912" t="n">
        <v>21.32</v>
      </c>
      <c r="H912" t="n">
        <v>0.3</v>
      </c>
      <c r="I912" t="n">
        <v>32</v>
      </c>
      <c r="J912" t="n">
        <v>237.84</v>
      </c>
      <c r="K912" t="n">
        <v>57.72</v>
      </c>
      <c r="L912" t="n">
        <v>4</v>
      </c>
      <c r="M912" t="n">
        <v>30</v>
      </c>
      <c r="N912" t="n">
        <v>56.12</v>
      </c>
      <c r="O912" t="n">
        <v>29567.95</v>
      </c>
      <c r="P912" t="n">
        <v>172.54</v>
      </c>
      <c r="Q912" t="n">
        <v>624.0700000000001</v>
      </c>
      <c r="R912" t="n">
        <v>51.76</v>
      </c>
      <c r="S912" t="n">
        <v>29.8</v>
      </c>
      <c r="T912" t="n">
        <v>9780.51</v>
      </c>
      <c r="U912" t="n">
        <v>0.58</v>
      </c>
      <c r="V912" t="n">
        <v>0.82</v>
      </c>
      <c r="W912" t="n">
        <v>2.4</v>
      </c>
      <c r="X912" t="n">
        <v>0.62</v>
      </c>
      <c r="Y912" t="n">
        <v>1</v>
      </c>
      <c r="Z912" t="n">
        <v>10</v>
      </c>
    </row>
    <row r="913">
      <c r="A913" t="n">
        <v>13</v>
      </c>
      <c r="B913" t="n">
        <v>120</v>
      </c>
      <c r="C913" t="inlineStr">
        <is>
          <t xml:space="preserve">CONCLUIDO	</t>
        </is>
      </c>
      <c r="D913" t="n">
        <v>6.4936</v>
      </c>
      <c r="E913" t="n">
        <v>15.4</v>
      </c>
      <c r="F913" t="n">
        <v>11.32</v>
      </c>
      <c r="G913" t="n">
        <v>22.65</v>
      </c>
      <c r="H913" t="n">
        <v>0.32</v>
      </c>
      <c r="I913" t="n">
        <v>30</v>
      </c>
      <c r="J913" t="n">
        <v>238.28</v>
      </c>
      <c r="K913" t="n">
        <v>57.72</v>
      </c>
      <c r="L913" t="n">
        <v>4.25</v>
      </c>
      <c r="M913" t="n">
        <v>28</v>
      </c>
      <c r="N913" t="n">
        <v>56.3</v>
      </c>
      <c r="O913" t="n">
        <v>29621.44</v>
      </c>
      <c r="P913" t="n">
        <v>171.19</v>
      </c>
      <c r="Q913" t="n">
        <v>624.08</v>
      </c>
      <c r="R913" t="n">
        <v>50.14</v>
      </c>
      <c r="S913" t="n">
        <v>29.8</v>
      </c>
      <c r="T913" t="n">
        <v>8976.59</v>
      </c>
      <c r="U913" t="n">
        <v>0.59</v>
      </c>
      <c r="V913" t="n">
        <v>0.82</v>
      </c>
      <c r="W913" t="n">
        <v>2.4</v>
      </c>
      <c r="X913" t="n">
        <v>0.58</v>
      </c>
      <c r="Y913" t="n">
        <v>1</v>
      </c>
      <c r="Z913" t="n">
        <v>10</v>
      </c>
    </row>
    <row r="914">
      <c r="A914" t="n">
        <v>14</v>
      </c>
      <c r="B914" t="n">
        <v>120</v>
      </c>
      <c r="C914" t="inlineStr">
        <is>
          <t xml:space="preserve">CONCLUIDO	</t>
        </is>
      </c>
      <c r="D914" t="n">
        <v>6.5173</v>
      </c>
      <c r="E914" t="n">
        <v>15.34</v>
      </c>
      <c r="F914" t="n">
        <v>11.31</v>
      </c>
      <c r="G914" t="n">
        <v>23.41</v>
      </c>
      <c r="H914" t="n">
        <v>0.34</v>
      </c>
      <c r="I914" t="n">
        <v>29</v>
      </c>
      <c r="J914" t="n">
        <v>238.71</v>
      </c>
      <c r="K914" t="n">
        <v>57.72</v>
      </c>
      <c r="L914" t="n">
        <v>4.5</v>
      </c>
      <c r="M914" t="n">
        <v>27</v>
      </c>
      <c r="N914" t="n">
        <v>56.49</v>
      </c>
      <c r="O914" t="n">
        <v>29675.01</v>
      </c>
      <c r="P914" t="n">
        <v>170.71</v>
      </c>
      <c r="Q914" t="n">
        <v>624.05</v>
      </c>
      <c r="R914" t="n">
        <v>50.12</v>
      </c>
      <c r="S914" t="n">
        <v>29.8</v>
      </c>
      <c r="T914" t="n">
        <v>8975.209999999999</v>
      </c>
      <c r="U914" t="n">
        <v>0.59</v>
      </c>
      <c r="V914" t="n">
        <v>0.83</v>
      </c>
      <c r="W914" t="n">
        <v>2.39</v>
      </c>
      <c r="X914" t="n">
        <v>0.57</v>
      </c>
      <c r="Y914" t="n">
        <v>1</v>
      </c>
      <c r="Z914" t="n">
        <v>10</v>
      </c>
    </row>
    <row r="915">
      <c r="A915" t="n">
        <v>15</v>
      </c>
      <c r="B915" t="n">
        <v>120</v>
      </c>
      <c r="C915" t="inlineStr">
        <is>
          <t xml:space="preserve">CONCLUIDO	</t>
        </is>
      </c>
      <c r="D915" t="n">
        <v>6.5738</v>
      </c>
      <c r="E915" t="n">
        <v>15.21</v>
      </c>
      <c r="F915" t="n">
        <v>11.27</v>
      </c>
      <c r="G915" t="n">
        <v>25.05</v>
      </c>
      <c r="H915" t="n">
        <v>0.35</v>
      </c>
      <c r="I915" t="n">
        <v>27</v>
      </c>
      <c r="J915" t="n">
        <v>239.14</v>
      </c>
      <c r="K915" t="n">
        <v>57.72</v>
      </c>
      <c r="L915" t="n">
        <v>4.75</v>
      </c>
      <c r="M915" t="n">
        <v>25</v>
      </c>
      <c r="N915" t="n">
        <v>56.67</v>
      </c>
      <c r="O915" t="n">
        <v>29728.63</v>
      </c>
      <c r="P915" t="n">
        <v>169.68</v>
      </c>
      <c r="Q915" t="n">
        <v>624.02</v>
      </c>
      <c r="R915" t="n">
        <v>48.67</v>
      </c>
      <c r="S915" t="n">
        <v>29.8</v>
      </c>
      <c r="T915" t="n">
        <v>8257.959999999999</v>
      </c>
      <c r="U915" t="n">
        <v>0.61</v>
      </c>
      <c r="V915" t="n">
        <v>0.83</v>
      </c>
      <c r="W915" t="n">
        <v>2.4</v>
      </c>
      <c r="X915" t="n">
        <v>0.53</v>
      </c>
      <c r="Y915" t="n">
        <v>1</v>
      </c>
      <c r="Z915" t="n">
        <v>10</v>
      </c>
    </row>
    <row r="916">
      <c r="A916" t="n">
        <v>16</v>
      </c>
      <c r="B916" t="n">
        <v>120</v>
      </c>
      <c r="C916" t="inlineStr">
        <is>
          <t xml:space="preserve">CONCLUIDO	</t>
        </is>
      </c>
      <c r="D916" t="n">
        <v>6.5979</v>
      </c>
      <c r="E916" t="n">
        <v>15.16</v>
      </c>
      <c r="F916" t="n">
        <v>11.26</v>
      </c>
      <c r="G916" t="n">
        <v>25.99</v>
      </c>
      <c r="H916" t="n">
        <v>0.37</v>
      </c>
      <c r="I916" t="n">
        <v>26</v>
      </c>
      <c r="J916" t="n">
        <v>239.58</v>
      </c>
      <c r="K916" t="n">
        <v>57.72</v>
      </c>
      <c r="L916" t="n">
        <v>5</v>
      </c>
      <c r="M916" t="n">
        <v>24</v>
      </c>
      <c r="N916" t="n">
        <v>56.86</v>
      </c>
      <c r="O916" t="n">
        <v>29782.33</v>
      </c>
      <c r="P916" t="n">
        <v>169.05</v>
      </c>
      <c r="Q916" t="n">
        <v>623.97</v>
      </c>
      <c r="R916" t="n">
        <v>47.95</v>
      </c>
      <c r="S916" t="n">
        <v>29.8</v>
      </c>
      <c r="T916" t="n">
        <v>7904.69</v>
      </c>
      <c r="U916" t="n">
        <v>0.62</v>
      </c>
      <c r="V916" t="n">
        <v>0.83</v>
      </c>
      <c r="W916" t="n">
        <v>2.41</v>
      </c>
      <c r="X916" t="n">
        <v>0.52</v>
      </c>
      <c r="Y916" t="n">
        <v>1</v>
      </c>
      <c r="Z916" t="n">
        <v>10</v>
      </c>
    </row>
    <row r="917">
      <c r="A917" t="n">
        <v>17</v>
      </c>
      <c r="B917" t="n">
        <v>120</v>
      </c>
      <c r="C917" t="inlineStr">
        <is>
          <t xml:space="preserve">CONCLUIDO	</t>
        </is>
      </c>
      <c r="D917" t="n">
        <v>6.6627</v>
      </c>
      <c r="E917" t="n">
        <v>15.01</v>
      </c>
      <c r="F917" t="n">
        <v>11.21</v>
      </c>
      <c r="G917" t="n">
        <v>28.02</v>
      </c>
      <c r="H917" t="n">
        <v>0.39</v>
      </c>
      <c r="I917" t="n">
        <v>24</v>
      </c>
      <c r="J917" t="n">
        <v>240.02</v>
      </c>
      <c r="K917" t="n">
        <v>57.72</v>
      </c>
      <c r="L917" t="n">
        <v>5.25</v>
      </c>
      <c r="M917" t="n">
        <v>22</v>
      </c>
      <c r="N917" t="n">
        <v>57.04</v>
      </c>
      <c r="O917" t="n">
        <v>29836.09</v>
      </c>
      <c r="P917" t="n">
        <v>167.82</v>
      </c>
      <c r="Q917" t="n">
        <v>624</v>
      </c>
      <c r="R917" t="n">
        <v>46.56</v>
      </c>
      <c r="S917" t="n">
        <v>29.8</v>
      </c>
      <c r="T917" t="n">
        <v>7218.13</v>
      </c>
      <c r="U917" t="n">
        <v>0.64</v>
      </c>
      <c r="V917" t="n">
        <v>0.83</v>
      </c>
      <c r="W917" t="n">
        <v>2.39</v>
      </c>
      <c r="X917" t="n">
        <v>0.46</v>
      </c>
      <c r="Y917" t="n">
        <v>1</v>
      </c>
      <c r="Z917" t="n">
        <v>10</v>
      </c>
    </row>
    <row r="918">
      <c r="A918" t="n">
        <v>18</v>
      </c>
      <c r="B918" t="n">
        <v>120</v>
      </c>
      <c r="C918" t="inlineStr">
        <is>
          <t xml:space="preserve">CONCLUIDO	</t>
        </is>
      </c>
      <c r="D918" t="n">
        <v>6.6952</v>
      </c>
      <c r="E918" t="n">
        <v>14.94</v>
      </c>
      <c r="F918" t="n">
        <v>11.18</v>
      </c>
      <c r="G918" t="n">
        <v>29.16</v>
      </c>
      <c r="H918" t="n">
        <v>0.41</v>
      </c>
      <c r="I918" t="n">
        <v>23</v>
      </c>
      <c r="J918" t="n">
        <v>240.45</v>
      </c>
      <c r="K918" t="n">
        <v>57.72</v>
      </c>
      <c r="L918" t="n">
        <v>5.5</v>
      </c>
      <c r="M918" t="n">
        <v>21</v>
      </c>
      <c r="N918" t="n">
        <v>57.23</v>
      </c>
      <c r="O918" t="n">
        <v>29890.04</v>
      </c>
      <c r="P918" t="n">
        <v>166.84</v>
      </c>
      <c r="Q918" t="n">
        <v>624.0599999999999</v>
      </c>
      <c r="R918" t="n">
        <v>45.87</v>
      </c>
      <c r="S918" t="n">
        <v>29.8</v>
      </c>
      <c r="T918" t="n">
        <v>6876.86</v>
      </c>
      <c r="U918" t="n">
        <v>0.65</v>
      </c>
      <c r="V918" t="n">
        <v>0.84</v>
      </c>
      <c r="W918" t="n">
        <v>2.38</v>
      </c>
      <c r="X918" t="n">
        <v>0.43</v>
      </c>
      <c r="Y918" t="n">
        <v>1</v>
      </c>
      <c r="Z918" t="n">
        <v>10</v>
      </c>
    </row>
    <row r="919">
      <c r="A919" t="n">
        <v>19</v>
      </c>
      <c r="B919" t="n">
        <v>120</v>
      </c>
      <c r="C919" t="inlineStr">
        <is>
          <t xml:space="preserve">CONCLUIDO	</t>
        </is>
      </c>
      <c r="D919" t="n">
        <v>6.7203</v>
      </c>
      <c r="E919" t="n">
        <v>14.88</v>
      </c>
      <c r="F919" t="n">
        <v>11.17</v>
      </c>
      <c r="G919" t="n">
        <v>30.46</v>
      </c>
      <c r="H919" t="n">
        <v>0.42</v>
      </c>
      <c r="I919" t="n">
        <v>22</v>
      </c>
      <c r="J919" t="n">
        <v>240.89</v>
      </c>
      <c r="K919" t="n">
        <v>57.72</v>
      </c>
      <c r="L919" t="n">
        <v>5.75</v>
      </c>
      <c r="M919" t="n">
        <v>20</v>
      </c>
      <c r="N919" t="n">
        <v>57.42</v>
      </c>
      <c r="O919" t="n">
        <v>29943.94</v>
      </c>
      <c r="P919" t="n">
        <v>166.35</v>
      </c>
      <c r="Q919" t="n">
        <v>623.98</v>
      </c>
      <c r="R919" t="n">
        <v>45.52</v>
      </c>
      <c r="S919" t="n">
        <v>29.8</v>
      </c>
      <c r="T919" t="n">
        <v>6708.72</v>
      </c>
      <c r="U919" t="n">
        <v>0.65</v>
      </c>
      <c r="V919" t="n">
        <v>0.84</v>
      </c>
      <c r="W919" t="n">
        <v>2.39</v>
      </c>
      <c r="X919" t="n">
        <v>0.42</v>
      </c>
      <c r="Y919" t="n">
        <v>1</v>
      </c>
      <c r="Z919" t="n">
        <v>10</v>
      </c>
    </row>
    <row r="920">
      <c r="A920" t="n">
        <v>20</v>
      </c>
      <c r="B920" t="n">
        <v>120</v>
      </c>
      <c r="C920" t="inlineStr">
        <is>
          <t xml:space="preserve">CONCLUIDO	</t>
        </is>
      </c>
      <c r="D920" t="n">
        <v>6.7537</v>
      </c>
      <c r="E920" t="n">
        <v>14.81</v>
      </c>
      <c r="F920" t="n">
        <v>11.14</v>
      </c>
      <c r="G920" t="n">
        <v>31.83</v>
      </c>
      <c r="H920" t="n">
        <v>0.44</v>
      </c>
      <c r="I920" t="n">
        <v>21</v>
      </c>
      <c r="J920" t="n">
        <v>241.33</v>
      </c>
      <c r="K920" t="n">
        <v>57.72</v>
      </c>
      <c r="L920" t="n">
        <v>6</v>
      </c>
      <c r="M920" t="n">
        <v>19</v>
      </c>
      <c r="N920" t="n">
        <v>57.6</v>
      </c>
      <c r="O920" t="n">
        <v>29997.9</v>
      </c>
      <c r="P920" t="n">
        <v>165.22</v>
      </c>
      <c r="Q920" t="n">
        <v>623.98</v>
      </c>
      <c r="R920" t="n">
        <v>44.58</v>
      </c>
      <c r="S920" t="n">
        <v>29.8</v>
      </c>
      <c r="T920" t="n">
        <v>6242.28</v>
      </c>
      <c r="U920" t="n">
        <v>0.67</v>
      </c>
      <c r="V920" t="n">
        <v>0.84</v>
      </c>
      <c r="W920" t="n">
        <v>2.39</v>
      </c>
      <c r="X920" t="n">
        <v>0.39</v>
      </c>
      <c r="Y920" t="n">
        <v>1</v>
      </c>
      <c r="Z920" t="n">
        <v>10</v>
      </c>
    </row>
    <row r="921">
      <c r="A921" t="n">
        <v>21</v>
      </c>
      <c r="B921" t="n">
        <v>120</v>
      </c>
      <c r="C921" t="inlineStr">
        <is>
          <t xml:space="preserve">CONCLUIDO	</t>
        </is>
      </c>
      <c r="D921" t="n">
        <v>6.78</v>
      </c>
      <c r="E921" t="n">
        <v>14.75</v>
      </c>
      <c r="F921" t="n">
        <v>11.13</v>
      </c>
      <c r="G921" t="n">
        <v>33.39</v>
      </c>
      <c r="H921" t="n">
        <v>0.46</v>
      </c>
      <c r="I921" t="n">
        <v>20</v>
      </c>
      <c r="J921" t="n">
        <v>241.77</v>
      </c>
      <c r="K921" t="n">
        <v>57.72</v>
      </c>
      <c r="L921" t="n">
        <v>6.25</v>
      </c>
      <c r="M921" t="n">
        <v>18</v>
      </c>
      <c r="N921" t="n">
        <v>57.79</v>
      </c>
      <c r="O921" t="n">
        <v>30051.93</v>
      </c>
      <c r="P921" t="n">
        <v>164.82</v>
      </c>
      <c r="Q921" t="n">
        <v>623.97</v>
      </c>
      <c r="R921" t="n">
        <v>44.13</v>
      </c>
      <c r="S921" t="n">
        <v>29.8</v>
      </c>
      <c r="T921" t="n">
        <v>6021.97</v>
      </c>
      <c r="U921" t="n">
        <v>0.68</v>
      </c>
      <c r="V921" t="n">
        <v>0.84</v>
      </c>
      <c r="W921" t="n">
        <v>2.39</v>
      </c>
      <c r="X921" t="n">
        <v>0.38</v>
      </c>
      <c r="Y921" t="n">
        <v>1</v>
      </c>
      <c r="Z921" t="n">
        <v>10</v>
      </c>
    </row>
    <row r="922">
      <c r="A922" t="n">
        <v>22</v>
      </c>
      <c r="B922" t="n">
        <v>120</v>
      </c>
      <c r="C922" t="inlineStr">
        <is>
          <t xml:space="preserve">CONCLUIDO	</t>
        </is>
      </c>
      <c r="D922" t="n">
        <v>6.7789</v>
      </c>
      <c r="E922" t="n">
        <v>14.75</v>
      </c>
      <c r="F922" t="n">
        <v>11.13</v>
      </c>
      <c r="G922" t="n">
        <v>33.4</v>
      </c>
      <c r="H922" t="n">
        <v>0.48</v>
      </c>
      <c r="I922" t="n">
        <v>20</v>
      </c>
      <c r="J922" t="n">
        <v>242.2</v>
      </c>
      <c r="K922" t="n">
        <v>57.72</v>
      </c>
      <c r="L922" t="n">
        <v>6.5</v>
      </c>
      <c r="M922" t="n">
        <v>18</v>
      </c>
      <c r="N922" t="n">
        <v>57.98</v>
      </c>
      <c r="O922" t="n">
        <v>30106.03</v>
      </c>
      <c r="P922" t="n">
        <v>164.26</v>
      </c>
      <c r="Q922" t="n">
        <v>624</v>
      </c>
      <c r="R922" t="n">
        <v>44.14</v>
      </c>
      <c r="S922" t="n">
        <v>29.8</v>
      </c>
      <c r="T922" t="n">
        <v>6030.63</v>
      </c>
      <c r="U922" t="n">
        <v>0.67</v>
      </c>
      <c r="V922" t="n">
        <v>0.84</v>
      </c>
      <c r="W922" t="n">
        <v>2.39</v>
      </c>
      <c r="X922" t="n">
        <v>0.38</v>
      </c>
      <c r="Y922" t="n">
        <v>1</v>
      </c>
      <c r="Z922" t="n">
        <v>10</v>
      </c>
    </row>
    <row r="923">
      <c r="A923" t="n">
        <v>23</v>
      </c>
      <c r="B923" t="n">
        <v>120</v>
      </c>
      <c r="C923" t="inlineStr">
        <is>
          <t xml:space="preserve">CONCLUIDO	</t>
        </is>
      </c>
      <c r="D923" t="n">
        <v>6.8089</v>
      </c>
      <c r="E923" t="n">
        <v>14.69</v>
      </c>
      <c r="F923" t="n">
        <v>11.11</v>
      </c>
      <c r="G923" t="n">
        <v>35.09</v>
      </c>
      <c r="H923" t="n">
        <v>0.49</v>
      </c>
      <c r="I923" t="n">
        <v>19</v>
      </c>
      <c r="J923" t="n">
        <v>242.64</v>
      </c>
      <c r="K923" t="n">
        <v>57.72</v>
      </c>
      <c r="L923" t="n">
        <v>6.75</v>
      </c>
      <c r="M923" t="n">
        <v>17</v>
      </c>
      <c r="N923" t="n">
        <v>58.17</v>
      </c>
      <c r="O923" t="n">
        <v>30160.2</v>
      </c>
      <c r="P923" t="n">
        <v>163.59</v>
      </c>
      <c r="Q923" t="n">
        <v>624</v>
      </c>
      <c r="R923" t="n">
        <v>43.53</v>
      </c>
      <c r="S923" t="n">
        <v>29.8</v>
      </c>
      <c r="T923" t="n">
        <v>5728.69</v>
      </c>
      <c r="U923" t="n">
        <v>0.68</v>
      </c>
      <c r="V923" t="n">
        <v>0.84</v>
      </c>
      <c r="W923" t="n">
        <v>2.39</v>
      </c>
      <c r="X923" t="n">
        <v>0.37</v>
      </c>
      <c r="Y923" t="n">
        <v>1</v>
      </c>
      <c r="Z923" t="n">
        <v>10</v>
      </c>
    </row>
    <row r="924">
      <c r="A924" t="n">
        <v>24</v>
      </c>
      <c r="B924" t="n">
        <v>120</v>
      </c>
      <c r="C924" t="inlineStr">
        <is>
          <t xml:space="preserve">CONCLUIDO	</t>
        </is>
      </c>
      <c r="D924" t="n">
        <v>6.8432</v>
      </c>
      <c r="E924" t="n">
        <v>14.61</v>
      </c>
      <c r="F924" t="n">
        <v>11.08</v>
      </c>
      <c r="G924" t="n">
        <v>36.95</v>
      </c>
      <c r="H924" t="n">
        <v>0.51</v>
      </c>
      <c r="I924" t="n">
        <v>18</v>
      </c>
      <c r="J924" t="n">
        <v>243.08</v>
      </c>
      <c r="K924" t="n">
        <v>57.72</v>
      </c>
      <c r="L924" t="n">
        <v>7</v>
      </c>
      <c r="M924" t="n">
        <v>16</v>
      </c>
      <c r="N924" t="n">
        <v>58.36</v>
      </c>
      <c r="O924" t="n">
        <v>30214.44</v>
      </c>
      <c r="P924" t="n">
        <v>162.66</v>
      </c>
      <c r="Q924" t="n">
        <v>623.97</v>
      </c>
      <c r="R924" t="n">
        <v>42.87</v>
      </c>
      <c r="S924" t="n">
        <v>29.8</v>
      </c>
      <c r="T924" t="n">
        <v>5404.58</v>
      </c>
      <c r="U924" t="n">
        <v>0.6899999999999999</v>
      </c>
      <c r="V924" t="n">
        <v>0.84</v>
      </c>
      <c r="W924" t="n">
        <v>2.38</v>
      </c>
      <c r="X924" t="n">
        <v>0.34</v>
      </c>
      <c r="Y924" t="n">
        <v>1</v>
      </c>
      <c r="Z924" t="n">
        <v>10</v>
      </c>
    </row>
    <row r="925">
      <c r="A925" t="n">
        <v>25</v>
      </c>
      <c r="B925" t="n">
        <v>120</v>
      </c>
      <c r="C925" t="inlineStr">
        <is>
          <t xml:space="preserve">CONCLUIDO	</t>
        </is>
      </c>
      <c r="D925" t="n">
        <v>6.871</v>
      </c>
      <c r="E925" t="n">
        <v>14.55</v>
      </c>
      <c r="F925" t="n">
        <v>11.07</v>
      </c>
      <c r="G925" t="n">
        <v>39.07</v>
      </c>
      <c r="H925" t="n">
        <v>0.53</v>
      </c>
      <c r="I925" t="n">
        <v>17</v>
      </c>
      <c r="J925" t="n">
        <v>243.52</v>
      </c>
      <c r="K925" t="n">
        <v>57.72</v>
      </c>
      <c r="L925" t="n">
        <v>7.25</v>
      </c>
      <c r="M925" t="n">
        <v>15</v>
      </c>
      <c r="N925" t="n">
        <v>58.55</v>
      </c>
      <c r="O925" t="n">
        <v>30268.74</v>
      </c>
      <c r="P925" t="n">
        <v>161.43</v>
      </c>
      <c r="Q925" t="n">
        <v>623.97</v>
      </c>
      <c r="R925" t="n">
        <v>42.25</v>
      </c>
      <c r="S925" t="n">
        <v>29.8</v>
      </c>
      <c r="T925" t="n">
        <v>5097.64</v>
      </c>
      <c r="U925" t="n">
        <v>0.71</v>
      </c>
      <c r="V925" t="n">
        <v>0.84</v>
      </c>
      <c r="W925" t="n">
        <v>2.38</v>
      </c>
      <c r="X925" t="n">
        <v>0.32</v>
      </c>
      <c r="Y925" t="n">
        <v>1</v>
      </c>
      <c r="Z925" t="n">
        <v>10</v>
      </c>
    </row>
    <row r="926">
      <c r="A926" t="n">
        <v>26</v>
      </c>
      <c r="B926" t="n">
        <v>120</v>
      </c>
      <c r="C926" t="inlineStr">
        <is>
          <t xml:space="preserve">CONCLUIDO	</t>
        </is>
      </c>
      <c r="D926" t="n">
        <v>6.8658</v>
      </c>
      <c r="E926" t="n">
        <v>14.56</v>
      </c>
      <c r="F926" t="n">
        <v>11.08</v>
      </c>
      <c r="G926" t="n">
        <v>39.11</v>
      </c>
      <c r="H926" t="n">
        <v>0.55</v>
      </c>
      <c r="I926" t="n">
        <v>17</v>
      </c>
      <c r="J926" t="n">
        <v>243.96</v>
      </c>
      <c r="K926" t="n">
        <v>57.72</v>
      </c>
      <c r="L926" t="n">
        <v>7.5</v>
      </c>
      <c r="M926" t="n">
        <v>15</v>
      </c>
      <c r="N926" t="n">
        <v>58.74</v>
      </c>
      <c r="O926" t="n">
        <v>30323.11</v>
      </c>
      <c r="P926" t="n">
        <v>161.88</v>
      </c>
      <c r="Q926" t="n">
        <v>623.97</v>
      </c>
      <c r="R926" t="n">
        <v>42.65</v>
      </c>
      <c r="S926" t="n">
        <v>29.8</v>
      </c>
      <c r="T926" t="n">
        <v>5298.42</v>
      </c>
      <c r="U926" t="n">
        <v>0.7</v>
      </c>
      <c r="V926" t="n">
        <v>0.84</v>
      </c>
      <c r="W926" t="n">
        <v>2.38</v>
      </c>
      <c r="X926" t="n">
        <v>0.34</v>
      </c>
      <c r="Y926" t="n">
        <v>1</v>
      </c>
      <c r="Z926" t="n">
        <v>10</v>
      </c>
    </row>
    <row r="927">
      <c r="A927" t="n">
        <v>27</v>
      </c>
      <c r="B927" t="n">
        <v>120</v>
      </c>
      <c r="C927" t="inlineStr">
        <is>
          <t xml:space="preserve">CONCLUIDO	</t>
        </is>
      </c>
      <c r="D927" t="n">
        <v>6.9089</v>
      </c>
      <c r="E927" t="n">
        <v>14.47</v>
      </c>
      <c r="F927" t="n">
        <v>11.04</v>
      </c>
      <c r="G927" t="n">
        <v>41.39</v>
      </c>
      <c r="H927" t="n">
        <v>0.5600000000000001</v>
      </c>
      <c r="I927" t="n">
        <v>16</v>
      </c>
      <c r="J927" t="n">
        <v>244.41</v>
      </c>
      <c r="K927" t="n">
        <v>57.72</v>
      </c>
      <c r="L927" t="n">
        <v>7.75</v>
      </c>
      <c r="M927" t="n">
        <v>14</v>
      </c>
      <c r="N927" t="n">
        <v>58.93</v>
      </c>
      <c r="O927" t="n">
        <v>30377.55</v>
      </c>
      <c r="P927" t="n">
        <v>160.87</v>
      </c>
      <c r="Q927" t="n">
        <v>623.97</v>
      </c>
      <c r="R927" t="n">
        <v>41.32</v>
      </c>
      <c r="S927" t="n">
        <v>29.8</v>
      </c>
      <c r="T927" t="n">
        <v>4637.27</v>
      </c>
      <c r="U927" t="n">
        <v>0.72</v>
      </c>
      <c r="V927" t="n">
        <v>0.85</v>
      </c>
      <c r="W927" t="n">
        <v>2.38</v>
      </c>
      <c r="X927" t="n">
        <v>0.29</v>
      </c>
      <c r="Y927" t="n">
        <v>1</v>
      </c>
      <c r="Z927" t="n">
        <v>10</v>
      </c>
    </row>
    <row r="928">
      <c r="A928" t="n">
        <v>28</v>
      </c>
      <c r="B928" t="n">
        <v>120</v>
      </c>
      <c r="C928" t="inlineStr">
        <is>
          <t xml:space="preserve">CONCLUIDO	</t>
        </is>
      </c>
      <c r="D928" t="n">
        <v>6.9008</v>
      </c>
      <c r="E928" t="n">
        <v>14.49</v>
      </c>
      <c r="F928" t="n">
        <v>11.05</v>
      </c>
      <c r="G928" t="n">
        <v>41.45</v>
      </c>
      <c r="H928" t="n">
        <v>0.58</v>
      </c>
      <c r="I928" t="n">
        <v>16</v>
      </c>
      <c r="J928" t="n">
        <v>244.85</v>
      </c>
      <c r="K928" t="n">
        <v>57.72</v>
      </c>
      <c r="L928" t="n">
        <v>8</v>
      </c>
      <c r="M928" t="n">
        <v>14</v>
      </c>
      <c r="N928" t="n">
        <v>59.12</v>
      </c>
      <c r="O928" t="n">
        <v>30432.06</v>
      </c>
      <c r="P928" t="n">
        <v>160.5</v>
      </c>
      <c r="Q928" t="n">
        <v>624.0599999999999</v>
      </c>
      <c r="R928" t="n">
        <v>41.91</v>
      </c>
      <c r="S928" t="n">
        <v>29.8</v>
      </c>
      <c r="T928" t="n">
        <v>4930.67</v>
      </c>
      <c r="U928" t="n">
        <v>0.71</v>
      </c>
      <c r="V928" t="n">
        <v>0.85</v>
      </c>
      <c r="W928" t="n">
        <v>2.38</v>
      </c>
      <c r="X928" t="n">
        <v>0.31</v>
      </c>
      <c r="Y928" t="n">
        <v>1</v>
      </c>
      <c r="Z928" t="n">
        <v>10</v>
      </c>
    </row>
    <row r="929">
      <c r="A929" t="n">
        <v>29</v>
      </c>
      <c r="B929" t="n">
        <v>120</v>
      </c>
      <c r="C929" t="inlineStr">
        <is>
          <t xml:space="preserve">CONCLUIDO	</t>
        </is>
      </c>
      <c r="D929" t="n">
        <v>6.9328</v>
      </c>
      <c r="E929" t="n">
        <v>14.42</v>
      </c>
      <c r="F929" t="n">
        <v>11.03</v>
      </c>
      <c r="G929" t="n">
        <v>44.13</v>
      </c>
      <c r="H929" t="n">
        <v>0.6</v>
      </c>
      <c r="I929" t="n">
        <v>15</v>
      </c>
      <c r="J929" t="n">
        <v>245.29</v>
      </c>
      <c r="K929" t="n">
        <v>57.72</v>
      </c>
      <c r="L929" t="n">
        <v>8.25</v>
      </c>
      <c r="M929" t="n">
        <v>13</v>
      </c>
      <c r="N929" t="n">
        <v>59.32</v>
      </c>
      <c r="O929" t="n">
        <v>30486.64</v>
      </c>
      <c r="P929" t="n">
        <v>159.34</v>
      </c>
      <c r="Q929" t="n">
        <v>623.99</v>
      </c>
      <c r="R929" t="n">
        <v>41.11</v>
      </c>
      <c r="S929" t="n">
        <v>29.8</v>
      </c>
      <c r="T929" t="n">
        <v>4538.54</v>
      </c>
      <c r="U929" t="n">
        <v>0.72</v>
      </c>
      <c r="V929" t="n">
        <v>0.85</v>
      </c>
      <c r="W929" t="n">
        <v>2.38</v>
      </c>
      <c r="X929" t="n">
        <v>0.28</v>
      </c>
      <c r="Y929" t="n">
        <v>1</v>
      </c>
      <c r="Z929" t="n">
        <v>10</v>
      </c>
    </row>
    <row r="930">
      <c r="A930" t="n">
        <v>30</v>
      </c>
      <c r="B930" t="n">
        <v>120</v>
      </c>
      <c r="C930" t="inlineStr">
        <is>
          <t xml:space="preserve">CONCLUIDO	</t>
        </is>
      </c>
      <c r="D930" t="n">
        <v>6.9347</v>
      </c>
      <c r="E930" t="n">
        <v>14.42</v>
      </c>
      <c r="F930" t="n">
        <v>11.03</v>
      </c>
      <c r="G930" t="n">
        <v>44.11</v>
      </c>
      <c r="H930" t="n">
        <v>0.62</v>
      </c>
      <c r="I930" t="n">
        <v>15</v>
      </c>
      <c r="J930" t="n">
        <v>245.73</v>
      </c>
      <c r="K930" t="n">
        <v>57.72</v>
      </c>
      <c r="L930" t="n">
        <v>8.5</v>
      </c>
      <c r="M930" t="n">
        <v>13</v>
      </c>
      <c r="N930" t="n">
        <v>59.51</v>
      </c>
      <c r="O930" t="n">
        <v>30541.29</v>
      </c>
      <c r="P930" t="n">
        <v>159.43</v>
      </c>
      <c r="Q930" t="n">
        <v>624.09</v>
      </c>
      <c r="R930" t="n">
        <v>41.1</v>
      </c>
      <c r="S930" t="n">
        <v>29.8</v>
      </c>
      <c r="T930" t="n">
        <v>4533.29</v>
      </c>
      <c r="U930" t="n">
        <v>0.72</v>
      </c>
      <c r="V930" t="n">
        <v>0.85</v>
      </c>
      <c r="W930" t="n">
        <v>2.38</v>
      </c>
      <c r="X930" t="n">
        <v>0.28</v>
      </c>
      <c r="Y930" t="n">
        <v>1</v>
      </c>
      <c r="Z930" t="n">
        <v>10</v>
      </c>
    </row>
    <row r="931">
      <c r="A931" t="n">
        <v>31</v>
      </c>
      <c r="B931" t="n">
        <v>120</v>
      </c>
      <c r="C931" t="inlineStr">
        <is>
          <t xml:space="preserve">CONCLUIDO	</t>
        </is>
      </c>
      <c r="D931" t="n">
        <v>6.9681</v>
      </c>
      <c r="E931" t="n">
        <v>14.35</v>
      </c>
      <c r="F931" t="n">
        <v>11</v>
      </c>
      <c r="G931" t="n">
        <v>47.16</v>
      </c>
      <c r="H931" t="n">
        <v>0.63</v>
      </c>
      <c r="I931" t="n">
        <v>14</v>
      </c>
      <c r="J931" t="n">
        <v>246.18</v>
      </c>
      <c r="K931" t="n">
        <v>57.72</v>
      </c>
      <c r="L931" t="n">
        <v>8.75</v>
      </c>
      <c r="M931" t="n">
        <v>12</v>
      </c>
      <c r="N931" t="n">
        <v>59.7</v>
      </c>
      <c r="O931" t="n">
        <v>30596.01</v>
      </c>
      <c r="P931" t="n">
        <v>158.09</v>
      </c>
      <c r="Q931" t="n">
        <v>624.08</v>
      </c>
      <c r="R931" t="n">
        <v>40.31</v>
      </c>
      <c r="S931" t="n">
        <v>29.8</v>
      </c>
      <c r="T931" t="n">
        <v>4144.76</v>
      </c>
      <c r="U931" t="n">
        <v>0.74</v>
      </c>
      <c r="V931" t="n">
        <v>0.85</v>
      </c>
      <c r="W931" t="n">
        <v>2.37</v>
      </c>
      <c r="X931" t="n">
        <v>0.26</v>
      </c>
      <c r="Y931" t="n">
        <v>1</v>
      </c>
      <c r="Z931" t="n">
        <v>10</v>
      </c>
    </row>
    <row r="932">
      <c r="A932" t="n">
        <v>32</v>
      </c>
      <c r="B932" t="n">
        <v>120</v>
      </c>
      <c r="C932" t="inlineStr">
        <is>
          <t xml:space="preserve">CONCLUIDO	</t>
        </is>
      </c>
      <c r="D932" t="n">
        <v>6.9682</v>
      </c>
      <c r="E932" t="n">
        <v>14.35</v>
      </c>
      <c r="F932" t="n">
        <v>11</v>
      </c>
      <c r="G932" t="n">
        <v>47.16</v>
      </c>
      <c r="H932" t="n">
        <v>0.65</v>
      </c>
      <c r="I932" t="n">
        <v>14</v>
      </c>
      <c r="J932" t="n">
        <v>246.62</v>
      </c>
      <c r="K932" t="n">
        <v>57.72</v>
      </c>
      <c r="L932" t="n">
        <v>9</v>
      </c>
      <c r="M932" t="n">
        <v>12</v>
      </c>
      <c r="N932" t="n">
        <v>59.9</v>
      </c>
      <c r="O932" t="n">
        <v>30650.8</v>
      </c>
      <c r="P932" t="n">
        <v>158.09</v>
      </c>
      <c r="Q932" t="n">
        <v>623.97</v>
      </c>
      <c r="R932" t="n">
        <v>40.29</v>
      </c>
      <c r="S932" t="n">
        <v>29.8</v>
      </c>
      <c r="T932" t="n">
        <v>4133.42</v>
      </c>
      <c r="U932" t="n">
        <v>0.74</v>
      </c>
      <c r="V932" t="n">
        <v>0.85</v>
      </c>
      <c r="W932" t="n">
        <v>2.38</v>
      </c>
      <c r="X932" t="n">
        <v>0.26</v>
      </c>
      <c r="Y932" t="n">
        <v>1</v>
      </c>
      <c r="Z932" t="n">
        <v>10</v>
      </c>
    </row>
    <row r="933">
      <c r="A933" t="n">
        <v>33</v>
      </c>
      <c r="B933" t="n">
        <v>120</v>
      </c>
      <c r="C933" t="inlineStr">
        <is>
          <t xml:space="preserve">CONCLUIDO	</t>
        </is>
      </c>
      <c r="D933" t="n">
        <v>6.9697</v>
      </c>
      <c r="E933" t="n">
        <v>14.35</v>
      </c>
      <c r="F933" t="n">
        <v>11</v>
      </c>
      <c r="G933" t="n">
        <v>47.15</v>
      </c>
      <c r="H933" t="n">
        <v>0.67</v>
      </c>
      <c r="I933" t="n">
        <v>14</v>
      </c>
      <c r="J933" t="n">
        <v>247.07</v>
      </c>
      <c r="K933" t="n">
        <v>57.72</v>
      </c>
      <c r="L933" t="n">
        <v>9.25</v>
      </c>
      <c r="M933" t="n">
        <v>12</v>
      </c>
      <c r="N933" t="n">
        <v>60.09</v>
      </c>
      <c r="O933" t="n">
        <v>30705.66</v>
      </c>
      <c r="P933" t="n">
        <v>157.03</v>
      </c>
      <c r="Q933" t="n">
        <v>624</v>
      </c>
      <c r="R933" t="n">
        <v>40.25</v>
      </c>
      <c r="S933" t="n">
        <v>29.8</v>
      </c>
      <c r="T933" t="n">
        <v>4115.39</v>
      </c>
      <c r="U933" t="n">
        <v>0.74</v>
      </c>
      <c r="V933" t="n">
        <v>0.85</v>
      </c>
      <c r="W933" t="n">
        <v>2.37</v>
      </c>
      <c r="X933" t="n">
        <v>0.25</v>
      </c>
      <c r="Y933" t="n">
        <v>1</v>
      </c>
      <c r="Z933" t="n">
        <v>10</v>
      </c>
    </row>
    <row r="934">
      <c r="A934" t="n">
        <v>34</v>
      </c>
      <c r="B934" t="n">
        <v>120</v>
      </c>
      <c r="C934" t="inlineStr">
        <is>
          <t xml:space="preserve">CONCLUIDO	</t>
        </is>
      </c>
      <c r="D934" t="n">
        <v>6.9969</v>
      </c>
      <c r="E934" t="n">
        <v>14.29</v>
      </c>
      <c r="F934" t="n">
        <v>10.99</v>
      </c>
      <c r="G934" t="n">
        <v>50.73</v>
      </c>
      <c r="H934" t="n">
        <v>0.68</v>
      </c>
      <c r="I934" t="n">
        <v>13</v>
      </c>
      <c r="J934" t="n">
        <v>247.51</v>
      </c>
      <c r="K934" t="n">
        <v>57.72</v>
      </c>
      <c r="L934" t="n">
        <v>9.5</v>
      </c>
      <c r="M934" t="n">
        <v>11</v>
      </c>
      <c r="N934" t="n">
        <v>60.29</v>
      </c>
      <c r="O934" t="n">
        <v>30760.6</v>
      </c>
      <c r="P934" t="n">
        <v>156.73</v>
      </c>
      <c r="Q934" t="n">
        <v>623.97</v>
      </c>
      <c r="R934" t="n">
        <v>40.04</v>
      </c>
      <c r="S934" t="n">
        <v>29.8</v>
      </c>
      <c r="T934" t="n">
        <v>4014.76</v>
      </c>
      <c r="U934" t="n">
        <v>0.74</v>
      </c>
      <c r="V934" t="n">
        <v>0.85</v>
      </c>
      <c r="W934" t="n">
        <v>2.37</v>
      </c>
      <c r="X934" t="n">
        <v>0.24</v>
      </c>
      <c r="Y934" t="n">
        <v>1</v>
      </c>
      <c r="Z934" t="n">
        <v>10</v>
      </c>
    </row>
    <row r="935">
      <c r="A935" t="n">
        <v>35</v>
      </c>
      <c r="B935" t="n">
        <v>120</v>
      </c>
      <c r="C935" t="inlineStr">
        <is>
          <t xml:space="preserve">CONCLUIDO	</t>
        </is>
      </c>
      <c r="D935" t="n">
        <v>6.9938</v>
      </c>
      <c r="E935" t="n">
        <v>14.3</v>
      </c>
      <c r="F935" t="n">
        <v>11</v>
      </c>
      <c r="G935" t="n">
        <v>50.76</v>
      </c>
      <c r="H935" t="n">
        <v>0.7</v>
      </c>
      <c r="I935" t="n">
        <v>13</v>
      </c>
      <c r="J935" t="n">
        <v>247.96</v>
      </c>
      <c r="K935" t="n">
        <v>57.72</v>
      </c>
      <c r="L935" t="n">
        <v>9.75</v>
      </c>
      <c r="M935" t="n">
        <v>11</v>
      </c>
      <c r="N935" t="n">
        <v>60.48</v>
      </c>
      <c r="O935" t="n">
        <v>30815.6</v>
      </c>
      <c r="P935" t="n">
        <v>156.8</v>
      </c>
      <c r="Q935" t="n">
        <v>623.97</v>
      </c>
      <c r="R935" t="n">
        <v>40.04</v>
      </c>
      <c r="S935" t="n">
        <v>29.8</v>
      </c>
      <c r="T935" t="n">
        <v>4015.31</v>
      </c>
      <c r="U935" t="n">
        <v>0.74</v>
      </c>
      <c r="V935" t="n">
        <v>0.85</v>
      </c>
      <c r="W935" t="n">
        <v>2.38</v>
      </c>
      <c r="X935" t="n">
        <v>0.25</v>
      </c>
      <c r="Y935" t="n">
        <v>1</v>
      </c>
      <c r="Z935" t="n">
        <v>10</v>
      </c>
    </row>
    <row r="936">
      <c r="A936" t="n">
        <v>36</v>
      </c>
      <c r="B936" t="n">
        <v>120</v>
      </c>
      <c r="C936" t="inlineStr">
        <is>
          <t xml:space="preserve">CONCLUIDO	</t>
        </is>
      </c>
      <c r="D936" t="n">
        <v>6.9994</v>
      </c>
      <c r="E936" t="n">
        <v>14.29</v>
      </c>
      <c r="F936" t="n">
        <v>10.99</v>
      </c>
      <c r="G936" t="n">
        <v>50.7</v>
      </c>
      <c r="H936" t="n">
        <v>0.72</v>
      </c>
      <c r="I936" t="n">
        <v>13</v>
      </c>
      <c r="J936" t="n">
        <v>248.4</v>
      </c>
      <c r="K936" t="n">
        <v>57.72</v>
      </c>
      <c r="L936" t="n">
        <v>10</v>
      </c>
      <c r="M936" t="n">
        <v>11</v>
      </c>
      <c r="N936" t="n">
        <v>60.68</v>
      </c>
      <c r="O936" t="n">
        <v>30870.67</v>
      </c>
      <c r="P936" t="n">
        <v>155.31</v>
      </c>
      <c r="Q936" t="n">
        <v>623.98</v>
      </c>
      <c r="R936" t="n">
        <v>39.79</v>
      </c>
      <c r="S936" t="n">
        <v>29.8</v>
      </c>
      <c r="T936" t="n">
        <v>3886.7</v>
      </c>
      <c r="U936" t="n">
        <v>0.75</v>
      </c>
      <c r="V936" t="n">
        <v>0.85</v>
      </c>
      <c r="W936" t="n">
        <v>2.37</v>
      </c>
      <c r="X936" t="n">
        <v>0.24</v>
      </c>
      <c r="Y936" t="n">
        <v>1</v>
      </c>
      <c r="Z936" t="n">
        <v>10</v>
      </c>
    </row>
    <row r="937">
      <c r="A937" t="n">
        <v>37</v>
      </c>
      <c r="B937" t="n">
        <v>120</v>
      </c>
      <c r="C937" t="inlineStr">
        <is>
          <t xml:space="preserve">CONCLUIDO	</t>
        </is>
      </c>
      <c r="D937" t="n">
        <v>7.0366</v>
      </c>
      <c r="E937" t="n">
        <v>14.21</v>
      </c>
      <c r="F937" t="n">
        <v>10.96</v>
      </c>
      <c r="G937" t="n">
        <v>54.78</v>
      </c>
      <c r="H937" t="n">
        <v>0.73</v>
      </c>
      <c r="I937" t="n">
        <v>12</v>
      </c>
      <c r="J937" t="n">
        <v>248.85</v>
      </c>
      <c r="K937" t="n">
        <v>57.72</v>
      </c>
      <c r="L937" t="n">
        <v>10.25</v>
      </c>
      <c r="M937" t="n">
        <v>10</v>
      </c>
      <c r="N937" t="n">
        <v>60.88</v>
      </c>
      <c r="O937" t="n">
        <v>30925.82</v>
      </c>
      <c r="P937" t="n">
        <v>154.43</v>
      </c>
      <c r="Q937" t="n">
        <v>623.97</v>
      </c>
      <c r="R937" t="n">
        <v>38.86</v>
      </c>
      <c r="S937" t="n">
        <v>29.8</v>
      </c>
      <c r="T937" t="n">
        <v>3426.79</v>
      </c>
      <c r="U937" t="n">
        <v>0.77</v>
      </c>
      <c r="V937" t="n">
        <v>0.85</v>
      </c>
      <c r="W937" t="n">
        <v>2.37</v>
      </c>
      <c r="X937" t="n">
        <v>0.21</v>
      </c>
      <c r="Y937" t="n">
        <v>1</v>
      </c>
      <c r="Z937" t="n">
        <v>10</v>
      </c>
    </row>
    <row r="938">
      <c r="A938" t="n">
        <v>38</v>
      </c>
      <c r="B938" t="n">
        <v>120</v>
      </c>
      <c r="C938" t="inlineStr">
        <is>
          <t xml:space="preserve">CONCLUIDO	</t>
        </is>
      </c>
      <c r="D938" t="n">
        <v>7.0252</v>
      </c>
      <c r="E938" t="n">
        <v>14.23</v>
      </c>
      <c r="F938" t="n">
        <v>10.98</v>
      </c>
      <c r="G938" t="n">
        <v>54.89</v>
      </c>
      <c r="H938" t="n">
        <v>0.75</v>
      </c>
      <c r="I938" t="n">
        <v>12</v>
      </c>
      <c r="J938" t="n">
        <v>249.3</v>
      </c>
      <c r="K938" t="n">
        <v>57.72</v>
      </c>
      <c r="L938" t="n">
        <v>10.5</v>
      </c>
      <c r="M938" t="n">
        <v>10</v>
      </c>
      <c r="N938" t="n">
        <v>61.07</v>
      </c>
      <c r="O938" t="n">
        <v>30981.04</v>
      </c>
      <c r="P938" t="n">
        <v>154.78</v>
      </c>
      <c r="Q938" t="n">
        <v>623.98</v>
      </c>
      <c r="R938" t="n">
        <v>39.63</v>
      </c>
      <c r="S938" t="n">
        <v>29.8</v>
      </c>
      <c r="T938" t="n">
        <v>3812.57</v>
      </c>
      <c r="U938" t="n">
        <v>0.75</v>
      </c>
      <c r="V938" t="n">
        <v>0.85</v>
      </c>
      <c r="W938" t="n">
        <v>2.37</v>
      </c>
      <c r="X938" t="n">
        <v>0.23</v>
      </c>
      <c r="Y938" t="n">
        <v>1</v>
      </c>
      <c r="Z938" t="n">
        <v>10</v>
      </c>
    </row>
    <row r="939">
      <c r="A939" t="n">
        <v>39</v>
      </c>
      <c r="B939" t="n">
        <v>120</v>
      </c>
      <c r="C939" t="inlineStr">
        <is>
          <t xml:space="preserve">CONCLUIDO	</t>
        </is>
      </c>
      <c r="D939" t="n">
        <v>7.0266</v>
      </c>
      <c r="E939" t="n">
        <v>14.23</v>
      </c>
      <c r="F939" t="n">
        <v>10.98</v>
      </c>
      <c r="G939" t="n">
        <v>54.88</v>
      </c>
      <c r="H939" t="n">
        <v>0.77</v>
      </c>
      <c r="I939" t="n">
        <v>12</v>
      </c>
      <c r="J939" t="n">
        <v>249.75</v>
      </c>
      <c r="K939" t="n">
        <v>57.72</v>
      </c>
      <c r="L939" t="n">
        <v>10.75</v>
      </c>
      <c r="M939" t="n">
        <v>10</v>
      </c>
      <c r="N939" t="n">
        <v>61.27</v>
      </c>
      <c r="O939" t="n">
        <v>31036.33</v>
      </c>
      <c r="P939" t="n">
        <v>154.24</v>
      </c>
      <c r="Q939" t="n">
        <v>623.97</v>
      </c>
      <c r="R939" t="n">
        <v>39.51</v>
      </c>
      <c r="S939" t="n">
        <v>29.8</v>
      </c>
      <c r="T939" t="n">
        <v>3751.61</v>
      </c>
      <c r="U939" t="n">
        <v>0.75</v>
      </c>
      <c r="V939" t="n">
        <v>0.85</v>
      </c>
      <c r="W939" t="n">
        <v>2.37</v>
      </c>
      <c r="X939" t="n">
        <v>0.23</v>
      </c>
      <c r="Y939" t="n">
        <v>1</v>
      </c>
      <c r="Z939" t="n">
        <v>10</v>
      </c>
    </row>
    <row r="940">
      <c r="A940" t="n">
        <v>40</v>
      </c>
      <c r="B940" t="n">
        <v>120</v>
      </c>
      <c r="C940" t="inlineStr">
        <is>
          <t xml:space="preserve">CONCLUIDO	</t>
        </is>
      </c>
      <c r="D940" t="n">
        <v>7.0691</v>
      </c>
      <c r="E940" t="n">
        <v>14.15</v>
      </c>
      <c r="F940" t="n">
        <v>10.94</v>
      </c>
      <c r="G940" t="n">
        <v>59.65</v>
      </c>
      <c r="H940" t="n">
        <v>0.78</v>
      </c>
      <c r="I940" t="n">
        <v>11</v>
      </c>
      <c r="J940" t="n">
        <v>250.2</v>
      </c>
      <c r="K940" t="n">
        <v>57.72</v>
      </c>
      <c r="L940" t="n">
        <v>11</v>
      </c>
      <c r="M940" t="n">
        <v>9</v>
      </c>
      <c r="N940" t="n">
        <v>61.47</v>
      </c>
      <c r="O940" t="n">
        <v>31091.69</v>
      </c>
      <c r="P940" t="n">
        <v>152.6</v>
      </c>
      <c r="Q940" t="n">
        <v>623.97</v>
      </c>
      <c r="R940" t="n">
        <v>38.22</v>
      </c>
      <c r="S940" t="n">
        <v>29.8</v>
      </c>
      <c r="T940" t="n">
        <v>3113.38</v>
      </c>
      <c r="U940" t="n">
        <v>0.78</v>
      </c>
      <c r="V940" t="n">
        <v>0.85</v>
      </c>
      <c r="W940" t="n">
        <v>2.37</v>
      </c>
      <c r="X940" t="n">
        <v>0.19</v>
      </c>
      <c r="Y940" t="n">
        <v>1</v>
      </c>
      <c r="Z940" t="n">
        <v>10</v>
      </c>
    </row>
    <row r="941">
      <c r="A941" t="n">
        <v>41</v>
      </c>
      <c r="B941" t="n">
        <v>120</v>
      </c>
      <c r="C941" t="inlineStr">
        <is>
          <t xml:space="preserve">CONCLUIDO	</t>
        </is>
      </c>
      <c r="D941" t="n">
        <v>7.0651</v>
      </c>
      <c r="E941" t="n">
        <v>14.15</v>
      </c>
      <c r="F941" t="n">
        <v>10.94</v>
      </c>
      <c r="G941" t="n">
        <v>59.7</v>
      </c>
      <c r="H941" t="n">
        <v>0.8</v>
      </c>
      <c r="I941" t="n">
        <v>11</v>
      </c>
      <c r="J941" t="n">
        <v>250.65</v>
      </c>
      <c r="K941" t="n">
        <v>57.72</v>
      </c>
      <c r="L941" t="n">
        <v>11.25</v>
      </c>
      <c r="M941" t="n">
        <v>9</v>
      </c>
      <c r="N941" t="n">
        <v>61.67</v>
      </c>
      <c r="O941" t="n">
        <v>31147.12</v>
      </c>
      <c r="P941" t="n">
        <v>152.64</v>
      </c>
      <c r="Q941" t="n">
        <v>623.99</v>
      </c>
      <c r="R941" t="n">
        <v>38.45</v>
      </c>
      <c r="S941" t="n">
        <v>29.8</v>
      </c>
      <c r="T941" t="n">
        <v>3227.41</v>
      </c>
      <c r="U941" t="n">
        <v>0.77</v>
      </c>
      <c r="V941" t="n">
        <v>0.85</v>
      </c>
      <c r="W941" t="n">
        <v>2.37</v>
      </c>
      <c r="X941" t="n">
        <v>0.2</v>
      </c>
      <c r="Y941" t="n">
        <v>1</v>
      </c>
      <c r="Z941" t="n">
        <v>10</v>
      </c>
    </row>
    <row r="942">
      <c r="A942" t="n">
        <v>42</v>
      </c>
      <c r="B942" t="n">
        <v>120</v>
      </c>
      <c r="C942" t="inlineStr">
        <is>
          <t xml:space="preserve">CONCLUIDO	</t>
        </is>
      </c>
      <c r="D942" t="n">
        <v>7.0645</v>
      </c>
      <c r="E942" t="n">
        <v>14.16</v>
      </c>
      <c r="F942" t="n">
        <v>10.95</v>
      </c>
      <c r="G942" t="n">
        <v>59.7</v>
      </c>
      <c r="H942" t="n">
        <v>0.8100000000000001</v>
      </c>
      <c r="I942" t="n">
        <v>11</v>
      </c>
      <c r="J942" t="n">
        <v>251.1</v>
      </c>
      <c r="K942" t="n">
        <v>57.72</v>
      </c>
      <c r="L942" t="n">
        <v>11.5</v>
      </c>
      <c r="M942" t="n">
        <v>9</v>
      </c>
      <c r="N942" t="n">
        <v>61.87</v>
      </c>
      <c r="O942" t="n">
        <v>31202.63</v>
      </c>
      <c r="P942" t="n">
        <v>152.5</v>
      </c>
      <c r="Q942" t="n">
        <v>623.99</v>
      </c>
      <c r="R942" t="n">
        <v>38.53</v>
      </c>
      <c r="S942" t="n">
        <v>29.8</v>
      </c>
      <c r="T942" t="n">
        <v>3265.91</v>
      </c>
      <c r="U942" t="n">
        <v>0.77</v>
      </c>
      <c r="V942" t="n">
        <v>0.85</v>
      </c>
      <c r="W942" t="n">
        <v>2.37</v>
      </c>
      <c r="X942" t="n">
        <v>0.2</v>
      </c>
      <c r="Y942" t="n">
        <v>1</v>
      </c>
      <c r="Z942" t="n">
        <v>10</v>
      </c>
    </row>
    <row r="943">
      <c r="A943" t="n">
        <v>43</v>
      </c>
      <c r="B943" t="n">
        <v>120</v>
      </c>
      <c r="C943" t="inlineStr">
        <is>
          <t xml:space="preserve">CONCLUIDO	</t>
        </is>
      </c>
      <c r="D943" t="n">
        <v>7.0659</v>
      </c>
      <c r="E943" t="n">
        <v>14.15</v>
      </c>
      <c r="F943" t="n">
        <v>10.94</v>
      </c>
      <c r="G943" t="n">
        <v>59.69</v>
      </c>
      <c r="H943" t="n">
        <v>0.83</v>
      </c>
      <c r="I943" t="n">
        <v>11</v>
      </c>
      <c r="J943" t="n">
        <v>251.55</v>
      </c>
      <c r="K943" t="n">
        <v>57.72</v>
      </c>
      <c r="L943" t="n">
        <v>11.75</v>
      </c>
      <c r="M943" t="n">
        <v>9</v>
      </c>
      <c r="N943" t="n">
        <v>62.07</v>
      </c>
      <c r="O943" t="n">
        <v>31258.21</v>
      </c>
      <c r="P943" t="n">
        <v>151.29</v>
      </c>
      <c r="Q943" t="n">
        <v>624.0700000000001</v>
      </c>
      <c r="R943" t="n">
        <v>38.51</v>
      </c>
      <c r="S943" t="n">
        <v>29.8</v>
      </c>
      <c r="T943" t="n">
        <v>3260.08</v>
      </c>
      <c r="U943" t="n">
        <v>0.77</v>
      </c>
      <c r="V943" t="n">
        <v>0.85</v>
      </c>
      <c r="W943" t="n">
        <v>2.37</v>
      </c>
      <c r="X943" t="n">
        <v>0.2</v>
      </c>
      <c r="Y943" t="n">
        <v>1</v>
      </c>
      <c r="Z943" t="n">
        <v>10</v>
      </c>
    </row>
    <row r="944">
      <c r="A944" t="n">
        <v>44</v>
      </c>
      <c r="B944" t="n">
        <v>120</v>
      </c>
      <c r="C944" t="inlineStr">
        <is>
          <t xml:space="preserve">CONCLUIDO	</t>
        </is>
      </c>
      <c r="D944" t="n">
        <v>7.0968</v>
      </c>
      <c r="E944" t="n">
        <v>14.09</v>
      </c>
      <c r="F944" t="n">
        <v>10.93</v>
      </c>
      <c r="G944" t="n">
        <v>65.56</v>
      </c>
      <c r="H944" t="n">
        <v>0.85</v>
      </c>
      <c r="I944" t="n">
        <v>10</v>
      </c>
      <c r="J944" t="n">
        <v>252</v>
      </c>
      <c r="K944" t="n">
        <v>57.72</v>
      </c>
      <c r="L944" t="n">
        <v>12</v>
      </c>
      <c r="M944" t="n">
        <v>8</v>
      </c>
      <c r="N944" t="n">
        <v>62.27</v>
      </c>
      <c r="O944" t="n">
        <v>31313.87</v>
      </c>
      <c r="P944" t="n">
        <v>150.6</v>
      </c>
      <c r="Q944" t="n">
        <v>624.01</v>
      </c>
      <c r="R944" t="n">
        <v>37.9</v>
      </c>
      <c r="S944" t="n">
        <v>29.8</v>
      </c>
      <c r="T944" t="n">
        <v>2956.01</v>
      </c>
      <c r="U944" t="n">
        <v>0.79</v>
      </c>
      <c r="V944" t="n">
        <v>0.85</v>
      </c>
      <c r="W944" t="n">
        <v>2.37</v>
      </c>
      <c r="X944" t="n">
        <v>0.18</v>
      </c>
      <c r="Y944" t="n">
        <v>1</v>
      </c>
      <c r="Z944" t="n">
        <v>10</v>
      </c>
    </row>
    <row r="945">
      <c r="A945" t="n">
        <v>45</v>
      </c>
      <c r="B945" t="n">
        <v>120</v>
      </c>
      <c r="C945" t="inlineStr">
        <is>
          <t xml:space="preserve">CONCLUIDO	</t>
        </is>
      </c>
      <c r="D945" t="n">
        <v>7.0975</v>
      </c>
      <c r="E945" t="n">
        <v>14.09</v>
      </c>
      <c r="F945" t="n">
        <v>10.93</v>
      </c>
      <c r="G945" t="n">
        <v>65.55</v>
      </c>
      <c r="H945" t="n">
        <v>0.86</v>
      </c>
      <c r="I945" t="n">
        <v>10</v>
      </c>
      <c r="J945" t="n">
        <v>252.45</v>
      </c>
      <c r="K945" t="n">
        <v>57.72</v>
      </c>
      <c r="L945" t="n">
        <v>12.25</v>
      </c>
      <c r="M945" t="n">
        <v>8</v>
      </c>
      <c r="N945" t="n">
        <v>62.48</v>
      </c>
      <c r="O945" t="n">
        <v>31369.6</v>
      </c>
      <c r="P945" t="n">
        <v>150.22</v>
      </c>
      <c r="Q945" t="n">
        <v>623.98</v>
      </c>
      <c r="R945" t="n">
        <v>37.87</v>
      </c>
      <c r="S945" t="n">
        <v>29.8</v>
      </c>
      <c r="T945" t="n">
        <v>2943.69</v>
      </c>
      <c r="U945" t="n">
        <v>0.79</v>
      </c>
      <c r="V945" t="n">
        <v>0.85</v>
      </c>
      <c r="W945" t="n">
        <v>2.37</v>
      </c>
      <c r="X945" t="n">
        <v>0.18</v>
      </c>
      <c r="Y945" t="n">
        <v>1</v>
      </c>
      <c r="Z945" t="n">
        <v>10</v>
      </c>
    </row>
    <row r="946">
      <c r="A946" t="n">
        <v>46</v>
      </c>
      <c r="B946" t="n">
        <v>120</v>
      </c>
      <c r="C946" t="inlineStr">
        <is>
          <t xml:space="preserve">CONCLUIDO	</t>
        </is>
      </c>
      <c r="D946" t="n">
        <v>7.0972</v>
      </c>
      <c r="E946" t="n">
        <v>14.09</v>
      </c>
      <c r="F946" t="n">
        <v>10.93</v>
      </c>
      <c r="G946" t="n">
        <v>65.55</v>
      </c>
      <c r="H946" t="n">
        <v>0.88</v>
      </c>
      <c r="I946" t="n">
        <v>10</v>
      </c>
      <c r="J946" t="n">
        <v>252.9</v>
      </c>
      <c r="K946" t="n">
        <v>57.72</v>
      </c>
      <c r="L946" t="n">
        <v>12.5</v>
      </c>
      <c r="M946" t="n">
        <v>8</v>
      </c>
      <c r="N946" t="n">
        <v>62.68</v>
      </c>
      <c r="O946" t="n">
        <v>31425.4</v>
      </c>
      <c r="P946" t="n">
        <v>150.3</v>
      </c>
      <c r="Q946" t="n">
        <v>623.97</v>
      </c>
      <c r="R946" t="n">
        <v>37.86</v>
      </c>
      <c r="S946" t="n">
        <v>29.8</v>
      </c>
      <c r="T946" t="n">
        <v>2939.67</v>
      </c>
      <c r="U946" t="n">
        <v>0.79</v>
      </c>
      <c r="V946" t="n">
        <v>0.85</v>
      </c>
      <c r="W946" t="n">
        <v>2.37</v>
      </c>
      <c r="X946" t="n">
        <v>0.18</v>
      </c>
      <c r="Y946" t="n">
        <v>1</v>
      </c>
      <c r="Z946" t="n">
        <v>10</v>
      </c>
    </row>
    <row r="947">
      <c r="A947" t="n">
        <v>47</v>
      </c>
      <c r="B947" t="n">
        <v>120</v>
      </c>
      <c r="C947" t="inlineStr">
        <is>
          <t xml:space="preserve">CONCLUIDO	</t>
        </is>
      </c>
      <c r="D947" t="n">
        <v>7.0961</v>
      </c>
      <c r="E947" t="n">
        <v>14.09</v>
      </c>
      <c r="F947" t="n">
        <v>10.93</v>
      </c>
      <c r="G947" t="n">
        <v>65.56999999999999</v>
      </c>
      <c r="H947" t="n">
        <v>0.9</v>
      </c>
      <c r="I947" t="n">
        <v>10</v>
      </c>
      <c r="J947" t="n">
        <v>253.35</v>
      </c>
      <c r="K947" t="n">
        <v>57.72</v>
      </c>
      <c r="L947" t="n">
        <v>12.75</v>
      </c>
      <c r="M947" t="n">
        <v>8</v>
      </c>
      <c r="N947" t="n">
        <v>62.88</v>
      </c>
      <c r="O947" t="n">
        <v>31481.28</v>
      </c>
      <c r="P947" t="n">
        <v>149.78</v>
      </c>
      <c r="Q947" t="n">
        <v>623.97</v>
      </c>
      <c r="R947" t="n">
        <v>38</v>
      </c>
      <c r="S947" t="n">
        <v>29.8</v>
      </c>
      <c r="T947" t="n">
        <v>3006.54</v>
      </c>
      <c r="U947" t="n">
        <v>0.78</v>
      </c>
      <c r="V947" t="n">
        <v>0.85</v>
      </c>
      <c r="W947" t="n">
        <v>2.37</v>
      </c>
      <c r="X947" t="n">
        <v>0.18</v>
      </c>
      <c r="Y947" t="n">
        <v>1</v>
      </c>
      <c r="Z947" t="n">
        <v>10</v>
      </c>
    </row>
    <row r="948">
      <c r="A948" t="n">
        <v>48</v>
      </c>
      <c r="B948" t="n">
        <v>120</v>
      </c>
      <c r="C948" t="inlineStr">
        <is>
          <t xml:space="preserve">CONCLUIDO	</t>
        </is>
      </c>
      <c r="D948" t="n">
        <v>7.0975</v>
      </c>
      <c r="E948" t="n">
        <v>14.09</v>
      </c>
      <c r="F948" t="n">
        <v>10.93</v>
      </c>
      <c r="G948" t="n">
        <v>65.55</v>
      </c>
      <c r="H948" t="n">
        <v>0.91</v>
      </c>
      <c r="I948" t="n">
        <v>10</v>
      </c>
      <c r="J948" t="n">
        <v>253.81</v>
      </c>
      <c r="K948" t="n">
        <v>57.72</v>
      </c>
      <c r="L948" t="n">
        <v>13</v>
      </c>
      <c r="M948" t="n">
        <v>8</v>
      </c>
      <c r="N948" t="n">
        <v>63.08</v>
      </c>
      <c r="O948" t="n">
        <v>31537.23</v>
      </c>
      <c r="P948" t="n">
        <v>148.62</v>
      </c>
      <c r="Q948" t="n">
        <v>623.97</v>
      </c>
      <c r="R948" t="n">
        <v>37.83</v>
      </c>
      <c r="S948" t="n">
        <v>29.8</v>
      </c>
      <c r="T948" t="n">
        <v>2921.65</v>
      </c>
      <c r="U948" t="n">
        <v>0.79</v>
      </c>
      <c r="V948" t="n">
        <v>0.85</v>
      </c>
      <c r="W948" t="n">
        <v>2.37</v>
      </c>
      <c r="X948" t="n">
        <v>0.18</v>
      </c>
      <c r="Y948" t="n">
        <v>1</v>
      </c>
      <c r="Z948" t="n">
        <v>10</v>
      </c>
    </row>
    <row r="949">
      <c r="A949" t="n">
        <v>49</v>
      </c>
      <c r="B949" t="n">
        <v>120</v>
      </c>
      <c r="C949" t="inlineStr">
        <is>
          <t xml:space="preserve">CONCLUIDO	</t>
        </is>
      </c>
      <c r="D949" t="n">
        <v>7.1307</v>
      </c>
      <c r="E949" t="n">
        <v>14.02</v>
      </c>
      <c r="F949" t="n">
        <v>10.9</v>
      </c>
      <c r="G949" t="n">
        <v>72.7</v>
      </c>
      <c r="H949" t="n">
        <v>0.93</v>
      </c>
      <c r="I949" t="n">
        <v>9</v>
      </c>
      <c r="J949" t="n">
        <v>254.26</v>
      </c>
      <c r="K949" t="n">
        <v>57.72</v>
      </c>
      <c r="L949" t="n">
        <v>13.25</v>
      </c>
      <c r="M949" t="n">
        <v>7</v>
      </c>
      <c r="N949" t="n">
        <v>63.29</v>
      </c>
      <c r="O949" t="n">
        <v>31593.26</v>
      </c>
      <c r="P949" t="n">
        <v>147.3</v>
      </c>
      <c r="Q949" t="n">
        <v>624</v>
      </c>
      <c r="R949" t="n">
        <v>37.22</v>
      </c>
      <c r="S949" t="n">
        <v>29.8</v>
      </c>
      <c r="T949" t="n">
        <v>2621.96</v>
      </c>
      <c r="U949" t="n">
        <v>0.8</v>
      </c>
      <c r="V949" t="n">
        <v>0.86</v>
      </c>
      <c r="W949" t="n">
        <v>2.37</v>
      </c>
      <c r="X949" t="n">
        <v>0.16</v>
      </c>
      <c r="Y949" t="n">
        <v>1</v>
      </c>
      <c r="Z949" t="n">
        <v>10</v>
      </c>
    </row>
    <row r="950">
      <c r="A950" t="n">
        <v>50</v>
      </c>
      <c r="B950" t="n">
        <v>120</v>
      </c>
      <c r="C950" t="inlineStr">
        <is>
          <t xml:space="preserve">CONCLUIDO	</t>
        </is>
      </c>
      <c r="D950" t="n">
        <v>7.1262</v>
      </c>
      <c r="E950" t="n">
        <v>14.03</v>
      </c>
      <c r="F950" t="n">
        <v>10.91</v>
      </c>
      <c r="G950" t="n">
        <v>72.76000000000001</v>
      </c>
      <c r="H950" t="n">
        <v>0.9399999999999999</v>
      </c>
      <c r="I950" t="n">
        <v>9</v>
      </c>
      <c r="J950" t="n">
        <v>254.72</v>
      </c>
      <c r="K950" t="n">
        <v>57.72</v>
      </c>
      <c r="L950" t="n">
        <v>13.5</v>
      </c>
      <c r="M950" t="n">
        <v>7</v>
      </c>
      <c r="N950" t="n">
        <v>63.49</v>
      </c>
      <c r="O950" t="n">
        <v>31649.36</v>
      </c>
      <c r="P950" t="n">
        <v>147.54</v>
      </c>
      <c r="Q950" t="n">
        <v>623.99</v>
      </c>
      <c r="R950" t="n">
        <v>37.47</v>
      </c>
      <c r="S950" t="n">
        <v>29.8</v>
      </c>
      <c r="T950" t="n">
        <v>2747.35</v>
      </c>
      <c r="U950" t="n">
        <v>0.8</v>
      </c>
      <c r="V950" t="n">
        <v>0.86</v>
      </c>
      <c r="W950" t="n">
        <v>2.37</v>
      </c>
      <c r="X950" t="n">
        <v>0.17</v>
      </c>
      <c r="Y950" t="n">
        <v>1</v>
      </c>
      <c r="Z950" t="n">
        <v>10</v>
      </c>
    </row>
    <row r="951">
      <c r="A951" t="n">
        <v>51</v>
      </c>
      <c r="B951" t="n">
        <v>120</v>
      </c>
      <c r="C951" t="inlineStr">
        <is>
          <t xml:space="preserve">CONCLUIDO	</t>
        </is>
      </c>
      <c r="D951" t="n">
        <v>7.1253</v>
      </c>
      <c r="E951" t="n">
        <v>14.03</v>
      </c>
      <c r="F951" t="n">
        <v>10.92</v>
      </c>
      <c r="G951" t="n">
        <v>72.77</v>
      </c>
      <c r="H951" t="n">
        <v>0.96</v>
      </c>
      <c r="I951" t="n">
        <v>9</v>
      </c>
      <c r="J951" t="n">
        <v>255.17</v>
      </c>
      <c r="K951" t="n">
        <v>57.72</v>
      </c>
      <c r="L951" t="n">
        <v>13.75</v>
      </c>
      <c r="M951" t="n">
        <v>7</v>
      </c>
      <c r="N951" t="n">
        <v>63.7</v>
      </c>
      <c r="O951" t="n">
        <v>31705.54</v>
      </c>
      <c r="P951" t="n">
        <v>147.67</v>
      </c>
      <c r="Q951" t="n">
        <v>623.97</v>
      </c>
      <c r="R951" t="n">
        <v>37.53</v>
      </c>
      <c r="S951" t="n">
        <v>29.8</v>
      </c>
      <c r="T951" t="n">
        <v>2780.58</v>
      </c>
      <c r="U951" t="n">
        <v>0.79</v>
      </c>
      <c r="V951" t="n">
        <v>0.86</v>
      </c>
      <c r="W951" t="n">
        <v>2.37</v>
      </c>
      <c r="X951" t="n">
        <v>0.17</v>
      </c>
      <c r="Y951" t="n">
        <v>1</v>
      </c>
      <c r="Z951" t="n">
        <v>10</v>
      </c>
    </row>
    <row r="952">
      <c r="A952" t="n">
        <v>52</v>
      </c>
      <c r="B952" t="n">
        <v>120</v>
      </c>
      <c r="C952" t="inlineStr">
        <is>
          <t xml:space="preserve">CONCLUIDO	</t>
        </is>
      </c>
      <c r="D952" t="n">
        <v>7.1293</v>
      </c>
      <c r="E952" t="n">
        <v>14.03</v>
      </c>
      <c r="F952" t="n">
        <v>10.91</v>
      </c>
      <c r="G952" t="n">
        <v>72.72</v>
      </c>
      <c r="H952" t="n">
        <v>0.97</v>
      </c>
      <c r="I952" t="n">
        <v>9</v>
      </c>
      <c r="J952" t="n">
        <v>255.63</v>
      </c>
      <c r="K952" t="n">
        <v>57.72</v>
      </c>
      <c r="L952" t="n">
        <v>14</v>
      </c>
      <c r="M952" t="n">
        <v>7</v>
      </c>
      <c r="N952" t="n">
        <v>63.91</v>
      </c>
      <c r="O952" t="n">
        <v>31761.8</v>
      </c>
      <c r="P952" t="n">
        <v>147.23</v>
      </c>
      <c r="Q952" t="n">
        <v>623.97</v>
      </c>
      <c r="R952" t="n">
        <v>37.35</v>
      </c>
      <c r="S952" t="n">
        <v>29.8</v>
      </c>
      <c r="T952" t="n">
        <v>2686.29</v>
      </c>
      <c r="U952" t="n">
        <v>0.8</v>
      </c>
      <c r="V952" t="n">
        <v>0.86</v>
      </c>
      <c r="W952" t="n">
        <v>2.37</v>
      </c>
      <c r="X952" t="n">
        <v>0.16</v>
      </c>
      <c r="Y952" t="n">
        <v>1</v>
      </c>
      <c r="Z952" t="n">
        <v>10</v>
      </c>
    </row>
    <row r="953">
      <c r="A953" t="n">
        <v>53</v>
      </c>
      <c r="B953" t="n">
        <v>120</v>
      </c>
      <c r="C953" t="inlineStr">
        <is>
          <t xml:space="preserve">CONCLUIDO	</t>
        </is>
      </c>
      <c r="D953" t="n">
        <v>7.1311</v>
      </c>
      <c r="E953" t="n">
        <v>14.02</v>
      </c>
      <c r="F953" t="n">
        <v>10.9</v>
      </c>
      <c r="G953" t="n">
        <v>72.69</v>
      </c>
      <c r="H953" t="n">
        <v>0.99</v>
      </c>
      <c r="I953" t="n">
        <v>9</v>
      </c>
      <c r="J953" t="n">
        <v>256.09</v>
      </c>
      <c r="K953" t="n">
        <v>57.72</v>
      </c>
      <c r="L953" t="n">
        <v>14.25</v>
      </c>
      <c r="M953" t="n">
        <v>7</v>
      </c>
      <c r="N953" t="n">
        <v>64.11</v>
      </c>
      <c r="O953" t="n">
        <v>31818.13</v>
      </c>
      <c r="P953" t="n">
        <v>146.4</v>
      </c>
      <c r="Q953" t="n">
        <v>623.97</v>
      </c>
      <c r="R953" t="n">
        <v>37.29</v>
      </c>
      <c r="S953" t="n">
        <v>29.8</v>
      </c>
      <c r="T953" t="n">
        <v>2657.12</v>
      </c>
      <c r="U953" t="n">
        <v>0.8</v>
      </c>
      <c r="V953" t="n">
        <v>0.86</v>
      </c>
      <c r="W953" t="n">
        <v>2.36</v>
      </c>
      <c r="X953" t="n">
        <v>0.16</v>
      </c>
      <c r="Y953" t="n">
        <v>1</v>
      </c>
      <c r="Z953" t="n">
        <v>10</v>
      </c>
    </row>
    <row r="954">
      <c r="A954" t="n">
        <v>54</v>
      </c>
      <c r="B954" t="n">
        <v>120</v>
      </c>
      <c r="C954" t="inlineStr">
        <is>
          <t xml:space="preserve">CONCLUIDO	</t>
        </is>
      </c>
      <c r="D954" t="n">
        <v>7.1298</v>
      </c>
      <c r="E954" t="n">
        <v>14.03</v>
      </c>
      <c r="F954" t="n">
        <v>10.91</v>
      </c>
      <c r="G954" t="n">
        <v>72.70999999999999</v>
      </c>
      <c r="H954" t="n">
        <v>1.01</v>
      </c>
      <c r="I954" t="n">
        <v>9</v>
      </c>
      <c r="J954" t="n">
        <v>256.54</v>
      </c>
      <c r="K954" t="n">
        <v>57.72</v>
      </c>
      <c r="L954" t="n">
        <v>14.5</v>
      </c>
      <c r="M954" t="n">
        <v>7</v>
      </c>
      <c r="N954" t="n">
        <v>64.31999999999999</v>
      </c>
      <c r="O954" t="n">
        <v>31874.54</v>
      </c>
      <c r="P954" t="n">
        <v>145.65</v>
      </c>
      <c r="Q954" t="n">
        <v>623.97</v>
      </c>
      <c r="R954" t="n">
        <v>37.31</v>
      </c>
      <c r="S954" t="n">
        <v>29.8</v>
      </c>
      <c r="T954" t="n">
        <v>2670.02</v>
      </c>
      <c r="U954" t="n">
        <v>0.8</v>
      </c>
      <c r="V954" t="n">
        <v>0.86</v>
      </c>
      <c r="W954" t="n">
        <v>2.37</v>
      </c>
      <c r="X954" t="n">
        <v>0.16</v>
      </c>
      <c r="Y954" t="n">
        <v>1</v>
      </c>
      <c r="Z954" t="n">
        <v>10</v>
      </c>
    </row>
    <row r="955">
      <c r="A955" t="n">
        <v>55</v>
      </c>
      <c r="B955" t="n">
        <v>120</v>
      </c>
      <c r="C955" t="inlineStr">
        <is>
          <t xml:space="preserve">CONCLUIDO	</t>
        </is>
      </c>
      <c r="D955" t="n">
        <v>7.1204</v>
      </c>
      <c r="E955" t="n">
        <v>14.04</v>
      </c>
      <c r="F955" t="n">
        <v>10.93</v>
      </c>
      <c r="G955" t="n">
        <v>72.84</v>
      </c>
      <c r="H955" t="n">
        <v>1.02</v>
      </c>
      <c r="I955" t="n">
        <v>9</v>
      </c>
      <c r="J955" t="n">
        <v>257</v>
      </c>
      <c r="K955" t="n">
        <v>57.72</v>
      </c>
      <c r="L955" t="n">
        <v>14.75</v>
      </c>
      <c r="M955" t="n">
        <v>7</v>
      </c>
      <c r="N955" t="n">
        <v>64.53</v>
      </c>
      <c r="O955" t="n">
        <v>31931.15</v>
      </c>
      <c r="P955" t="n">
        <v>144.86</v>
      </c>
      <c r="Q955" t="n">
        <v>623.99</v>
      </c>
      <c r="R955" t="n">
        <v>37.87</v>
      </c>
      <c r="S955" t="n">
        <v>29.8</v>
      </c>
      <c r="T955" t="n">
        <v>2947.74</v>
      </c>
      <c r="U955" t="n">
        <v>0.79</v>
      </c>
      <c r="V955" t="n">
        <v>0.85</v>
      </c>
      <c r="W955" t="n">
        <v>2.37</v>
      </c>
      <c r="X955" t="n">
        <v>0.18</v>
      </c>
      <c r="Y955" t="n">
        <v>1</v>
      </c>
      <c r="Z955" t="n">
        <v>10</v>
      </c>
    </row>
    <row r="956">
      <c r="A956" t="n">
        <v>56</v>
      </c>
      <c r="B956" t="n">
        <v>120</v>
      </c>
      <c r="C956" t="inlineStr">
        <is>
          <t xml:space="preserve">CONCLUIDO	</t>
        </is>
      </c>
      <c r="D956" t="n">
        <v>7.1623</v>
      </c>
      <c r="E956" t="n">
        <v>13.96</v>
      </c>
      <c r="F956" t="n">
        <v>10.89</v>
      </c>
      <c r="G956" t="n">
        <v>81.66</v>
      </c>
      <c r="H956" t="n">
        <v>1.04</v>
      </c>
      <c r="I956" t="n">
        <v>8</v>
      </c>
      <c r="J956" t="n">
        <v>257.46</v>
      </c>
      <c r="K956" t="n">
        <v>57.72</v>
      </c>
      <c r="L956" t="n">
        <v>15</v>
      </c>
      <c r="M956" t="n">
        <v>6</v>
      </c>
      <c r="N956" t="n">
        <v>64.73999999999999</v>
      </c>
      <c r="O956" t="n">
        <v>31987.71</v>
      </c>
      <c r="P956" t="n">
        <v>144.09</v>
      </c>
      <c r="Q956" t="n">
        <v>623.99</v>
      </c>
      <c r="R956" t="n">
        <v>36.85</v>
      </c>
      <c r="S956" t="n">
        <v>29.8</v>
      </c>
      <c r="T956" t="n">
        <v>2444.28</v>
      </c>
      <c r="U956" t="n">
        <v>0.8100000000000001</v>
      </c>
      <c r="V956" t="n">
        <v>0.86</v>
      </c>
      <c r="W956" t="n">
        <v>2.36</v>
      </c>
      <c r="X956" t="n">
        <v>0.14</v>
      </c>
      <c r="Y956" t="n">
        <v>1</v>
      </c>
      <c r="Z956" t="n">
        <v>10</v>
      </c>
    </row>
    <row r="957">
      <c r="A957" t="n">
        <v>57</v>
      </c>
      <c r="B957" t="n">
        <v>120</v>
      </c>
      <c r="C957" t="inlineStr">
        <is>
          <t xml:space="preserve">CONCLUIDO	</t>
        </is>
      </c>
      <c r="D957" t="n">
        <v>7.1598</v>
      </c>
      <c r="E957" t="n">
        <v>13.97</v>
      </c>
      <c r="F957" t="n">
        <v>10.89</v>
      </c>
      <c r="G957" t="n">
        <v>81.7</v>
      </c>
      <c r="H957" t="n">
        <v>1.05</v>
      </c>
      <c r="I957" t="n">
        <v>8</v>
      </c>
      <c r="J957" t="n">
        <v>257.92</v>
      </c>
      <c r="K957" t="n">
        <v>57.72</v>
      </c>
      <c r="L957" t="n">
        <v>15.25</v>
      </c>
      <c r="M957" t="n">
        <v>6</v>
      </c>
      <c r="N957" t="n">
        <v>64.95</v>
      </c>
      <c r="O957" t="n">
        <v>32044.35</v>
      </c>
      <c r="P957" t="n">
        <v>144.12</v>
      </c>
      <c r="Q957" t="n">
        <v>623.97</v>
      </c>
      <c r="R957" t="n">
        <v>36.93</v>
      </c>
      <c r="S957" t="n">
        <v>29.8</v>
      </c>
      <c r="T957" t="n">
        <v>2481.99</v>
      </c>
      <c r="U957" t="n">
        <v>0.8100000000000001</v>
      </c>
      <c r="V957" t="n">
        <v>0.86</v>
      </c>
      <c r="W957" t="n">
        <v>2.37</v>
      </c>
      <c r="X957" t="n">
        <v>0.15</v>
      </c>
      <c r="Y957" t="n">
        <v>1</v>
      </c>
      <c r="Z957" t="n">
        <v>10</v>
      </c>
    </row>
    <row r="958">
      <c r="A958" t="n">
        <v>58</v>
      </c>
      <c r="B958" t="n">
        <v>120</v>
      </c>
      <c r="C958" t="inlineStr">
        <is>
          <t xml:space="preserve">CONCLUIDO	</t>
        </is>
      </c>
      <c r="D958" t="n">
        <v>7.1656</v>
      </c>
      <c r="E958" t="n">
        <v>13.96</v>
      </c>
      <c r="F958" t="n">
        <v>10.88</v>
      </c>
      <c r="G958" t="n">
        <v>81.62</v>
      </c>
      <c r="H958" t="n">
        <v>1.07</v>
      </c>
      <c r="I958" t="n">
        <v>8</v>
      </c>
      <c r="J958" t="n">
        <v>258.38</v>
      </c>
      <c r="K958" t="n">
        <v>57.72</v>
      </c>
      <c r="L958" t="n">
        <v>15.5</v>
      </c>
      <c r="M958" t="n">
        <v>6</v>
      </c>
      <c r="N958" t="n">
        <v>65.16</v>
      </c>
      <c r="O958" t="n">
        <v>32101.07</v>
      </c>
      <c r="P958" t="n">
        <v>143.13</v>
      </c>
      <c r="Q958" t="n">
        <v>623.97</v>
      </c>
      <c r="R958" t="n">
        <v>36.47</v>
      </c>
      <c r="S958" t="n">
        <v>29.8</v>
      </c>
      <c r="T958" t="n">
        <v>2251.44</v>
      </c>
      <c r="U958" t="n">
        <v>0.82</v>
      </c>
      <c r="V958" t="n">
        <v>0.86</v>
      </c>
      <c r="W958" t="n">
        <v>2.37</v>
      </c>
      <c r="X958" t="n">
        <v>0.14</v>
      </c>
      <c r="Y958" t="n">
        <v>1</v>
      </c>
      <c r="Z958" t="n">
        <v>10</v>
      </c>
    </row>
    <row r="959">
      <c r="A959" t="n">
        <v>59</v>
      </c>
      <c r="B959" t="n">
        <v>120</v>
      </c>
      <c r="C959" t="inlineStr">
        <is>
          <t xml:space="preserve">CONCLUIDO	</t>
        </is>
      </c>
      <c r="D959" t="n">
        <v>7.1679</v>
      </c>
      <c r="E959" t="n">
        <v>13.95</v>
      </c>
      <c r="F959" t="n">
        <v>10.88</v>
      </c>
      <c r="G959" t="n">
        <v>81.58</v>
      </c>
      <c r="H959" t="n">
        <v>1.08</v>
      </c>
      <c r="I959" t="n">
        <v>8</v>
      </c>
      <c r="J959" t="n">
        <v>258.84</v>
      </c>
      <c r="K959" t="n">
        <v>57.72</v>
      </c>
      <c r="L959" t="n">
        <v>15.75</v>
      </c>
      <c r="M959" t="n">
        <v>6</v>
      </c>
      <c r="N959" t="n">
        <v>65.37</v>
      </c>
      <c r="O959" t="n">
        <v>32157.87</v>
      </c>
      <c r="P959" t="n">
        <v>142.32</v>
      </c>
      <c r="Q959" t="n">
        <v>623.98</v>
      </c>
      <c r="R959" t="n">
        <v>36.44</v>
      </c>
      <c r="S959" t="n">
        <v>29.8</v>
      </c>
      <c r="T959" t="n">
        <v>2238.55</v>
      </c>
      <c r="U959" t="n">
        <v>0.82</v>
      </c>
      <c r="V959" t="n">
        <v>0.86</v>
      </c>
      <c r="W959" t="n">
        <v>2.36</v>
      </c>
      <c r="X959" t="n">
        <v>0.13</v>
      </c>
      <c r="Y959" t="n">
        <v>1</v>
      </c>
      <c r="Z959" t="n">
        <v>10</v>
      </c>
    </row>
    <row r="960">
      <c r="A960" t="n">
        <v>60</v>
      </c>
      <c r="B960" t="n">
        <v>120</v>
      </c>
      <c r="C960" t="inlineStr">
        <is>
          <t xml:space="preserve">CONCLUIDO	</t>
        </is>
      </c>
      <c r="D960" t="n">
        <v>7.1693</v>
      </c>
      <c r="E960" t="n">
        <v>13.95</v>
      </c>
      <c r="F960" t="n">
        <v>10.88</v>
      </c>
      <c r="G960" t="n">
        <v>81.56</v>
      </c>
      <c r="H960" t="n">
        <v>1.1</v>
      </c>
      <c r="I960" t="n">
        <v>8</v>
      </c>
      <c r="J960" t="n">
        <v>259.3</v>
      </c>
      <c r="K960" t="n">
        <v>57.72</v>
      </c>
      <c r="L960" t="n">
        <v>16</v>
      </c>
      <c r="M960" t="n">
        <v>6</v>
      </c>
      <c r="N960" t="n">
        <v>65.58</v>
      </c>
      <c r="O960" t="n">
        <v>32214.75</v>
      </c>
      <c r="P960" t="n">
        <v>141.61</v>
      </c>
      <c r="Q960" t="n">
        <v>623.97</v>
      </c>
      <c r="R960" t="n">
        <v>36.36</v>
      </c>
      <c r="S960" t="n">
        <v>29.8</v>
      </c>
      <c r="T960" t="n">
        <v>2198.44</v>
      </c>
      <c r="U960" t="n">
        <v>0.82</v>
      </c>
      <c r="V960" t="n">
        <v>0.86</v>
      </c>
      <c r="W960" t="n">
        <v>2.36</v>
      </c>
      <c r="X960" t="n">
        <v>0.13</v>
      </c>
      <c r="Y960" t="n">
        <v>1</v>
      </c>
      <c r="Z960" t="n">
        <v>10</v>
      </c>
    </row>
    <row r="961">
      <c r="A961" t="n">
        <v>61</v>
      </c>
      <c r="B961" t="n">
        <v>120</v>
      </c>
      <c r="C961" t="inlineStr">
        <is>
          <t xml:space="preserve">CONCLUIDO	</t>
        </is>
      </c>
      <c r="D961" t="n">
        <v>7.1707</v>
      </c>
      <c r="E961" t="n">
        <v>13.95</v>
      </c>
      <c r="F961" t="n">
        <v>10.87</v>
      </c>
      <c r="G961" t="n">
        <v>81.54000000000001</v>
      </c>
      <c r="H961" t="n">
        <v>1.11</v>
      </c>
      <c r="I961" t="n">
        <v>8</v>
      </c>
      <c r="J961" t="n">
        <v>259.76</v>
      </c>
      <c r="K961" t="n">
        <v>57.72</v>
      </c>
      <c r="L961" t="n">
        <v>16.25</v>
      </c>
      <c r="M961" t="n">
        <v>6</v>
      </c>
      <c r="N961" t="n">
        <v>65.79000000000001</v>
      </c>
      <c r="O961" t="n">
        <v>32271.71</v>
      </c>
      <c r="P961" t="n">
        <v>140.22</v>
      </c>
      <c r="Q961" t="n">
        <v>623.97</v>
      </c>
      <c r="R961" t="n">
        <v>36.28</v>
      </c>
      <c r="S961" t="n">
        <v>29.8</v>
      </c>
      <c r="T961" t="n">
        <v>2156.09</v>
      </c>
      <c r="U961" t="n">
        <v>0.82</v>
      </c>
      <c r="V961" t="n">
        <v>0.86</v>
      </c>
      <c r="W961" t="n">
        <v>2.36</v>
      </c>
      <c r="X961" t="n">
        <v>0.13</v>
      </c>
      <c r="Y961" t="n">
        <v>1</v>
      </c>
      <c r="Z961" t="n">
        <v>10</v>
      </c>
    </row>
    <row r="962">
      <c r="A962" t="n">
        <v>62</v>
      </c>
      <c r="B962" t="n">
        <v>120</v>
      </c>
      <c r="C962" t="inlineStr">
        <is>
          <t xml:space="preserve">CONCLUIDO	</t>
        </is>
      </c>
      <c r="D962" t="n">
        <v>7.2006</v>
      </c>
      <c r="E962" t="n">
        <v>13.89</v>
      </c>
      <c r="F962" t="n">
        <v>10.86</v>
      </c>
      <c r="G962" t="n">
        <v>93.09</v>
      </c>
      <c r="H962" t="n">
        <v>1.13</v>
      </c>
      <c r="I962" t="n">
        <v>7</v>
      </c>
      <c r="J962" t="n">
        <v>260.23</v>
      </c>
      <c r="K962" t="n">
        <v>57.72</v>
      </c>
      <c r="L962" t="n">
        <v>16.5</v>
      </c>
      <c r="M962" t="n">
        <v>5</v>
      </c>
      <c r="N962" t="n">
        <v>66</v>
      </c>
      <c r="O962" t="n">
        <v>32328.74</v>
      </c>
      <c r="P962" t="n">
        <v>138.45</v>
      </c>
      <c r="Q962" t="n">
        <v>623.99</v>
      </c>
      <c r="R962" t="n">
        <v>35.8</v>
      </c>
      <c r="S962" t="n">
        <v>29.8</v>
      </c>
      <c r="T962" t="n">
        <v>1924.78</v>
      </c>
      <c r="U962" t="n">
        <v>0.83</v>
      </c>
      <c r="V962" t="n">
        <v>0.86</v>
      </c>
      <c r="W962" t="n">
        <v>2.36</v>
      </c>
      <c r="X962" t="n">
        <v>0.11</v>
      </c>
      <c r="Y962" t="n">
        <v>1</v>
      </c>
      <c r="Z962" t="n">
        <v>10</v>
      </c>
    </row>
    <row r="963">
      <c r="A963" t="n">
        <v>63</v>
      </c>
      <c r="B963" t="n">
        <v>120</v>
      </c>
      <c r="C963" t="inlineStr">
        <is>
          <t xml:space="preserve">CONCLUIDO	</t>
        </is>
      </c>
      <c r="D963" t="n">
        <v>7.1987</v>
      </c>
      <c r="E963" t="n">
        <v>13.89</v>
      </c>
      <c r="F963" t="n">
        <v>10.86</v>
      </c>
      <c r="G963" t="n">
        <v>93.12</v>
      </c>
      <c r="H963" t="n">
        <v>1.14</v>
      </c>
      <c r="I963" t="n">
        <v>7</v>
      </c>
      <c r="J963" t="n">
        <v>260.69</v>
      </c>
      <c r="K963" t="n">
        <v>57.72</v>
      </c>
      <c r="L963" t="n">
        <v>16.75</v>
      </c>
      <c r="M963" t="n">
        <v>5</v>
      </c>
      <c r="N963" t="n">
        <v>66.20999999999999</v>
      </c>
      <c r="O963" t="n">
        <v>32385.86</v>
      </c>
      <c r="P963" t="n">
        <v>138.57</v>
      </c>
      <c r="Q963" t="n">
        <v>623.98</v>
      </c>
      <c r="R963" t="n">
        <v>36.07</v>
      </c>
      <c r="S963" t="n">
        <v>29.8</v>
      </c>
      <c r="T963" t="n">
        <v>2057.57</v>
      </c>
      <c r="U963" t="n">
        <v>0.83</v>
      </c>
      <c r="V963" t="n">
        <v>0.86</v>
      </c>
      <c r="W963" t="n">
        <v>2.36</v>
      </c>
      <c r="X963" t="n">
        <v>0.12</v>
      </c>
      <c r="Y963" t="n">
        <v>1</v>
      </c>
      <c r="Z963" t="n">
        <v>10</v>
      </c>
    </row>
    <row r="964">
      <c r="A964" t="n">
        <v>64</v>
      </c>
      <c r="B964" t="n">
        <v>120</v>
      </c>
      <c r="C964" t="inlineStr">
        <is>
          <t xml:space="preserve">CONCLUIDO	</t>
        </is>
      </c>
      <c r="D964" t="n">
        <v>7.1957</v>
      </c>
      <c r="E964" t="n">
        <v>13.9</v>
      </c>
      <c r="F964" t="n">
        <v>10.87</v>
      </c>
      <c r="G964" t="n">
        <v>93.17</v>
      </c>
      <c r="H964" t="n">
        <v>1.16</v>
      </c>
      <c r="I964" t="n">
        <v>7</v>
      </c>
      <c r="J964" t="n">
        <v>261.15</v>
      </c>
      <c r="K964" t="n">
        <v>57.72</v>
      </c>
      <c r="L964" t="n">
        <v>17</v>
      </c>
      <c r="M964" t="n">
        <v>5</v>
      </c>
      <c r="N964" t="n">
        <v>66.43000000000001</v>
      </c>
      <c r="O964" t="n">
        <v>32443.05</v>
      </c>
      <c r="P964" t="n">
        <v>139</v>
      </c>
      <c r="Q964" t="n">
        <v>623.97</v>
      </c>
      <c r="R964" t="n">
        <v>36.19</v>
      </c>
      <c r="S964" t="n">
        <v>29.8</v>
      </c>
      <c r="T964" t="n">
        <v>2119.21</v>
      </c>
      <c r="U964" t="n">
        <v>0.82</v>
      </c>
      <c r="V964" t="n">
        <v>0.86</v>
      </c>
      <c r="W964" t="n">
        <v>2.36</v>
      </c>
      <c r="X964" t="n">
        <v>0.12</v>
      </c>
      <c r="Y964" t="n">
        <v>1</v>
      </c>
      <c r="Z964" t="n">
        <v>10</v>
      </c>
    </row>
    <row r="965">
      <c r="A965" t="n">
        <v>65</v>
      </c>
      <c r="B965" t="n">
        <v>120</v>
      </c>
      <c r="C965" t="inlineStr">
        <is>
          <t xml:space="preserve">CONCLUIDO	</t>
        </is>
      </c>
      <c r="D965" t="n">
        <v>7.1967</v>
      </c>
      <c r="E965" t="n">
        <v>13.9</v>
      </c>
      <c r="F965" t="n">
        <v>10.87</v>
      </c>
      <c r="G965" t="n">
        <v>93.15000000000001</v>
      </c>
      <c r="H965" t="n">
        <v>1.17</v>
      </c>
      <c r="I965" t="n">
        <v>7</v>
      </c>
      <c r="J965" t="n">
        <v>261.62</v>
      </c>
      <c r="K965" t="n">
        <v>57.72</v>
      </c>
      <c r="L965" t="n">
        <v>17.25</v>
      </c>
      <c r="M965" t="n">
        <v>5</v>
      </c>
      <c r="N965" t="n">
        <v>66.64</v>
      </c>
      <c r="O965" t="n">
        <v>32500.33</v>
      </c>
      <c r="P965" t="n">
        <v>139.42</v>
      </c>
      <c r="Q965" t="n">
        <v>623.98</v>
      </c>
      <c r="R965" t="n">
        <v>36.08</v>
      </c>
      <c r="S965" t="n">
        <v>29.8</v>
      </c>
      <c r="T965" t="n">
        <v>2062.62</v>
      </c>
      <c r="U965" t="n">
        <v>0.83</v>
      </c>
      <c r="V965" t="n">
        <v>0.86</v>
      </c>
      <c r="W965" t="n">
        <v>2.36</v>
      </c>
      <c r="X965" t="n">
        <v>0.12</v>
      </c>
      <c r="Y965" t="n">
        <v>1</v>
      </c>
      <c r="Z965" t="n">
        <v>10</v>
      </c>
    </row>
    <row r="966">
      <c r="A966" t="n">
        <v>66</v>
      </c>
      <c r="B966" t="n">
        <v>120</v>
      </c>
      <c r="C966" t="inlineStr">
        <is>
          <t xml:space="preserve">CONCLUIDO	</t>
        </is>
      </c>
      <c r="D966" t="n">
        <v>7.1957</v>
      </c>
      <c r="E966" t="n">
        <v>13.9</v>
      </c>
      <c r="F966" t="n">
        <v>10.87</v>
      </c>
      <c r="G966" t="n">
        <v>93.17</v>
      </c>
      <c r="H966" t="n">
        <v>1.19</v>
      </c>
      <c r="I966" t="n">
        <v>7</v>
      </c>
      <c r="J966" t="n">
        <v>262.08</v>
      </c>
      <c r="K966" t="n">
        <v>57.72</v>
      </c>
      <c r="L966" t="n">
        <v>17.5</v>
      </c>
      <c r="M966" t="n">
        <v>5</v>
      </c>
      <c r="N966" t="n">
        <v>66.86</v>
      </c>
      <c r="O966" t="n">
        <v>32557.69</v>
      </c>
      <c r="P966" t="n">
        <v>138.75</v>
      </c>
      <c r="Q966" t="n">
        <v>623.97</v>
      </c>
      <c r="R966" t="n">
        <v>36.21</v>
      </c>
      <c r="S966" t="n">
        <v>29.8</v>
      </c>
      <c r="T966" t="n">
        <v>2127.81</v>
      </c>
      <c r="U966" t="n">
        <v>0.82</v>
      </c>
      <c r="V966" t="n">
        <v>0.86</v>
      </c>
      <c r="W966" t="n">
        <v>2.36</v>
      </c>
      <c r="X966" t="n">
        <v>0.12</v>
      </c>
      <c r="Y966" t="n">
        <v>1</v>
      </c>
      <c r="Z966" t="n">
        <v>10</v>
      </c>
    </row>
    <row r="967">
      <c r="A967" t="n">
        <v>67</v>
      </c>
      <c r="B967" t="n">
        <v>120</v>
      </c>
      <c r="C967" t="inlineStr">
        <is>
          <t xml:space="preserve">CONCLUIDO	</t>
        </is>
      </c>
      <c r="D967" t="n">
        <v>7.1978</v>
      </c>
      <c r="E967" t="n">
        <v>13.89</v>
      </c>
      <c r="F967" t="n">
        <v>10.87</v>
      </c>
      <c r="G967" t="n">
        <v>93.13</v>
      </c>
      <c r="H967" t="n">
        <v>1.2</v>
      </c>
      <c r="I967" t="n">
        <v>7</v>
      </c>
      <c r="J967" t="n">
        <v>262.55</v>
      </c>
      <c r="K967" t="n">
        <v>57.72</v>
      </c>
      <c r="L967" t="n">
        <v>17.75</v>
      </c>
      <c r="M967" t="n">
        <v>4</v>
      </c>
      <c r="N967" t="n">
        <v>67.06999999999999</v>
      </c>
      <c r="O967" t="n">
        <v>32615.12</v>
      </c>
      <c r="P967" t="n">
        <v>138.61</v>
      </c>
      <c r="Q967" t="n">
        <v>624.02</v>
      </c>
      <c r="R967" t="n">
        <v>35.96</v>
      </c>
      <c r="S967" t="n">
        <v>29.8</v>
      </c>
      <c r="T967" t="n">
        <v>2003.49</v>
      </c>
      <c r="U967" t="n">
        <v>0.83</v>
      </c>
      <c r="V967" t="n">
        <v>0.86</v>
      </c>
      <c r="W967" t="n">
        <v>2.36</v>
      </c>
      <c r="X967" t="n">
        <v>0.12</v>
      </c>
      <c r="Y967" t="n">
        <v>1</v>
      </c>
      <c r="Z967" t="n">
        <v>10</v>
      </c>
    </row>
    <row r="968">
      <c r="A968" t="n">
        <v>68</v>
      </c>
      <c r="B968" t="n">
        <v>120</v>
      </c>
      <c r="C968" t="inlineStr">
        <is>
          <t xml:space="preserve">CONCLUIDO	</t>
        </is>
      </c>
      <c r="D968" t="n">
        <v>7.199</v>
      </c>
      <c r="E968" t="n">
        <v>13.89</v>
      </c>
      <c r="F968" t="n">
        <v>10.86</v>
      </c>
      <c r="G968" t="n">
        <v>93.11</v>
      </c>
      <c r="H968" t="n">
        <v>1.22</v>
      </c>
      <c r="I968" t="n">
        <v>7</v>
      </c>
      <c r="J968" t="n">
        <v>263.01</v>
      </c>
      <c r="K968" t="n">
        <v>57.72</v>
      </c>
      <c r="L968" t="n">
        <v>18</v>
      </c>
      <c r="M968" t="n">
        <v>3</v>
      </c>
      <c r="N968" t="n">
        <v>67.29000000000001</v>
      </c>
      <c r="O968" t="n">
        <v>32672.64</v>
      </c>
      <c r="P968" t="n">
        <v>138.21</v>
      </c>
      <c r="Q968" t="n">
        <v>623.98</v>
      </c>
      <c r="R968" t="n">
        <v>35.83</v>
      </c>
      <c r="S968" t="n">
        <v>29.8</v>
      </c>
      <c r="T968" t="n">
        <v>1937.87</v>
      </c>
      <c r="U968" t="n">
        <v>0.83</v>
      </c>
      <c r="V968" t="n">
        <v>0.86</v>
      </c>
      <c r="W968" t="n">
        <v>2.37</v>
      </c>
      <c r="X968" t="n">
        <v>0.12</v>
      </c>
      <c r="Y968" t="n">
        <v>1</v>
      </c>
      <c r="Z968" t="n">
        <v>10</v>
      </c>
    </row>
    <row r="969">
      <c r="A969" t="n">
        <v>69</v>
      </c>
      <c r="B969" t="n">
        <v>120</v>
      </c>
      <c r="C969" t="inlineStr">
        <is>
          <t xml:space="preserve">CONCLUIDO	</t>
        </is>
      </c>
      <c r="D969" t="n">
        <v>7.1965</v>
      </c>
      <c r="E969" t="n">
        <v>13.9</v>
      </c>
      <c r="F969" t="n">
        <v>10.87</v>
      </c>
      <c r="G969" t="n">
        <v>93.15000000000001</v>
      </c>
      <c r="H969" t="n">
        <v>1.23</v>
      </c>
      <c r="I969" t="n">
        <v>7</v>
      </c>
      <c r="J969" t="n">
        <v>263.48</v>
      </c>
      <c r="K969" t="n">
        <v>57.72</v>
      </c>
      <c r="L969" t="n">
        <v>18.25</v>
      </c>
      <c r="M969" t="n">
        <v>3</v>
      </c>
      <c r="N969" t="n">
        <v>67.51000000000001</v>
      </c>
      <c r="O969" t="n">
        <v>32730.24</v>
      </c>
      <c r="P969" t="n">
        <v>138.13</v>
      </c>
      <c r="Q969" t="n">
        <v>623.97</v>
      </c>
      <c r="R969" t="n">
        <v>36.03</v>
      </c>
      <c r="S969" t="n">
        <v>29.8</v>
      </c>
      <c r="T969" t="n">
        <v>2040.28</v>
      </c>
      <c r="U969" t="n">
        <v>0.83</v>
      </c>
      <c r="V969" t="n">
        <v>0.86</v>
      </c>
      <c r="W969" t="n">
        <v>2.37</v>
      </c>
      <c r="X969" t="n">
        <v>0.12</v>
      </c>
      <c r="Y969" t="n">
        <v>1</v>
      </c>
      <c r="Z969" t="n">
        <v>10</v>
      </c>
    </row>
    <row r="970">
      <c r="A970" t="n">
        <v>70</v>
      </c>
      <c r="B970" t="n">
        <v>120</v>
      </c>
      <c r="C970" t="inlineStr">
        <is>
          <t xml:space="preserve">CONCLUIDO	</t>
        </is>
      </c>
      <c r="D970" t="n">
        <v>7.1967</v>
      </c>
      <c r="E970" t="n">
        <v>13.9</v>
      </c>
      <c r="F970" t="n">
        <v>10.87</v>
      </c>
      <c r="G970" t="n">
        <v>93.15000000000001</v>
      </c>
      <c r="H970" t="n">
        <v>1.25</v>
      </c>
      <c r="I970" t="n">
        <v>7</v>
      </c>
      <c r="J970" t="n">
        <v>263.95</v>
      </c>
      <c r="K970" t="n">
        <v>57.72</v>
      </c>
      <c r="L970" t="n">
        <v>18.5</v>
      </c>
      <c r="M970" t="n">
        <v>2</v>
      </c>
      <c r="N970" t="n">
        <v>67.72</v>
      </c>
      <c r="O970" t="n">
        <v>32787.92</v>
      </c>
      <c r="P970" t="n">
        <v>137.71</v>
      </c>
      <c r="Q970" t="n">
        <v>623.99</v>
      </c>
      <c r="R970" t="n">
        <v>36.05</v>
      </c>
      <c r="S970" t="n">
        <v>29.8</v>
      </c>
      <c r="T970" t="n">
        <v>2047.41</v>
      </c>
      <c r="U970" t="n">
        <v>0.83</v>
      </c>
      <c r="V970" t="n">
        <v>0.86</v>
      </c>
      <c r="W970" t="n">
        <v>2.36</v>
      </c>
      <c r="X970" t="n">
        <v>0.12</v>
      </c>
      <c r="Y970" t="n">
        <v>1</v>
      </c>
      <c r="Z970" t="n">
        <v>10</v>
      </c>
    </row>
    <row r="971">
      <c r="A971" t="n">
        <v>71</v>
      </c>
      <c r="B971" t="n">
        <v>120</v>
      </c>
      <c r="C971" t="inlineStr">
        <is>
          <t xml:space="preserve">CONCLUIDO	</t>
        </is>
      </c>
      <c r="D971" t="n">
        <v>7.1938</v>
      </c>
      <c r="E971" t="n">
        <v>13.9</v>
      </c>
      <c r="F971" t="n">
        <v>10.87</v>
      </c>
      <c r="G971" t="n">
        <v>93.2</v>
      </c>
      <c r="H971" t="n">
        <v>1.26</v>
      </c>
      <c r="I971" t="n">
        <v>7</v>
      </c>
      <c r="J971" t="n">
        <v>264.42</v>
      </c>
      <c r="K971" t="n">
        <v>57.72</v>
      </c>
      <c r="L971" t="n">
        <v>18.75</v>
      </c>
      <c r="M971" t="n">
        <v>2</v>
      </c>
      <c r="N971" t="n">
        <v>67.94</v>
      </c>
      <c r="O971" t="n">
        <v>32845.69</v>
      </c>
      <c r="P971" t="n">
        <v>137.59</v>
      </c>
      <c r="Q971" t="n">
        <v>623.97</v>
      </c>
      <c r="R971" t="n">
        <v>36.1</v>
      </c>
      <c r="S971" t="n">
        <v>29.8</v>
      </c>
      <c r="T971" t="n">
        <v>2071.23</v>
      </c>
      <c r="U971" t="n">
        <v>0.83</v>
      </c>
      <c r="V971" t="n">
        <v>0.86</v>
      </c>
      <c r="W971" t="n">
        <v>2.37</v>
      </c>
      <c r="X971" t="n">
        <v>0.13</v>
      </c>
      <c r="Y971" t="n">
        <v>1</v>
      </c>
      <c r="Z971" t="n">
        <v>10</v>
      </c>
    </row>
    <row r="972">
      <c r="A972" t="n">
        <v>72</v>
      </c>
      <c r="B972" t="n">
        <v>120</v>
      </c>
      <c r="C972" t="inlineStr">
        <is>
          <t xml:space="preserve">CONCLUIDO	</t>
        </is>
      </c>
      <c r="D972" t="n">
        <v>7.1951</v>
      </c>
      <c r="E972" t="n">
        <v>13.9</v>
      </c>
      <c r="F972" t="n">
        <v>10.87</v>
      </c>
      <c r="G972" t="n">
        <v>93.18000000000001</v>
      </c>
      <c r="H972" t="n">
        <v>1.28</v>
      </c>
      <c r="I972" t="n">
        <v>7</v>
      </c>
      <c r="J972" t="n">
        <v>264.89</v>
      </c>
      <c r="K972" t="n">
        <v>57.72</v>
      </c>
      <c r="L972" t="n">
        <v>19</v>
      </c>
      <c r="M972" t="n">
        <v>2</v>
      </c>
      <c r="N972" t="n">
        <v>68.16</v>
      </c>
      <c r="O972" t="n">
        <v>32903.54</v>
      </c>
      <c r="P972" t="n">
        <v>137.34</v>
      </c>
      <c r="Q972" t="n">
        <v>623.97</v>
      </c>
      <c r="R972" t="n">
        <v>36.13</v>
      </c>
      <c r="S972" t="n">
        <v>29.8</v>
      </c>
      <c r="T972" t="n">
        <v>2088.14</v>
      </c>
      <c r="U972" t="n">
        <v>0.82</v>
      </c>
      <c r="V972" t="n">
        <v>0.86</v>
      </c>
      <c r="W972" t="n">
        <v>2.37</v>
      </c>
      <c r="X972" t="n">
        <v>0.12</v>
      </c>
      <c r="Y972" t="n">
        <v>1</v>
      </c>
      <c r="Z972" t="n">
        <v>10</v>
      </c>
    </row>
    <row r="973">
      <c r="A973" t="n">
        <v>73</v>
      </c>
      <c r="B973" t="n">
        <v>120</v>
      </c>
      <c r="C973" t="inlineStr">
        <is>
          <t xml:space="preserve">CONCLUIDO	</t>
        </is>
      </c>
      <c r="D973" t="n">
        <v>7.1961</v>
      </c>
      <c r="E973" t="n">
        <v>13.9</v>
      </c>
      <c r="F973" t="n">
        <v>10.87</v>
      </c>
      <c r="G973" t="n">
        <v>93.16</v>
      </c>
      <c r="H973" t="n">
        <v>1.29</v>
      </c>
      <c r="I973" t="n">
        <v>7</v>
      </c>
      <c r="J973" t="n">
        <v>265.36</v>
      </c>
      <c r="K973" t="n">
        <v>57.72</v>
      </c>
      <c r="L973" t="n">
        <v>19.25</v>
      </c>
      <c r="M973" t="n">
        <v>1</v>
      </c>
      <c r="N973" t="n">
        <v>68.38</v>
      </c>
      <c r="O973" t="n">
        <v>32961.47</v>
      </c>
      <c r="P973" t="n">
        <v>137.24</v>
      </c>
      <c r="Q973" t="n">
        <v>623.97</v>
      </c>
      <c r="R973" t="n">
        <v>36.05</v>
      </c>
      <c r="S973" t="n">
        <v>29.8</v>
      </c>
      <c r="T973" t="n">
        <v>2050.3</v>
      </c>
      <c r="U973" t="n">
        <v>0.83</v>
      </c>
      <c r="V973" t="n">
        <v>0.86</v>
      </c>
      <c r="W973" t="n">
        <v>2.37</v>
      </c>
      <c r="X973" t="n">
        <v>0.12</v>
      </c>
      <c r="Y973" t="n">
        <v>1</v>
      </c>
      <c r="Z973" t="n">
        <v>10</v>
      </c>
    </row>
    <row r="974">
      <c r="A974" t="n">
        <v>74</v>
      </c>
      <c r="B974" t="n">
        <v>120</v>
      </c>
      <c r="C974" t="inlineStr">
        <is>
          <t xml:space="preserve">CONCLUIDO	</t>
        </is>
      </c>
      <c r="D974" t="n">
        <v>7.1954</v>
      </c>
      <c r="E974" t="n">
        <v>13.9</v>
      </c>
      <c r="F974" t="n">
        <v>10.87</v>
      </c>
      <c r="G974" t="n">
        <v>93.17</v>
      </c>
      <c r="H974" t="n">
        <v>1.31</v>
      </c>
      <c r="I974" t="n">
        <v>7</v>
      </c>
      <c r="J974" t="n">
        <v>265.83</v>
      </c>
      <c r="K974" t="n">
        <v>57.72</v>
      </c>
      <c r="L974" t="n">
        <v>19.5</v>
      </c>
      <c r="M974" t="n">
        <v>1</v>
      </c>
      <c r="N974" t="n">
        <v>68.59999999999999</v>
      </c>
      <c r="O974" t="n">
        <v>33019.48</v>
      </c>
      <c r="P974" t="n">
        <v>137.21</v>
      </c>
      <c r="Q974" t="n">
        <v>623.97</v>
      </c>
      <c r="R974" t="n">
        <v>36.05</v>
      </c>
      <c r="S974" t="n">
        <v>29.8</v>
      </c>
      <c r="T974" t="n">
        <v>2049.14</v>
      </c>
      <c r="U974" t="n">
        <v>0.83</v>
      </c>
      <c r="V974" t="n">
        <v>0.86</v>
      </c>
      <c r="W974" t="n">
        <v>2.37</v>
      </c>
      <c r="X974" t="n">
        <v>0.12</v>
      </c>
      <c r="Y974" t="n">
        <v>1</v>
      </c>
      <c r="Z974" t="n">
        <v>10</v>
      </c>
    </row>
    <row r="975">
      <c r="A975" t="n">
        <v>75</v>
      </c>
      <c r="B975" t="n">
        <v>120</v>
      </c>
      <c r="C975" t="inlineStr">
        <is>
          <t xml:space="preserve">CONCLUIDO	</t>
        </is>
      </c>
      <c r="D975" t="n">
        <v>7.1957</v>
      </c>
      <c r="E975" t="n">
        <v>13.9</v>
      </c>
      <c r="F975" t="n">
        <v>10.87</v>
      </c>
      <c r="G975" t="n">
        <v>93.17</v>
      </c>
      <c r="H975" t="n">
        <v>1.32</v>
      </c>
      <c r="I975" t="n">
        <v>7</v>
      </c>
      <c r="J975" t="n">
        <v>266.3</v>
      </c>
      <c r="K975" t="n">
        <v>57.72</v>
      </c>
      <c r="L975" t="n">
        <v>19.75</v>
      </c>
      <c r="M975" t="n">
        <v>0</v>
      </c>
      <c r="N975" t="n">
        <v>68.81999999999999</v>
      </c>
      <c r="O975" t="n">
        <v>33077.58</v>
      </c>
      <c r="P975" t="n">
        <v>137.39</v>
      </c>
      <c r="Q975" t="n">
        <v>623.97</v>
      </c>
      <c r="R975" t="n">
        <v>36.03</v>
      </c>
      <c r="S975" t="n">
        <v>29.8</v>
      </c>
      <c r="T975" t="n">
        <v>2039.19</v>
      </c>
      <c r="U975" t="n">
        <v>0.83</v>
      </c>
      <c r="V975" t="n">
        <v>0.86</v>
      </c>
      <c r="W975" t="n">
        <v>2.37</v>
      </c>
      <c r="X975" t="n">
        <v>0.12</v>
      </c>
      <c r="Y975" t="n">
        <v>1</v>
      </c>
      <c r="Z975" t="n">
        <v>10</v>
      </c>
    </row>
    <row r="976">
      <c r="A976" t="n">
        <v>0</v>
      </c>
      <c r="B976" t="n">
        <v>145</v>
      </c>
      <c r="C976" t="inlineStr">
        <is>
          <t xml:space="preserve">CONCLUIDO	</t>
        </is>
      </c>
      <c r="D976" t="n">
        <v>3.6063</v>
      </c>
      <c r="E976" t="n">
        <v>27.73</v>
      </c>
      <c r="F976" t="n">
        <v>14.65</v>
      </c>
      <c r="G976" t="n">
        <v>4.68</v>
      </c>
      <c r="H976" t="n">
        <v>0.06</v>
      </c>
      <c r="I976" t="n">
        <v>188</v>
      </c>
      <c r="J976" t="n">
        <v>285.18</v>
      </c>
      <c r="K976" t="n">
        <v>61.2</v>
      </c>
      <c r="L976" t="n">
        <v>1</v>
      </c>
      <c r="M976" t="n">
        <v>186</v>
      </c>
      <c r="N976" t="n">
        <v>77.98</v>
      </c>
      <c r="O976" t="n">
        <v>35406.83</v>
      </c>
      <c r="P976" t="n">
        <v>260.43</v>
      </c>
      <c r="Q976" t="n">
        <v>624.7</v>
      </c>
      <c r="R976" t="n">
        <v>153.48</v>
      </c>
      <c r="S976" t="n">
        <v>29.8</v>
      </c>
      <c r="T976" t="n">
        <v>59859.37</v>
      </c>
      <c r="U976" t="n">
        <v>0.19</v>
      </c>
      <c r="V976" t="n">
        <v>0.64</v>
      </c>
      <c r="W976" t="n">
        <v>2.67</v>
      </c>
      <c r="X976" t="n">
        <v>3.89</v>
      </c>
      <c r="Y976" t="n">
        <v>1</v>
      </c>
      <c r="Z976" t="n">
        <v>10</v>
      </c>
    </row>
    <row r="977">
      <c r="A977" t="n">
        <v>1</v>
      </c>
      <c r="B977" t="n">
        <v>145</v>
      </c>
      <c r="C977" t="inlineStr">
        <is>
          <t xml:space="preserve">CONCLUIDO	</t>
        </is>
      </c>
      <c r="D977" t="n">
        <v>4.1476</v>
      </c>
      <c r="E977" t="n">
        <v>24.11</v>
      </c>
      <c r="F977" t="n">
        <v>13.62</v>
      </c>
      <c r="G977" t="n">
        <v>5.84</v>
      </c>
      <c r="H977" t="n">
        <v>0.08</v>
      </c>
      <c r="I977" t="n">
        <v>140</v>
      </c>
      <c r="J977" t="n">
        <v>285.68</v>
      </c>
      <c r="K977" t="n">
        <v>61.2</v>
      </c>
      <c r="L977" t="n">
        <v>1.25</v>
      </c>
      <c r="M977" t="n">
        <v>138</v>
      </c>
      <c r="N977" t="n">
        <v>78.23999999999999</v>
      </c>
      <c r="O977" t="n">
        <v>35468.6</v>
      </c>
      <c r="P977" t="n">
        <v>241.72</v>
      </c>
      <c r="Q977" t="n">
        <v>624.39</v>
      </c>
      <c r="R977" t="n">
        <v>121.74</v>
      </c>
      <c r="S977" t="n">
        <v>29.8</v>
      </c>
      <c r="T977" t="n">
        <v>44229.44</v>
      </c>
      <c r="U977" t="n">
        <v>0.24</v>
      </c>
      <c r="V977" t="n">
        <v>0.6899999999999999</v>
      </c>
      <c r="W977" t="n">
        <v>2.58</v>
      </c>
      <c r="X977" t="n">
        <v>2.86</v>
      </c>
      <c r="Y977" t="n">
        <v>1</v>
      </c>
      <c r="Z977" t="n">
        <v>10</v>
      </c>
    </row>
    <row r="978">
      <c r="A978" t="n">
        <v>2</v>
      </c>
      <c r="B978" t="n">
        <v>145</v>
      </c>
      <c r="C978" t="inlineStr">
        <is>
          <t xml:space="preserve">CONCLUIDO	</t>
        </is>
      </c>
      <c r="D978" t="n">
        <v>4.5586</v>
      </c>
      <c r="E978" t="n">
        <v>21.94</v>
      </c>
      <c r="F978" t="n">
        <v>13.01</v>
      </c>
      <c r="G978" t="n">
        <v>7.03</v>
      </c>
      <c r="H978" t="n">
        <v>0.09</v>
      </c>
      <c r="I978" t="n">
        <v>111</v>
      </c>
      <c r="J978" t="n">
        <v>286.19</v>
      </c>
      <c r="K978" t="n">
        <v>61.2</v>
      </c>
      <c r="L978" t="n">
        <v>1.5</v>
      </c>
      <c r="M978" t="n">
        <v>109</v>
      </c>
      <c r="N978" t="n">
        <v>78.48999999999999</v>
      </c>
      <c r="O978" t="n">
        <v>35530.47</v>
      </c>
      <c r="P978" t="n">
        <v>230.58</v>
      </c>
      <c r="Q978" t="n">
        <v>624.1799999999999</v>
      </c>
      <c r="R978" t="n">
        <v>102.12</v>
      </c>
      <c r="S978" t="n">
        <v>29.8</v>
      </c>
      <c r="T978" t="n">
        <v>34563.23</v>
      </c>
      <c r="U978" t="n">
        <v>0.29</v>
      </c>
      <c r="V978" t="n">
        <v>0.72</v>
      </c>
      <c r="W978" t="n">
        <v>2.55</v>
      </c>
      <c r="X978" t="n">
        <v>2.26</v>
      </c>
      <c r="Y978" t="n">
        <v>1</v>
      </c>
      <c r="Z978" t="n">
        <v>10</v>
      </c>
    </row>
    <row r="979">
      <c r="A979" t="n">
        <v>3</v>
      </c>
      <c r="B979" t="n">
        <v>145</v>
      </c>
      <c r="C979" t="inlineStr">
        <is>
          <t xml:space="preserve">CONCLUIDO	</t>
        </is>
      </c>
      <c r="D979" t="n">
        <v>4.8563</v>
      </c>
      <c r="E979" t="n">
        <v>20.59</v>
      </c>
      <c r="F979" t="n">
        <v>12.63</v>
      </c>
      <c r="G979" t="n">
        <v>8.15</v>
      </c>
      <c r="H979" t="n">
        <v>0.11</v>
      </c>
      <c r="I979" t="n">
        <v>93</v>
      </c>
      <c r="J979" t="n">
        <v>286.69</v>
      </c>
      <c r="K979" t="n">
        <v>61.2</v>
      </c>
      <c r="L979" t="n">
        <v>1.75</v>
      </c>
      <c r="M979" t="n">
        <v>91</v>
      </c>
      <c r="N979" t="n">
        <v>78.73999999999999</v>
      </c>
      <c r="O979" t="n">
        <v>35592.57</v>
      </c>
      <c r="P979" t="n">
        <v>223.53</v>
      </c>
      <c r="Q979" t="n">
        <v>624.05</v>
      </c>
      <c r="R979" t="n">
        <v>90.79000000000001</v>
      </c>
      <c r="S979" t="n">
        <v>29.8</v>
      </c>
      <c r="T979" t="n">
        <v>28989.02</v>
      </c>
      <c r="U979" t="n">
        <v>0.33</v>
      </c>
      <c r="V979" t="n">
        <v>0.74</v>
      </c>
      <c r="W979" t="n">
        <v>2.51</v>
      </c>
      <c r="X979" t="n">
        <v>1.88</v>
      </c>
      <c r="Y979" t="n">
        <v>1</v>
      </c>
      <c r="Z979" t="n">
        <v>10</v>
      </c>
    </row>
    <row r="980">
      <c r="A980" t="n">
        <v>4</v>
      </c>
      <c r="B980" t="n">
        <v>145</v>
      </c>
      <c r="C980" t="inlineStr">
        <is>
          <t xml:space="preserve">CONCLUIDO	</t>
        </is>
      </c>
      <c r="D980" t="n">
        <v>5.0958</v>
      </c>
      <c r="E980" t="n">
        <v>19.62</v>
      </c>
      <c r="F980" t="n">
        <v>12.36</v>
      </c>
      <c r="G980" t="n">
        <v>9.27</v>
      </c>
      <c r="H980" t="n">
        <v>0.12</v>
      </c>
      <c r="I980" t="n">
        <v>80</v>
      </c>
      <c r="J980" t="n">
        <v>287.19</v>
      </c>
      <c r="K980" t="n">
        <v>61.2</v>
      </c>
      <c r="L980" t="n">
        <v>2</v>
      </c>
      <c r="M980" t="n">
        <v>78</v>
      </c>
      <c r="N980" t="n">
        <v>78.98999999999999</v>
      </c>
      <c r="O980" t="n">
        <v>35654.65</v>
      </c>
      <c r="P980" t="n">
        <v>218.49</v>
      </c>
      <c r="Q980" t="n">
        <v>624.15</v>
      </c>
      <c r="R980" t="n">
        <v>82.94</v>
      </c>
      <c r="S980" t="n">
        <v>29.8</v>
      </c>
      <c r="T980" t="n">
        <v>25128.64</v>
      </c>
      <c r="U980" t="n">
        <v>0.36</v>
      </c>
      <c r="V980" t="n">
        <v>0.76</v>
      </c>
      <c r="W980" t="n">
        <v>2.47</v>
      </c>
      <c r="X980" t="n">
        <v>1.61</v>
      </c>
      <c r="Y980" t="n">
        <v>1</v>
      </c>
      <c r="Z980" t="n">
        <v>10</v>
      </c>
    </row>
    <row r="981">
      <c r="A981" t="n">
        <v>5</v>
      </c>
      <c r="B981" t="n">
        <v>145</v>
      </c>
      <c r="C981" t="inlineStr">
        <is>
          <t xml:space="preserve">CONCLUIDO	</t>
        </is>
      </c>
      <c r="D981" t="n">
        <v>5.2964</v>
      </c>
      <c r="E981" t="n">
        <v>18.88</v>
      </c>
      <c r="F981" t="n">
        <v>12.16</v>
      </c>
      <c r="G981" t="n">
        <v>10.42</v>
      </c>
      <c r="H981" t="n">
        <v>0.14</v>
      </c>
      <c r="I981" t="n">
        <v>70</v>
      </c>
      <c r="J981" t="n">
        <v>287.7</v>
      </c>
      <c r="K981" t="n">
        <v>61.2</v>
      </c>
      <c r="L981" t="n">
        <v>2.25</v>
      </c>
      <c r="M981" t="n">
        <v>68</v>
      </c>
      <c r="N981" t="n">
        <v>79.25</v>
      </c>
      <c r="O981" t="n">
        <v>35716.83</v>
      </c>
      <c r="P981" t="n">
        <v>214.52</v>
      </c>
      <c r="Q981" t="n">
        <v>624.09</v>
      </c>
      <c r="R981" t="n">
        <v>76.23</v>
      </c>
      <c r="S981" t="n">
        <v>29.8</v>
      </c>
      <c r="T981" t="n">
        <v>21823.86</v>
      </c>
      <c r="U981" t="n">
        <v>0.39</v>
      </c>
      <c r="V981" t="n">
        <v>0.77</v>
      </c>
      <c r="W981" t="n">
        <v>2.47</v>
      </c>
      <c r="X981" t="n">
        <v>1.41</v>
      </c>
      <c r="Y981" t="n">
        <v>1</v>
      </c>
      <c r="Z981" t="n">
        <v>10</v>
      </c>
    </row>
    <row r="982">
      <c r="A982" t="n">
        <v>6</v>
      </c>
      <c r="B982" t="n">
        <v>145</v>
      </c>
      <c r="C982" t="inlineStr">
        <is>
          <t xml:space="preserve">CONCLUIDO	</t>
        </is>
      </c>
      <c r="D982" t="n">
        <v>5.47</v>
      </c>
      <c r="E982" t="n">
        <v>18.28</v>
      </c>
      <c r="F982" t="n">
        <v>11.99</v>
      </c>
      <c r="G982" t="n">
        <v>11.6</v>
      </c>
      <c r="H982" t="n">
        <v>0.15</v>
      </c>
      <c r="I982" t="n">
        <v>62</v>
      </c>
      <c r="J982" t="n">
        <v>288.2</v>
      </c>
      <c r="K982" t="n">
        <v>61.2</v>
      </c>
      <c r="L982" t="n">
        <v>2.5</v>
      </c>
      <c r="M982" t="n">
        <v>60</v>
      </c>
      <c r="N982" t="n">
        <v>79.5</v>
      </c>
      <c r="O982" t="n">
        <v>35779.11</v>
      </c>
      <c r="P982" t="n">
        <v>211.26</v>
      </c>
      <c r="Q982" t="n">
        <v>624.01</v>
      </c>
      <c r="R982" t="n">
        <v>71</v>
      </c>
      <c r="S982" t="n">
        <v>29.8</v>
      </c>
      <c r="T982" t="n">
        <v>19247.33</v>
      </c>
      <c r="U982" t="n">
        <v>0.42</v>
      </c>
      <c r="V982" t="n">
        <v>0.78</v>
      </c>
      <c r="W982" t="n">
        <v>2.45</v>
      </c>
      <c r="X982" t="n">
        <v>1.24</v>
      </c>
      <c r="Y982" t="n">
        <v>1</v>
      </c>
      <c r="Z982" t="n">
        <v>10</v>
      </c>
    </row>
    <row r="983">
      <c r="A983" t="n">
        <v>7</v>
      </c>
      <c r="B983" t="n">
        <v>145</v>
      </c>
      <c r="C983" t="inlineStr">
        <is>
          <t xml:space="preserve">CONCLUIDO	</t>
        </is>
      </c>
      <c r="D983" t="n">
        <v>5.6075</v>
      </c>
      <c r="E983" t="n">
        <v>17.83</v>
      </c>
      <c r="F983" t="n">
        <v>11.87</v>
      </c>
      <c r="G983" t="n">
        <v>12.71</v>
      </c>
      <c r="H983" t="n">
        <v>0.17</v>
      </c>
      <c r="I983" t="n">
        <v>56</v>
      </c>
      <c r="J983" t="n">
        <v>288.71</v>
      </c>
      <c r="K983" t="n">
        <v>61.2</v>
      </c>
      <c r="L983" t="n">
        <v>2.75</v>
      </c>
      <c r="M983" t="n">
        <v>54</v>
      </c>
      <c r="N983" t="n">
        <v>79.76000000000001</v>
      </c>
      <c r="O983" t="n">
        <v>35841.5</v>
      </c>
      <c r="P983" t="n">
        <v>208.7</v>
      </c>
      <c r="Q983" t="n">
        <v>624.1900000000001</v>
      </c>
      <c r="R983" t="n">
        <v>67.02</v>
      </c>
      <c r="S983" t="n">
        <v>29.8</v>
      </c>
      <c r="T983" t="n">
        <v>17290.5</v>
      </c>
      <c r="U983" t="n">
        <v>0.44</v>
      </c>
      <c r="V983" t="n">
        <v>0.79</v>
      </c>
      <c r="W983" t="n">
        <v>2.45</v>
      </c>
      <c r="X983" t="n">
        <v>1.12</v>
      </c>
      <c r="Y983" t="n">
        <v>1</v>
      </c>
      <c r="Z983" t="n">
        <v>10</v>
      </c>
    </row>
    <row r="984">
      <c r="A984" t="n">
        <v>8</v>
      </c>
      <c r="B984" t="n">
        <v>145</v>
      </c>
      <c r="C984" t="inlineStr">
        <is>
          <t xml:space="preserve">CONCLUIDO	</t>
        </is>
      </c>
      <c r="D984" t="n">
        <v>5.7298</v>
      </c>
      <c r="E984" t="n">
        <v>17.45</v>
      </c>
      <c r="F984" t="n">
        <v>11.76</v>
      </c>
      <c r="G984" t="n">
        <v>13.83</v>
      </c>
      <c r="H984" t="n">
        <v>0.18</v>
      </c>
      <c r="I984" t="n">
        <v>51</v>
      </c>
      <c r="J984" t="n">
        <v>289.21</v>
      </c>
      <c r="K984" t="n">
        <v>61.2</v>
      </c>
      <c r="L984" t="n">
        <v>3</v>
      </c>
      <c r="M984" t="n">
        <v>49</v>
      </c>
      <c r="N984" t="n">
        <v>80.02</v>
      </c>
      <c r="O984" t="n">
        <v>35903.99</v>
      </c>
      <c r="P984" t="n">
        <v>206.38</v>
      </c>
      <c r="Q984" t="n">
        <v>624.04</v>
      </c>
      <c r="R984" t="n">
        <v>63.56</v>
      </c>
      <c r="S984" t="n">
        <v>29.8</v>
      </c>
      <c r="T984" t="n">
        <v>15582.17</v>
      </c>
      <c r="U984" t="n">
        <v>0.47</v>
      </c>
      <c r="V984" t="n">
        <v>0.79</v>
      </c>
      <c r="W984" t="n">
        <v>2.44</v>
      </c>
      <c r="X984" t="n">
        <v>1.01</v>
      </c>
      <c r="Y984" t="n">
        <v>1</v>
      </c>
      <c r="Z984" t="n">
        <v>10</v>
      </c>
    </row>
    <row r="985">
      <c r="A985" t="n">
        <v>9</v>
      </c>
      <c r="B985" t="n">
        <v>145</v>
      </c>
      <c r="C985" t="inlineStr">
        <is>
          <t xml:space="preserve">CONCLUIDO	</t>
        </is>
      </c>
      <c r="D985" t="n">
        <v>5.8524</v>
      </c>
      <c r="E985" t="n">
        <v>17.09</v>
      </c>
      <c r="F985" t="n">
        <v>11.66</v>
      </c>
      <c r="G985" t="n">
        <v>15.21</v>
      </c>
      <c r="H985" t="n">
        <v>0.2</v>
      </c>
      <c r="I985" t="n">
        <v>46</v>
      </c>
      <c r="J985" t="n">
        <v>289.72</v>
      </c>
      <c r="K985" t="n">
        <v>61.2</v>
      </c>
      <c r="L985" t="n">
        <v>3.25</v>
      </c>
      <c r="M985" t="n">
        <v>44</v>
      </c>
      <c r="N985" t="n">
        <v>80.27</v>
      </c>
      <c r="O985" t="n">
        <v>35966.59</v>
      </c>
      <c r="P985" t="n">
        <v>204.43</v>
      </c>
      <c r="Q985" t="n">
        <v>624.1900000000001</v>
      </c>
      <c r="R985" t="n">
        <v>60.6</v>
      </c>
      <c r="S985" t="n">
        <v>29.8</v>
      </c>
      <c r="T985" t="n">
        <v>14126.13</v>
      </c>
      <c r="U985" t="n">
        <v>0.49</v>
      </c>
      <c r="V985" t="n">
        <v>0.8</v>
      </c>
      <c r="W985" t="n">
        <v>2.43</v>
      </c>
      <c r="X985" t="n">
        <v>0.91</v>
      </c>
      <c r="Y985" t="n">
        <v>1</v>
      </c>
      <c r="Z985" t="n">
        <v>10</v>
      </c>
    </row>
    <row r="986">
      <c r="A986" t="n">
        <v>10</v>
      </c>
      <c r="B986" t="n">
        <v>145</v>
      </c>
      <c r="C986" t="inlineStr">
        <is>
          <t xml:space="preserve">CONCLUIDO	</t>
        </is>
      </c>
      <c r="D986" t="n">
        <v>5.9253</v>
      </c>
      <c r="E986" t="n">
        <v>16.88</v>
      </c>
      <c r="F986" t="n">
        <v>11.61</v>
      </c>
      <c r="G986" t="n">
        <v>16.2</v>
      </c>
      <c r="H986" t="n">
        <v>0.21</v>
      </c>
      <c r="I986" t="n">
        <v>43</v>
      </c>
      <c r="J986" t="n">
        <v>290.23</v>
      </c>
      <c r="K986" t="n">
        <v>61.2</v>
      </c>
      <c r="L986" t="n">
        <v>3.5</v>
      </c>
      <c r="M986" t="n">
        <v>41</v>
      </c>
      <c r="N986" t="n">
        <v>80.53</v>
      </c>
      <c r="O986" t="n">
        <v>36029.29</v>
      </c>
      <c r="P986" t="n">
        <v>203.24</v>
      </c>
      <c r="Q986" t="n">
        <v>624.05</v>
      </c>
      <c r="R986" t="n">
        <v>58.82</v>
      </c>
      <c r="S986" t="n">
        <v>29.8</v>
      </c>
      <c r="T986" t="n">
        <v>13251.95</v>
      </c>
      <c r="U986" t="n">
        <v>0.51</v>
      </c>
      <c r="V986" t="n">
        <v>0.8</v>
      </c>
      <c r="W986" t="n">
        <v>2.43</v>
      </c>
      <c r="X986" t="n">
        <v>0.86</v>
      </c>
      <c r="Y986" t="n">
        <v>1</v>
      </c>
      <c r="Z986" t="n">
        <v>10</v>
      </c>
    </row>
    <row r="987">
      <c r="A987" t="n">
        <v>11</v>
      </c>
      <c r="B987" t="n">
        <v>145</v>
      </c>
      <c r="C987" t="inlineStr">
        <is>
          <t xml:space="preserve">CONCLUIDO	</t>
        </is>
      </c>
      <c r="D987" t="n">
        <v>6.0127</v>
      </c>
      <c r="E987" t="n">
        <v>16.63</v>
      </c>
      <c r="F987" t="n">
        <v>11.53</v>
      </c>
      <c r="G987" t="n">
        <v>17.29</v>
      </c>
      <c r="H987" t="n">
        <v>0.23</v>
      </c>
      <c r="I987" t="n">
        <v>40</v>
      </c>
      <c r="J987" t="n">
        <v>290.74</v>
      </c>
      <c r="K987" t="n">
        <v>61.2</v>
      </c>
      <c r="L987" t="n">
        <v>3.75</v>
      </c>
      <c r="M987" t="n">
        <v>38</v>
      </c>
      <c r="N987" t="n">
        <v>80.79000000000001</v>
      </c>
      <c r="O987" t="n">
        <v>36092.1</v>
      </c>
      <c r="P987" t="n">
        <v>201.51</v>
      </c>
      <c r="Q987" t="n">
        <v>624.01</v>
      </c>
      <c r="R987" t="n">
        <v>56.79</v>
      </c>
      <c r="S987" t="n">
        <v>29.8</v>
      </c>
      <c r="T987" t="n">
        <v>12255.41</v>
      </c>
      <c r="U987" t="n">
        <v>0.52</v>
      </c>
      <c r="V987" t="n">
        <v>0.8100000000000001</v>
      </c>
      <c r="W987" t="n">
        <v>2.41</v>
      </c>
      <c r="X987" t="n">
        <v>0.78</v>
      </c>
      <c r="Y987" t="n">
        <v>1</v>
      </c>
      <c r="Z987" t="n">
        <v>10</v>
      </c>
    </row>
    <row r="988">
      <c r="A988" t="n">
        <v>12</v>
      </c>
      <c r="B988" t="n">
        <v>145</v>
      </c>
      <c r="C988" t="inlineStr">
        <is>
          <t xml:space="preserve">CONCLUIDO	</t>
        </is>
      </c>
      <c r="D988" t="n">
        <v>6.0929</v>
      </c>
      <c r="E988" t="n">
        <v>16.41</v>
      </c>
      <c r="F988" t="n">
        <v>11.47</v>
      </c>
      <c r="G988" t="n">
        <v>18.6</v>
      </c>
      <c r="H988" t="n">
        <v>0.24</v>
      </c>
      <c r="I988" t="n">
        <v>37</v>
      </c>
      <c r="J988" t="n">
        <v>291.25</v>
      </c>
      <c r="K988" t="n">
        <v>61.2</v>
      </c>
      <c r="L988" t="n">
        <v>4</v>
      </c>
      <c r="M988" t="n">
        <v>35</v>
      </c>
      <c r="N988" t="n">
        <v>81.05</v>
      </c>
      <c r="O988" t="n">
        <v>36155.02</v>
      </c>
      <c r="P988" t="n">
        <v>200.28</v>
      </c>
      <c r="Q988" t="n">
        <v>624.15</v>
      </c>
      <c r="R988" t="n">
        <v>54.66</v>
      </c>
      <c r="S988" t="n">
        <v>29.8</v>
      </c>
      <c r="T988" t="n">
        <v>11203.93</v>
      </c>
      <c r="U988" t="n">
        <v>0.55</v>
      </c>
      <c r="V988" t="n">
        <v>0.8100000000000001</v>
      </c>
      <c r="W988" t="n">
        <v>2.41</v>
      </c>
      <c r="X988" t="n">
        <v>0.72</v>
      </c>
      <c r="Y988" t="n">
        <v>1</v>
      </c>
      <c r="Z988" t="n">
        <v>10</v>
      </c>
    </row>
    <row r="989">
      <c r="A989" t="n">
        <v>13</v>
      </c>
      <c r="B989" t="n">
        <v>145</v>
      </c>
      <c r="C989" t="inlineStr">
        <is>
          <t xml:space="preserve">CONCLUIDO	</t>
        </is>
      </c>
      <c r="D989" t="n">
        <v>6.1451</v>
      </c>
      <c r="E989" t="n">
        <v>16.27</v>
      </c>
      <c r="F989" t="n">
        <v>11.44</v>
      </c>
      <c r="G989" t="n">
        <v>19.61</v>
      </c>
      <c r="H989" t="n">
        <v>0.26</v>
      </c>
      <c r="I989" t="n">
        <v>35</v>
      </c>
      <c r="J989" t="n">
        <v>291.76</v>
      </c>
      <c r="K989" t="n">
        <v>61.2</v>
      </c>
      <c r="L989" t="n">
        <v>4.25</v>
      </c>
      <c r="M989" t="n">
        <v>33</v>
      </c>
      <c r="N989" t="n">
        <v>81.31</v>
      </c>
      <c r="O989" t="n">
        <v>36218.04</v>
      </c>
      <c r="P989" t="n">
        <v>199.24</v>
      </c>
      <c r="Q989" t="n">
        <v>624.03</v>
      </c>
      <c r="R989" t="n">
        <v>54.01</v>
      </c>
      <c r="S989" t="n">
        <v>29.8</v>
      </c>
      <c r="T989" t="n">
        <v>10886.63</v>
      </c>
      <c r="U989" t="n">
        <v>0.55</v>
      </c>
      <c r="V989" t="n">
        <v>0.82</v>
      </c>
      <c r="W989" t="n">
        <v>2.4</v>
      </c>
      <c r="X989" t="n">
        <v>0.6899999999999999</v>
      </c>
      <c r="Y989" t="n">
        <v>1</v>
      </c>
      <c r="Z989" t="n">
        <v>10</v>
      </c>
    </row>
    <row r="990">
      <c r="A990" t="n">
        <v>14</v>
      </c>
      <c r="B990" t="n">
        <v>145</v>
      </c>
      <c r="C990" t="inlineStr">
        <is>
          <t xml:space="preserve">CONCLUIDO	</t>
        </is>
      </c>
      <c r="D990" t="n">
        <v>6.2029</v>
      </c>
      <c r="E990" t="n">
        <v>16.12</v>
      </c>
      <c r="F990" t="n">
        <v>11.39</v>
      </c>
      <c r="G990" t="n">
        <v>20.72</v>
      </c>
      <c r="H990" t="n">
        <v>0.27</v>
      </c>
      <c r="I990" t="n">
        <v>33</v>
      </c>
      <c r="J990" t="n">
        <v>292.27</v>
      </c>
      <c r="K990" t="n">
        <v>61.2</v>
      </c>
      <c r="L990" t="n">
        <v>4.5</v>
      </c>
      <c r="M990" t="n">
        <v>31</v>
      </c>
      <c r="N990" t="n">
        <v>81.56999999999999</v>
      </c>
      <c r="O990" t="n">
        <v>36281.16</v>
      </c>
      <c r="P990" t="n">
        <v>198.33</v>
      </c>
      <c r="Q990" t="n">
        <v>624.04</v>
      </c>
      <c r="R990" t="n">
        <v>52.51</v>
      </c>
      <c r="S990" t="n">
        <v>29.8</v>
      </c>
      <c r="T990" t="n">
        <v>10148.9</v>
      </c>
      <c r="U990" t="n">
        <v>0.57</v>
      </c>
      <c r="V990" t="n">
        <v>0.82</v>
      </c>
      <c r="W990" t="n">
        <v>2.4</v>
      </c>
      <c r="X990" t="n">
        <v>0.65</v>
      </c>
      <c r="Y990" t="n">
        <v>1</v>
      </c>
      <c r="Z990" t="n">
        <v>10</v>
      </c>
    </row>
    <row r="991">
      <c r="A991" t="n">
        <v>15</v>
      </c>
      <c r="B991" t="n">
        <v>145</v>
      </c>
      <c r="C991" t="inlineStr">
        <is>
          <t xml:space="preserve">CONCLUIDO	</t>
        </is>
      </c>
      <c r="D991" t="n">
        <v>6.2748</v>
      </c>
      <c r="E991" t="n">
        <v>15.94</v>
      </c>
      <c r="F991" t="n">
        <v>11.32</v>
      </c>
      <c r="G991" t="n">
        <v>21.9</v>
      </c>
      <c r="H991" t="n">
        <v>0.29</v>
      </c>
      <c r="I991" t="n">
        <v>31</v>
      </c>
      <c r="J991" t="n">
        <v>292.79</v>
      </c>
      <c r="K991" t="n">
        <v>61.2</v>
      </c>
      <c r="L991" t="n">
        <v>4.75</v>
      </c>
      <c r="M991" t="n">
        <v>29</v>
      </c>
      <c r="N991" t="n">
        <v>81.84</v>
      </c>
      <c r="O991" t="n">
        <v>36344.4</v>
      </c>
      <c r="P991" t="n">
        <v>196.56</v>
      </c>
      <c r="Q991" t="n">
        <v>624.05</v>
      </c>
      <c r="R991" t="n">
        <v>50.18</v>
      </c>
      <c r="S991" t="n">
        <v>29.8</v>
      </c>
      <c r="T991" t="n">
        <v>8991.629999999999</v>
      </c>
      <c r="U991" t="n">
        <v>0.59</v>
      </c>
      <c r="V991" t="n">
        <v>0.83</v>
      </c>
      <c r="W991" t="n">
        <v>2.39</v>
      </c>
      <c r="X991" t="n">
        <v>0.57</v>
      </c>
      <c r="Y991" t="n">
        <v>1</v>
      </c>
      <c r="Z991" t="n">
        <v>10</v>
      </c>
    </row>
    <row r="992">
      <c r="A992" t="n">
        <v>16</v>
      </c>
      <c r="B992" t="n">
        <v>145</v>
      </c>
      <c r="C992" t="inlineStr">
        <is>
          <t xml:space="preserve">CONCLUIDO	</t>
        </is>
      </c>
      <c r="D992" t="n">
        <v>6.2858</v>
      </c>
      <c r="E992" t="n">
        <v>15.91</v>
      </c>
      <c r="F992" t="n">
        <v>11.34</v>
      </c>
      <c r="G992" t="n">
        <v>22.69</v>
      </c>
      <c r="H992" t="n">
        <v>0.3</v>
      </c>
      <c r="I992" t="n">
        <v>30</v>
      </c>
      <c r="J992" t="n">
        <v>293.3</v>
      </c>
      <c r="K992" t="n">
        <v>61.2</v>
      </c>
      <c r="L992" t="n">
        <v>5</v>
      </c>
      <c r="M992" t="n">
        <v>28</v>
      </c>
      <c r="N992" t="n">
        <v>82.09999999999999</v>
      </c>
      <c r="O992" t="n">
        <v>36407.75</v>
      </c>
      <c r="P992" t="n">
        <v>196.73</v>
      </c>
      <c r="Q992" t="n">
        <v>624.12</v>
      </c>
      <c r="R992" t="n">
        <v>50.7</v>
      </c>
      <c r="S992" t="n">
        <v>29.8</v>
      </c>
      <c r="T992" t="n">
        <v>9259.469999999999</v>
      </c>
      <c r="U992" t="n">
        <v>0.59</v>
      </c>
      <c r="V992" t="n">
        <v>0.82</v>
      </c>
      <c r="W992" t="n">
        <v>2.41</v>
      </c>
      <c r="X992" t="n">
        <v>0.6</v>
      </c>
      <c r="Y992" t="n">
        <v>1</v>
      </c>
      <c r="Z992" t="n">
        <v>10</v>
      </c>
    </row>
    <row r="993">
      <c r="A993" t="n">
        <v>17</v>
      </c>
      <c r="B993" t="n">
        <v>145</v>
      </c>
      <c r="C993" t="inlineStr">
        <is>
          <t xml:space="preserve">CONCLUIDO	</t>
        </is>
      </c>
      <c r="D993" t="n">
        <v>6.3486</v>
      </c>
      <c r="E993" t="n">
        <v>15.75</v>
      </c>
      <c r="F993" t="n">
        <v>11.29</v>
      </c>
      <c r="G993" t="n">
        <v>24.2</v>
      </c>
      <c r="H993" t="n">
        <v>0.32</v>
      </c>
      <c r="I993" t="n">
        <v>28</v>
      </c>
      <c r="J993" t="n">
        <v>293.81</v>
      </c>
      <c r="K993" t="n">
        <v>61.2</v>
      </c>
      <c r="L993" t="n">
        <v>5.25</v>
      </c>
      <c r="M993" t="n">
        <v>26</v>
      </c>
      <c r="N993" t="n">
        <v>82.36</v>
      </c>
      <c r="O993" t="n">
        <v>36471.2</v>
      </c>
      <c r="P993" t="n">
        <v>195.63</v>
      </c>
      <c r="Q993" t="n">
        <v>624.08</v>
      </c>
      <c r="R993" t="n">
        <v>49.41</v>
      </c>
      <c r="S993" t="n">
        <v>29.8</v>
      </c>
      <c r="T993" t="n">
        <v>8623.959999999999</v>
      </c>
      <c r="U993" t="n">
        <v>0.6</v>
      </c>
      <c r="V993" t="n">
        <v>0.83</v>
      </c>
      <c r="W993" t="n">
        <v>2.4</v>
      </c>
      <c r="X993" t="n">
        <v>0.55</v>
      </c>
      <c r="Y993" t="n">
        <v>1</v>
      </c>
      <c r="Z993" t="n">
        <v>10</v>
      </c>
    </row>
    <row r="994">
      <c r="A994" t="n">
        <v>18</v>
      </c>
      <c r="B994" t="n">
        <v>145</v>
      </c>
      <c r="C994" t="inlineStr">
        <is>
          <t xml:space="preserve">CONCLUIDO	</t>
        </is>
      </c>
      <c r="D994" t="n">
        <v>6.3829</v>
      </c>
      <c r="E994" t="n">
        <v>15.67</v>
      </c>
      <c r="F994" t="n">
        <v>11.26</v>
      </c>
      <c r="G994" t="n">
        <v>25.03</v>
      </c>
      <c r="H994" t="n">
        <v>0.33</v>
      </c>
      <c r="I994" t="n">
        <v>27</v>
      </c>
      <c r="J994" t="n">
        <v>294.33</v>
      </c>
      <c r="K994" t="n">
        <v>61.2</v>
      </c>
      <c r="L994" t="n">
        <v>5.5</v>
      </c>
      <c r="M994" t="n">
        <v>25</v>
      </c>
      <c r="N994" t="n">
        <v>82.63</v>
      </c>
      <c r="O994" t="n">
        <v>36534.76</v>
      </c>
      <c r="P994" t="n">
        <v>194.87</v>
      </c>
      <c r="Q994" t="n">
        <v>624.12</v>
      </c>
      <c r="R994" t="n">
        <v>48.41</v>
      </c>
      <c r="S994" t="n">
        <v>29.8</v>
      </c>
      <c r="T994" t="n">
        <v>8128.11</v>
      </c>
      <c r="U994" t="n">
        <v>0.62</v>
      </c>
      <c r="V994" t="n">
        <v>0.83</v>
      </c>
      <c r="W994" t="n">
        <v>2.39</v>
      </c>
      <c r="X994" t="n">
        <v>0.52</v>
      </c>
      <c r="Y994" t="n">
        <v>1</v>
      </c>
      <c r="Z994" t="n">
        <v>10</v>
      </c>
    </row>
    <row r="995">
      <c r="A995" t="n">
        <v>19</v>
      </c>
      <c r="B995" t="n">
        <v>145</v>
      </c>
      <c r="C995" t="inlineStr">
        <is>
          <t xml:space="preserve">CONCLUIDO	</t>
        </is>
      </c>
      <c r="D995" t="n">
        <v>6.4082</v>
      </c>
      <c r="E995" t="n">
        <v>15.6</v>
      </c>
      <c r="F995" t="n">
        <v>11.25</v>
      </c>
      <c r="G995" t="n">
        <v>25.97</v>
      </c>
      <c r="H995" t="n">
        <v>0.35</v>
      </c>
      <c r="I995" t="n">
        <v>26</v>
      </c>
      <c r="J995" t="n">
        <v>294.84</v>
      </c>
      <c r="K995" t="n">
        <v>61.2</v>
      </c>
      <c r="L995" t="n">
        <v>5.75</v>
      </c>
      <c r="M995" t="n">
        <v>24</v>
      </c>
      <c r="N995" t="n">
        <v>82.90000000000001</v>
      </c>
      <c r="O995" t="n">
        <v>36598.44</v>
      </c>
      <c r="P995" t="n">
        <v>194.31</v>
      </c>
      <c r="Q995" t="n">
        <v>624</v>
      </c>
      <c r="R995" t="n">
        <v>47.86</v>
      </c>
      <c r="S995" t="n">
        <v>29.8</v>
      </c>
      <c r="T995" t="n">
        <v>7860.04</v>
      </c>
      <c r="U995" t="n">
        <v>0.62</v>
      </c>
      <c r="V995" t="n">
        <v>0.83</v>
      </c>
      <c r="W995" t="n">
        <v>2.4</v>
      </c>
      <c r="X995" t="n">
        <v>0.51</v>
      </c>
      <c r="Y995" t="n">
        <v>1</v>
      </c>
      <c r="Z995" t="n">
        <v>10</v>
      </c>
    </row>
    <row r="996">
      <c r="A996" t="n">
        <v>20</v>
      </c>
      <c r="B996" t="n">
        <v>145</v>
      </c>
      <c r="C996" t="inlineStr">
        <is>
          <t xml:space="preserve">CONCLUIDO	</t>
        </is>
      </c>
      <c r="D996" t="n">
        <v>6.4356</v>
      </c>
      <c r="E996" t="n">
        <v>15.54</v>
      </c>
      <c r="F996" t="n">
        <v>11.24</v>
      </c>
      <c r="G996" t="n">
        <v>26.98</v>
      </c>
      <c r="H996" t="n">
        <v>0.36</v>
      </c>
      <c r="I996" t="n">
        <v>25</v>
      </c>
      <c r="J996" t="n">
        <v>295.36</v>
      </c>
      <c r="K996" t="n">
        <v>61.2</v>
      </c>
      <c r="L996" t="n">
        <v>6</v>
      </c>
      <c r="M996" t="n">
        <v>23</v>
      </c>
      <c r="N996" t="n">
        <v>83.16</v>
      </c>
      <c r="O996" t="n">
        <v>36662.22</v>
      </c>
      <c r="P996" t="n">
        <v>193.7</v>
      </c>
      <c r="Q996" t="n">
        <v>624.13</v>
      </c>
      <c r="R996" t="n">
        <v>47.67</v>
      </c>
      <c r="S996" t="n">
        <v>29.8</v>
      </c>
      <c r="T996" t="n">
        <v>7768.67</v>
      </c>
      <c r="U996" t="n">
        <v>0.63</v>
      </c>
      <c r="V996" t="n">
        <v>0.83</v>
      </c>
      <c r="W996" t="n">
        <v>2.39</v>
      </c>
      <c r="X996" t="n">
        <v>0.49</v>
      </c>
      <c r="Y996" t="n">
        <v>1</v>
      </c>
      <c r="Z996" t="n">
        <v>10</v>
      </c>
    </row>
    <row r="997">
      <c r="A997" t="n">
        <v>21</v>
      </c>
      <c r="B997" t="n">
        <v>145</v>
      </c>
      <c r="C997" t="inlineStr">
        <is>
          <t xml:space="preserve">CONCLUIDO	</t>
        </is>
      </c>
      <c r="D997" t="n">
        <v>6.4675</v>
      </c>
      <c r="E997" t="n">
        <v>15.46</v>
      </c>
      <c r="F997" t="n">
        <v>11.22</v>
      </c>
      <c r="G997" t="n">
        <v>28.05</v>
      </c>
      <c r="H997" t="n">
        <v>0.38</v>
      </c>
      <c r="I997" t="n">
        <v>24</v>
      </c>
      <c r="J997" t="n">
        <v>295.88</v>
      </c>
      <c r="K997" t="n">
        <v>61.2</v>
      </c>
      <c r="L997" t="n">
        <v>6.25</v>
      </c>
      <c r="M997" t="n">
        <v>22</v>
      </c>
      <c r="N997" t="n">
        <v>83.43000000000001</v>
      </c>
      <c r="O997" t="n">
        <v>36726.12</v>
      </c>
      <c r="P997" t="n">
        <v>192.89</v>
      </c>
      <c r="Q997" t="n">
        <v>624.0599999999999</v>
      </c>
      <c r="R997" t="n">
        <v>46.92</v>
      </c>
      <c r="S997" t="n">
        <v>29.8</v>
      </c>
      <c r="T997" t="n">
        <v>7398.87</v>
      </c>
      <c r="U997" t="n">
        <v>0.64</v>
      </c>
      <c r="V997" t="n">
        <v>0.83</v>
      </c>
      <c r="W997" t="n">
        <v>2.4</v>
      </c>
      <c r="X997" t="n">
        <v>0.47</v>
      </c>
      <c r="Y997" t="n">
        <v>1</v>
      </c>
      <c r="Z997" t="n">
        <v>10</v>
      </c>
    </row>
    <row r="998">
      <c r="A998" t="n">
        <v>22</v>
      </c>
      <c r="B998" t="n">
        <v>145</v>
      </c>
      <c r="C998" t="inlineStr">
        <is>
          <t xml:space="preserve">CONCLUIDO	</t>
        </is>
      </c>
      <c r="D998" t="n">
        <v>6.5</v>
      </c>
      <c r="E998" t="n">
        <v>15.38</v>
      </c>
      <c r="F998" t="n">
        <v>11.2</v>
      </c>
      <c r="G998" t="n">
        <v>29.21</v>
      </c>
      <c r="H998" t="n">
        <v>0.39</v>
      </c>
      <c r="I998" t="n">
        <v>23</v>
      </c>
      <c r="J998" t="n">
        <v>296.4</v>
      </c>
      <c r="K998" t="n">
        <v>61.2</v>
      </c>
      <c r="L998" t="n">
        <v>6.5</v>
      </c>
      <c r="M998" t="n">
        <v>21</v>
      </c>
      <c r="N998" t="n">
        <v>83.7</v>
      </c>
      <c r="O998" t="n">
        <v>36790.13</v>
      </c>
      <c r="P998" t="n">
        <v>192.45</v>
      </c>
      <c r="Q998" t="n">
        <v>623.99</v>
      </c>
      <c r="R998" t="n">
        <v>46.29</v>
      </c>
      <c r="S998" t="n">
        <v>29.8</v>
      </c>
      <c r="T998" t="n">
        <v>7088.11</v>
      </c>
      <c r="U998" t="n">
        <v>0.64</v>
      </c>
      <c r="V998" t="n">
        <v>0.83</v>
      </c>
      <c r="W998" t="n">
        <v>2.39</v>
      </c>
      <c r="X998" t="n">
        <v>0.45</v>
      </c>
      <c r="Y998" t="n">
        <v>1</v>
      </c>
      <c r="Z998" t="n">
        <v>10</v>
      </c>
    </row>
    <row r="999">
      <c r="A999" t="n">
        <v>23</v>
      </c>
      <c r="B999" t="n">
        <v>145</v>
      </c>
      <c r="C999" t="inlineStr">
        <is>
          <t xml:space="preserve">CONCLUIDO	</t>
        </is>
      </c>
      <c r="D999" t="n">
        <v>6.5291</v>
      </c>
      <c r="E999" t="n">
        <v>15.32</v>
      </c>
      <c r="F999" t="n">
        <v>11.18</v>
      </c>
      <c r="G999" t="n">
        <v>30.49</v>
      </c>
      <c r="H999" t="n">
        <v>0.4</v>
      </c>
      <c r="I999" t="n">
        <v>22</v>
      </c>
      <c r="J999" t="n">
        <v>296.92</v>
      </c>
      <c r="K999" t="n">
        <v>61.2</v>
      </c>
      <c r="L999" t="n">
        <v>6.75</v>
      </c>
      <c r="M999" t="n">
        <v>20</v>
      </c>
      <c r="N999" t="n">
        <v>83.97</v>
      </c>
      <c r="O999" t="n">
        <v>36854.25</v>
      </c>
      <c r="P999" t="n">
        <v>191.75</v>
      </c>
      <c r="Q999" t="n">
        <v>623.99</v>
      </c>
      <c r="R999" t="n">
        <v>45.81</v>
      </c>
      <c r="S999" t="n">
        <v>29.8</v>
      </c>
      <c r="T999" t="n">
        <v>6851.52</v>
      </c>
      <c r="U999" t="n">
        <v>0.65</v>
      </c>
      <c r="V999" t="n">
        <v>0.84</v>
      </c>
      <c r="W999" t="n">
        <v>2.39</v>
      </c>
      <c r="X999" t="n">
        <v>0.43</v>
      </c>
      <c r="Y999" t="n">
        <v>1</v>
      </c>
      <c r="Z999" t="n">
        <v>10</v>
      </c>
    </row>
    <row r="1000">
      <c r="A1000" t="n">
        <v>24</v>
      </c>
      <c r="B1000" t="n">
        <v>145</v>
      </c>
      <c r="C1000" t="inlineStr">
        <is>
          <t xml:space="preserve">CONCLUIDO	</t>
        </is>
      </c>
      <c r="D1000" t="n">
        <v>6.5644</v>
      </c>
      <c r="E1000" t="n">
        <v>15.23</v>
      </c>
      <c r="F1000" t="n">
        <v>11.15</v>
      </c>
      <c r="G1000" t="n">
        <v>31.87</v>
      </c>
      <c r="H1000" t="n">
        <v>0.42</v>
      </c>
      <c r="I1000" t="n">
        <v>21</v>
      </c>
      <c r="J1000" t="n">
        <v>297.44</v>
      </c>
      <c r="K1000" t="n">
        <v>61.2</v>
      </c>
      <c r="L1000" t="n">
        <v>7</v>
      </c>
      <c r="M1000" t="n">
        <v>19</v>
      </c>
      <c r="N1000" t="n">
        <v>84.23999999999999</v>
      </c>
      <c r="O1000" t="n">
        <v>36918.48</v>
      </c>
      <c r="P1000" t="n">
        <v>190.98</v>
      </c>
      <c r="Q1000" t="n">
        <v>623.99</v>
      </c>
      <c r="R1000" t="n">
        <v>44.75</v>
      </c>
      <c r="S1000" t="n">
        <v>29.8</v>
      </c>
      <c r="T1000" t="n">
        <v>6326.75</v>
      </c>
      <c r="U1000" t="n">
        <v>0.67</v>
      </c>
      <c r="V1000" t="n">
        <v>0.84</v>
      </c>
      <c r="W1000" t="n">
        <v>2.39</v>
      </c>
      <c r="X1000" t="n">
        <v>0.41</v>
      </c>
      <c r="Y1000" t="n">
        <v>1</v>
      </c>
      <c r="Z1000" t="n">
        <v>10</v>
      </c>
    </row>
    <row r="1001">
      <c r="A1001" t="n">
        <v>25</v>
      </c>
      <c r="B1001" t="n">
        <v>145</v>
      </c>
      <c r="C1001" t="inlineStr">
        <is>
          <t xml:space="preserve">CONCLUIDO	</t>
        </is>
      </c>
      <c r="D1001" t="n">
        <v>6.6017</v>
      </c>
      <c r="E1001" t="n">
        <v>15.15</v>
      </c>
      <c r="F1001" t="n">
        <v>11.12</v>
      </c>
      <c r="G1001" t="n">
        <v>33.36</v>
      </c>
      <c r="H1001" t="n">
        <v>0.43</v>
      </c>
      <c r="I1001" t="n">
        <v>20</v>
      </c>
      <c r="J1001" t="n">
        <v>297.96</v>
      </c>
      <c r="K1001" t="n">
        <v>61.2</v>
      </c>
      <c r="L1001" t="n">
        <v>7.25</v>
      </c>
      <c r="M1001" t="n">
        <v>18</v>
      </c>
      <c r="N1001" t="n">
        <v>84.51000000000001</v>
      </c>
      <c r="O1001" t="n">
        <v>36982.83</v>
      </c>
      <c r="P1001" t="n">
        <v>190.16</v>
      </c>
      <c r="Q1001" t="n">
        <v>624.05</v>
      </c>
      <c r="R1001" t="n">
        <v>44.07</v>
      </c>
      <c r="S1001" t="n">
        <v>29.8</v>
      </c>
      <c r="T1001" t="n">
        <v>5994.28</v>
      </c>
      <c r="U1001" t="n">
        <v>0.68</v>
      </c>
      <c r="V1001" t="n">
        <v>0.84</v>
      </c>
      <c r="W1001" t="n">
        <v>2.38</v>
      </c>
      <c r="X1001" t="n">
        <v>0.37</v>
      </c>
      <c r="Y1001" t="n">
        <v>1</v>
      </c>
      <c r="Z1001" t="n">
        <v>10</v>
      </c>
    </row>
    <row r="1002">
      <c r="A1002" t="n">
        <v>26</v>
      </c>
      <c r="B1002" t="n">
        <v>145</v>
      </c>
      <c r="C1002" t="inlineStr">
        <is>
          <t xml:space="preserve">CONCLUIDO	</t>
        </is>
      </c>
      <c r="D1002" t="n">
        <v>6.6005</v>
      </c>
      <c r="E1002" t="n">
        <v>15.15</v>
      </c>
      <c r="F1002" t="n">
        <v>11.12</v>
      </c>
      <c r="G1002" t="n">
        <v>33.37</v>
      </c>
      <c r="H1002" t="n">
        <v>0.45</v>
      </c>
      <c r="I1002" t="n">
        <v>20</v>
      </c>
      <c r="J1002" t="n">
        <v>298.48</v>
      </c>
      <c r="K1002" t="n">
        <v>61.2</v>
      </c>
      <c r="L1002" t="n">
        <v>7.5</v>
      </c>
      <c r="M1002" t="n">
        <v>18</v>
      </c>
      <c r="N1002" t="n">
        <v>84.79000000000001</v>
      </c>
      <c r="O1002" t="n">
        <v>37047.29</v>
      </c>
      <c r="P1002" t="n">
        <v>189.78</v>
      </c>
      <c r="Q1002" t="n">
        <v>623.98</v>
      </c>
      <c r="R1002" t="n">
        <v>44.08</v>
      </c>
      <c r="S1002" t="n">
        <v>29.8</v>
      </c>
      <c r="T1002" t="n">
        <v>6000.57</v>
      </c>
      <c r="U1002" t="n">
        <v>0.68</v>
      </c>
      <c r="V1002" t="n">
        <v>0.84</v>
      </c>
      <c r="W1002" t="n">
        <v>2.38</v>
      </c>
      <c r="X1002" t="n">
        <v>0.38</v>
      </c>
      <c r="Y1002" t="n">
        <v>1</v>
      </c>
      <c r="Z1002" t="n">
        <v>10</v>
      </c>
    </row>
    <row r="1003">
      <c r="A1003" t="n">
        <v>27</v>
      </c>
      <c r="B1003" t="n">
        <v>145</v>
      </c>
      <c r="C1003" t="inlineStr">
        <is>
          <t xml:space="preserve">CONCLUIDO	</t>
        </is>
      </c>
      <c r="D1003" t="n">
        <v>6.6302</v>
      </c>
      <c r="E1003" t="n">
        <v>15.08</v>
      </c>
      <c r="F1003" t="n">
        <v>11.11</v>
      </c>
      <c r="G1003" t="n">
        <v>35.08</v>
      </c>
      <c r="H1003" t="n">
        <v>0.46</v>
      </c>
      <c r="I1003" t="n">
        <v>19</v>
      </c>
      <c r="J1003" t="n">
        <v>299.01</v>
      </c>
      <c r="K1003" t="n">
        <v>61.2</v>
      </c>
      <c r="L1003" t="n">
        <v>7.75</v>
      </c>
      <c r="M1003" t="n">
        <v>17</v>
      </c>
      <c r="N1003" t="n">
        <v>85.06</v>
      </c>
      <c r="O1003" t="n">
        <v>37111.87</v>
      </c>
      <c r="P1003" t="n">
        <v>189.27</v>
      </c>
      <c r="Q1003" t="n">
        <v>623.97</v>
      </c>
      <c r="R1003" t="n">
        <v>43.4</v>
      </c>
      <c r="S1003" t="n">
        <v>29.8</v>
      </c>
      <c r="T1003" t="n">
        <v>5664.38</v>
      </c>
      <c r="U1003" t="n">
        <v>0.6899999999999999</v>
      </c>
      <c r="V1003" t="n">
        <v>0.84</v>
      </c>
      <c r="W1003" t="n">
        <v>2.39</v>
      </c>
      <c r="X1003" t="n">
        <v>0.36</v>
      </c>
      <c r="Y1003" t="n">
        <v>1</v>
      </c>
      <c r="Z1003" t="n">
        <v>10</v>
      </c>
    </row>
    <row r="1004">
      <c r="A1004" t="n">
        <v>28</v>
      </c>
      <c r="B1004" t="n">
        <v>145</v>
      </c>
      <c r="C1004" t="inlineStr">
        <is>
          <t xml:space="preserve">CONCLUIDO	</t>
        </is>
      </c>
      <c r="D1004" t="n">
        <v>6.6625</v>
      </c>
      <c r="E1004" t="n">
        <v>15.01</v>
      </c>
      <c r="F1004" t="n">
        <v>11.09</v>
      </c>
      <c r="G1004" t="n">
        <v>36.97</v>
      </c>
      <c r="H1004" t="n">
        <v>0.48</v>
      </c>
      <c r="I1004" t="n">
        <v>18</v>
      </c>
      <c r="J1004" t="n">
        <v>299.53</v>
      </c>
      <c r="K1004" t="n">
        <v>61.2</v>
      </c>
      <c r="L1004" t="n">
        <v>8</v>
      </c>
      <c r="M1004" t="n">
        <v>16</v>
      </c>
      <c r="N1004" t="n">
        <v>85.33</v>
      </c>
      <c r="O1004" t="n">
        <v>37176.68</v>
      </c>
      <c r="P1004" t="n">
        <v>188.64</v>
      </c>
      <c r="Q1004" t="n">
        <v>624.01</v>
      </c>
      <c r="R1004" t="n">
        <v>42.97</v>
      </c>
      <c r="S1004" t="n">
        <v>29.8</v>
      </c>
      <c r="T1004" t="n">
        <v>5452.78</v>
      </c>
      <c r="U1004" t="n">
        <v>0.6899999999999999</v>
      </c>
      <c r="V1004" t="n">
        <v>0.84</v>
      </c>
      <c r="W1004" t="n">
        <v>2.38</v>
      </c>
      <c r="X1004" t="n">
        <v>0.34</v>
      </c>
      <c r="Y1004" t="n">
        <v>1</v>
      </c>
      <c r="Z1004" t="n">
        <v>10</v>
      </c>
    </row>
    <row r="1005">
      <c r="A1005" t="n">
        <v>29</v>
      </c>
      <c r="B1005" t="n">
        <v>145</v>
      </c>
      <c r="C1005" t="inlineStr">
        <is>
          <t xml:space="preserve">CONCLUIDO	</t>
        </is>
      </c>
      <c r="D1005" t="n">
        <v>6.6688</v>
      </c>
      <c r="E1005" t="n">
        <v>15</v>
      </c>
      <c r="F1005" t="n">
        <v>11.08</v>
      </c>
      <c r="G1005" t="n">
        <v>36.92</v>
      </c>
      <c r="H1005" t="n">
        <v>0.49</v>
      </c>
      <c r="I1005" t="n">
        <v>18</v>
      </c>
      <c r="J1005" t="n">
        <v>300.06</v>
      </c>
      <c r="K1005" t="n">
        <v>61.2</v>
      </c>
      <c r="L1005" t="n">
        <v>8.25</v>
      </c>
      <c r="M1005" t="n">
        <v>16</v>
      </c>
      <c r="N1005" t="n">
        <v>85.61</v>
      </c>
      <c r="O1005" t="n">
        <v>37241.49</v>
      </c>
      <c r="P1005" t="n">
        <v>187.93</v>
      </c>
      <c r="Q1005" t="n">
        <v>623.97</v>
      </c>
      <c r="R1005" t="n">
        <v>42.64</v>
      </c>
      <c r="S1005" t="n">
        <v>29.8</v>
      </c>
      <c r="T1005" t="n">
        <v>5286.51</v>
      </c>
      <c r="U1005" t="n">
        <v>0.7</v>
      </c>
      <c r="V1005" t="n">
        <v>0.84</v>
      </c>
      <c r="W1005" t="n">
        <v>2.38</v>
      </c>
      <c r="X1005" t="n">
        <v>0.33</v>
      </c>
      <c r="Y1005" t="n">
        <v>1</v>
      </c>
      <c r="Z1005" t="n">
        <v>10</v>
      </c>
    </row>
    <row r="1006">
      <c r="A1006" t="n">
        <v>30</v>
      </c>
      <c r="B1006" t="n">
        <v>145</v>
      </c>
      <c r="C1006" t="inlineStr">
        <is>
          <t xml:space="preserve">CONCLUIDO	</t>
        </is>
      </c>
      <c r="D1006" t="n">
        <v>6.6958</v>
      </c>
      <c r="E1006" t="n">
        <v>14.93</v>
      </c>
      <c r="F1006" t="n">
        <v>11.07</v>
      </c>
      <c r="G1006" t="n">
        <v>39.07</v>
      </c>
      <c r="H1006" t="n">
        <v>0.5</v>
      </c>
      <c r="I1006" t="n">
        <v>17</v>
      </c>
      <c r="J1006" t="n">
        <v>300.59</v>
      </c>
      <c r="K1006" t="n">
        <v>61.2</v>
      </c>
      <c r="L1006" t="n">
        <v>8.5</v>
      </c>
      <c r="M1006" t="n">
        <v>15</v>
      </c>
      <c r="N1006" t="n">
        <v>85.89</v>
      </c>
      <c r="O1006" t="n">
        <v>37306.42</v>
      </c>
      <c r="P1006" t="n">
        <v>187.39</v>
      </c>
      <c r="Q1006" t="n">
        <v>624.05</v>
      </c>
      <c r="R1006" t="n">
        <v>42.37</v>
      </c>
      <c r="S1006" t="n">
        <v>29.8</v>
      </c>
      <c r="T1006" t="n">
        <v>5157.33</v>
      </c>
      <c r="U1006" t="n">
        <v>0.7</v>
      </c>
      <c r="V1006" t="n">
        <v>0.84</v>
      </c>
      <c r="W1006" t="n">
        <v>2.38</v>
      </c>
      <c r="X1006" t="n">
        <v>0.32</v>
      </c>
      <c r="Y1006" t="n">
        <v>1</v>
      </c>
      <c r="Z1006" t="n">
        <v>10</v>
      </c>
    </row>
    <row r="1007">
      <c r="A1007" t="n">
        <v>31</v>
      </c>
      <c r="B1007" t="n">
        <v>145</v>
      </c>
      <c r="C1007" t="inlineStr">
        <is>
          <t xml:space="preserve">CONCLUIDO	</t>
        </is>
      </c>
      <c r="D1007" t="n">
        <v>6.6901</v>
      </c>
      <c r="E1007" t="n">
        <v>14.95</v>
      </c>
      <c r="F1007" t="n">
        <v>11.08</v>
      </c>
      <c r="G1007" t="n">
        <v>39.11</v>
      </c>
      <c r="H1007" t="n">
        <v>0.52</v>
      </c>
      <c r="I1007" t="n">
        <v>17</v>
      </c>
      <c r="J1007" t="n">
        <v>301.11</v>
      </c>
      <c r="K1007" t="n">
        <v>61.2</v>
      </c>
      <c r="L1007" t="n">
        <v>8.75</v>
      </c>
      <c r="M1007" t="n">
        <v>15</v>
      </c>
      <c r="N1007" t="n">
        <v>86.16</v>
      </c>
      <c r="O1007" t="n">
        <v>37371.47</v>
      </c>
      <c r="P1007" t="n">
        <v>187.71</v>
      </c>
      <c r="Q1007" t="n">
        <v>623.97</v>
      </c>
      <c r="R1007" t="n">
        <v>42.79</v>
      </c>
      <c r="S1007" t="n">
        <v>29.8</v>
      </c>
      <c r="T1007" t="n">
        <v>5367.08</v>
      </c>
      <c r="U1007" t="n">
        <v>0.7</v>
      </c>
      <c r="V1007" t="n">
        <v>0.84</v>
      </c>
      <c r="W1007" t="n">
        <v>2.38</v>
      </c>
      <c r="X1007" t="n">
        <v>0.34</v>
      </c>
      <c r="Y1007" t="n">
        <v>1</v>
      </c>
      <c r="Z1007" t="n">
        <v>10</v>
      </c>
    </row>
    <row r="1008">
      <c r="A1008" t="n">
        <v>32</v>
      </c>
      <c r="B1008" t="n">
        <v>145</v>
      </c>
      <c r="C1008" t="inlineStr">
        <is>
          <t xml:space="preserve">CONCLUIDO	</t>
        </is>
      </c>
      <c r="D1008" t="n">
        <v>6.7336</v>
      </c>
      <c r="E1008" t="n">
        <v>14.85</v>
      </c>
      <c r="F1008" t="n">
        <v>11.04</v>
      </c>
      <c r="G1008" t="n">
        <v>41.4</v>
      </c>
      <c r="H1008" t="n">
        <v>0.53</v>
      </c>
      <c r="I1008" t="n">
        <v>16</v>
      </c>
      <c r="J1008" t="n">
        <v>301.64</v>
      </c>
      <c r="K1008" t="n">
        <v>61.2</v>
      </c>
      <c r="L1008" t="n">
        <v>9</v>
      </c>
      <c r="M1008" t="n">
        <v>14</v>
      </c>
      <c r="N1008" t="n">
        <v>86.44</v>
      </c>
      <c r="O1008" t="n">
        <v>37436.63</v>
      </c>
      <c r="P1008" t="n">
        <v>186.8</v>
      </c>
      <c r="Q1008" t="n">
        <v>623.97</v>
      </c>
      <c r="R1008" t="n">
        <v>41.39</v>
      </c>
      <c r="S1008" t="n">
        <v>29.8</v>
      </c>
      <c r="T1008" t="n">
        <v>4673.59</v>
      </c>
      <c r="U1008" t="n">
        <v>0.72</v>
      </c>
      <c r="V1008" t="n">
        <v>0.85</v>
      </c>
      <c r="W1008" t="n">
        <v>2.38</v>
      </c>
      <c r="X1008" t="n">
        <v>0.29</v>
      </c>
      <c r="Y1008" t="n">
        <v>1</v>
      </c>
      <c r="Z1008" t="n">
        <v>10</v>
      </c>
    </row>
    <row r="1009">
      <c r="A1009" t="n">
        <v>33</v>
      </c>
      <c r="B1009" t="n">
        <v>145</v>
      </c>
      <c r="C1009" t="inlineStr">
        <is>
          <t xml:space="preserve">CONCLUIDO	</t>
        </is>
      </c>
      <c r="D1009" t="n">
        <v>6.7305</v>
      </c>
      <c r="E1009" t="n">
        <v>14.86</v>
      </c>
      <c r="F1009" t="n">
        <v>11.05</v>
      </c>
      <c r="G1009" t="n">
        <v>41.42</v>
      </c>
      <c r="H1009" t="n">
        <v>0.55</v>
      </c>
      <c r="I1009" t="n">
        <v>16</v>
      </c>
      <c r="J1009" t="n">
        <v>302.17</v>
      </c>
      <c r="K1009" t="n">
        <v>61.2</v>
      </c>
      <c r="L1009" t="n">
        <v>9.25</v>
      </c>
      <c r="M1009" t="n">
        <v>14</v>
      </c>
      <c r="N1009" t="n">
        <v>86.72</v>
      </c>
      <c r="O1009" t="n">
        <v>37501.91</v>
      </c>
      <c r="P1009" t="n">
        <v>186.4</v>
      </c>
      <c r="Q1009" t="n">
        <v>624.04</v>
      </c>
      <c r="R1009" t="n">
        <v>41.64</v>
      </c>
      <c r="S1009" t="n">
        <v>29.8</v>
      </c>
      <c r="T1009" t="n">
        <v>4797.22</v>
      </c>
      <c r="U1009" t="n">
        <v>0.72</v>
      </c>
      <c r="V1009" t="n">
        <v>0.85</v>
      </c>
      <c r="W1009" t="n">
        <v>2.38</v>
      </c>
      <c r="X1009" t="n">
        <v>0.3</v>
      </c>
      <c r="Y1009" t="n">
        <v>1</v>
      </c>
      <c r="Z1009" t="n">
        <v>10</v>
      </c>
    </row>
    <row r="1010">
      <c r="A1010" t="n">
        <v>34</v>
      </c>
      <c r="B1010" t="n">
        <v>145</v>
      </c>
      <c r="C1010" t="inlineStr">
        <is>
          <t xml:space="preserve">CONCLUIDO	</t>
        </is>
      </c>
      <c r="D1010" t="n">
        <v>6.7565</v>
      </c>
      <c r="E1010" t="n">
        <v>14.8</v>
      </c>
      <c r="F1010" t="n">
        <v>11.04</v>
      </c>
      <c r="G1010" t="n">
        <v>44.17</v>
      </c>
      <c r="H1010" t="n">
        <v>0.5600000000000001</v>
      </c>
      <c r="I1010" t="n">
        <v>15</v>
      </c>
      <c r="J1010" t="n">
        <v>302.7</v>
      </c>
      <c r="K1010" t="n">
        <v>61.2</v>
      </c>
      <c r="L1010" t="n">
        <v>9.5</v>
      </c>
      <c r="M1010" t="n">
        <v>13</v>
      </c>
      <c r="N1010" t="n">
        <v>87</v>
      </c>
      <c r="O1010" t="n">
        <v>37567.32</v>
      </c>
      <c r="P1010" t="n">
        <v>185.7</v>
      </c>
      <c r="Q1010" t="n">
        <v>623.97</v>
      </c>
      <c r="R1010" t="n">
        <v>41.6</v>
      </c>
      <c r="S1010" t="n">
        <v>29.8</v>
      </c>
      <c r="T1010" t="n">
        <v>4783.37</v>
      </c>
      <c r="U1010" t="n">
        <v>0.72</v>
      </c>
      <c r="V1010" t="n">
        <v>0.85</v>
      </c>
      <c r="W1010" t="n">
        <v>2.38</v>
      </c>
      <c r="X1010" t="n">
        <v>0.3</v>
      </c>
      <c r="Y1010" t="n">
        <v>1</v>
      </c>
      <c r="Z1010" t="n">
        <v>10</v>
      </c>
    </row>
    <row r="1011">
      <c r="A1011" t="n">
        <v>35</v>
      </c>
      <c r="B1011" t="n">
        <v>145</v>
      </c>
      <c r="C1011" t="inlineStr">
        <is>
          <t xml:space="preserve">CONCLUIDO	</t>
        </is>
      </c>
      <c r="D1011" t="n">
        <v>6.7588</v>
      </c>
      <c r="E1011" t="n">
        <v>14.8</v>
      </c>
      <c r="F1011" t="n">
        <v>11.04</v>
      </c>
      <c r="G1011" t="n">
        <v>44.15</v>
      </c>
      <c r="H1011" t="n">
        <v>0.57</v>
      </c>
      <c r="I1011" t="n">
        <v>15</v>
      </c>
      <c r="J1011" t="n">
        <v>303.23</v>
      </c>
      <c r="K1011" t="n">
        <v>61.2</v>
      </c>
      <c r="L1011" t="n">
        <v>9.75</v>
      </c>
      <c r="M1011" t="n">
        <v>13</v>
      </c>
      <c r="N1011" t="n">
        <v>87.28</v>
      </c>
      <c r="O1011" t="n">
        <v>37632.84</v>
      </c>
      <c r="P1011" t="n">
        <v>185.76</v>
      </c>
      <c r="Q1011" t="n">
        <v>624.01</v>
      </c>
      <c r="R1011" t="n">
        <v>41.25</v>
      </c>
      <c r="S1011" t="n">
        <v>29.8</v>
      </c>
      <c r="T1011" t="n">
        <v>4607.77</v>
      </c>
      <c r="U1011" t="n">
        <v>0.72</v>
      </c>
      <c r="V1011" t="n">
        <v>0.85</v>
      </c>
      <c r="W1011" t="n">
        <v>2.38</v>
      </c>
      <c r="X1011" t="n">
        <v>0.29</v>
      </c>
      <c r="Y1011" t="n">
        <v>1</v>
      </c>
      <c r="Z1011" t="n">
        <v>10</v>
      </c>
    </row>
    <row r="1012">
      <c r="A1012" t="n">
        <v>36</v>
      </c>
      <c r="B1012" t="n">
        <v>145</v>
      </c>
      <c r="C1012" t="inlineStr">
        <is>
          <t xml:space="preserve">CONCLUIDO	</t>
        </is>
      </c>
      <c r="D1012" t="n">
        <v>6.7641</v>
      </c>
      <c r="E1012" t="n">
        <v>14.78</v>
      </c>
      <c r="F1012" t="n">
        <v>11.03</v>
      </c>
      <c r="G1012" t="n">
        <v>44.11</v>
      </c>
      <c r="H1012" t="n">
        <v>0.59</v>
      </c>
      <c r="I1012" t="n">
        <v>15</v>
      </c>
      <c r="J1012" t="n">
        <v>303.76</v>
      </c>
      <c r="K1012" t="n">
        <v>61.2</v>
      </c>
      <c r="L1012" t="n">
        <v>10</v>
      </c>
      <c r="M1012" t="n">
        <v>13</v>
      </c>
      <c r="N1012" t="n">
        <v>87.56999999999999</v>
      </c>
      <c r="O1012" t="n">
        <v>37698.48</v>
      </c>
      <c r="P1012" t="n">
        <v>185.16</v>
      </c>
      <c r="Q1012" t="n">
        <v>624</v>
      </c>
      <c r="R1012" t="n">
        <v>41.16</v>
      </c>
      <c r="S1012" t="n">
        <v>29.8</v>
      </c>
      <c r="T1012" t="n">
        <v>4561.08</v>
      </c>
      <c r="U1012" t="n">
        <v>0.72</v>
      </c>
      <c r="V1012" t="n">
        <v>0.85</v>
      </c>
      <c r="W1012" t="n">
        <v>2.37</v>
      </c>
      <c r="X1012" t="n">
        <v>0.28</v>
      </c>
      <c r="Y1012" t="n">
        <v>1</v>
      </c>
      <c r="Z1012" t="n">
        <v>10</v>
      </c>
    </row>
    <row r="1013">
      <c r="A1013" t="n">
        <v>37</v>
      </c>
      <c r="B1013" t="n">
        <v>145</v>
      </c>
      <c r="C1013" t="inlineStr">
        <is>
          <t xml:space="preserve">CONCLUIDO	</t>
        </is>
      </c>
      <c r="D1013" t="n">
        <v>6.7955</v>
      </c>
      <c r="E1013" t="n">
        <v>14.72</v>
      </c>
      <c r="F1013" t="n">
        <v>11.01</v>
      </c>
      <c r="G1013" t="n">
        <v>47.19</v>
      </c>
      <c r="H1013" t="n">
        <v>0.6</v>
      </c>
      <c r="I1013" t="n">
        <v>14</v>
      </c>
      <c r="J1013" t="n">
        <v>304.3</v>
      </c>
      <c r="K1013" t="n">
        <v>61.2</v>
      </c>
      <c r="L1013" t="n">
        <v>10.25</v>
      </c>
      <c r="M1013" t="n">
        <v>12</v>
      </c>
      <c r="N1013" t="n">
        <v>87.84999999999999</v>
      </c>
      <c r="O1013" t="n">
        <v>37764.25</v>
      </c>
      <c r="P1013" t="n">
        <v>184.51</v>
      </c>
      <c r="Q1013" t="n">
        <v>624.08</v>
      </c>
      <c r="R1013" t="n">
        <v>40.44</v>
      </c>
      <c r="S1013" t="n">
        <v>29.8</v>
      </c>
      <c r="T1013" t="n">
        <v>4206.64</v>
      </c>
      <c r="U1013" t="n">
        <v>0.74</v>
      </c>
      <c r="V1013" t="n">
        <v>0.85</v>
      </c>
      <c r="W1013" t="n">
        <v>2.38</v>
      </c>
      <c r="X1013" t="n">
        <v>0.26</v>
      </c>
      <c r="Y1013" t="n">
        <v>1</v>
      </c>
      <c r="Z1013" t="n">
        <v>10</v>
      </c>
    </row>
    <row r="1014">
      <c r="A1014" t="n">
        <v>38</v>
      </c>
      <c r="B1014" t="n">
        <v>145</v>
      </c>
      <c r="C1014" t="inlineStr">
        <is>
          <t xml:space="preserve">CONCLUIDO	</t>
        </is>
      </c>
      <c r="D1014" t="n">
        <v>6.7989</v>
      </c>
      <c r="E1014" t="n">
        <v>14.71</v>
      </c>
      <c r="F1014" t="n">
        <v>11</v>
      </c>
      <c r="G1014" t="n">
        <v>47.16</v>
      </c>
      <c r="H1014" t="n">
        <v>0.61</v>
      </c>
      <c r="I1014" t="n">
        <v>14</v>
      </c>
      <c r="J1014" t="n">
        <v>304.83</v>
      </c>
      <c r="K1014" t="n">
        <v>61.2</v>
      </c>
      <c r="L1014" t="n">
        <v>10.5</v>
      </c>
      <c r="M1014" t="n">
        <v>12</v>
      </c>
      <c r="N1014" t="n">
        <v>88.13</v>
      </c>
      <c r="O1014" t="n">
        <v>37830.13</v>
      </c>
      <c r="P1014" t="n">
        <v>184.41</v>
      </c>
      <c r="Q1014" t="n">
        <v>623.98</v>
      </c>
      <c r="R1014" t="n">
        <v>40.26</v>
      </c>
      <c r="S1014" t="n">
        <v>29.8</v>
      </c>
      <c r="T1014" t="n">
        <v>4117</v>
      </c>
      <c r="U1014" t="n">
        <v>0.74</v>
      </c>
      <c r="V1014" t="n">
        <v>0.85</v>
      </c>
      <c r="W1014" t="n">
        <v>2.38</v>
      </c>
      <c r="X1014" t="n">
        <v>0.26</v>
      </c>
      <c r="Y1014" t="n">
        <v>1</v>
      </c>
      <c r="Z1014" t="n">
        <v>10</v>
      </c>
    </row>
    <row r="1015">
      <c r="A1015" t="n">
        <v>39</v>
      </c>
      <c r="B1015" t="n">
        <v>145</v>
      </c>
      <c r="C1015" t="inlineStr">
        <is>
          <t xml:space="preserve">CONCLUIDO	</t>
        </is>
      </c>
      <c r="D1015" t="n">
        <v>6.7995</v>
      </c>
      <c r="E1015" t="n">
        <v>14.71</v>
      </c>
      <c r="F1015" t="n">
        <v>11</v>
      </c>
      <c r="G1015" t="n">
        <v>47.16</v>
      </c>
      <c r="H1015" t="n">
        <v>0.63</v>
      </c>
      <c r="I1015" t="n">
        <v>14</v>
      </c>
      <c r="J1015" t="n">
        <v>305.37</v>
      </c>
      <c r="K1015" t="n">
        <v>61.2</v>
      </c>
      <c r="L1015" t="n">
        <v>10.75</v>
      </c>
      <c r="M1015" t="n">
        <v>12</v>
      </c>
      <c r="N1015" t="n">
        <v>88.42</v>
      </c>
      <c r="O1015" t="n">
        <v>37896.14</v>
      </c>
      <c r="P1015" t="n">
        <v>183.72</v>
      </c>
      <c r="Q1015" t="n">
        <v>623.99</v>
      </c>
      <c r="R1015" t="n">
        <v>40.23</v>
      </c>
      <c r="S1015" t="n">
        <v>29.8</v>
      </c>
      <c r="T1015" t="n">
        <v>4103.54</v>
      </c>
      <c r="U1015" t="n">
        <v>0.74</v>
      </c>
      <c r="V1015" t="n">
        <v>0.85</v>
      </c>
      <c r="W1015" t="n">
        <v>2.38</v>
      </c>
      <c r="X1015" t="n">
        <v>0.26</v>
      </c>
      <c r="Y1015" t="n">
        <v>1</v>
      </c>
      <c r="Z1015" t="n">
        <v>10</v>
      </c>
    </row>
    <row r="1016">
      <c r="A1016" t="n">
        <v>40</v>
      </c>
      <c r="B1016" t="n">
        <v>145</v>
      </c>
      <c r="C1016" t="inlineStr">
        <is>
          <t xml:space="preserve">CONCLUIDO	</t>
        </is>
      </c>
      <c r="D1016" t="n">
        <v>6.8323</v>
      </c>
      <c r="E1016" t="n">
        <v>14.64</v>
      </c>
      <c r="F1016" t="n">
        <v>10.99</v>
      </c>
      <c r="G1016" t="n">
        <v>50.71</v>
      </c>
      <c r="H1016" t="n">
        <v>0.64</v>
      </c>
      <c r="I1016" t="n">
        <v>13</v>
      </c>
      <c r="J1016" t="n">
        <v>305.9</v>
      </c>
      <c r="K1016" t="n">
        <v>61.2</v>
      </c>
      <c r="L1016" t="n">
        <v>11</v>
      </c>
      <c r="M1016" t="n">
        <v>11</v>
      </c>
      <c r="N1016" t="n">
        <v>88.7</v>
      </c>
      <c r="O1016" t="n">
        <v>37962.28</v>
      </c>
      <c r="P1016" t="n">
        <v>183.09</v>
      </c>
      <c r="Q1016" t="n">
        <v>623.97</v>
      </c>
      <c r="R1016" t="n">
        <v>39.84</v>
      </c>
      <c r="S1016" t="n">
        <v>29.8</v>
      </c>
      <c r="T1016" t="n">
        <v>3914.16</v>
      </c>
      <c r="U1016" t="n">
        <v>0.75</v>
      </c>
      <c r="V1016" t="n">
        <v>0.85</v>
      </c>
      <c r="W1016" t="n">
        <v>2.37</v>
      </c>
      <c r="X1016" t="n">
        <v>0.24</v>
      </c>
      <c r="Y1016" t="n">
        <v>1</v>
      </c>
      <c r="Z1016" t="n">
        <v>10</v>
      </c>
    </row>
    <row r="1017">
      <c r="A1017" t="n">
        <v>41</v>
      </c>
      <c r="B1017" t="n">
        <v>145</v>
      </c>
      <c r="C1017" t="inlineStr">
        <is>
          <t xml:space="preserve">CONCLUIDO	</t>
        </is>
      </c>
      <c r="D1017" t="n">
        <v>6.8288</v>
      </c>
      <c r="E1017" t="n">
        <v>14.64</v>
      </c>
      <c r="F1017" t="n">
        <v>10.99</v>
      </c>
      <c r="G1017" t="n">
        <v>50.74</v>
      </c>
      <c r="H1017" t="n">
        <v>0.65</v>
      </c>
      <c r="I1017" t="n">
        <v>13</v>
      </c>
      <c r="J1017" t="n">
        <v>306.44</v>
      </c>
      <c r="K1017" t="n">
        <v>61.2</v>
      </c>
      <c r="L1017" t="n">
        <v>11.25</v>
      </c>
      <c r="M1017" t="n">
        <v>11</v>
      </c>
      <c r="N1017" t="n">
        <v>88.98999999999999</v>
      </c>
      <c r="O1017" t="n">
        <v>38028.53</v>
      </c>
      <c r="P1017" t="n">
        <v>183.25</v>
      </c>
      <c r="Q1017" t="n">
        <v>623.97</v>
      </c>
      <c r="R1017" t="n">
        <v>40.08</v>
      </c>
      <c r="S1017" t="n">
        <v>29.8</v>
      </c>
      <c r="T1017" t="n">
        <v>4034.44</v>
      </c>
      <c r="U1017" t="n">
        <v>0.74</v>
      </c>
      <c r="V1017" t="n">
        <v>0.85</v>
      </c>
      <c r="W1017" t="n">
        <v>2.37</v>
      </c>
      <c r="X1017" t="n">
        <v>0.25</v>
      </c>
      <c r="Y1017" t="n">
        <v>1</v>
      </c>
      <c r="Z1017" t="n">
        <v>10</v>
      </c>
    </row>
    <row r="1018">
      <c r="A1018" t="n">
        <v>42</v>
      </c>
      <c r="B1018" t="n">
        <v>145</v>
      </c>
      <c r="C1018" t="inlineStr">
        <is>
          <t xml:space="preserve">CONCLUIDO	</t>
        </is>
      </c>
      <c r="D1018" t="n">
        <v>6.8288</v>
      </c>
      <c r="E1018" t="n">
        <v>14.64</v>
      </c>
      <c r="F1018" t="n">
        <v>10.99</v>
      </c>
      <c r="G1018" t="n">
        <v>50.74</v>
      </c>
      <c r="H1018" t="n">
        <v>0.67</v>
      </c>
      <c r="I1018" t="n">
        <v>13</v>
      </c>
      <c r="J1018" t="n">
        <v>306.98</v>
      </c>
      <c r="K1018" t="n">
        <v>61.2</v>
      </c>
      <c r="L1018" t="n">
        <v>11.5</v>
      </c>
      <c r="M1018" t="n">
        <v>11</v>
      </c>
      <c r="N1018" t="n">
        <v>89.28</v>
      </c>
      <c r="O1018" t="n">
        <v>38094.91</v>
      </c>
      <c r="P1018" t="n">
        <v>183.2</v>
      </c>
      <c r="Q1018" t="n">
        <v>623.99</v>
      </c>
      <c r="R1018" t="n">
        <v>39.96</v>
      </c>
      <c r="S1018" t="n">
        <v>29.8</v>
      </c>
      <c r="T1018" t="n">
        <v>3974.69</v>
      </c>
      <c r="U1018" t="n">
        <v>0.75</v>
      </c>
      <c r="V1018" t="n">
        <v>0.85</v>
      </c>
      <c r="W1018" t="n">
        <v>2.38</v>
      </c>
      <c r="X1018" t="n">
        <v>0.25</v>
      </c>
      <c r="Y1018" t="n">
        <v>1</v>
      </c>
      <c r="Z1018" t="n">
        <v>10</v>
      </c>
    </row>
    <row r="1019">
      <c r="A1019" t="n">
        <v>43</v>
      </c>
      <c r="B1019" t="n">
        <v>145</v>
      </c>
      <c r="C1019" t="inlineStr">
        <is>
          <t xml:space="preserve">CONCLUIDO	</t>
        </is>
      </c>
      <c r="D1019" t="n">
        <v>6.8324</v>
      </c>
      <c r="E1019" t="n">
        <v>14.64</v>
      </c>
      <c r="F1019" t="n">
        <v>10.99</v>
      </c>
      <c r="G1019" t="n">
        <v>50.71</v>
      </c>
      <c r="H1019" t="n">
        <v>0.68</v>
      </c>
      <c r="I1019" t="n">
        <v>13</v>
      </c>
      <c r="J1019" t="n">
        <v>307.52</v>
      </c>
      <c r="K1019" t="n">
        <v>61.2</v>
      </c>
      <c r="L1019" t="n">
        <v>11.75</v>
      </c>
      <c r="M1019" t="n">
        <v>11</v>
      </c>
      <c r="N1019" t="n">
        <v>89.56999999999999</v>
      </c>
      <c r="O1019" t="n">
        <v>38161.42</v>
      </c>
      <c r="P1019" t="n">
        <v>181.85</v>
      </c>
      <c r="Q1019" t="n">
        <v>624.04</v>
      </c>
      <c r="R1019" t="n">
        <v>39.68</v>
      </c>
      <c r="S1019" t="n">
        <v>29.8</v>
      </c>
      <c r="T1019" t="n">
        <v>3833.72</v>
      </c>
      <c r="U1019" t="n">
        <v>0.75</v>
      </c>
      <c r="V1019" t="n">
        <v>0.85</v>
      </c>
      <c r="W1019" t="n">
        <v>2.37</v>
      </c>
      <c r="X1019" t="n">
        <v>0.24</v>
      </c>
      <c r="Y1019" t="n">
        <v>1</v>
      </c>
      <c r="Z1019" t="n">
        <v>10</v>
      </c>
    </row>
    <row r="1020">
      <c r="A1020" t="n">
        <v>44</v>
      </c>
      <c r="B1020" t="n">
        <v>145</v>
      </c>
      <c r="C1020" t="inlineStr">
        <is>
          <t xml:space="preserve">CONCLUIDO	</t>
        </is>
      </c>
      <c r="D1020" t="n">
        <v>6.8714</v>
      </c>
      <c r="E1020" t="n">
        <v>14.55</v>
      </c>
      <c r="F1020" t="n">
        <v>10.96</v>
      </c>
      <c r="G1020" t="n">
        <v>54.79</v>
      </c>
      <c r="H1020" t="n">
        <v>0.6899999999999999</v>
      </c>
      <c r="I1020" t="n">
        <v>12</v>
      </c>
      <c r="J1020" t="n">
        <v>308.06</v>
      </c>
      <c r="K1020" t="n">
        <v>61.2</v>
      </c>
      <c r="L1020" t="n">
        <v>12</v>
      </c>
      <c r="M1020" t="n">
        <v>10</v>
      </c>
      <c r="N1020" t="n">
        <v>89.86</v>
      </c>
      <c r="O1020" t="n">
        <v>38228.06</v>
      </c>
      <c r="P1020" t="n">
        <v>181.36</v>
      </c>
      <c r="Q1020" t="n">
        <v>624.03</v>
      </c>
      <c r="R1020" t="n">
        <v>38.89</v>
      </c>
      <c r="S1020" t="n">
        <v>29.8</v>
      </c>
      <c r="T1020" t="n">
        <v>3443.57</v>
      </c>
      <c r="U1020" t="n">
        <v>0.77</v>
      </c>
      <c r="V1020" t="n">
        <v>0.85</v>
      </c>
      <c r="W1020" t="n">
        <v>2.37</v>
      </c>
      <c r="X1020" t="n">
        <v>0.21</v>
      </c>
      <c r="Y1020" t="n">
        <v>1</v>
      </c>
      <c r="Z1020" t="n">
        <v>10</v>
      </c>
    </row>
    <row r="1021">
      <c r="A1021" t="n">
        <v>45</v>
      </c>
      <c r="B1021" t="n">
        <v>145</v>
      </c>
      <c r="C1021" t="inlineStr">
        <is>
          <t xml:space="preserve">CONCLUIDO	</t>
        </is>
      </c>
      <c r="D1021" t="n">
        <v>6.8658</v>
      </c>
      <c r="E1021" t="n">
        <v>14.56</v>
      </c>
      <c r="F1021" t="n">
        <v>10.97</v>
      </c>
      <c r="G1021" t="n">
        <v>54.85</v>
      </c>
      <c r="H1021" t="n">
        <v>0.71</v>
      </c>
      <c r="I1021" t="n">
        <v>12</v>
      </c>
      <c r="J1021" t="n">
        <v>308.6</v>
      </c>
      <c r="K1021" t="n">
        <v>61.2</v>
      </c>
      <c r="L1021" t="n">
        <v>12.25</v>
      </c>
      <c r="M1021" t="n">
        <v>10</v>
      </c>
      <c r="N1021" t="n">
        <v>90.15000000000001</v>
      </c>
      <c r="O1021" t="n">
        <v>38294.82</v>
      </c>
      <c r="P1021" t="n">
        <v>181.33</v>
      </c>
      <c r="Q1021" t="n">
        <v>624.01</v>
      </c>
      <c r="R1021" t="n">
        <v>39.25</v>
      </c>
      <c r="S1021" t="n">
        <v>29.8</v>
      </c>
      <c r="T1021" t="n">
        <v>3623.79</v>
      </c>
      <c r="U1021" t="n">
        <v>0.76</v>
      </c>
      <c r="V1021" t="n">
        <v>0.85</v>
      </c>
      <c r="W1021" t="n">
        <v>2.37</v>
      </c>
      <c r="X1021" t="n">
        <v>0.22</v>
      </c>
      <c r="Y1021" t="n">
        <v>1</v>
      </c>
      <c r="Z1021" t="n">
        <v>10</v>
      </c>
    </row>
    <row r="1022">
      <c r="A1022" t="n">
        <v>46</v>
      </c>
      <c r="B1022" t="n">
        <v>145</v>
      </c>
      <c r="C1022" t="inlineStr">
        <is>
          <t xml:space="preserve">CONCLUIDO	</t>
        </is>
      </c>
      <c r="D1022" t="n">
        <v>6.8658</v>
      </c>
      <c r="E1022" t="n">
        <v>14.56</v>
      </c>
      <c r="F1022" t="n">
        <v>10.97</v>
      </c>
      <c r="G1022" t="n">
        <v>54.85</v>
      </c>
      <c r="H1022" t="n">
        <v>0.72</v>
      </c>
      <c r="I1022" t="n">
        <v>12</v>
      </c>
      <c r="J1022" t="n">
        <v>309.14</v>
      </c>
      <c r="K1022" t="n">
        <v>61.2</v>
      </c>
      <c r="L1022" t="n">
        <v>12.5</v>
      </c>
      <c r="M1022" t="n">
        <v>10</v>
      </c>
      <c r="N1022" t="n">
        <v>90.44</v>
      </c>
      <c r="O1022" t="n">
        <v>38361.7</v>
      </c>
      <c r="P1022" t="n">
        <v>181.36</v>
      </c>
      <c r="Q1022" t="n">
        <v>623.98</v>
      </c>
      <c r="R1022" t="n">
        <v>39.22</v>
      </c>
      <c r="S1022" t="n">
        <v>29.8</v>
      </c>
      <c r="T1022" t="n">
        <v>3608.94</v>
      </c>
      <c r="U1022" t="n">
        <v>0.76</v>
      </c>
      <c r="V1022" t="n">
        <v>0.85</v>
      </c>
      <c r="W1022" t="n">
        <v>2.37</v>
      </c>
      <c r="X1022" t="n">
        <v>0.22</v>
      </c>
      <c r="Y1022" t="n">
        <v>1</v>
      </c>
      <c r="Z1022" t="n">
        <v>10</v>
      </c>
    </row>
    <row r="1023">
      <c r="A1023" t="n">
        <v>47</v>
      </c>
      <c r="B1023" t="n">
        <v>145</v>
      </c>
      <c r="C1023" t="inlineStr">
        <is>
          <t xml:space="preserve">CONCLUIDO	</t>
        </is>
      </c>
      <c r="D1023" t="n">
        <v>6.8618</v>
      </c>
      <c r="E1023" t="n">
        <v>14.57</v>
      </c>
      <c r="F1023" t="n">
        <v>10.98</v>
      </c>
      <c r="G1023" t="n">
        <v>54.89</v>
      </c>
      <c r="H1023" t="n">
        <v>0.73</v>
      </c>
      <c r="I1023" t="n">
        <v>12</v>
      </c>
      <c r="J1023" t="n">
        <v>309.68</v>
      </c>
      <c r="K1023" t="n">
        <v>61.2</v>
      </c>
      <c r="L1023" t="n">
        <v>12.75</v>
      </c>
      <c r="M1023" t="n">
        <v>10</v>
      </c>
      <c r="N1023" t="n">
        <v>90.73999999999999</v>
      </c>
      <c r="O1023" t="n">
        <v>38428.72</v>
      </c>
      <c r="P1023" t="n">
        <v>180.79</v>
      </c>
      <c r="Q1023" t="n">
        <v>623.97</v>
      </c>
      <c r="R1023" t="n">
        <v>39.48</v>
      </c>
      <c r="S1023" t="n">
        <v>29.8</v>
      </c>
      <c r="T1023" t="n">
        <v>3740.54</v>
      </c>
      <c r="U1023" t="n">
        <v>0.75</v>
      </c>
      <c r="V1023" t="n">
        <v>0.85</v>
      </c>
      <c r="W1023" t="n">
        <v>2.37</v>
      </c>
      <c r="X1023" t="n">
        <v>0.23</v>
      </c>
      <c r="Y1023" t="n">
        <v>1</v>
      </c>
      <c r="Z1023" t="n">
        <v>10</v>
      </c>
    </row>
    <row r="1024">
      <c r="A1024" t="n">
        <v>48</v>
      </c>
      <c r="B1024" t="n">
        <v>145</v>
      </c>
      <c r="C1024" t="inlineStr">
        <is>
          <t xml:space="preserve">CONCLUIDO	</t>
        </is>
      </c>
      <c r="D1024" t="n">
        <v>6.9077</v>
      </c>
      <c r="E1024" t="n">
        <v>14.48</v>
      </c>
      <c r="F1024" t="n">
        <v>10.93</v>
      </c>
      <c r="G1024" t="n">
        <v>59.64</v>
      </c>
      <c r="H1024" t="n">
        <v>0.75</v>
      </c>
      <c r="I1024" t="n">
        <v>11</v>
      </c>
      <c r="J1024" t="n">
        <v>310.23</v>
      </c>
      <c r="K1024" t="n">
        <v>61.2</v>
      </c>
      <c r="L1024" t="n">
        <v>13</v>
      </c>
      <c r="M1024" t="n">
        <v>9</v>
      </c>
      <c r="N1024" t="n">
        <v>91.03</v>
      </c>
      <c r="O1024" t="n">
        <v>38495.87</v>
      </c>
      <c r="P1024" t="n">
        <v>179.69</v>
      </c>
      <c r="Q1024" t="n">
        <v>623.99</v>
      </c>
      <c r="R1024" t="n">
        <v>38.15</v>
      </c>
      <c r="S1024" t="n">
        <v>29.8</v>
      </c>
      <c r="T1024" t="n">
        <v>3077.63</v>
      </c>
      <c r="U1024" t="n">
        <v>0.78</v>
      </c>
      <c r="V1024" t="n">
        <v>0.85</v>
      </c>
      <c r="W1024" t="n">
        <v>2.37</v>
      </c>
      <c r="X1024" t="n">
        <v>0.19</v>
      </c>
      <c r="Y1024" t="n">
        <v>1</v>
      </c>
      <c r="Z1024" t="n">
        <v>10</v>
      </c>
    </row>
    <row r="1025">
      <c r="A1025" t="n">
        <v>49</v>
      </c>
      <c r="B1025" t="n">
        <v>145</v>
      </c>
      <c r="C1025" t="inlineStr">
        <is>
          <t xml:space="preserve">CONCLUIDO	</t>
        </is>
      </c>
      <c r="D1025" t="n">
        <v>6.9057</v>
      </c>
      <c r="E1025" t="n">
        <v>14.48</v>
      </c>
      <c r="F1025" t="n">
        <v>10.94</v>
      </c>
      <c r="G1025" t="n">
        <v>59.67</v>
      </c>
      <c r="H1025" t="n">
        <v>0.76</v>
      </c>
      <c r="I1025" t="n">
        <v>11</v>
      </c>
      <c r="J1025" t="n">
        <v>310.77</v>
      </c>
      <c r="K1025" t="n">
        <v>61.2</v>
      </c>
      <c r="L1025" t="n">
        <v>13.25</v>
      </c>
      <c r="M1025" t="n">
        <v>9</v>
      </c>
      <c r="N1025" t="n">
        <v>91.33</v>
      </c>
      <c r="O1025" t="n">
        <v>38563.14</v>
      </c>
      <c r="P1025" t="n">
        <v>179.62</v>
      </c>
      <c r="Q1025" t="n">
        <v>624.03</v>
      </c>
      <c r="R1025" t="n">
        <v>38.39</v>
      </c>
      <c r="S1025" t="n">
        <v>29.8</v>
      </c>
      <c r="T1025" t="n">
        <v>3197.12</v>
      </c>
      <c r="U1025" t="n">
        <v>0.78</v>
      </c>
      <c r="V1025" t="n">
        <v>0.85</v>
      </c>
      <c r="W1025" t="n">
        <v>2.37</v>
      </c>
      <c r="X1025" t="n">
        <v>0.19</v>
      </c>
      <c r="Y1025" t="n">
        <v>1</v>
      </c>
      <c r="Z1025" t="n">
        <v>10</v>
      </c>
    </row>
    <row r="1026">
      <c r="A1026" t="n">
        <v>50</v>
      </c>
      <c r="B1026" t="n">
        <v>145</v>
      </c>
      <c r="C1026" t="inlineStr">
        <is>
          <t xml:space="preserve">CONCLUIDO	</t>
        </is>
      </c>
      <c r="D1026" t="n">
        <v>6.9009</v>
      </c>
      <c r="E1026" t="n">
        <v>14.49</v>
      </c>
      <c r="F1026" t="n">
        <v>10.95</v>
      </c>
      <c r="G1026" t="n">
        <v>59.72</v>
      </c>
      <c r="H1026" t="n">
        <v>0.77</v>
      </c>
      <c r="I1026" t="n">
        <v>11</v>
      </c>
      <c r="J1026" t="n">
        <v>311.32</v>
      </c>
      <c r="K1026" t="n">
        <v>61.2</v>
      </c>
      <c r="L1026" t="n">
        <v>13.5</v>
      </c>
      <c r="M1026" t="n">
        <v>9</v>
      </c>
      <c r="N1026" t="n">
        <v>91.62</v>
      </c>
      <c r="O1026" t="n">
        <v>38630.55</v>
      </c>
      <c r="P1026" t="n">
        <v>179.69</v>
      </c>
      <c r="Q1026" t="n">
        <v>623.97</v>
      </c>
      <c r="R1026" t="n">
        <v>38.6</v>
      </c>
      <c r="S1026" t="n">
        <v>29.8</v>
      </c>
      <c r="T1026" t="n">
        <v>3300.86</v>
      </c>
      <c r="U1026" t="n">
        <v>0.77</v>
      </c>
      <c r="V1026" t="n">
        <v>0.85</v>
      </c>
      <c r="W1026" t="n">
        <v>2.37</v>
      </c>
      <c r="X1026" t="n">
        <v>0.2</v>
      </c>
      <c r="Y1026" t="n">
        <v>1</v>
      </c>
      <c r="Z1026" t="n">
        <v>10</v>
      </c>
    </row>
    <row r="1027">
      <c r="A1027" t="n">
        <v>51</v>
      </c>
      <c r="B1027" t="n">
        <v>145</v>
      </c>
      <c r="C1027" t="inlineStr">
        <is>
          <t xml:space="preserve">CONCLUIDO	</t>
        </is>
      </c>
      <c r="D1027" t="n">
        <v>6.8958</v>
      </c>
      <c r="E1027" t="n">
        <v>14.5</v>
      </c>
      <c r="F1027" t="n">
        <v>10.96</v>
      </c>
      <c r="G1027" t="n">
        <v>59.78</v>
      </c>
      <c r="H1027" t="n">
        <v>0.79</v>
      </c>
      <c r="I1027" t="n">
        <v>11</v>
      </c>
      <c r="J1027" t="n">
        <v>311.87</v>
      </c>
      <c r="K1027" t="n">
        <v>61.2</v>
      </c>
      <c r="L1027" t="n">
        <v>13.75</v>
      </c>
      <c r="M1027" t="n">
        <v>9</v>
      </c>
      <c r="N1027" t="n">
        <v>91.92</v>
      </c>
      <c r="O1027" t="n">
        <v>38698.21</v>
      </c>
      <c r="P1027" t="n">
        <v>179.44</v>
      </c>
      <c r="Q1027" t="n">
        <v>623.98</v>
      </c>
      <c r="R1027" t="n">
        <v>38.92</v>
      </c>
      <c r="S1027" t="n">
        <v>29.8</v>
      </c>
      <c r="T1027" t="n">
        <v>3464.91</v>
      </c>
      <c r="U1027" t="n">
        <v>0.77</v>
      </c>
      <c r="V1027" t="n">
        <v>0.85</v>
      </c>
      <c r="W1027" t="n">
        <v>2.37</v>
      </c>
      <c r="X1027" t="n">
        <v>0.21</v>
      </c>
      <c r="Y1027" t="n">
        <v>1</v>
      </c>
      <c r="Z1027" t="n">
        <v>10</v>
      </c>
    </row>
    <row r="1028">
      <c r="A1028" t="n">
        <v>52</v>
      </c>
      <c r="B1028" t="n">
        <v>145</v>
      </c>
      <c r="C1028" t="inlineStr">
        <is>
          <t xml:space="preserve">CONCLUIDO	</t>
        </is>
      </c>
      <c r="D1028" t="n">
        <v>6.9014</v>
      </c>
      <c r="E1028" t="n">
        <v>14.49</v>
      </c>
      <c r="F1028" t="n">
        <v>10.95</v>
      </c>
      <c r="G1028" t="n">
        <v>59.72</v>
      </c>
      <c r="H1028" t="n">
        <v>0.8</v>
      </c>
      <c r="I1028" t="n">
        <v>11</v>
      </c>
      <c r="J1028" t="n">
        <v>312.42</v>
      </c>
      <c r="K1028" t="n">
        <v>61.2</v>
      </c>
      <c r="L1028" t="n">
        <v>14</v>
      </c>
      <c r="M1028" t="n">
        <v>9</v>
      </c>
      <c r="N1028" t="n">
        <v>92.22</v>
      </c>
      <c r="O1028" t="n">
        <v>38765.89</v>
      </c>
      <c r="P1028" t="n">
        <v>178.41</v>
      </c>
      <c r="Q1028" t="n">
        <v>624.01</v>
      </c>
      <c r="R1028" t="n">
        <v>38.7</v>
      </c>
      <c r="S1028" t="n">
        <v>29.8</v>
      </c>
      <c r="T1028" t="n">
        <v>3352.92</v>
      </c>
      <c r="U1028" t="n">
        <v>0.77</v>
      </c>
      <c r="V1028" t="n">
        <v>0.85</v>
      </c>
      <c r="W1028" t="n">
        <v>2.37</v>
      </c>
      <c r="X1028" t="n">
        <v>0.2</v>
      </c>
      <c r="Y1028" t="n">
        <v>1</v>
      </c>
      <c r="Z1028" t="n">
        <v>10</v>
      </c>
    </row>
    <row r="1029">
      <c r="A1029" t="n">
        <v>53</v>
      </c>
      <c r="B1029" t="n">
        <v>145</v>
      </c>
      <c r="C1029" t="inlineStr">
        <is>
          <t xml:space="preserve">CONCLUIDO	</t>
        </is>
      </c>
      <c r="D1029" t="n">
        <v>6.9337</v>
      </c>
      <c r="E1029" t="n">
        <v>14.42</v>
      </c>
      <c r="F1029" t="n">
        <v>10.93</v>
      </c>
      <c r="G1029" t="n">
        <v>65.61</v>
      </c>
      <c r="H1029" t="n">
        <v>0.8100000000000001</v>
      </c>
      <c r="I1029" t="n">
        <v>10</v>
      </c>
      <c r="J1029" t="n">
        <v>312.97</v>
      </c>
      <c r="K1029" t="n">
        <v>61.2</v>
      </c>
      <c r="L1029" t="n">
        <v>14.25</v>
      </c>
      <c r="M1029" t="n">
        <v>8</v>
      </c>
      <c r="N1029" t="n">
        <v>92.52</v>
      </c>
      <c r="O1029" t="n">
        <v>38833.69</v>
      </c>
      <c r="P1029" t="n">
        <v>177.95</v>
      </c>
      <c r="Q1029" t="n">
        <v>623.97</v>
      </c>
      <c r="R1029" t="n">
        <v>38.05</v>
      </c>
      <c r="S1029" t="n">
        <v>29.8</v>
      </c>
      <c r="T1029" t="n">
        <v>3030.71</v>
      </c>
      <c r="U1029" t="n">
        <v>0.78</v>
      </c>
      <c r="V1029" t="n">
        <v>0.85</v>
      </c>
      <c r="W1029" t="n">
        <v>2.37</v>
      </c>
      <c r="X1029" t="n">
        <v>0.19</v>
      </c>
      <c r="Y1029" t="n">
        <v>1</v>
      </c>
      <c r="Z1029" t="n">
        <v>10</v>
      </c>
    </row>
    <row r="1030">
      <c r="A1030" t="n">
        <v>54</v>
      </c>
      <c r="B1030" t="n">
        <v>145</v>
      </c>
      <c r="C1030" t="inlineStr">
        <is>
          <t xml:space="preserve">CONCLUIDO	</t>
        </is>
      </c>
      <c r="D1030" t="n">
        <v>6.936</v>
      </c>
      <c r="E1030" t="n">
        <v>14.42</v>
      </c>
      <c r="F1030" t="n">
        <v>10.93</v>
      </c>
      <c r="G1030" t="n">
        <v>65.58</v>
      </c>
      <c r="H1030" t="n">
        <v>0.82</v>
      </c>
      <c r="I1030" t="n">
        <v>10</v>
      </c>
      <c r="J1030" t="n">
        <v>313.52</v>
      </c>
      <c r="K1030" t="n">
        <v>61.2</v>
      </c>
      <c r="L1030" t="n">
        <v>14.5</v>
      </c>
      <c r="M1030" t="n">
        <v>8</v>
      </c>
      <c r="N1030" t="n">
        <v>92.81999999999999</v>
      </c>
      <c r="O1030" t="n">
        <v>38901.63</v>
      </c>
      <c r="P1030" t="n">
        <v>177.82</v>
      </c>
      <c r="Q1030" t="n">
        <v>623.99</v>
      </c>
      <c r="R1030" t="n">
        <v>37.83</v>
      </c>
      <c r="S1030" t="n">
        <v>29.8</v>
      </c>
      <c r="T1030" t="n">
        <v>2924.01</v>
      </c>
      <c r="U1030" t="n">
        <v>0.79</v>
      </c>
      <c r="V1030" t="n">
        <v>0.85</v>
      </c>
      <c r="W1030" t="n">
        <v>2.37</v>
      </c>
      <c r="X1030" t="n">
        <v>0.18</v>
      </c>
      <c r="Y1030" t="n">
        <v>1</v>
      </c>
      <c r="Z1030" t="n">
        <v>10</v>
      </c>
    </row>
    <row r="1031">
      <c r="A1031" t="n">
        <v>55</v>
      </c>
      <c r="B1031" t="n">
        <v>145</v>
      </c>
      <c r="C1031" t="inlineStr">
        <is>
          <t xml:space="preserve">CONCLUIDO	</t>
        </is>
      </c>
      <c r="D1031" t="n">
        <v>6.9345</v>
      </c>
      <c r="E1031" t="n">
        <v>14.42</v>
      </c>
      <c r="F1031" t="n">
        <v>10.93</v>
      </c>
      <c r="G1031" t="n">
        <v>65.59</v>
      </c>
      <c r="H1031" t="n">
        <v>0.84</v>
      </c>
      <c r="I1031" t="n">
        <v>10</v>
      </c>
      <c r="J1031" t="n">
        <v>314.07</v>
      </c>
      <c r="K1031" t="n">
        <v>61.2</v>
      </c>
      <c r="L1031" t="n">
        <v>14.75</v>
      </c>
      <c r="M1031" t="n">
        <v>8</v>
      </c>
      <c r="N1031" t="n">
        <v>93.12</v>
      </c>
      <c r="O1031" t="n">
        <v>38969.71</v>
      </c>
      <c r="P1031" t="n">
        <v>178.04</v>
      </c>
      <c r="Q1031" t="n">
        <v>624.03</v>
      </c>
      <c r="R1031" t="n">
        <v>38.01</v>
      </c>
      <c r="S1031" t="n">
        <v>29.8</v>
      </c>
      <c r="T1031" t="n">
        <v>3012.59</v>
      </c>
      <c r="U1031" t="n">
        <v>0.78</v>
      </c>
      <c r="V1031" t="n">
        <v>0.85</v>
      </c>
      <c r="W1031" t="n">
        <v>2.37</v>
      </c>
      <c r="X1031" t="n">
        <v>0.19</v>
      </c>
      <c r="Y1031" t="n">
        <v>1</v>
      </c>
      <c r="Z1031" t="n">
        <v>10</v>
      </c>
    </row>
    <row r="1032">
      <c r="A1032" t="n">
        <v>56</v>
      </c>
      <c r="B1032" t="n">
        <v>145</v>
      </c>
      <c r="C1032" t="inlineStr">
        <is>
          <t xml:space="preserve">CONCLUIDO	</t>
        </is>
      </c>
      <c r="D1032" t="n">
        <v>6.9364</v>
      </c>
      <c r="E1032" t="n">
        <v>14.42</v>
      </c>
      <c r="F1032" t="n">
        <v>10.93</v>
      </c>
      <c r="G1032" t="n">
        <v>65.56999999999999</v>
      </c>
      <c r="H1032" t="n">
        <v>0.85</v>
      </c>
      <c r="I1032" t="n">
        <v>10</v>
      </c>
      <c r="J1032" t="n">
        <v>314.62</v>
      </c>
      <c r="K1032" t="n">
        <v>61.2</v>
      </c>
      <c r="L1032" t="n">
        <v>15</v>
      </c>
      <c r="M1032" t="n">
        <v>8</v>
      </c>
      <c r="N1032" t="n">
        <v>93.43000000000001</v>
      </c>
      <c r="O1032" t="n">
        <v>39037.92</v>
      </c>
      <c r="P1032" t="n">
        <v>177.85</v>
      </c>
      <c r="Q1032" t="n">
        <v>623.98</v>
      </c>
      <c r="R1032" t="n">
        <v>37.9</v>
      </c>
      <c r="S1032" t="n">
        <v>29.8</v>
      </c>
      <c r="T1032" t="n">
        <v>2955.98</v>
      </c>
      <c r="U1032" t="n">
        <v>0.79</v>
      </c>
      <c r="V1032" t="n">
        <v>0.85</v>
      </c>
      <c r="W1032" t="n">
        <v>2.37</v>
      </c>
      <c r="X1032" t="n">
        <v>0.18</v>
      </c>
      <c r="Y1032" t="n">
        <v>1</v>
      </c>
      <c r="Z1032" t="n">
        <v>10</v>
      </c>
    </row>
    <row r="1033">
      <c r="A1033" t="n">
        <v>57</v>
      </c>
      <c r="B1033" t="n">
        <v>145</v>
      </c>
      <c r="C1033" t="inlineStr">
        <is>
          <t xml:space="preserve">CONCLUIDO	</t>
        </is>
      </c>
      <c r="D1033" t="n">
        <v>6.938</v>
      </c>
      <c r="E1033" t="n">
        <v>14.41</v>
      </c>
      <c r="F1033" t="n">
        <v>10.93</v>
      </c>
      <c r="G1033" t="n">
        <v>65.55</v>
      </c>
      <c r="H1033" t="n">
        <v>0.86</v>
      </c>
      <c r="I1033" t="n">
        <v>10</v>
      </c>
      <c r="J1033" t="n">
        <v>315.18</v>
      </c>
      <c r="K1033" t="n">
        <v>61.2</v>
      </c>
      <c r="L1033" t="n">
        <v>15.25</v>
      </c>
      <c r="M1033" t="n">
        <v>8</v>
      </c>
      <c r="N1033" t="n">
        <v>93.73</v>
      </c>
      <c r="O1033" t="n">
        <v>39106.27</v>
      </c>
      <c r="P1033" t="n">
        <v>176.98</v>
      </c>
      <c r="Q1033" t="n">
        <v>623.97</v>
      </c>
      <c r="R1033" t="n">
        <v>37.85</v>
      </c>
      <c r="S1033" t="n">
        <v>29.8</v>
      </c>
      <c r="T1033" t="n">
        <v>2934.58</v>
      </c>
      <c r="U1033" t="n">
        <v>0.79</v>
      </c>
      <c r="V1033" t="n">
        <v>0.85</v>
      </c>
      <c r="W1033" t="n">
        <v>2.37</v>
      </c>
      <c r="X1033" t="n">
        <v>0.18</v>
      </c>
      <c r="Y1033" t="n">
        <v>1</v>
      </c>
      <c r="Z1033" t="n">
        <v>10</v>
      </c>
    </row>
    <row r="1034">
      <c r="A1034" t="n">
        <v>58</v>
      </c>
      <c r="B1034" t="n">
        <v>145</v>
      </c>
      <c r="C1034" t="inlineStr">
        <is>
          <t xml:space="preserve">CONCLUIDO	</t>
        </is>
      </c>
      <c r="D1034" t="n">
        <v>6.9364</v>
      </c>
      <c r="E1034" t="n">
        <v>14.42</v>
      </c>
      <c r="F1034" t="n">
        <v>10.93</v>
      </c>
      <c r="G1034" t="n">
        <v>65.56999999999999</v>
      </c>
      <c r="H1034" t="n">
        <v>0.87</v>
      </c>
      <c r="I1034" t="n">
        <v>10</v>
      </c>
      <c r="J1034" t="n">
        <v>315.73</v>
      </c>
      <c r="K1034" t="n">
        <v>61.2</v>
      </c>
      <c r="L1034" t="n">
        <v>15.5</v>
      </c>
      <c r="M1034" t="n">
        <v>8</v>
      </c>
      <c r="N1034" t="n">
        <v>94.03</v>
      </c>
      <c r="O1034" t="n">
        <v>39174.75</v>
      </c>
      <c r="P1034" t="n">
        <v>176.56</v>
      </c>
      <c r="Q1034" t="n">
        <v>624.01</v>
      </c>
      <c r="R1034" t="n">
        <v>37.8</v>
      </c>
      <c r="S1034" t="n">
        <v>29.8</v>
      </c>
      <c r="T1034" t="n">
        <v>2910.17</v>
      </c>
      <c r="U1034" t="n">
        <v>0.79</v>
      </c>
      <c r="V1034" t="n">
        <v>0.85</v>
      </c>
      <c r="W1034" t="n">
        <v>2.37</v>
      </c>
      <c r="X1034" t="n">
        <v>0.18</v>
      </c>
      <c r="Y1034" t="n">
        <v>1</v>
      </c>
      <c r="Z1034" t="n">
        <v>10</v>
      </c>
    </row>
    <row r="1035">
      <c r="A1035" t="n">
        <v>59</v>
      </c>
      <c r="B1035" t="n">
        <v>145</v>
      </c>
      <c r="C1035" t="inlineStr">
        <is>
          <t xml:space="preserve">CONCLUIDO	</t>
        </is>
      </c>
      <c r="D1035" t="n">
        <v>6.973</v>
      </c>
      <c r="E1035" t="n">
        <v>14.34</v>
      </c>
      <c r="F1035" t="n">
        <v>10.91</v>
      </c>
      <c r="G1035" t="n">
        <v>72.70999999999999</v>
      </c>
      <c r="H1035" t="n">
        <v>0.89</v>
      </c>
      <c r="I1035" t="n">
        <v>9</v>
      </c>
      <c r="J1035" t="n">
        <v>316.29</v>
      </c>
      <c r="K1035" t="n">
        <v>61.2</v>
      </c>
      <c r="L1035" t="n">
        <v>15.75</v>
      </c>
      <c r="M1035" t="n">
        <v>7</v>
      </c>
      <c r="N1035" t="n">
        <v>94.34</v>
      </c>
      <c r="O1035" t="n">
        <v>39243.37</v>
      </c>
      <c r="P1035" t="n">
        <v>175.34</v>
      </c>
      <c r="Q1035" t="n">
        <v>623.99</v>
      </c>
      <c r="R1035" t="n">
        <v>37.24</v>
      </c>
      <c r="S1035" t="n">
        <v>29.8</v>
      </c>
      <c r="T1035" t="n">
        <v>2633.54</v>
      </c>
      <c r="U1035" t="n">
        <v>0.8</v>
      </c>
      <c r="V1035" t="n">
        <v>0.86</v>
      </c>
      <c r="W1035" t="n">
        <v>2.37</v>
      </c>
      <c r="X1035" t="n">
        <v>0.16</v>
      </c>
      <c r="Y1035" t="n">
        <v>1</v>
      </c>
      <c r="Z1035" t="n">
        <v>10</v>
      </c>
    </row>
    <row r="1036">
      <c r="A1036" t="n">
        <v>60</v>
      </c>
      <c r="B1036" t="n">
        <v>145</v>
      </c>
      <c r="C1036" t="inlineStr">
        <is>
          <t xml:space="preserve">CONCLUIDO	</t>
        </is>
      </c>
      <c r="D1036" t="n">
        <v>6.9732</v>
      </c>
      <c r="E1036" t="n">
        <v>14.34</v>
      </c>
      <c r="F1036" t="n">
        <v>10.91</v>
      </c>
      <c r="G1036" t="n">
        <v>72.70999999999999</v>
      </c>
      <c r="H1036" t="n">
        <v>0.9</v>
      </c>
      <c r="I1036" t="n">
        <v>9</v>
      </c>
      <c r="J1036" t="n">
        <v>316.85</v>
      </c>
      <c r="K1036" t="n">
        <v>61.2</v>
      </c>
      <c r="L1036" t="n">
        <v>16</v>
      </c>
      <c r="M1036" t="n">
        <v>7</v>
      </c>
      <c r="N1036" t="n">
        <v>94.65000000000001</v>
      </c>
      <c r="O1036" t="n">
        <v>39312.13</v>
      </c>
      <c r="P1036" t="n">
        <v>175.52</v>
      </c>
      <c r="Q1036" t="n">
        <v>623.97</v>
      </c>
      <c r="R1036" t="n">
        <v>37.39</v>
      </c>
      <c r="S1036" t="n">
        <v>29.8</v>
      </c>
      <c r="T1036" t="n">
        <v>2709.64</v>
      </c>
      <c r="U1036" t="n">
        <v>0.8</v>
      </c>
      <c r="V1036" t="n">
        <v>0.86</v>
      </c>
      <c r="W1036" t="n">
        <v>2.36</v>
      </c>
      <c r="X1036" t="n">
        <v>0.16</v>
      </c>
      <c r="Y1036" t="n">
        <v>1</v>
      </c>
      <c r="Z1036" t="n">
        <v>10</v>
      </c>
    </row>
    <row r="1037">
      <c r="A1037" t="n">
        <v>61</v>
      </c>
      <c r="B1037" t="n">
        <v>145</v>
      </c>
      <c r="C1037" t="inlineStr">
        <is>
          <t xml:space="preserve">CONCLUIDO	</t>
        </is>
      </c>
      <c r="D1037" t="n">
        <v>6.9693</v>
      </c>
      <c r="E1037" t="n">
        <v>14.35</v>
      </c>
      <c r="F1037" t="n">
        <v>10.91</v>
      </c>
      <c r="G1037" t="n">
        <v>72.76000000000001</v>
      </c>
      <c r="H1037" t="n">
        <v>0.91</v>
      </c>
      <c r="I1037" t="n">
        <v>9</v>
      </c>
      <c r="J1037" t="n">
        <v>317.41</v>
      </c>
      <c r="K1037" t="n">
        <v>61.2</v>
      </c>
      <c r="L1037" t="n">
        <v>16.25</v>
      </c>
      <c r="M1037" t="n">
        <v>7</v>
      </c>
      <c r="N1037" t="n">
        <v>94.95999999999999</v>
      </c>
      <c r="O1037" t="n">
        <v>39381.03</v>
      </c>
      <c r="P1037" t="n">
        <v>175.87</v>
      </c>
      <c r="Q1037" t="n">
        <v>623.98</v>
      </c>
      <c r="R1037" t="n">
        <v>37.5</v>
      </c>
      <c r="S1037" t="n">
        <v>29.8</v>
      </c>
      <c r="T1037" t="n">
        <v>2764.69</v>
      </c>
      <c r="U1037" t="n">
        <v>0.79</v>
      </c>
      <c r="V1037" t="n">
        <v>0.86</v>
      </c>
      <c r="W1037" t="n">
        <v>2.37</v>
      </c>
      <c r="X1037" t="n">
        <v>0.17</v>
      </c>
      <c r="Y1037" t="n">
        <v>1</v>
      </c>
      <c r="Z1037" t="n">
        <v>10</v>
      </c>
    </row>
    <row r="1038">
      <c r="A1038" t="n">
        <v>62</v>
      </c>
      <c r="B1038" t="n">
        <v>145</v>
      </c>
      <c r="C1038" t="inlineStr">
        <is>
          <t xml:space="preserve">CONCLUIDO	</t>
        </is>
      </c>
      <c r="D1038" t="n">
        <v>6.9697</v>
      </c>
      <c r="E1038" t="n">
        <v>14.35</v>
      </c>
      <c r="F1038" t="n">
        <v>10.91</v>
      </c>
      <c r="G1038" t="n">
        <v>72.76000000000001</v>
      </c>
      <c r="H1038" t="n">
        <v>0.92</v>
      </c>
      <c r="I1038" t="n">
        <v>9</v>
      </c>
      <c r="J1038" t="n">
        <v>317.97</v>
      </c>
      <c r="K1038" t="n">
        <v>61.2</v>
      </c>
      <c r="L1038" t="n">
        <v>16.5</v>
      </c>
      <c r="M1038" t="n">
        <v>7</v>
      </c>
      <c r="N1038" t="n">
        <v>95.27</v>
      </c>
      <c r="O1038" t="n">
        <v>39450.07</v>
      </c>
      <c r="P1038" t="n">
        <v>175.87</v>
      </c>
      <c r="Q1038" t="n">
        <v>623.97</v>
      </c>
      <c r="R1038" t="n">
        <v>37.64</v>
      </c>
      <c r="S1038" t="n">
        <v>29.8</v>
      </c>
      <c r="T1038" t="n">
        <v>2833.84</v>
      </c>
      <c r="U1038" t="n">
        <v>0.79</v>
      </c>
      <c r="V1038" t="n">
        <v>0.86</v>
      </c>
      <c r="W1038" t="n">
        <v>2.36</v>
      </c>
      <c r="X1038" t="n">
        <v>0.17</v>
      </c>
      <c r="Y1038" t="n">
        <v>1</v>
      </c>
      <c r="Z1038" t="n">
        <v>10</v>
      </c>
    </row>
    <row r="1039">
      <c r="A1039" t="n">
        <v>63</v>
      </c>
      <c r="B1039" t="n">
        <v>145</v>
      </c>
      <c r="C1039" t="inlineStr">
        <is>
          <t xml:space="preserve">CONCLUIDO	</t>
        </is>
      </c>
      <c r="D1039" t="n">
        <v>6.9724</v>
      </c>
      <c r="E1039" t="n">
        <v>14.34</v>
      </c>
      <c r="F1039" t="n">
        <v>10.91</v>
      </c>
      <c r="G1039" t="n">
        <v>72.72</v>
      </c>
      <c r="H1039" t="n">
        <v>0.9399999999999999</v>
      </c>
      <c r="I1039" t="n">
        <v>9</v>
      </c>
      <c r="J1039" t="n">
        <v>318.53</v>
      </c>
      <c r="K1039" t="n">
        <v>61.2</v>
      </c>
      <c r="L1039" t="n">
        <v>16.75</v>
      </c>
      <c r="M1039" t="n">
        <v>7</v>
      </c>
      <c r="N1039" t="n">
        <v>95.58</v>
      </c>
      <c r="O1039" t="n">
        <v>39519.26</v>
      </c>
      <c r="P1039" t="n">
        <v>175.39</v>
      </c>
      <c r="Q1039" t="n">
        <v>623.97</v>
      </c>
      <c r="R1039" t="n">
        <v>37.37</v>
      </c>
      <c r="S1039" t="n">
        <v>29.8</v>
      </c>
      <c r="T1039" t="n">
        <v>2695.67</v>
      </c>
      <c r="U1039" t="n">
        <v>0.8</v>
      </c>
      <c r="V1039" t="n">
        <v>0.86</v>
      </c>
      <c r="W1039" t="n">
        <v>2.37</v>
      </c>
      <c r="X1039" t="n">
        <v>0.16</v>
      </c>
      <c r="Y1039" t="n">
        <v>1</v>
      </c>
      <c r="Z1039" t="n">
        <v>10</v>
      </c>
    </row>
    <row r="1040">
      <c r="A1040" t="n">
        <v>64</v>
      </c>
      <c r="B1040" t="n">
        <v>145</v>
      </c>
      <c r="C1040" t="inlineStr">
        <is>
          <t xml:space="preserve">CONCLUIDO	</t>
        </is>
      </c>
      <c r="D1040" t="n">
        <v>6.9697</v>
      </c>
      <c r="E1040" t="n">
        <v>14.35</v>
      </c>
      <c r="F1040" t="n">
        <v>10.91</v>
      </c>
      <c r="G1040" t="n">
        <v>72.76000000000001</v>
      </c>
      <c r="H1040" t="n">
        <v>0.95</v>
      </c>
      <c r="I1040" t="n">
        <v>9</v>
      </c>
      <c r="J1040" t="n">
        <v>319.09</v>
      </c>
      <c r="K1040" t="n">
        <v>61.2</v>
      </c>
      <c r="L1040" t="n">
        <v>17</v>
      </c>
      <c r="M1040" t="n">
        <v>7</v>
      </c>
      <c r="N1040" t="n">
        <v>95.89</v>
      </c>
      <c r="O1040" t="n">
        <v>39588.58</v>
      </c>
      <c r="P1040" t="n">
        <v>175.14</v>
      </c>
      <c r="Q1040" t="n">
        <v>624.0599999999999</v>
      </c>
      <c r="R1040" t="n">
        <v>37.43</v>
      </c>
      <c r="S1040" t="n">
        <v>29.8</v>
      </c>
      <c r="T1040" t="n">
        <v>2729.88</v>
      </c>
      <c r="U1040" t="n">
        <v>0.8</v>
      </c>
      <c r="V1040" t="n">
        <v>0.86</v>
      </c>
      <c r="W1040" t="n">
        <v>2.37</v>
      </c>
      <c r="X1040" t="n">
        <v>0.17</v>
      </c>
      <c r="Y1040" t="n">
        <v>1</v>
      </c>
      <c r="Z1040" t="n">
        <v>10</v>
      </c>
    </row>
    <row r="1041">
      <c r="A1041" t="n">
        <v>65</v>
      </c>
      <c r="B1041" t="n">
        <v>145</v>
      </c>
      <c r="C1041" t="inlineStr">
        <is>
          <t xml:space="preserve">CONCLUIDO	</t>
        </is>
      </c>
      <c r="D1041" t="n">
        <v>6.9753</v>
      </c>
      <c r="E1041" t="n">
        <v>14.34</v>
      </c>
      <c r="F1041" t="n">
        <v>10.9</v>
      </c>
      <c r="G1041" t="n">
        <v>72.68000000000001</v>
      </c>
      <c r="H1041" t="n">
        <v>0.96</v>
      </c>
      <c r="I1041" t="n">
        <v>9</v>
      </c>
      <c r="J1041" t="n">
        <v>319.65</v>
      </c>
      <c r="K1041" t="n">
        <v>61.2</v>
      </c>
      <c r="L1041" t="n">
        <v>17.25</v>
      </c>
      <c r="M1041" t="n">
        <v>7</v>
      </c>
      <c r="N1041" t="n">
        <v>96.2</v>
      </c>
      <c r="O1041" t="n">
        <v>39658.05</v>
      </c>
      <c r="P1041" t="n">
        <v>173.98</v>
      </c>
      <c r="Q1041" t="n">
        <v>623.97</v>
      </c>
      <c r="R1041" t="n">
        <v>37.18</v>
      </c>
      <c r="S1041" t="n">
        <v>29.8</v>
      </c>
      <c r="T1041" t="n">
        <v>2600.92</v>
      </c>
      <c r="U1041" t="n">
        <v>0.8</v>
      </c>
      <c r="V1041" t="n">
        <v>0.86</v>
      </c>
      <c r="W1041" t="n">
        <v>2.37</v>
      </c>
      <c r="X1041" t="n">
        <v>0.16</v>
      </c>
      <c r="Y1041" t="n">
        <v>1</v>
      </c>
      <c r="Z1041" t="n">
        <v>10</v>
      </c>
    </row>
    <row r="1042">
      <c r="A1042" t="n">
        <v>66</v>
      </c>
      <c r="B1042" t="n">
        <v>145</v>
      </c>
      <c r="C1042" t="inlineStr">
        <is>
          <t xml:space="preserve">CONCLUIDO	</t>
        </is>
      </c>
      <c r="D1042" t="n">
        <v>6.9686</v>
      </c>
      <c r="E1042" t="n">
        <v>14.35</v>
      </c>
      <c r="F1042" t="n">
        <v>10.92</v>
      </c>
      <c r="G1042" t="n">
        <v>72.77</v>
      </c>
      <c r="H1042" t="n">
        <v>0.97</v>
      </c>
      <c r="I1042" t="n">
        <v>9</v>
      </c>
      <c r="J1042" t="n">
        <v>320.22</v>
      </c>
      <c r="K1042" t="n">
        <v>61.2</v>
      </c>
      <c r="L1042" t="n">
        <v>17.5</v>
      </c>
      <c r="M1042" t="n">
        <v>7</v>
      </c>
      <c r="N1042" t="n">
        <v>96.52</v>
      </c>
      <c r="O1042" t="n">
        <v>39727.66</v>
      </c>
      <c r="P1042" t="n">
        <v>173.73</v>
      </c>
      <c r="Q1042" t="n">
        <v>623.97</v>
      </c>
      <c r="R1042" t="n">
        <v>37.54</v>
      </c>
      <c r="S1042" t="n">
        <v>29.8</v>
      </c>
      <c r="T1042" t="n">
        <v>2783.67</v>
      </c>
      <c r="U1042" t="n">
        <v>0.79</v>
      </c>
      <c r="V1042" t="n">
        <v>0.86</v>
      </c>
      <c r="W1042" t="n">
        <v>2.37</v>
      </c>
      <c r="X1042" t="n">
        <v>0.17</v>
      </c>
      <c r="Y1042" t="n">
        <v>1</v>
      </c>
      <c r="Z1042" t="n">
        <v>10</v>
      </c>
    </row>
    <row r="1043">
      <c r="A1043" t="n">
        <v>67</v>
      </c>
      <c r="B1043" t="n">
        <v>145</v>
      </c>
      <c r="C1043" t="inlineStr">
        <is>
          <t xml:space="preserve">CONCLUIDO	</t>
        </is>
      </c>
      <c r="D1043" t="n">
        <v>7.0072</v>
      </c>
      <c r="E1043" t="n">
        <v>14.27</v>
      </c>
      <c r="F1043" t="n">
        <v>10.89</v>
      </c>
      <c r="G1043" t="n">
        <v>81.68000000000001</v>
      </c>
      <c r="H1043" t="n">
        <v>0.99</v>
      </c>
      <c r="I1043" t="n">
        <v>8</v>
      </c>
      <c r="J1043" t="n">
        <v>320.78</v>
      </c>
      <c r="K1043" t="n">
        <v>61.2</v>
      </c>
      <c r="L1043" t="n">
        <v>17.75</v>
      </c>
      <c r="M1043" t="n">
        <v>6</v>
      </c>
      <c r="N1043" t="n">
        <v>96.83</v>
      </c>
      <c r="O1043" t="n">
        <v>39797.41</v>
      </c>
      <c r="P1043" t="n">
        <v>172.83</v>
      </c>
      <c r="Q1043" t="n">
        <v>623.97</v>
      </c>
      <c r="R1043" t="n">
        <v>37.03</v>
      </c>
      <c r="S1043" t="n">
        <v>29.8</v>
      </c>
      <c r="T1043" t="n">
        <v>2531.2</v>
      </c>
      <c r="U1043" t="n">
        <v>0.8</v>
      </c>
      <c r="V1043" t="n">
        <v>0.86</v>
      </c>
      <c r="W1043" t="n">
        <v>2.36</v>
      </c>
      <c r="X1043" t="n">
        <v>0.14</v>
      </c>
      <c r="Y1043" t="n">
        <v>1</v>
      </c>
      <c r="Z1043" t="n">
        <v>10</v>
      </c>
    </row>
    <row r="1044">
      <c r="A1044" t="n">
        <v>68</v>
      </c>
      <c r="B1044" t="n">
        <v>145</v>
      </c>
      <c r="C1044" t="inlineStr">
        <is>
          <t xml:space="preserve">CONCLUIDO	</t>
        </is>
      </c>
      <c r="D1044" t="n">
        <v>7.008</v>
      </c>
      <c r="E1044" t="n">
        <v>14.27</v>
      </c>
      <c r="F1044" t="n">
        <v>10.89</v>
      </c>
      <c r="G1044" t="n">
        <v>81.67</v>
      </c>
      <c r="H1044" t="n">
        <v>1</v>
      </c>
      <c r="I1044" t="n">
        <v>8</v>
      </c>
      <c r="J1044" t="n">
        <v>321.35</v>
      </c>
      <c r="K1044" t="n">
        <v>61.2</v>
      </c>
      <c r="L1044" t="n">
        <v>18</v>
      </c>
      <c r="M1044" t="n">
        <v>6</v>
      </c>
      <c r="N1044" t="n">
        <v>97.15000000000001</v>
      </c>
      <c r="O1044" t="n">
        <v>39867.32</v>
      </c>
      <c r="P1044" t="n">
        <v>172.89</v>
      </c>
      <c r="Q1044" t="n">
        <v>623.97</v>
      </c>
      <c r="R1044" t="n">
        <v>36.8</v>
      </c>
      <c r="S1044" t="n">
        <v>29.8</v>
      </c>
      <c r="T1044" t="n">
        <v>2418.08</v>
      </c>
      <c r="U1044" t="n">
        <v>0.8100000000000001</v>
      </c>
      <c r="V1044" t="n">
        <v>0.86</v>
      </c>
      <c r="W1044" t="n">
        <v>2.36</v>
      </c>
      <c r="X1044" t="n">
        <v>0.14</v>
      </c>
      <c r="Y1044" t="n">
        <v>1</v>
      </c>
      <c r="Z1044" t="n">
        <v>10</v>
      </c>
    </row>
    <row r="1045">
      <c r="A1045" t="n">
        <v>69</v>
      </c>
      <c r="B1045" t="n">
        <v>145</v>
      </c>
      <c r="C1045" t="inlineStr">
        <is>
          <t xml:space="preserve">CONCLUIDO	</t>
        </is>
      </c>
      <c r="D1045" t="n">
        <v>7.0062</v>
      </c>
      <c r="E1045" t="n">
        <v>14.27</v>
      </c>
      <c r="F1045" t="n">
        <v>10.89</v>
      </c>
      <c r="G1045" t="n">
        <v>81.7</v>
      </c>
      <c r="H1045" t="n">
        <v>1.01</v>
      </c>
      <c r="I1045" t="n">
        <v>8</v>
      </c>
      <c r="J1045" t="n">
        <v>321.92</v>
      </c>
      <c r="K1045" t="n">
        <v>61.2</v>
      </c>
      <c r="L1045" t="n">
        <v>18.25</v>
      </c>
      <c r="M1045" t="n">
        <v>6</v>
      </c>
      <c r="N1045" t="n">
        <v>97.47</v>
      </c>
      <c r="O1045" t="n">
        <v>39937.36</v>
      </c>
      <c r="P1045" t="n">
        <v>172.97</v>
      </c>
      <c r="Q1045" t="n">
        <v>623.97</v>
      </c>
      <c r="R1045" t="n">
        <v>36.81</v>
      </c>
      <c r="S1045" t="n">
        <v>29.8</v>
      </c>
      <c r="T1045" t="n">
        <v>2423.23</v>
      </c>
      <c r="U1045" t="n">
        <v>0.8100000000000001</v>
      </c>
      <c r="V1045" t="n">
        <v>0.86</v>
      </c>
      <c r="W1045" t="n">
        <v>2.37</v>
      </c>
      <c r="X1045" t="n">
        <v>0.15</v>
      </c>
      <c r="Y1045" t="n">
        <v>1</v>
      </c>
      <c r="Z1045" t="n">
        <v>10</v>
      </c>
    </row>
    <row r="1046">
      <c r="A1046" t="n">
        <v>70</v>
      </c>
      <c r="B1046" t="n">
        <v>145</v>
      </c>
      <c r="C1046" t="inlineStr">
        <is>
          <t xml:space="preserve">CONCLUIDO	</t>
        </is>
      </c>
      <c r="D1046" t="n">
        <v>7.0084</v>
      </c>
      <c r="E1046" t="n">
        <v>14.27</v>
      </c>
      <c r="F1046" t="n">
        <v>10.89</v>
      </c>
      <c r="G1046" t="n">
        <v>81.66</v>
      </c>
      <c r="H1046" t="n">
        <v>1.02</v>
      </c>
      <c r="I1046" t="n">
        <v>8</v>
      </c>
      <c r="J1046" t="n">
        <v>322.49</v>
      </c>
      <c r="K1046" t="n">
        <v>61.2</v>
      </c>
      <c r="L1046" t="n">
        <v>18.5</v>
      </c>
      <c r="M1046" t="n">
        <v>6</v>
      </c>
      <c r="N1046" t="n">
        <v>97.79000000000001</v>
      </c>
      <c r="O1046" t="n">
        <v>40007.56</v>
      </c>
      <c r="P1046" t="n">
        <v>172.53</v>
      </c>
      <c r="Q1046" t="n">
        <v>623.97</v>
      </c>
      <c r="R1046" t="n">
        <v>36.76</v>
      </c>
      <c r="S1046" t="n">
        <v>29.8</v>
      </c>
      <c r="T1046" t="n">
        <v>2398.86</v>
      </c>
      <c r="U1046" t="n">
        <v>0.8100000000000001</v>
      </c>
      <c r="V1046" t="n">
        <v>0.86</v>
      </c>
      <c r="W1046" t="n">
        <v>2.36</v>
      </c>
      <c r="X1046" t="n">
        <v>0.14</v>
      </c>
      <c r="Y1046" t="n">
        <v>1</v>
      </c>
      <c r="Z1046" t="n">
        <v>10</v>
      </c>
    </row>
    <row r="1047">
      <c r="A1047" t="n">
        <v>71</v>
      </c>
      <c r="B1047" t="n">
        <v>145</v>
      </c>
      <c r="C1047" t="inlineStr">
        <is>
          <t xml:space="preserve">CONCLUIDO	</t>
        </is>
      </c>
      <c r="D1047" t="n">
        <v>7.008</v>
      </c>
      <c r="E1047" t="n">
        <v>14.27</v>
      </c>
      <c r="F1047" t="n">
        <v>10.89</v>
      </c>
      <c r="G1047" t="n">
        <v>81.67</v>
      </c>
      <c r="H1047" t="n">
        <v>1.03</v>
      </c>
      <c r="I1047" t="n">
        <v>8</v>
      </c>
      <c r="J1047" t="n">
        <v>323.06</v>
      </c>
      <c r="K1047" t="n">
        <v>61.2</v>
      </c>
      <c r="L1047" t="n">
        <v>18.75</v>
      </c>
      <c r="M1047" t="n">
        <v>6</v>
      </c>
      <c r="N1047" t="n">
        <v>98.11</v>
      </c>
      <c r="O1047" t="n">
        <v>40077.9</v>
      </c>
      <c r="P1047" t="n">
        <v>172.26</v>
      </c>
      <c r="Q1047" t="n">
        <v>623.99</v>
      </c>
      <c r="R1047" t="n">
        <v>36.65</v>
      </c>
      <c r="S1047" t="n">
        <v>29.8</v>
      </c>
      <c r="T1047" t="n">
        <v>2343.46</v>
      </c>
      <c r="U1047" t="n">
        <v>0.8100000000000001</v>
      </c>
      <c r="V1047" t="n">
        <v>0.86</v>
      </c>
      <c r="W1047" t="n">
        <v>2.37</v>
      </c>
      <c r="X1047" t="n">
        <v>0.14</v>
      </c>
      <c r="Y1047" t="n">
        <v>1</v>
      </c>
      <c r="Z1047" t="n">
        <v>10</v>
      </c>
    </row>
    <row r="1048">
      <c r="A1048" t="n">
        <v>72</v>
      </c>
      <c r="B1048" t="n">
        <v>145</v>
      </c>
      <c r="C1048" t="inlineStr">
        <is>
          <t xml:space="preserve">CONCLUIDO	</t>
        </is>
      </c>
      <c r="D1048" t="n">
        <v>7.0113</v>
      </c>
      <c r="E1048" t="n">
        <v>14.26</v>
      </c>
      <c r="F1048" t="n">
        <v>10.88</v>
      </c>
      <c r="G1048" t="n">
        <v>81.62</v>
      </c>
      <c r="H1048" t="n">
        <v>1.05</v>
      </c>
      <c r="I1048" t="n">
        <v>8</v>
      </c>
      <c r="J1048" t="n">
        <v>323.63</v>
      </c>
      <c r="K1048" t="n">
        <v>61.2</v>
      </c>
      <c r="L1048" t="n">
        <v>19</v>
      </c>
      <c r="M1048" t="n">
        <v>6</v>
      </c>
      <c r="N1048" t="n">
        <v>98.43000000000001</v>
      </c>
      <c r="O1048" t="n">
        <v>40148.52</v>
      </c>
      <c r="P1048" t="n">
        <v>171.43</v>
      </c>
      <c r="Q1048" t="n">
        <v>623.99</v>
      </c>
      <c r="R1048" t="n">
        <v>36.55</v>
      </c>
      <c r="S1048" t="n">
        <v>29.8</v>
      </c>
      <c r="T1048" t="n">
        <v>2292.44</v>
      </c>
      <c r="U1048" t="n">
        <v>0.82</v>
      </c>
      <c r="V1048" t="n">
        <v>0.86</v>
      </c>
      <c r="W1048" t="n">
        <v>2.37</v>
      </c>
      <c r="X1048" t="n">
        <v>0.14</v>
      </c>
      <c r="Y1048" t="n">
        <v>1</v>
      </c>
      <c r="Z1048" t="n">
        <v>10</v>
      </c>
    </row>
    <row r="1049">
      <c r="A1049" t="n">
        <v>73</v>
      </c>
      <c r="B1049" t="n">
        <v>145</v>
      </c>
      <c r="C1049" t="inlineStr">
        <is>
          <t xml:space="preserve">CONCLUIDO	</t>
        </is>
      </c>
      <c r="D1049" t="n">
        <v>7.0119</v>
      </c>
      <c r="E1049" t="n">
        <v>14.26</v>
      </c>
      <c r="F1049" t="n">
        <v>10.88</v>
      </c>
      <c r="G1049" t="n">
        <v>81.61</v>
      </c>
      <c r="H1049" t="n">
        <v>1.06</v>
      </c>
      <c r="I1049" t="n">
        <v>8</v>
      </c>
      <c r="J1049" t="n">
        <v>324.2</v>
      </c>
      <c r="K1049" t="n">
        <v>61.2</v>
      </c>
      <c r="L1049" t="n">
        <v>19.25</v>
      </c>
      <c r="M1049" t="n">
        <v>6</v>
      </c>
      <c r="N1049" t="n">
        <v>98.75</v>
      </c>
      <c r="O1049" t="n">
        <v>40219.17</v>
      </c>
      <c r="P1049" t="n">
        <v>171.11</v>
      </c>
      <c r="Q1049" t="n">
        <v>623.97</v>
      </c>
      <c r="R1049" t="n">
        <v>36.43</v>
      </c>
      <c r="S1049" t="n">
        <v>29.8</v>
      </c>
      <c r="T1049" t="n">
        <v>2235.38</v>
      </c>
      <c r="U1049" t="n">
        <v>0.82</v>
      </c>
      <c r="V1049" t="n">
        <v>0.86</v>
      </c>
      <c r="W1049" t="n">
        <v>2.37</v>
      </c>
      <c r="X1049" t="n">
        <v>0.13</v>
      </c>
      <c r="Y1049" t="n">
        <v>1</v>
      </c>
      <c r="Z1049" t="n">
        <v>10</v>
      </c>
    </row>
    <row r="1050">
      <c r="A1050" t="n">
        <v>74</v>
      </c>
      <c r="B1050" t="n">
        <v>145</v>
      </c>
      <c r="C1050" t="inlineStr">
        <is>
          <t xml:space="preserve">CONCLUIDO	</t>
        </is>
      </c>
      <c r="D1050" t="n">
        <v>7.0163</v>
      </c>
      <c r="E1050" t="n">
        <v>14.25</v>
      </c>
      <c r="F1050" t="n">
        <v>10.87</v>
      </c>
      <c r="G1050" t="n">
        <v>81.54000000000001</v>
      </c>
      <c r="H1050" t="n">
        <v>1.07</v>
      </c>
      <c r="I1050" t="n">
        <v>8</v>
      </c>
      <c r="J1050" t="n">
        <v>324.78</v>
      </c>
      <c r="K1050" t="n">
        <v>61.2</v>
      </c>
      <c r="L1050" t="n">
        <v>19.5</v>
      </c>
      <c r="M1050" t="n">
        <v>6</v>
      </c>
      <c r="N1050" t="n">
        <v>99.08</v>
      </c>
      <c r="O1050" t="n">
        <v>40289.97</v>
      </c>
      <c r="P1050" t="n">
        <v>170.35</v>
      </c>
      <c r="Q1050" t="n">
        <v>623.97</v>
      </c>
      <c r="R1050" t="n">
        <v>36.25</v>
      </c>
      <c r="S1050" t="n">
        <v>29.8</v>
      </c>
      <c r="T1050" t="n">
        <v>2141.49</v>
      </c>
      <c r="U1050" t="n">
        <v>0.82</v>
      </c>
      <c r="V1050" t="n">
        <v>0.86</v>
      </c>
      <c r="W1050" t="n">
        <v>2.36</v>
      </c>
      <c r="X1050" t="n">
        <v>0.13</v>
      </c>
      <c r="Y1050" t="n">
        <v>1</v>
      </c>
      <c r="Z1050" t="n">
        <v>10</v>
      </c>
    </row>
    <row r="1051">
      <c r="A1051" t="n">
        <v>75</v>
      </c>
      <c r="B1051" t="n">
        <v>145</v>
      </c>
      <c r="C1051" t="inlineStr">
        <is>
          <t xml:space="preserve">CONCLUIDO	</t>
        </is>
      </c>
      <c r="D1051" t="n">
        <v>7.0149</v>
      </c>
      <c r="E1051" t="n">
        <v>14.26</v>
      </c>
      <c r="F1051" t="n">
        <v>10.88</v>
      </c>
      <c r="G1051" t="n">
        <v>81.56</v>
      </c>
      <c r="H1051" t="n">
        <v>1.08</v>
      </c>
      <c r="I1051" t="n">
        <v>8</v>
      </c>
      <c r="J1051" t="n">
        <v>325.35</v>
      </c>
      <c r="K1051" t="n">
        <v>61.2</v>
      </c>
      <c r="L1051" t="n">
        <v>19.75</v>
      </c>
      <c r="M1051" t="n">
        <v>6</v>
      </c>
      <c r="N1051" t="n">
        <v>99.40000000000001</v>
      </c>
      <c r="O1051" t="n">
        <v>40360.92</v>
      </c>
      <c r="P1051" t="n">
        <v>169.59</v>
      </c>
      <c r="Q1051" t="n">
        <v>623.97</v>
      </c>
      <c r="R1051" t="n">
        <v>36.31</v>
      </c>
      <c r="S1051" t="n">
        <v>29.8</v>
      </c>
      <c r="T1051" t="n">
        <v>2173.01</v>
      </c>
      <c r="U1051" t="n">
        <v>0.82</v>
      </c>
      <c r="V1051" t="n">
        <v>0.86</v>
      </c>
      <c r="W1051" t="n">
        <v>2.36</v>
      </c>
      <c r="X1051" t="n">
        <v>0.13</v>
      </c>
      <c r="Y1051" t="n">
        <v>1</v>
      </c>
      <c r="Z1051" t="n">
        <v>10</v>
      </c>
    </row>
    <row r="1052">
      <c r="A1052" t="n">
        <v>76</v>
      </c>
      <c r="B1052" t="n">
        <v>145</v>
      </c>
      <c r="C1052" t="inlineStr">
        <is>
          <t xml:space="preserve">CONCLUIDO	</t>
        </is>
      </c>
      <c r="D1052" t="n">
        <v>7.0111</v>
      </c>
      <c r="E1052" t="n">
        <v>14.26</v>
      </c>
      <c r="F1052" t="n">
        <v>10.88</v>
      </c>
      <c r="G1052" t="n">
        <v>81.62</v>
      </c>
      <c r="H1052" t="n">
        <v>1.09</v>
      </c>
      <c r="I1052" t="n">
        <v>8</v>
      </c>
      <c r="J1052" t="n">
        <v>325.93</v>
      </c>
      <c r="K1052" t="n">
        <v>61.2</v>
      </c>
      <c r="L1052" t="n">
        <v>20</v>
      </c>
      <c r="M1052" t="n">
        <v>6</v>
      </c>
      <c r="N1052" t="n">
        <v>99.73</v>
      </c>
      <c r="O1052" t="n">
        <v>40432.03</v>
      </c>
      <c r="P1052" t="n">
        <v>168.53</v>
      </c>
      <c r="Q1052" t="n">
        <v>624.01</v>
      </c>
      <c r="R1052" t="n">
        <v>36.62</v>
      </c>
      <c r="S1052" t="n">
        <v>29.8</v>
      </c>
      <c r="T1052" t="n">
        <v>2326.45</v>
      </c>
      <c r="U1052" t="n">
        <v>0.8100000000000001</v>
      </c>
      <c r="V1052" t="n">
        <v>0.86</v>
      </c>
      <c r="W1052" t="n">
        <v>2.36</v>
      </c>
      <c r="X1052" t="n">
        <v>0.14</v>
      </c>
      <c r="Y1052" t="n">
        <v>1</v>
      </c>
      <c r="Z1052" t="n">
        <v>10</v>
      </c>
    </row>
    <row r="1053">
      <c r="A1053" t="n">
        <v>77</v>
      </c>
      <c r="B1053" t="n">
        <v>145</v>
      </c>
      <c r="C1053" t="inlineStr">
        <is>
          <t xml:space="preserve">CONCLUIDO	</t>
        </is>
      </c>
      <c r="D1053" t="n">
        <v>7.0471</v>
      </c>
      <c r="E1053" t="n">
        <v>14.19</v>
      </c>
      <c r="F1053" t="n">
        <v>10.86</v>
      </c>
      <c r="G1053" t="n">
        <v>93.12</v>
      </c>
      <c r="H1053" t="n">
        <v>1.11</v>
      </c>
      <c r="I1053" t="n">
        <v>7</v>
      </c>
      <c r="J1053" t="n">
        <v>326.51</v>
      </c>
      <c r="K1053" t="n">
        <v>61.2</v>
      </c>
      <c r="L1053" t="n">
        <v>20.25</v>
      </c>
      <c r="M1053" t="n">
        <v>5</v>
      </c>
      <c r="N1053" t="n">
        <v>100.06</v>
      </c>
      <c r="O1053" t="n">
        <v>40503.29</v>
      </c>
      <c r="P1053" t="n">
        <v>168.31</v>
      </c>
      <c r="Q1053" t="n">
        <v>623.97</v>
      </c>
      <c r="R1053" t="n">
        <v>35.87</v>
      </c>
      <c r="S1053" t="n">
        <v>29.8</v>
      </c>
      <c r="T1053" t="n">
        <v>1956.88</v>
      </c>
      <c r="U1053" t="n">
        <v>0.83</v>
      </c>
      <c r="V1053" t="n">
        <v>0.86</v>
      </c>
      <c r="W1053" t="n">
        <v>2.37</v>
      </c>
      <c r="X1053" t="n">
        <v>0.12</v>
      </c>
      <c r="Y1053" t="n">
        <v>1</v>
      </c>
      <c r="Z1053" t="n">
        <v>10</v>
      </c>
    </row>
    <row r="1054">
      <c r="A1054" t="n">
        <v>78</v>
      </c>
      <c r="B1054" t="n">
        <v>145</v>
      </c>
      <c r="C1054" t="inlineStr">
        <is>
          <t xml:space="preserve">CONCLUIDO	</t>
        </is>
      </c>
      <c r="D1054" t="n">
        <v>7.0446</v>
      </c>
      <c r="E1054" t="n">
        <v>14.2</v>
      </c>
      <c r="F1054" t="n">
        <v>10.87</v>
      </c>
      <c r="G1054" t="n">
        <v>93.16</v>
      </c>
      <c r="H1054" t="n">
        <v>1.12</v>
      </c>
      <c r="I1054" t="n">
        <v>7</v>
      </c>
      <c r="J1054" t="n">
        <v>327.08</v>
      </c>
      <c r="K1054" t="n">
        <v>61.2</v>
      </c>
      <c r="L1054" t="n">
        <v>20.5</v>
      </c>
      <c r="M1054" t="n">
        <v>5</v>
      </c>
      <c r="N1054" t="n">
        <v>100.39</v>
      </c>
      <c r="O1054" t="n">
        <v>40574.7</v>
      </c>
      <c r="P1054" t="n">
        <v>168.6</v>
      </c>
      <c r="Q1054" t="n">
        <v>624.04</v>
      </c>
      <c r="R1054" t="n">
        <v>36.08</v>
      </c>
      <c r="S1054" t="n">
        <v>29.8</v>
      </c>
      <c r="T1054" t="n">
        <v>2063.07</v>
      </c>
      <c r="U1054" t="n">
        <v>0.83</v>
      </c>
      <c r="V1054" t="n">
        <v>0.86</v>
      </c>
      <c r="W1054" t="n">
        <v>2.36</v>
      </c>
      <c r="X1054" t="n">
        <v>0.12</v>
      </c>
      <c r="Y1054" t="n">
        <v>1</v>
      </c>
      <c r="Z1054" t="n">
        <v>10</v>
      </c>
    </row>
    <row r="1055">
      <c r="A1055" t="n">
        <v>79</v>
      </c>
      <c r="B1055" t="n">
        <v>145</v>
      </c>
      <c r="C1055" t="inlineStr">
        <is>
          <t xml:space="preserve">CONCLUIDO	</t>
        </is>
      </c>
      <c r="D1055" t="n">
        <v>7.0453</v>
      </c>
      <c r="E1055" t="n">
        <v>14.19</v>
      </c>
      <c r="F1055" t="n">
        <v>10.87</v>
      </c>
      <c r="G1055" t="n">
        <v>93.15000000000001</v>
      </c>
      <c r="H1055" t="n">
        <v>1.13</v>
      </c>
      <c r="I1055" t="n">
        <v>7</v>
      </c>
      <c r="J1055" t="n">
        <v>327.66</v>
      </c>
      <c r="K1055" t="n">
        <v>61.2</v>
      </c>
      <c r="L1055" t="n">
        <v>20.75</v>
      </c>
      <c r="M1055" t="n">
        <v>5</v>
      </c>
      <c r="N1055" t="n">
        <v>100.72</v>
      </c>
      <c r="O1055" t="n">
        <v>40646.27</v>
      </c>
      <c r="P1055" t="n">
        <v>168.83</v>
      </c>
      <c r="Q1055" t="n">
        <v>623.97</v>
      </c>
      <c r="R1055" t="n">
        <v>36.13</v>
      </c>
      <c r="S1055" t="n">
        <v>29.8</v>
      </c>
      <c r="T1055" t="n">
        <v>2089.13</v>
      </c>
      <c r="U1055" t="n">
        <v>0.82</v>
      </c>
      <c r="V1055" t="n">
        <v>0.86</v>
      </c>
      <c r="W1055" t="n">
        <v>2.36</v>
      </c>
      <c r="X1055" t="n">
        <v>0.12</v>
      </c>
      <c r="Y1055" t="n">
        <v>1</v>
      </c>
      <c r="Z1055" t="n">
        <v>10</v>
      </c>
    </row>
    <row r="1056">
      <c r="A1056" t="n">
        <v>80</v>
      </c>
      <c r="B1056" t="n">
        <v>145</v>
      </c>
      <c r="C1056" t="inlineStr">
        <is>
          <t xml:space="preserve">CONCLUIDO	</t>
        </is>
      </c>
      <c r="D1056" t="n">
        <v>7.0423</v>
      </c>
      <c r="E1056" t="n">
        <v>14.2</v>
      </c>
      <c r="F1056" t="n">
        <v>10.87</v>
      </c>
      <c r="G1056" t="n">
        <v>93.2</v>
      </c>
      <c r="H1056" t="n">
        <v>1.14</v>
      </c>
      <c r="I1056" t="n">
        <v>7</v>
      </c>
      <c r="J1056" t="n">
        <v>328.25</v>
      </c>
      <c r="K1056" t="n">
        <v>61.2</v>
      </c>
      <c r="L1056" t="n">
        <v>21</v>
      </c>
      <c r="M1056" t="n">
        <v>5</v>
      </c>
      <c r="N1056" t="n">
        <v>101.05</v>
      </c>
      <c r="O1056" t="n">
        <v>40718</v>
      </c>
      <c r="P1056" t="n">
        <v>169.43</v>
      </c>
      <c r="Q1056" t="n">
        <v>623.98</v>
      </c>
      <c r="R1056" t="n">
        <v>36.24</v>
      </c>
      <c r="S1056" t="n">
        <v>29.8</v>
      </c>
      <c r="T1056" t="n">
        <v>2144.13</v>
      </c>
      <c r="U1056" t="n">
        <v>0.82</v>
      </c>
      <c r="V1056" t="n">
        <v>0.86</v>
      </c>
      <c r="W1056" t="n">
        <v>2.37</v>
      </c>
      <c r="X1056" t="n">
        <v>0.13</v>
      </c>
      <c r="Y1056" t="n">
        <v>1</v>
      </c>
      <c r="Z1056" t="n">
        <v>10</v>
      </c>
    </row>
    <row r="1057">
      <c r="A1057" t="n">
        <v>81</v>
      </c>
      <c r="B1057" t="n">
        <v>145</v>
      </c>
      <c r="C1057" t="inlineStr">
        <is>
          <t xml:space="preserve">CONCLUIDO	</t>
        </is>
      </c>
      <c r="D1057" t="n">
        <v>7.0446</v>
      </c>
      <c r="E1057" t="n">
        <v>14.2</v>
      </c>
      <c r="F1057" t="n">
        <v>10.87</v>
      </c>
      <c r="G1057" t="n">
        <v>93.16</v>
      </c>
      <c r="H1057" t="n">
        <v>1.15</v>
      </c>
      <c r="I1057" t="n">
        <v>7</v>
      </c>
      <c r="J1057" t="n">
        <v>328.83</v>
      </c>
      <c r="K1057" t="n">
        <v>61.2</v>
      </c>
      <c r="L1057" t="n">
        <v>21.25</v>
      </c>
      <c r="M1057" t="n">
        <v>5</v>
      </c>
      <c r="N1057" t="n">
        <v>101.38</v>
      </c>
      <c r="O1057" t="n">
        <v>40789.89</v>
      </c>
      <c r="P1057" t="n">
        <v>169.12</v>
      </c>
      <c r="Q1057" t="n">
        <v>624</v>
      </c>
      <c r="R1057" t="n">
        <v>36.08</v>
      </c>
      <c r="S1057" t="n">
        <v>29.8</v>
      </c>
      <c r="T1057" t="n">
        <v>2062.09</v>
      </c>
      <c r="U1057" t="n">
        <v>0.83</v>
      </c>
      <c r="V1057" t="n">
        <v>0.86</v>
      </c>
      <c r="W1057" t="n">
        <v>2.36</v>
      </c>
      <c r="X1057" t="n">
        <v>0.12</v>
      </c>
      <c r="Y1057" t="n">
        <v>1</v>
      </c>
      <c r="Z1057" t="n">
        <v>10</v>
      </c>
    </row>
    <row r="1058">
      <c r="A1058" t="n">
        <v>82</v>
      </c>
      <c r="B1058" t="n">
        <v>145</v>
      </c>
      <c r="C1058" t="inlineStr">
        <is>
          <t xml:space="preserve">CONCLUIDO	</t>
        </is>
      </c>
      <c r="D1058" t="n">
        <v>7.0447</v>
      </c>
      <c r="E1058" t="n">
        <v>14.2</v>
      </c>
      <c r="F1058" t="n">
        <v>10.87</v>
      </c>
      <c r="G1058" t="n">
        <v>93.16</v>
      </c>
      <c r="H1058" t="n">
        <v>1.16</v>
      </c>
      <c r="I1058" t="n">
        <v>7</v>
      </c>
      <c r="J1058" t="n">
        <v>329.41</v>
      </c>
      <c r="K1058" t="n">
        <v>61.2</v>
      </c>
      <c r="L1058" t="n">
        <v>21.5</v>
      </c>
      <c r="M1058" t="n">
        <v>5</v>
      </c>
      <c r="N1058" t="n">
        <v>101.71</v>
      </c>
      <c r="O1058" t="n">
        <v>40861.93</v>
      </c>
      <c r="P1058" t="n">
        <v>168.75</v>
      </c>
      <c r="Q1058" t="n">
        <v>623.97</v>
      </c>
      <c r="R1058" t="n">
        <v>36.18</v>
      </c>
      <c r="S1058" t="n">
        <v>29.8</v>
      </c>
      <c r="T1058" t="n">
        <v>2113.99</v>
      </c>
      <c r="U1058" t="n">
        <v>0.82</v>
      </c>
      <c r="V1058" t="n">
        <v>0.86</v>
      </c>
      <c r="W1058" t="n">
        <v>2.36</v>
      </c>
      <c r="X1058" t="n">
        <v>0.12</v>
      </c>
      <c r="Y1058" t="n">
        <v>1</v>
      </c>
      <c r="Z1058" t="n">
        <v>10</v>
      </c>
    </row>
    <row r="1059">
      <c r="A1059" t="n">
        <v>83</v>
      </c>
      <c r="B1059" t="n">
        <v>145</v>
      </c>
      <c r="C1059" t="inlineStr">
        <is>
          <t xml:space="preserve">CONCLUIDO	</t>
        </is>
      </c>
      <c r="D1059" t="n">
        <v>7.0465</v>
      </c>
      <c r="E1059" t="n">
        <v>14.19</v>
      </c>
      <c r="F1059" t="n">
        <v>10.87</v>
      </c>
      <c r="G1059" t="n">
        <v>93.13</v>
      </c>
      <c r="H1059" t="n">
        <v>1.17</v>
      </c>
      <c r="I1059" t="n">
        <v>7</v>
      </c>
      <c r="J1059" t="n">
        <v>330</v>
      </c>
      <c r="K1059" t="n">
        <v>61.2</v>
      </c>
      <c r="L1059" t="n">
        <v>21.75</v>
      </c>
      <c r="M1059" t="n">
        <v>5</v>
      </c>
      <c r="N1059" t="n">
        <v>102.05</v>
      </c>
      <c r="O1059" t="n">
        <v>40934.14</v>
      </c>
      <c r="P1059" t="n">
        <v>168.46</v>
      </c>
      <c r="Q1059" t="n">
        <v>623.99</v>
      </c>
      <c r="R1059" t="n">
        <v>36.02</v>
      </c>
      <c r="S1059" t="n">
        <v>29.8</v>
      </c>
      <c r="T1059" t="n">
        <v>2033.11</v>
      </c>
      <c r="U1059" t="n">
        <v>0.83</v>
      </c>
      <c r="V1059" t="n">
        <v>0.86</v>
      </c>
      <c r="W1059" t="n">
        <v>2.36</v>
      </c>
      <c r="X1059" t="n">
        <v>0.12</v>
      </c>
      <c r="Y1059" t="n">
        <v>1</v>
      </c>
      <c r="Z1059" t="n">
        <v>10</v>
      </c>
    </row>
    <row r="1060">
      <c r="A1060" t="n">
        <v>84</v>
      </c>
      <c r="B1060" t="n">
        <v>145</v>
      </c>
      <c r="C1060" t="inlineStr">
        <is>
          <t xml:space="preserve">CONCLUIDO	</t>
        </is>
      </c>
      <c r="D1060" t="n">
        <v>7.0478</v>
      </c>
      <c r="E1060" t="n">
        <v>14.19</v>
      </c>
      <c r="F1060" t="n">
        <v>10.86</v>
      </c>
      <c r="G1060" t="n">
        <v>93.11</v>
      </c>
      <c r="H1060" t="n">
        <v>1.19</v>
      </c>
      <c r="I1060" t="n">
        <v>7</v>
      </c>
      <c r="J1060" t="n">
        <v>330.59</v>
      </c>
      <c r="K1060" t="n">
        <v>61.2</v>
      </c>
      <c r="L1060" t="n">
        <v>22</v>
      </c>
      <c r="M1060" t="n">
        <v>5</v>
      </c>
      <c r="N1060" t="n">
        <v>102.39</v>
      </c>
      <c r="O1060" t="n">
        <v>41006.51</v>
      </c>
      <c r="P1060" t="n">
        <v>168.04</v>
      </c>
      <c r="Q1060" t="n">
        <v>623.98</v>
      </c>
      <c r="R1060" t="n">
        <v>35.84</v>
      </c>
      <c r="S1060" t="n">
        <v>29.8</v>
      </c>
      <c r="T1060" t="n">
        <v>1945.19</v>
      </c>
      <c r="U1060" t="n">
        <v>0.83</v>
      </c>
      <c r="V1060" t="n">
        <v>0.86</v>
      </c>
      <c r="W1060" t="n">
        <v>2.36</v>
      </c>
      <c r="X1060" t="n">
        <v>0.12</v>
      </c>
      <c r="Y1060" t="n">
        <v>1</v>
      </c>
      <c r="Z1060" t="n">
        <v>10</v>
      </c>
    </row>
    <row r="1061">
      <c r="A1061" t="n">
        <v>85</v>
      </c>
      <c r="B1061" t="n">
        <v>145</v>
      </c>
      <c r="C1061" t="inlineStr">
        <is>
          <t xml:space="preserve">CONCLUIDO	</t>
        </is>
      </c>
      <c r="D1061" t="n">
        <v>7.0445</v>
      </c>
      <c r="E1061" t="n">
        <v>14.2</v>
      </c>
      <c r="F1061" t="n">
        <v>10.87</v>
      </c>
      <c r="G1061" t="n">
        <v>93.16</v>
      </c>
      <c r="H1061" t="n">
        <v>1.2</v>
      </c>
      <c r="I1061" t="n">
        <v>7</v>
      </c>
      <c r="J1061" t="n">
        <v>331.17</v>
      </c>
      <c r="K1061" t="n">
        <v>61.2</v>
      </c>
      <c r="L1061" t="n">
        <v>22.25</v>
      </c>
      <c r="M1061" t="n">
        <v>5</v>
      </c>
      <c r="N1061" t="n">
        <v>102.72</v>
      </c>
      <c r="O1061" t="n">
        <v>41079.04</v>
      </c>
      <c r="P1061" t="n">
        <v>167.48</v>
      </c>
      <c r="Q1061" t="n">
        <v>623.97</v>
      </c>
      <c r="R1061" t="n">
        <v>36.17</v>
      </c>
      <c r="S1061" t="n">
        <v>29.8</v>
      </c>
      <c r="T1061" t="n">
        <v>2107.35</v>
      </c>
      <c r="U1061" t="n">
        <v>0.82</v>
      </c>
      <c r="V1061" t="n">
        <v>0.86</v>
      </c>
      <c r="W1061" t="n">
        <v>2.36</v>
      </c>
      <c r="X1061" t="n">
        <v>0.12</v>
      </c>
      <c r="Y1061" t="n">
        <v>1</v>
      </c>
      <c r="Z1061" t="n">
        <v>10</v>
      </c>
    </row>
    <row r="1062">
      <c r="A1062" t="n">
        <v>86</v>
      </c>
      <c r="B1062" t="n">
        <v>145</v>
      </c>
      <c r="C1062" t="inlineStr">
        <is>
          <t xml:space="preserve">CONCLUIDO	</t>
        </is>
      </c>
      <c r="D1062" t="n">
        <v>7.0406</v>
      </c>
      <c r="E1062" t="n">
        <v>14.2</v>
      </c>
      <c r="F1062" t="n">
        <v>10.88</v>
      </c>
      <c r="G1062" t="n">
        <v>93.23</v>
      </c>
      <c r="H1062" t="n">
        <v>1.21</v>
      </c>
      <c r="I1062" t="n">
        <v>7</v>
      </c>
      <c r="J1062" t="n">
        <v>331.76</v>
      </c>
      <c r="K1062" t="n">
        <v>61.2</v>
      </c>
      <c r="L1062" t="n">
        <v>22.5</v>
      </c>
      <c r="M1062" t="n">
        <v>5</v>
      </c>
      <c r="N1062" t="n">
        <v>103.06</v>
      </c>
      <c r="O1062" t="n">
        <v>41151.74</v>
      </c>
      <c r="P1062" t="n">
        <v>167.01</v>
      </c>
      <c r="Q1062" t="n">
        <v>624</v>
      </c>
      <c r="R1062" t="n">
        <v>36.42</v>
      </c>
      <c r="S1062" t="n">
        <v>29.8</v>
      </c>
      <c r="T1062" t="n">
        <v>2233.62</v>
      </c>
      <c r="U1062" t="n">
        <v>0.82</v>
      </c>
      <c r="V1062" t="n">
        <v>0.86</v>
      </c>
      <c r="W1062" t="n">
        <v>2.36</v>
      </c>
      <c r="X1062" t="n">
        <v>0.13</v>
      </c>
      <c r="Y1062" t="n">
        <v>1</v>
      </c>
      <c r="Z1062" t="n">
        <v>10</v>
      </c>
    </row>
    <row r="1063">
      <c r="A1063" t="n">
        <v>87</v>
      </c>
      <c r="B1063" t="n">
        <v>145</v>
      </c>
      <c r="C1063" t="inlineStr">
        <is>
          <t xml:space="preserve">CONCLUIDO	</t>
        </is>
      </c>
      <c r="D1063" t="n">
        <v>7.0427</v>
      </c>
      <c r="E1063" t="n">
        <v>14.2</v>
      </c>
      <c r="F1063" t="n">
        <v>10.87</v>
      </c>
      <c r="G1063" t="n">
        <v>93.2</v>
      </c>
      <c r="H1063" t="n">
        <v>1.22</v>
      </c>
      <c r="I1063" t="n">
        <v>7</v>
      </c>
      <c r="J1063" t="n">
        <v>332.35</v>
      </c>
      <c r="K1063" t="n">
        <v>61.2</v>
      </c>
      <c r="L1063" t="n">
        <v>22.75</v>
      </c>
      <c r="M1063" t="n">
        <v>5</v>
      </c>
      <c r="N1063" t="n">
        <v>103.41</v>
      </c>
      <c r="O1063" t="n">
        <v>41224.6</v>
      </c>
      <c r="P1063" t="n">
        <v>166.34</v>
      </c>
      <c r="Q1063" t="n">
        <v>623.98</v>
      </c>
      <c r="R1063" t="n">
        <v>36.26</v>
      </c>
      <c r="S1063" t="n">
        <v>29.8</v>
      </c>
      <c r="T1063" t="n">
        <v>2151.17</v>
      </c>
      <c r="U1063" t="n">
        <v>0.82</v>
      </c>
      <c r="V1063" t="n">
        <v>0.86</v>
      </c>
      <c r="W1063" t="n">
        <v>2.36</v>
      </c>
      <c r="X1063" t="n">
        <v>0.13</v>
      </c>
      <c r="Y1063" t="n">
        <v>1</v>
      </c>
      <c r="Z1063" t="n">
        <v>10</v>
      </c>
    </row>
    <row r="1064">
      <c r="A1064" t="n">
        <v>88</v>
      </c>
      <c r="B1064" t="n">
        <v>145</v>
      </c>
      <c r="C1064" t="inlineStr">
        <is>
          <t xml:space="preserve">CONCLUIDO	</t>
        </is>
      </c>
      <c r="D1064" t="n">
        <v>7.0414</v>
      </c>
      <c r="E1064" t="n">
        <v>14.2</v>
      </c>
      <c r="F1064" t="n">
        <v>10.88</v>
      </c>
      <c r="G1064" t="n">
        <v>93.22</v>
      </c>
      <c r="H1064" t="n">
        <v>1.23</v>
      </c>
      <c r="I1064" t="n">
        <v>7</v>
      </c>
      <c r="J1064" t="n">
        <v>332.95</v>
      </c>
      <c r="K1064" t="n">
        <v>61.2</v>
      </c>
      <c r="L1064" t="n">
        <v>23</v>
      </c>
      <c r="M1064" t="n">
        <v>5</v>
      </c>
      <c r="N1064" t="n">
        <v>103.75</v>
      </c>
      <c r="O1064" t="n">
        <v>41297.62</v>
      </c>
      <c r="P1064" t="n">
        <v>165.75</v>
      </c>
      <c r="Q1064" t="n">
        <v>623.99</v>
      </c>
      <c r="R1064" t="n">
        <v>36.3</v>
      </c>
      <c r="S1064" t="n">
        <v>29.8</v>
      </c>
      <c r="T1064" t="n">
        <v>2172.37</v>
      </c>
      <c r="U1064" t="n">
        <v>0.82</v>
      </c>
      <c r="V1064" t="n">
        <v>0.86</v>
      </c>
      <c r="W1064" t="n">
        <v>2.37</v>
      </c>
      <c r="X1064" t="n">
        <v>0.13</v>
      </c>
      <c r="Y1064" t="n">
        <v>1</v>
      </c>
      <c r="Z1064" t="n">
        <v>10</v>
      </c>
    </row>
    <row r="1065">
      <c r="A1065" t="n">
        <v>89</v>
      </c>
      <c r="B1065" t="n">
        <v>145</v>
      </c>
      <c r="C1065" t="inlineStr">
        <is>
          <t xml:space="preserve">CONCLUIDO	</t>
        </is>
      </c>
      <c r="D1065" t="n">
        <v>7.044</v>
      </c>
      <c r="E1065" t="n">
        <v>14.2</v>
      </c>
      <c r="F1065" t="n">
        <v>10.87</v>
      </c>
      <c r="G1065" t="n">
        <v>93.17</v>
      </c>
      <c r="H1065" t="n">
        <v>1.24</v>
      </c>
      <c r="I1065" t="n">
        <v>7</v>
      </c>
      <c r="J1065" t="n">
        <v>333.54</v>
      </c>
      <c r="K1065" t="n">
        <v>61.2</v>
      </c>
      <c r="L1065" t="n">
        <v>23.25</v>
      </c>
      <c r="M1065" t="n">
        <v>5</v>
      </c>
      <c r="N1065" t="n">
        <v>104.09</v>
      </c>
      <c r="O1065" t="n">
        <v>41370.82</v>
      </c>
      <c r="P1065" t="n">
        <v>164.84</v>
      </c>
      <c r="Q1065" t="n">
        <v>623.97</v>
      </c>
      <c r="R1065" t="n">
        <v>36.2</v>
      </c>
      <c r="S1065" t="n">
        <v>29.8</v>
      </c>
      <c r="T1065" t="n">
        <v>2125.27</v>
      </c>
      <c r="U1065" t="n">
        <v>0.82</v>
      </c>
      <c r="V1065" t="n">
        <v>0.86</v>
      </c>
      <c r="W1065" t="n">
        <v>2.36</v>
      </c>
      <c r="X1065" t="n">
        <v>0.12</v>
      </c>
      <c r="Y1065" t="n">
        <v>1</v>
      </c>
      <c r="Z1065" t="n">
        <v>10</v>
      </c>
    </row>
    <row r="1066">
      <c r="A1066" t="n">
        <v>90</v>
      </c>
      <c r="B1066" t="n">
        <v>145</v>
      </c>
      <c r="C1066" t="inlineStr">
        <is>
          <t xml:space="preserve">CONCLUIDO	</t>
        </is>
      </c>
      <c r="D1066" t="n">
        <v>7.089</v>
      </c>
      <c r="E1066" t="n">
        <v>14.11</v>
      </c>
      <c r="F1066" t="n">
        <v>10.83</v>
      </c>
      <c r="G1066" t="n">
        <v>108.34</v>
      </c>
      <c r="H1066" t="n">
        <v>1.25</v>
      </c>
      <c r="I1066" t="n">
        <v>6</v>
      </c>
      <c r="J1066" t="n">
        <v>334.14</v>
      </c>
      <c r="K1066" t="n">
        <v>61.2</v>
      </c>
      <c r="L1066" t="n">
        <v>23.5</v>
      </c>
      <c r="M1066" t="n">
        <v>4</v>
      </c>
      <c r="N1066" t="n">
        <v>104.44</v>
      </c>
      <c r="O1066" t="n">
        <v>41444.3</v>
      </c>
      <c r="P1066" t="n">
        <v>163.4</v>
      </c>
      <c r="Q1066" t="n">
        <v>623.97</v>
      </c>
      <c r="R1066" t="n">
        <v>35.07</v>
      </c>
      <c r="S1066" t="n">
        <v>29.8</v>
      </c>
      <c r="T1066" t="n">
        <v>1564.41</v>
      </c>
      <c r="U1066" t="n">
        <v>0.85</v>
      </c>
      <c r="V1066" t="n">
        <v>0.86</v>
      </c>
      <c r="W1066" t="n">
        <v>2.36</v>
      </c>
      <c r="X1066" t="n">
        <v>0.09</v>
      </c>
      <c r="Y1066" t="n">
        <v>1</v>
      </c>
      <c r="Z1066" t="n">
        <v>10</v>
      </c>
    </row>
    <row r="1067">
      <c r="A1067" t="n">
        <v>91</v>
      </c>
      <c r="B1067" t="n">
        <v>145</v>
      </c>
      <c r="C1067" t="inlineStr">
        <is>
          <t xml:space="preserve">CONCLUIDO	</t>
        </is>
      </c>
      <c r="D1067" t="n">
        <v>7.0852</v>
      </c>
      <c r="E1067" t="n">
        <v>14.11</v>
      </c>
      <c r="F1067" t="n">
        <v>10.84</v>
      </c>
      <c r="G1067" t="n">
        <v>108.41</v>
      </c>
      <c r="H1067" t="n">
        <v>1.26</v>
      </c>
      <c r="I1067" t="n">
        <v>6</v>
      </c>
      <c r="J1067" t="n">
        <v>334.73</v>
      </c>
      <c r="K1067" t="n">
        <v>61.2</v>
      </c>
      <c r="L1067" t="n">
        <v>23.75</v>
      </c>
      <c r="M1067" t="n">
        <v>4</v>
      </c>
      <c r="N1067" t="n">
        <v>104.78</v>
      </c>
      <c r="O1067" t="n">
        <v>41517.84</v>
      </c>
      <c r="P1067" t="n">
        <v>163.53</v>
      </c>
      <c r="Q1067" t="n">
        <v>623.97</v>
      </c>
      <c r="R1067" t="n">
        <v>35.25</v>
      </c>
      <c r="S1067" t="n">
        <v>29.8</v>
      </c>
      <c r="T1067" t="n">
        <v>1653.98</v>
      </c>
      <c r="U1067" t="n">
        <v>0.85</v>
      </c>
      <c r="V1067" t="n">
        <v>0.86</v>
      </c>
      <c r="W1067" t="n">
        <v>2.36</v>
      </c>
      <c r="X1067" t="n">
        <v>0.09</v>
      </c>
      <c r="Y1067" t="n">
        <v>1</v>
      </c>
      <c r="Z1067" t="n">
        <v>10</v>
      </c>
    </row>
    <row r="1068">
      <c r="A1068" t="n">
        <v>92</v>
      </c>
      <c r="B1068" t="n">
        <v>145</v>
      </c>
      <c r="C1068" t="inlineStr">
        <is>
          <t xml:space="preserve">CONCLUIDO	</t>
        </is>
      </c>
      <c r="D1068" t="n">
        <v>7.0856</v>
      </c>
      <c r="E1068" t="n">
        <v>14.11</v>
      </c>
      <c r="F1068" t="n">
        <v>10.84</v>
      </c>
      <c r="G1068" t="n">
        <v>108.41</v>
      </c>
      <c r="H1068" t="n">
        <v>1.28</v>
      </c>
      <c r="I1068" t="n">
        <v>6</v>
      </c>
      <c r="J1068" t="n">
        <v>335.33</v>
      </c>
      <c r="K1068" t="n">
        <v>61.2</v>
      </c>
      <c r="L1068" t="n">
        <v>24</v>
      </c>
      <c r="M1068" t="n">
        <v>4</v>
      </c>
      <c r="N1068" t="n">
        <v>105.13</v>
      </c>
      <c r="O1068" t="n">
        <v>41591.55</v>
      </c>
      <c r="P1068" t="n">
        <v>163.53</v>
      </c>
      <c r="Q1068" t="n">
        <v>623.97</v>
      </c>
      <c r="R1068" t="n">
        <v>35.21</v>
      </c>
      <c r="S1068" t="n">
        <v>29.8</v>
      </c>
      <c r="T1068" t="n">
        <v>1634.92</v>
      </c>
      <c r="U1068" t="n">
        <v>0.85</v>
      </c>
      <c r="V1068" t="n">
        <v>0.86</v>
      </c>
      <c r="W1068" t="n">
        <v>2.36</v>
      </c>
      <c r="X1068" t="n">
        <v>0.09</v>
      </c>
      <c r="Y1068" t="n">
        <v>1</v>
      </c>
      <c r="Z1068" t="n">
        <v>10</v>
      </c>
    </row>
    <row r="1069">
      <c r="A1069" t="n">
        <v>93</v>
      </c>
      <c r="B1069" t="n">
        <v>145</v>
      </c>
      <c r="C1069" t="inlineStr">
        <is>
          <t xml:space="preserve">CONCLUIDO	</t>
        </is>
      </c>
      <c r="D1069" t="n">
        <v>7.082</v>
      </c>
      <c r="E1069" t="n">
        <v>14.12</v>
      </c>
      <c r="F1069" t="n">
        <v>10.85</v>
      </c>
      <c r="G1069" t="n">
        <v>108.48</v>
      </c>
      <c r="H1069" t="n">
        <v>1.29</v>
      </c>
      <c r="I1069" t="n">
        <v>6</v>
      </c>
      <c r="J1069" t="n">
        <v>335.93</v>
      </c>
      <c r="K1069" t="n">
        <v>61.2</v>
      </c>
      <c r="L1069" t="n">
        <v>24.25</v>
      </c>
      <c r="M1069" t="n">
        <v>4</v>
      </c>
      <c r="N1069" t="n">
        <v>105.48</v>
      </c>
      <c r="O1069" t="n">
        <v>41665.42</v>
      </c>
      <c r="P1069" t="n">
        <v>163.54</v>
      </c>
      <c r="Q1069" t="n">
        <v>623.97</v>
      </c>
      <c r="R1069" t="n">
        <v>35.49</v>
      </c>
      <c r="S1069" t="n">
        <v>29.8</v>
      </c>
      <c r="T1069" t="n">
        <v>1774.3</v>
      </c>
      <c r="U1069" t="n">
        <v>0.84</v>
      </c>
      <c r="V1069" t="n">
        <v>0.86</v>
      </c>
      <c r="W1069" t="n">
        <v>2.36</v>
      </c>
      <c r="X1069" t="n">
        <v>0.1</v>
      </c>
      <c r="Y1069" t="n">
        <v>1</v>
      </c>
      <c r="Z1069" t="n">
        <v>10</v>
      </c>
    </row>
    <row r="1070">
      <c r="A1070" t="n">
        <v>94</v>
      </c>
      <c r="B1070" t="n">
        <v>145</v>
      </c>
      <c r="C1070" t="inlineStr">
        <is>
          <t xml:space="preserve">CONCLUIDO	</t>
        </is>
      </c>
      <c r="D1070" t="n">
        <v>7.0826</v>
      </c>
      <c r="E1070" t="n">
        <v>14.12</v>
      </c>
      <c r="F1070" t="n">
        <v>10.85</v>
      </c>
      <c r="G1070" t="n">
        <v>108.47</v>
      </c>
      <c r="H1070" t="n">
        <v>1.3</v>
      </c>
      <c r="I1070" t="n">
        <v>6</v>
      </c>
      <c r="J1070" t="n">
        <v>336.53</v>
      </c>
      <c r="K1070" t="n">
        <v>61.2</v>
      </c>
      <c r="L1070" t="n">
        <v>24.5</v>
      </c>
      <c r="M1070" t="n">
        <v>4</v>
      </c>
      <c r="N1070" t="n">
        <v>105.83</v>
      </c>
      <c r="O1070" t="n">
        <v>41739.48</v>
      </c>
      <c r="P1070" t="n">
        <v>163.44</v>
      </c>
      <c r="Q1070" t="n">
        <v>623.97</v>
      </c>
      <c r="R1070" t="n">
        <v>35.43</v>
      </c>
      <c r="S1070" t="n">
        <v>29.8</v>
      </c>
      <c r="T1070" t="n">
        <v>1741.49</v>
      </c>
      <c r="U1070" t="n">
        <v>0.84</v>
      </c>
      <c r="V1070" t="n">
        <v>0.86</v>
      </c>
      <c r="W1070" t="n">
        <v>2.36</v>
      </c>
      <c r="X1070" t="n">
        <v>0.1</v>
      </c>
      <c r="Y1070" t="n">
        <v>1</v>
      </c>
      <c r="Z1070" t="n">
        <v>10</v>
      </c>
    </row>
    <row r="1071">
      <c r="A1071" t="n">
        <v>95</v>
      </c>
      <c r="B1071" t="n">
        <v>145</v>
      </c>
      <c r="C1071" t="inlineStr">
        <is>
          <t xml:space="preserve">CONCLUIDO	</t>
        </is>
      </c>
      <c r="D1071" t="n">
        <v>7.0805</v>
      </c>
      <c r="E1071" t="n">
        <v>14.12</v>
      </c>
      <c r="F1071" t="n">
        <v>10.85</v>
      </c>
      <c r="G1071" t="n">
        <v>108.51</v>
      </c>
      <c r="H1071" t="n">
        <v>1.31</v>
      </c>
      <c r="I1071" t="n">
        <v>6</v>
      </c>
      <c r="J1071" t="n">
        <v>337.13</v>
      </c>
      <c r="K1071" t="n">
        <v>61.2</v>
      </c>
      <c r="L1071" t="n">
        <v>24.75</v>
      </c>
      <c r="M1071" t="n">
        <v>4</v>
      </c>
      <c r="N1071" t="n">
        <v>106.18</v>
      </c>
      <c r="O1071" t="n">
        <v>41813.7</v>
      </c>
      <c r="P1071" t="n">
        <v>163.21</v>
      </c>
      <c r="Q1071" t="n">
        <v>623.97</v>
      </c>
      <c r="R1071" t="n">
        <v>35.6</v>
      </c>
      <c r="S1071" t="n">
        <v>29.8</v>
      </c>
      <c r="T1071" t="n">
        <v>1827.98</v>
      </c>
      <c r="U1071" t="n">
        <v>0.84</v>
      </c>
      <c r="V1071" t="n">
        <v>0.86</v>
      </c>
      <c r="W1071" t="n">
        <v>2.36</v>
      </c>
      <c r="X1071" t="n">
        <v>0.1</v>
      </c>
      <c r="Y1071" t="n">
        <v>1</v>
      </c>
      <c r="Z1071" t="n">
        <v>10</v>
      </c>
    </row>
    <row r="1072">
      <c r="A1072" t="n">
        <v>96</v>
      </c>
      <c r="B1072" t="n">
        <v>145</v>
      </c>
      <c r="C1072" t="inlineStr">
        <is>
          <t xml:space="preserve">CONCLUIDO	</t>
        </is>
      </c>
      <c r="D1072" t="n">
        <v>7.0855</v>
      </c>
      <c r="E1072" t="n">
        <v>14.11</v>
      </c>
      <c r="F1072" t="n">
        <v>10.84</v>
      </c>
      <c r="G1072" t="n">
        <v>108.41</v>
      </c>
      <c r="H1072" t="n">
        <v>1.32</v>
      </c>
      <c r="I1072" t="n">
        <v>6</v>
      </c>
      <c r="J1072" t="n">
        <v>337.73</v>
      </c>
      <c r="K1072" t="n">
        <v>61.2</v>
      </c>
      <c r="L1072" t="n">
        <v>25</v>
      </c>
      <c r="M1072" t="n">
        <v>4</v>
      </c>
      <c r="N1072" t="n">
        <v>106.53</v>
      </c>
      <c r="O1072" t="n">
        <v>41888.1</v>
      </c>
      <c r="P1072" t="n">
        <v>162.57</v>
      </c>
      <c r="Q1072" t="n">
        <v>623.97</v>
      </c>
      <c r="R1072" t="n">
        <v>35.28</v>
      </c>
      <c r="S1072" t="n">
        <v>29.8</v>
      </c>
      <c r="T1072" t="n">
        <v>1670.61</v>
      </c>
      <c r="U1072" t="n">
        <v>0.84</v>
      </c>
      <c r="V1072" t="n">
        <v>0.86</v>
      </c>
      <c r="W1072" t="n">
        <v>2.36</v>
      </c>
      <c r="X1072" t="n">
        <v>0.09</v>
      </c>
      <c r="Y1072" t="n">
        <v>1</v>
      </c>
      <c r="Z1072" t="n">
        <v>10</v>
      </c>
    </row>
    <row r="1073">
      <c r="A1073" t="n">
        <v>97</v>
      </c>
      <c r="B1073" t="n">
        <v>145</v>
      </c>
      <c r="C1073" t="inlineStr">
        <is>
          <t xml:space="preserve">CONCLUIDO	</t>
        </is>
      </c>
      <c r="D1073" t="n">
        <v>7.0823</v>
      </c>
      <c r="E1073" t="n">
        <v>14.12</v>
      </c>
      <c r="F1073" t="n">
        <v>10.85</v>
      </c>
      <c r="G1073" t="n">
        <v>108.47</v>
      </c>
      <c r="H1073" t="n">
        <v>1.33</v>
      </c>
      <c r="I1073" t="n">
        <v>6</v>
      </c>
      <c r="J1073" t="n">
        <v>338.34</v>
      </c>
      <c r="K1073" t="n">
        <v>61.2</v>
      </c>
      <c r="L1073" t="n">
        <v>25.25</v>
      </c>
      <c r="M1073" t="n">
        <v>3</v>
      </c>
      <c r="N1073" t="n">
        <v>106.89</v>
      </c>
      <c r="O1073" t="n">
        <v>41962.68</v>
      </c>
      <c r="P1073" t="n">
        <v>162.77</v>
      </c>
      <c r="Q1073" t="n">
        <v>623.98</v>
      </c>
      <c r="R1073" t="n">
        <v>35.4</v>
      </c>
      <c r="S1073" t="n">
        <v>29.8</v>
      </c>
      <c r="T1073" t="n">
        <v>1726.5</v>
      </c>
      <c r="U1073" t="n">
        <v>0.84</v>
      </c>
      <c r="V1073" t="n">
        <v>0.86</v>
      </c>
      <c r="W1073" t="n">
        <v>2.36</v>
      </c>
      <c r="X1073" t="n">
        <v>0.1</v>
      </c>
      <c r="Y1073" t="n">
        <v>1</v>
      </c>
      <c r="Z1073" t="n">
        <v>10</v>
      </c>
    </row>
    <row r="1074">
      <c r="A1074" t="n">
        <v>98</v>
      </c>
      <c r="B1074" t="n">
        <v>145</v>
      </c>
      <c r="C1074" t="inlineStr">
        <is>
          <t xml:space="preserve">CONCLUIDO	</t>
        </is>
      </c>
      <c r="D1074" t="n">
        <v>7.0812</v>
      </c>
      <c r="E1074" t="n">
        <v>14.12</v>
      </c>
      <c r="F1074" t="n">
        <v>10.85</v>
      </c>
      <c r="G1074" t="n">
        <v>108.49</v>
      </c>
      <c r="H1074" t="n">
        <v>1.34</v>
      </c>
      <c r="I1074" t="n">
        <v>6</v>
      </c>
      <c r="J1074" t="n">
        <v>338.94</v>
      </c>
      <c r="K1074" t="n">
        <v>61.2</v>
      </c>
      <c r="L1074" t="n">
        <v>25.5</v>
      </c>
      <c r="M1074" t="n">
        <v>3</v>
      </c>
      <c r="N1074" t="n">
        <v>107.25</v>
      </c>
      <c r="O1074" t="n">
        <v>42037.44</v>
      </c>
      <c r="P1074" t="n">
        <v>162.73</v>
      </c>
      <c r="Q1074" t="n">
        <v>623.97</v>
      </c>
      <c r="R1074" t="n">
        <v>35.42</v>
      </c>
      <c r="S1074" t="n">
        <v>29.8</v>
      </c>
      <c r="T1074" t="n">
        <v>1736.73</v>
      </c>
      <c r="U1074" t="n">
        <v>0.84</v>
      </c>
      <c r="V1074" t="n">
        <v>0.86</v>
      </c>
      <c r="W1074" t="n">
        <v>2.37</v>
      </c>
      <c r="X1074" t="n">
        <v>0.1</v>
      </c>
      <c r="Y1074" t="n">
        <v>1</v>
      </c>
      <c r="Z1074" t="n">
        <v>10</v>
      </c>
    </row>
    <row r="1075">
      <c r="A1075" t="n">
        <v>99</v>
      </c>
      <c r="B1075" t="n">
        <v>145</v>
      </c>
      <c r="C1075" t="inlineStr">
        <is>
          <t xml:space="preserve">CONCLUIDO	</t>
        </is>
      </c>
      <c r="D1075" t="n">
        <v>7.0816</v>
      </c>
      <c r="E1075" t="n">
        <v>14.12</v>
      </c>
      <c r="F1075" t="n">
        <v>10.85</v>
      </c>
      <c r="G1075" t="n">
        <v>108.49</v>
      </c>
      <c r="H1075" t="n">
        <v>1.35</v>
      </c>
      <c r="I1075" t="n">
        <v>6</v>
      </c>
      <c r="J1075" t="n">
        <v>339.55</v>
      </c>
      <c r="K1075" t="n">
        <v>61.2</v>
      </c>
      <c r="L1075" t="n">
        <v>25.75</v>
      </c>
      <c r="M1075" t="n">
        <v>2</v>
      </c>
      <c r="N1075" t="n">
        <v>107.6</v>
      </c>
      <c r="O1075" t="n">
        <v>42112.37</v>
      </c>
      <c r="P1075" t="n">
        <v>162.83</v>
      </c>
      <c r="Q1075" t="n">
        <v>623.97</v>
      </c>
      <c r="R1075" t="n">
        <v>35.43</v>
      </c>
      <c r="S1075" t="n">
        <v>29.8</v>
      </c>
      <c r="T1075" t="n">
        <v>1743.01</v>
      </c>
      <c r="U1075" t="n">
        <v>0.84</v>
      </c>
      <c r="V1075" t="n">
        <v>0.86</v>
      </c>
      <c r="W1075" t="n">
        <v>2.36</v>
      </c>
      <c r="X1075" t="n">
        <v>0.1</v>
      </c>
      <c r="Y1075" t="n">
        <v>1</v>
      </c>
      <c r="Z1075" t="n">
        <v>10</v>
      </c>
    </row>
    <row r="1076">
      <c r="A1076" t="n">
        <v>100</v>
      </c>
      <c r="B1076" t="n">
        <v>145</v>
      </c>
      <c r="C1076" t="inlineStr">
        <is>
          <t xml:space="preserve">CONCLUIDO	</t>
        </is>
      </c>
      <c r="D1076" t="n">
        <v>7.0805</v>
      </c>
      <c r="E1076" t="n">
        <v>14.12</v>
      </c>
      <c r="F1076" t="n">
        <v>10.85</v>
      </c>
      <c r="G1076" t="n">
        <v>108.51</v>
      </c>
      <c r="H1076" t="n">
        <v>1.36</v>
      </c>
      <c r="I1076" t="n">
        <v>6</v>
      </c>
      <c r="J1076" t="n">
        <v>340.16</v>
      </c>
      <c r="K1076" t="n">
        <v>61.2</v>
      </c>
      <c r="L1076" t="n">
        <v>26</v>
      </c>
      <c r="M1076" t="n">
        <v>2</v>
      </c>
      <c r="N1076" t="n">
        <v>107.96</v>
      </c>
      <c r="O1076" t="n">
        <v>42187.49</v>
      </c>
      <c r="P1076" t="n">
        <v>162.88</v>
      </c>
      <c r="Q1076" t="n">
        <v>623.97</v>
      </c>
      <c r="R1076" t="n">
        <v>35.39</v>
      </c>
      <c r="S1076" t="n">
        <v>29.8</v>
      </c>
      <c r="T1076" t="n">
        <v>1721.35</v>
      </c>
      <c r="U1076" t="n">
        <v>0.84</v>
      </c>
      <c r="V1076" t="n">
        <v>0.86</v>
      </c>
      <c r="W1076" t="n">
        <v>2.37</v>
      </c>
      <c r="X1076" t="n">
        <v>0.1</v>
      </c>
      <c r="Y1076" t="n">
        <v>1</v>
      </c>
      <c r="Z1076" t="n">
        <v>10</v>
      </c>
    </row>
    <row r="1077">
      <c r="A1077" t="n">
        <v>101</v>
      </c>
      <c r="B1077" t="n">
        <v>145</v>
      </c>
      <c r="C1077" t="inlineStr">
        <is>
          <t xml:space="preserve">CONCLUIDO	</t>
        </is>
      </c>
      <c r="D1077" t="n">
        <v>7.0824</v>
      </c>
      <c r="E1077" t="n">
        <v>14.12</v>
      </c>
      <c r="F1077" t="n">
        <v>10.85</v>
      </c>
      <c r="G1077" t="n">
        <v>108.47</v>
      </c>
      <c r="H1077" t="n">
        <v>1.37</v>
      </c>
      <c r="I1077" t="n">
        <v>6</v>
      </c>
      <c r="J1077" t="n">
        <v>340.77</v>
      </c>
      <c r="K1077" t="n">
        <v>61.2</v>
      </c>
      <c r="L1077" t="n">
        <v>26.25</v>
      </c>
      <c r="M1077" t="n">
        <v>2</v>
      </c>
      <c r="N1077" t="n">
        <v>108.32</v>
      </c>
      <c r="O1077" t="n">
        <v>42262.79</v>
      </c>
      <c r="P1077" t="n">
        <v>162.99</v>
      </c>
      <c r="Q1077" t="n">
        <v>623.97</v>
      </c>
      <c r="R1077" t="n">
        <v>35.34</v>
      </c>
      <c r="S1077" t="n">
        <v>29.8</v>
      </c>
      <c r="T1077" t="n">
        <v>1696.6</v>
      </c>
      <c r="U1077" t="n">
        <v>0.84</v>
      </c>
      <c r="V1077" t="n">
        <v>0.86</v>
      </c>
      <c r="W1077" t="n">
        <v>2.37</v>
      </c>
      <c r="X1077" t="n">
        <v>0.1</v>
      </c>
      <c r="Y1077" t="n">
        <v>1</v>
      </c>
      <c r="Z1077" t="n">
        <v>10</v>
      </c>
    </row>
    <row r="1078">
      <c r="A1078" t="n">
        <v>102</v>
      </c>
      <c r="B1078" t="n">
        <v>145</v>
      </c>
      <c r="C1078" t="inlineStr">
        <is>
          <t xml:space="preserve">CONCLUIDO	</t>
        </is>
      </c>
      <c r="D1078" t="n">
        <v>7.0827</v>
      </c>
      <c r="E1078" t="n">
        <v>14.12</v>
      </c>
      <c r="F1078" t="n">
        <v>10.85</v>
      </c>
      <c r="G1078" t="n">
        <v>108.46</v>
      </c>
      <c r="H1078" t="n">
        <v>1.38</v>
      </c>
      <c r="I1078" t="n">
        <v>6</v>
      </c>
      <c r="J1078" t="n">
        <v>341.38</v>
      </c>
      <c r="K1078" t="n">
        <v>61.2</v>
      </c>
      <c r="L1078" t="n">
        <v>26.5</v>
      </c>
      <c r="M1078" t="n">
        <v>2</v>
      </c>
      <c r="N1078" t="n">
        <v>108.68</v>
      </c>
      <c r="O1078" t="n">
        <v>42338.27</v>
      </c>
      <c r="P1078" t="n">
        <v>162.78</v>
      </c>
      <c r="Q1078" t="n">
        <v>623.97</v>
      </c>
      <c r="R1078" t="n">
        <v>35.32</v>
      </c>
      <c r="S1078" t="n">
        <v>29.8</v>
      </c>
      <c r="T1078" t="n">
        <v>1689.55</v>
      </c>
      <c r="U1078" t="n">
        <v>0.84</v>
      </c>
      <c r="V1078" t="n">
        <v>0.86</v>
      </c>
      <c r="W1078" t="n">
        <v>2.36</v>
      </c>
      <c r="X1078" t="n">
        <v>0.1</v>
      </c>
      <c r="Y1078" t="n">
        <v>1</v>
      </c>
      <c r="Z1078" t="n">
        <v>10</v>
      </c>
    </row>
    <row r="1079">
      <c r="A1079" t="n">
        <v>103</v>
      </c>
      <c r="B1079" t="n">
        <v>145</v>
      </c>
      <c r="C1079" t="inlineStr">
        <is>
          <t xml:space="preserve">CONCLUIDO	</t>
        </is>
      </c>
      <c r="D1079" t="n">
        <v>7.0831</v>
      </c>
      <c r="E1079" t="n">
        <v>14.12</v>
      </c>
      <c r="F1079" t="n">
        <v>10.85</v>
      </c>
      <c r="G1079" t="n">
        <v>108.46</v>
      </c>
      <c r="H1079" t="n">
        <v>1.39</v>
      </c>
      <c r="I1079" t="n">
        <v>6</v>
      </c>
      <c r="J1079" t="n">
        <v>342</v>
      </c>
      <c r="K1079" t="n">
        <v>61.2</v>
      </c>
      <c r="L1079" t="n">
        <v>26.75</v>
      </c>
      <c r="M1079" t="n">
        <v>2</v>
      </c>
      <c r="N1079" t="n">
        <v>109.05</v>
      </c>
      <c r="O1079" t="n">
        <v>42413.94</v>
      </c>
      <c r="P1079" t="n">
        <v>162.52</v>
      </c>
      <c r="Q1079" t="n">
        <v>623.97</v>
      </c>
      <c r="R1079" t="n">
        <v>35.27</v>
      </c>
      <c r="S1079" t="n">
        <v>29.8</v>
      </c>
      <c r="T1079" t="n">
        <v>1661.66</v>
      </c>
      <c r="U1079" t="n">
        <v>0.84</v>
      </c>
      <c r="V1079" t="n">
        <v>0.86</v>
      </c>
      <c r="W1079" t="n">
        <v>2.37</v>
      </c>
      <c r="X1079" t="n">
        <v>0.1</v>
      </c>
      <c r="Y1079" t="n">
        <v>1</v>
      </c>
      <c r="Z1079" t="n">
        <v>10</v>
      </c>
    </row>
    <row r="1080">
      <c r="A1080" t="n">
        <v>104</v>
      </c>
      <c r="B1080" t="n">
        <v>145</v>
      </c>
      <c r="C1080" t="inlineStr">
        <is>
          <t xml:space="preserve">CONCLUIDO	</t>
        </is>
      </c>
      <c r="D1080" t="n">
        <v>7.0834</v>
      </c>
      <c r="E1080" t="n">
        <v>14.12</v>
      </c>
      <c r="F1080" t="n">
        <v>10.85</v>
      </c>
      <c r="G1080" t="n">
        <v>108.45</v>
      </c>
      <c r="H1080" t="n">
        <v>1.4</v>
      </c>
      <c r="I1080" t="n">
        <v>6</v>
      </c>
      <c r="J1080" t="n">
        <v>342.61</v>
      </c>
      <c r="K1080" t="n">
        <v>61.2</v>
      </c>
      <c r="L1080" t="n">
        <v>27</v>
      </c>
      <c r="M1080" t="n">
        <v>1</v>
      </c>
      <c r="N1080" t="n">
        <v>109.41</v>
      </c>
      <c r="O1080" t="n">
        <v>42489.79</v>
      </c>
      <c r="P1080" t="n">
        <v>162.69</v>
      </c>
      <c r="Q1080" t="n">
        <v>624.03</v>
      </c>
      <c r="R1080" t="n">
        <v>35.32</v>
      </c>
      <c r="S1080" t="n">
        <v>29.8</v>
      </c>
      <c r="T1080" t="n">
        <v>1688.82</v>
      </c>
      <c r="U1080" t="n">
        <v>0.84</v>
      </c>
      <c r="V1080" t="n">
        <v>0.86</v>
      </c>
      <c r="W1080" t="n">
        <v>2.36</v>
      </c>
      <c r="X1080" t="n">
        <v>0.1</v>
      </c>
      <c r="Y1080" t="n">
        <v>1</v>
      </c>
      <c r="Z1080" t="n">
        <v>10</v>
      </c>
    </row>
    <row r="1081">
      <c r="A1081" t="n">
        <v>105</v>
      </c>
      <c r="B1081" t="n">
        <v>145</v>
      </c>
      <c r="C1081" t="inlineStr">
        <is>
          <t xml:space="preserve">CONCLUIDO	</t>
        </is>
      </c>
      <c r="D1081" t="n">
        <v>7.0826</v>
      </c>
      <c r="E1081" t="n">
        <v>14.12</v>
      </c>
      <c r="F1081" t="n">
        <v>10.85</v>
      </c>
      <c r="G1081" t="n">
        <v>108.47</v>
      </c>
      <c r="H1081" t="n">
        <v>1.42</v>
      </c>
      <c r="I1081" t="n">
        <v>6</v>
      </c>
      <c r="J1081" t="n">
        <v>343.23</v>
      </c>
      <c r="K1081" t="n">
        <v>61.2</v>
      </c>
      <c r="L1081" t="n">
        <v>27.25</v>
      </c>
      <c r="M1081" t="n">
        <v>1</v>
      </c>
      <c r="N1081" t="n">
        <v>109.78</v>
      </c>
      <c r="O1081" t="n">
        <v>42565.83</v>
      </c>
      <c r="P1081" t="n">
        <v>162.73</v>
      </c>
      <c r="Q1081" t="n">
        <v>624</v>
      </c>
      <c r="R1081" t="n">
        <v>35.26</v>
      </c>
      <c r="S1081" t="n">
        <v>29.8</v>
      </c>
      <c r="T1081" t="n">
        <v>1657.56</v>
      </c>
      <c r="U1081" t="n">
        <v>0.85</v>
      </c>
      <c r="V1081" t="n">
        <v>0.86</v>
      </c>
      <c r="W1081" t="n">
        <v>2.37</v>
      </c>
      <c r="X1081" t="n">
        <v>0.1</v>
      </c>
      <c r="Y1081" t="n">
        <v>1</v>
      </c>
      <c r="Z1081" t="n">
        <v>10</v>
      </c>
    </row>
    <row r="1082">
      <c r="A1082" t="n">
        <v>106</v>
      </c>
      <c r="B1082" t="n">
        <v>145</v>
      </c>
      <c r="C1082" t="inlineStr">
        <is>
          <t xml:space="preserve">CONCLUIDO	</t>
        </is>
      </c>
      <c r="D1082" t="n">
        <v>7.0837</v>
      </c>
      <c r="E1082" t="n">
        <v>14.12</v>
      </c>
      <c r="F1082" t="n">
        <v>10.84</v>
      </c>
      <c r="G1082" t="n">
        <v>108.44</v>
      </c>
      <c r="H1082" t="n">
        <v>1.43</v>
      </c>
      <c r="I1082" t="n">
        <v>6</v>
      </c>
      <c r="J1082" t="n">
        <v>343.85</v>
      </c>
      <c r="K1082" t="n">
        <v>61.2</v>
      </c>
      <c r="L1082" t="n">
        <v>27.5</v>
      </c>
      <c r="M1082" t="n">
        <v>1</v>
      </c>
      <c r="N1082" t="n">
        <v>110.15</v>
      </c>
      <c r="O1082" t="n">
        <v>42642.18</v>
      </c>
      <c r="P1082" t="n">
        <v>162.79</v>
      </c>
      <c r="Q1082" t="n">
        <v>623.97</v>
      </c>
      <c r="R1082" t="n">
        <v>35.27</v>
      </c>
      <c r="S1082" t="n">
        <v>29.8</v>
      </c>
      <c r="T1082" t="n">
        <v>1665.55</v>
      </c>
      <c r="U1082" t="n">
        <v>0.84</v>
      </c>
      <c r="V1082" t="n">
        <v>0.86</v>
      </c>
      <c r="W1082" t="n">
        <v>2.36</v>
      </c>
      <c r="X1082" t="n">
        <v>0.1</v>
      </c>
      <c r="Y1082" t="n">
        <v>1</v>
      </c>
      <c r="Z1082" t="n">
        <v>10</v>
      </c>
    </row>
    <row r="1083">
      <c r="A1083" t="n">
        <v>107</v>
      </c>
      <c r="B1083" t="n">
        <v>145</v>
      </c>
      <c r="C1083" t="inlineStr">
        <is>
          <t xml:space="preserve">CONCLUIDO	</t>
        </is>
      </c>
      <c r="D1083" t="n">
        <v>7.0826</v>
      </c>
      <c r="E1083" t="n">
        <v>14.12</v>
      </c>
      <c r="F1083" t="n">
        <v>10.85</v>
      </c>
      <c r="G1083" t="n">
        <v>108.47</v>
      </c>
      <c r="H1083" t="n">
        <v>1.44</v>
      </c>
      <c r="I1083" t="n">
        <v>6</v>
      </c>
      <c r="J1083" t="n">
        <v>344.47</v>
      </c>
      <c r="K1083" t="n">
        <v>61.2</v>
      </c>
      <c r="L1083" t="n">
        <v>27.75</v>
      </c>
      <c r="M1083" t="n">
        <v>0</v>
      </c>
      <c r="N1083" t="n">
        <v>110.52</v>
      </c>
      <c r="O1083" t="n">
        <v>42718.61</v>
      </c>
      <c r="P1083" t="n">
        <v>163.08</v>
      </c>
      <c r="Q1083" t="n">
        <v>623.98</v>
      </c>
      <c r="R1083" t="n">
        <v>35.28</v>
      </c>
      <c r="S1083" t="n">
        <v>29.8</v>
      </c>
      <c r="T1083" t="n">
        <v>1665.81</v>
      </c>
      <c r="U1083" t="n">
        <v>0.84</v>
      </c>
      <c r="V1083" t="n">
        <v>0.86</v>
      </c>
      <c r="W1083" t="n">
        <v>2.37</v>
      </c>
      <c r="X1083" t="n">
        <v>0.1</v>
      </c>
      <c r="Y1083" t="n">
        <v>1</v>
      </c>
      <c r="Z1083" t="n">
        <v>10</v>
      </c>
    </row>
    <row r="1084">
      <c r="A1084" t="n">
        <v>0</v>
      </c>
      <c r="B1084" t="n">
        <v>65</v>
      </c>
      <c r="C1084" t="inlineStr">
        <is>
          <t xml:space="preserve">CONCLUIDO	</t>
        </is>
      </c>
      <c r="D1084" t="n">
        <v>5.6523</v>
      </c>
      <c r="E1084" t="n">
        <v>17.69</v>
      </c>
      <c r="F1084" t="n">
        <v>12.79</v>
      </c>
      <c r="G1084" t="n">
        <v>7.67</v>
      </c>
      <c r="H1084" t="n">
        <v>0.13</v>
      </c>
      <c r="I1084" t="n">
        <v>100</v>
      </c>
      <c r="J1084" t="n">
        <v>133.21</v>
      </c>
      <c r="K1084" t="n">
        <v>46.47</v>
      </c>
      <c r="L1084" t="n">
        <v>1</v>
      </c>
      <c r="M1084" t="n">
        <v>98</v>
      </c>
      <c r="N1084" t="n">
        <v>20.75</v>
      </c>
      <c r="O1084" t="n">
        <v>16663.42</v>
      </c>
      <c r="P1084" t="n">
        <v>138.14</v>
      </c>
      <c r="Q1084" t="n">
        <v>624.05</v>
      </c>
      <c r="R1084" t="n">
        <v>95.55</v>
      </c>
      <c r="S1084" t="n">
        <v>29.8</v>
      </c>
      <c r="T1084" t="n">
        <v>31334.51</v>
      </c>
      <c r="U1084" t="n">
        <v>0.31</v>
      </c>
      <c r="V1084" t="n">
        <v>0.73</v>
      </c>
      <c r="W1084" t="n">
        <v>2.53</v>
      </c>
      <c r="X1084" t="n">
        <v>2.04</v>
      </c>
      <c r="Y1084" t="n">
        <v>1</v>
      </c>
      <c r="Z1084" t="n">
        <v>10</v>
      </c>
    </row>
    <row r="1085">
      <c r="A1085" t="n">
        <v>1</v>
      </c>
      <c r="B1085" t="n">
        <v>65</v>
      </c>
      <c r="C1085" t="inlineStr">
        <is>
          <t xml:space="preserve">CONCLUIDO	</t>
        </is>
      </c>
      <c r="D1085" t="n">
        <v>6.0381</v>
      </c>
      <c r="E1085" t="n">
        <v>16.56</v>
      </c>
      <c r="F1085" t="n">
        <v>12.29</v>
      </c>
      <c r="G1085" t="n">
        <v>9.57</v>
      </c>
      <c r="H1085" t="n">
        <v>0.17</v>
      </c>
      <c r="I1085" t="n">
        <v>77</v>
      </c>
      <c r="J1085" t="n">
        <v>133.55</v>
      </c>
      <c r="K1085" t="n">
        <v>46.47</v>
      </c>
      <c r="L1085" t="n">
        <v>1.25</v>
      </c>
      <c r="M1085" t="n">
        <v>75</v>
      </c>
      <c r="N1085" t="n">
        <v>20.83</v>
      </c>
      <c r="O1085" t="n">
        <v>16704.7</v>
      </c>
      <c r="P1085" t="n">
        <v>131.72</v>
      </c>
      <c r="Q1085" t="n">
        <v>624.11</v>
      </c>
      <c r="R1085" t="n">
        <v>80.31999999999999</v>
      </c>
      <c r="S1085" t="n">
        <v>29.8</v>
      </c>
      <c r="T1085" t="n">
        <v>23832.31</v>
      </c>
      <c r="U1085" t="n">
        <v>0.37</v>
      </c>
      <c r="V1085" t="n">
        <v>0.76</v>
      </c>
      <c r="W1085" t="n">
        <v>2.47</v>
      </c>
      <c r="X1085" t="n">
        <v>1.54</v>
      </c>
      <c r="Y1085" t="n">
        <v>1</v>
      </c>
      <c r="Z1085" t="n">
        <v>10</v>
      </c>
    </row>
    <row r="1086">
      <c r="A1086" t="n">
        <v>2</v>
      </c>
      <c r="B1086" t="n">
        <v>65</v>
      </c>
      <c r="C1086" t="inlineStr">
        <is>
          <t xml:space="preserve">CONCLUIDO	</t>
        </is>
      </c>
      <c r="D1086" t="n">
        <v>6.3064</v>
      </c>
      <c r="E1086" t="n">
        <v>15.86</v>
      </c>
      <c r="F1086" t="n">
        <v>11.99</v>
      </c>
      <c r="G1086" t="n">
        <v>11.6</v>
      </c>
      <c r="H1086" t="n">
        <v>0.2</v>
      </c>
      <c r="I1086" t="n">
        <v>62</v>
      </c>
      <c r="J1086" t="n">
        <v>133.88</v>
      </c>
      <c r="K1086" t="n">
        <v>46.47</v>
      </c>
      <c r="L1086" t="n">
        <v>1.5</v>
      </c>
      <c r="M1086" t="n">
        <v>60</v>
      </c>
      <c r="N1086" t="n">
        <v>20.91</v>
      </c>
      <c r="O1086" t="n">
        <v>16746.01</v>
      </c>
      <c r="P1086" t="n">
        <v>127.55</v>
      </c>
      <c r="Q1086" t="n">
        <v>624.15</v>
      </c>
      <c r="R1086" t="n">
        <v>70.69</v>
      </c>
      <c r="S1086" t="n">
        <v>29.8</v>
      </c>
      <c r="T1086" t="n">
        <v>19090.85</v>
      </c>
      <c r="U1086" t="n">
        <v>0.42</v>
      </c>
      <c r="V1086" t="n">
        <v>0.78</v>
      </c>
      <c r="W1086" t="n">
        <v>2.46</v>
      </c>
      <c r="X1086" t="n">
        <v>1.24</v>
      </c>
      <c r="Y1086" t="n">
        <v>1</v>
      </c>
      <c r="Z1086" t="n">
        <v>10</v>
      </c>
    </row>
    <row r="1087">
      <c r="A1087" t="n">
        <v>3</v>
      </c>
      <c r="B1087" t="n">
        <v>65</v>
      </c>
      <c r="C1087" t="inlineStr">
        <is>
          <t xml:space="preserve">CONCLUIDO	</t>
        </is>
      </c>
      <c r="D1087" t="n">
        <v>6.5058</v>
      </c>
      <c r="E1087" t="n">
        <v>15.37</v>
      </c>
      <c r="F1087" t="n">
        <v>11.78</v>
      </c>
      <c r="G1087" t="n">
        <v>13.59</v>
      </c>
      <c r="H1087" t="n">
        <v>0.23</v>
      </c>
      <c r="I1087" t="n">
        <v>52</v>
      </c>
      <c r="J1087" t="n">
        <v>134.22</v>
      </c>
      <c r="K1087" t="n">
        <v>46.47</v>
      </c>
      <c r="L1087" t="n">
        <v>1.75</v>
      </c>
      <c r="M1087" t="n">
        <v>50</v>
      </c>
      <c r="N1087" t="n">
        <v>21</v>
      </c>
      <c r="O1087" t="n">
        <v>16787.35</v>
      </c>
      <c r="P1087" t="n">
        <v>124.46</v>
      </c>
      <c r="Q1087" t="n">
        <v>624.14</v>
      </c>
      <c r="R1087" t="n">
        <v>64.06</v>
      </c>
      <c r="S1087" t="n">
        <v>29.8</v>
      </c>
      <c r="T1087" t="n">
        <v>15830.54</v>
      </c>
      <c r="U1087" t="n">
        <v>0.47</v>
      </c>
      <c r="V1087" t="n">
        <v>0.79</v>
      </c>
      <c r="W1087" t="n">
        <v>2.44</v>
      </c>
      <c r="X1087" t="n">
        <v>1.03</v>
      </c>
      <c r="Y1087" t="n">
        <v>1</v>
      </c>
      <c r="Z1087" t="n">
        <v>10</v>
      </c>
    </row>
    <row r="1088">
      <c r="A1088" t="n">
        <v>4</v>
      </c>
      <c r="B1088" t="n">
        <v>65</v>
      </c>
      <c r="C1088" t="inlineStr">
        <is>
          <t xml:space="preserve">CONCLUIDO	</t>
        </is>
      </c>
      <c r="D1088" t="n">
        <v>6.6455</v>
      </c>
      <c r="E1088" t="n">
        <v>15.05</v>
      </c>
      <c r="F1088" t="n">
        <v>11.64</v>
      </c>
      <c r="G1088" t="n">
        <v>15.52</v>
      </c>
      <c r="H1088" t="n">
        <v>0.26</v>
      </c>
      <c r="I1088" t="n">
        <v>45</v>
      </c>
      <c r="J1088" t="n">
        <v>134.55</v>
      </c>
      <c r="K1088" t="n">
        <v>46.47</v>
      </c>
      <c r="L1088" t="n">
        <v>2</v>
      </c>
      <c r="M1088" t="n">
        <v>43</v>
      </c>
      <c r="N1088" t="n">
        <v>21.09</v>
      </c>
      <c r="O1088" t="n">
        <v>16828.84</v>
      </c>
      <c r="P1088" t="n">
        <v>122.15</v>
      </c>
      <c r="Q1088" t="n">
        <v>624.0700000000001</v>
      </c>
      <c r="R1088" t="n">
        <v>59.89</v>
      </c>
      <c r="S1088" t="n">
        <v>29.8</v>
      </c>
      <c r="T1088" t="n">
        <v>13780.5</v>
      </c>
      <c r="U1088" t="n">
        <v>0.5</v>
      </c>
      <c r="V1088" t="n">
        <v>0.8</v>
      </c>
      <c r="W1088" t="n">
        <v>2.43</v>
      </c>
      <c r="X1088" t="n">
        <v>0.89</v>
      </c>
      <c r="Y1088" t="n">
        <v>1</v>
      </c>
      <c r="Z1088" t="n">
        <v>10</v>
      </c>
    </row>
    <row r="1089">
      <c r="A1089" t="n">
        <v>5</v>
      </c>
      <c r="B1089" t="n">
        <v>65</v>
      </c>
      <c r="C1089" t="inlineStr">
        <is>
          <t xml:space="preserve">CONCLUIDO	</t>
        </is>
      </c>
      <c r="D1089" t="n">
        <v>6.7536</v>
      </c>
      <c r="E1089" t="n">
        <v>14.81</v>
      </c>
      <c r="F1089" t="n">
        <v>11.54</v>
      </c>
      <c r="G1089" t="n">
        <v>17.31</v>
      </c>
      <c r="H1089" t="n">
        <v>0.29</v>
      </c>
      <c r="I1089" t="n">
        <v>40</v>
      </c>
      <c r="J1089" t="n">
        <v>134.89</v>
      </c>
      <c r="K1089" t="n">
        <v>46.47</v>
      </c>
      <c r="L1089" t="n">
        <v>2.25</v>
      </c>
      <c r="M1089" t="n">
        <v>38</v>
      </c>
      <c r="N1089" t="n">
        <v>21.17</v>
      </c>
      <c r="O1089" t="n">
        <v>16870.25</v>
      </c>
      <c r="P1089" t="n">
        <v>120.06</v>
      </c>
      <c r="Q1089" t="n">
        <v>624</v>
      </c>
      <c r="R1089" t="n">
        <v>56.92</v>
      </c>
      <c r="S1089" t="n">
        <v>29.8</v>
      </c>
      <c r="T1089" t="n">
        <v>12316.04</v>
      </c>
      <c r="U1089" t="n">
        <v>0.52</v>
      </c>
      <c r="V1089" t="n">
        <v>0.8100000000000001</v>
      </c>
      <c r="W1089" t="n">
        <v>2.42</v>
      </c>
      <c r="X1089" t="n">
        <v>0.79</v>
      </c>
      <c r="Y1089" t="n">
        <v>1</v>
      </c>
      <c r="Z1089" t="n">
        <v>10</v>
      </c>
    </row>
    <row r="1090">
      <c r="A1090" t="n">
        <v>6</v>
      </c>
      <c r="B1090" t="n">
        <v>65</v>
      </c>
      <c r="C1090" t="inlineStr">
        <is>
          <t xml:space="preserve">CONCLUIDO	</t>
        </is>
      </c>
      <c r="D1090" t="n">
        <v>6.8607</v>
      </c>
      <c r="E1090" t="n">
        <v>14.58</v>
      </c>
      <c r="F1090" t="n">
        <v>11.44</v>
      </c>
      <c r="G1090" t="n">
        <v>19.62</v>
      </c>
      <c r="H1090" t="n">
        <v>0.33</v>
      </c>
      <c r="I1090" t="n">
        <v>35</v>
      </c>
      <c r="J1090" t="n">
        <v>135.22</v>
      </c>
      <c r="K1090" t="n">
        <v>46.47</v>
      </c>
      <c r="L1090" t="n">
        <v>2.5</v>
      </c>
      <c r="M1090" t="n">
        <v>33</v>
      </c>
      <c r="N1090" t="n">
        <v>21.26</v>
      </c>
      <c r="O1090" t="n">
        <v>16911.68</v>
      </c>
      <c r="P1090" t="n">
        <v>118.02</v>
      </c>
      <c r="Q1090" t="n">
        <v>624.12</v>
      </c>
      <c r="R1090" t="n">
        <v>53.83</v>
      </c>
      <c r="S1090" t="n">
        <v>29.8</v>
      </c>
      <c r="T1090" t="n">
        <v>10796.52</v>
      </c>
      <c r="U1090" t="n">
        <v>0.55</v>
      </c>
      <c r="V1090" t="n">
        <v>0.82</v>
      </c>
      <c r="W1090" t="n">
        <v>2.41</v>
      </c>
      <c r="X1090" t="n">
        <v>0.6899999999999999</v>
      </c>
      <c r="Y1090" t="n">
        <v>1</v>
      </c>
      <c r="Z1090" t="n">
        <v>10</v>
      </c>
    </row>
    <row r="1091">
      <c r="A1091" t="n">
        <v>7</v>
      </c>
      <c r="B1091" t="n">
        <v>65</v>
      </c>
      <c r="C1091" t="inlineStr">
        <is>
          <t xml:space="preserve">CONCLUIDO	</t>
        </is>
      </c>
      <c r="D1091" t="n">
        <v>6.926</v>
      </c>
      <c r="E1091" t="n">
        <v>14.44</v>
      </c>
      <c r="F1091" t="n">
        <v>11.39</v>
      </c>
      <c r="G1091" t="n">
        <v>21.35</v>
      </c>
      <c r="H1091" t="n">
        <v>0.36</v>
      </c>
      <c r="I1091" t="n">
        <v>32</v>
      </c>
      <c r="J1091" t="n">
        <v>135.56</v>
      </c>
      <c r="K1091" t="n">
        <v>46.47</v>
      </c>
      <c r="L1091" t="n">
        <v>2.75</v>
      </c>
      <c r="M1091" t="n">
        <v>30</v>
      </c>
      <c r="N1091" t="n">
        <v>21.34</v>
      </c>
      <c r="O1091" t="n">
        <v>16953.14</v>
      </c>
      <c r="P1091" t="n">
        <v>116.72</v>
      </c>
      <c r="Q1091" t="n">
        <v>624.05</v>
      </c>
      <c r="R1091" t="n">
        <v>52.21</v>
      </c>
      <c r="S1091" t="n">
        <v>29.8</v>
      </c>
      <c r="T1091" t="n">
        <v>10004.81</v>
      </c>
      <c r="U1091" t="n">
        <v>0.57</v>
      </c>
      <c r="V1091" t="n">
        <v>0.82</v>
      </c>
      <c r="W1091" t="n">
        <v>2.41</v>
      </c>
      <c r="X1091" t="n">
        <v>0.64</v>
      </c>
      <c r="Y1091" t="n">
        <v>1</v>
      </c>
      <c r="Z1091" t="n">
        <v>10</v>
      </c>
    </row>
    <row r="1092">
      <c r="A1092" t="n">
        <v>8</v>
      </c>
      <c r="B1092" t="n">
        <v>65</v>
      </c>
      <c r="C1092" t="inlineStr">
        <is>
          <t xml:space="preserve">CONCLUIDO	</t>
        </is>
      </c>
      <c r="D1092" t="n">
        <v>6.9961</v>
      </c>
      <c r="E1092" t="n">
        <v>14.29</v>
      </c>
      <c r="F1092" t="n">
        <v>11.32</v>
      </c>
      <c r="G1092" t="n">
        <v>23.43</v>
      </c>
      <c r="H1092" t="n">
        <v>0.39</v>
      </c>
      <c r="I1092" t="n">
        <v>29</v>
      </c>
      <c r="J1092" t="n">
        <v>135.9</v>
      </c>
      <c r="K1092" t="n">
        <v>46.47</v>
      </c>
      <c r="L1092" t="n">
        <v>3</v>
      </c>
      <c r="M1092" t="n">
        <v>27</v>
      </c>
      <c r="N1092" t="n">
        <v>21.43</v>
      </c>
      <c r="O1092" t="n">
        <v>16994.64</v>
      </c>
      <c r="P1092" t="n">
        <v>115.02</v>
      </c>
      <c r="Q1092" t="n">
        <v>624.04</v>
      </c>
      <c r="R1092" t="n">
        <v>50.24</v>
      </c>
      <c r="S1092" t="n">
        <v>29.8</v>
      </c>
      <c r="T1092" t="n">
        <v>9033.370000000001</v>
      </c>
      <c r="U1092" t="n">
        <v>0.59</v>
      </c>
      <c r="V1092" t="n">
        <v>0.82</v>
      </c>
      <c r="W1092" t="n">
        <v>2.4</v>
      </c>
      <c r="X1092" t="n">
        <v>0.58</v>
      </c>
      <c r="Y1092" t="n">
        <v>1</v>
      </c>
      <c r="Z1092" t="n">
        <v>10</v>
      </c>
    </row>
    <row r="1093">
      <c r="A1093" t="n">
        <v>9</v>
      </c>
      <c r="B1093" t="n">
        <v>65</v>
      </c>
      <c r="C1093" t="inlineStr">
        <is>
          <t xml:space="preserve">CONCLUIDO	</t>
        </is>
      </c>
      <c r="D1093" t="n">
        <v>7.0737</v>
      </c>
      <c r="E1093" t="n">
        <v>14.14</v>
      </c>
      <c r="F1093" t="n">
        <v>11.25</v>
      </c>
      <c r="G1093" t="n">
        <v>25.96</v>
      </c>
      <c r="H1093" t="n">
        <v>0.42</v>
      </c>
      <c r="I1093" t="n">
        <v>26</v>
      </c>
      <c r="J1093" t="n">
        <v>136.23</v>
      </c>
      <c r="K1093" t="n">
        <v>46.47</v>
      </c>
      <c r="L1093" t="n">
        <v>3.25</v>
      </c>
      <c r="M1093" t="n">
        <v>24</v>
      </c>
      <c r="N1093" t="n">
        <v>21.52</v>
      </c>
      <c r="O1093" t="n">
        <v>17036.16</v>
      </c>
      <c r="P1093" t="n">
        <v>113.08</v>
      </c>
      <c r="Q1093" t="n">
        <v>624.08</v>
      </c>
      <c r="R1093" t="n">
        <v>47.98</v>
      </c>
      <c r="S1093" t="n">
        <v>29.8</v>
      </c>
      <c r="T1093" t="n">
        <v>7919.24</v>
      </c>
      <c r="U1093" t="n">
        <v>0.62</v>
      </c>
      <c r="V1093" t="n">
        <v>0.83</v>
      </c>
      <c r="W1093" t="n">
        <v>2.39</v>
      </c>
      <c r="X1093" t="n">
        <v>0.5</v>
      </c>
      <c r="Y1093" t="n">
        <v>1</v>
      </c>
      <c r="Z1093" t="n">
        <v>10</v>
      </c>
    </row>
    <row r="1094">
      <c r="A1094" t="n">
        <v>10</v>
      </c>
      <c r="B1094" t="n">
        <v>65</v>
      </c>
      <c r="C1094" t="inlineStr">
        <is>
          <t xml:space="preserve">CONCLUIDO	</t>
        </is>
      </c>
      <c r="D1094" t="n">
        <v>7.1219</v>
      </c>
      <c r="E1094" t="n">
        <v>14.04</v>
      </c>
      <c r="F1094" t="n">
        <v>11.21</v>
      </c>
      <c r="G1094" t="n">
        <v>28.02</v>
      </c>
      <c r="H1094" t="n">
        <v>0.45</v>
      </c>
      <c r="I1094" t="n">
        <v>24</v>
      </c>
      <c r="J1094" t="n">
        <v>136.57</v>
      </c>
      <c r="K1094" t="n">
        <v>46.47</v>
      </c>
      <c r="L1094" t="n">
        <v>3.5</v>
      </c>
      <c r="M1094" t="n">
        <v>22</v>
      </c>
      <c r="N1094" t="n">
        <v>21.6</v>
      </c>
      <c r="O1094" t="n">
        <v>17077.72</v>
      </c>
      <c r="P1094" t="n">
        <v>111.95</v>
      </c>
      <c r="Q1094" t="n">
        <v>623.97</v>
      </c>
      <c r="R1094" t="n">
        <v>46.6</v>
      </c>
      <c r="S1094" t="n">
        <v>29.8</v>
      </c>
      <c r="T1094" t="n">
        <v>7239.61</v>
      </c>
      <c r="U1094" t="n">
        <v>0.64</v>
      </c>
      <c r="V1094" t="n">
        <v>0.83</v>
      </c>
      <c r="W1094" t="n">
        <v>2.39</v>
      </c>
      <c r="X1094" t="n">
        <v>0.46</v>
      </c>
      <c r="Y1094" t="n">
        <v>1</v>
      </c>
      <c r="Z1094" t="n">
        <v>10</v>
      </c>
    </row>
    <row r="1095">
      <c r="A1095" t="n">
        <v>11</v>
      </c>
      <c r="B1095" t="n">
        <v>65</v>
      </c>
      <c r="C1095" t="inlineStr">
        <is>
          <t xml:space="preserve">CONCLUIDO	</t>
        </is>
      </c>
      <c r="D1095" t="n">
        <v>7.1392</v>
      </c>
      <c r="E1095" t="n">
        <v>14.01</v>
      </c>
      <c r="F1095" t="n">
        <v>11.2</v>
      </c>
      <c r="G1095" t="n">
        <v>29.22</v>
      </c>
      <c r="H1095" t="n">
        <v>0.48</v>
      </c>
      <c r="I1095" t="n">
        <v>23</v>
      </c>
      <c r="J1095" t="n">
        <v>136.91</v>
      </c>
      <c r="K1095" t="n">
        <v>46.47</v>
      </c>
      <c r="L1095" t="n">
        <v>3.75</v>
      </c>
      <c r="M1095" t="n">
        <v>21</v>
      </c>
      <c r="N1095" t="n">
        <v>21.69</v>
      </c>
      <c r="O1095" t="n">
        <v>17119.3</v>
      </c>
      <c r="P1095" t="n">
        <v>110.87</v>
      </c>
      <c r="Q1095" t="n">
        <v>624.0599999999999</v>
      </c>
      <c r="R1095" t="n">
        <v>46.41</v>
      </c>
      <c r="S1095" t="n">
        <v>29.8</v>
      </c>
      <c r="T1095" t="n">
        <v>7148.36</v>
      </c>
      <c r="U1095" t="n">
        <v>0.64</v>
      </c>
      <c r="V1095" t="n">
        <v>0.83</v>
      </c>
      <c r="W1095" t="n">
        <v>2.39</v>
      </c>
      <c r="X1095" t="n">
        <v>0.45</v>
      </c>
      <c r="Y1095" t="n">
        <v>1</v>
      </c>
      <c r="Z1095" t="n">
        <v>10</v>
      </c>
    </row>
    <row r="1096">
      <c r="A1096" t="n">
        <v>12</v>
      </c>
      <c r="B1096" t="n">
        <v>65</v>
      </c>
      <c r="C1096" t="inlineStr">
        <is>
          <t xml:space="preserve">CONCLUIDO	</t>
        </is>
      </c>
      <c r="D1096" t="n">
        <v>7.1928</v>
      </c>
      <c r="E1096" t="n">
        <v>13.9</v>
      </c>
      <c r="F1096" t="n">
        <v>11.15</v>
      </c>
      <c r="G1096" t="n">
        <v>31.86</v>
      </c>
      <c r="H1096" t="n">
        <v>0.52</v>
      </c>
      <c r="I1096" t="n">
        <v>21</v>
      </c>
      <c r="J1096" t="n">
        <v>137.25</v>
      </c>
      <c r="K1096" t="n">
        <v>46.47</v>
      </c>
      <c r="L1096" t="n">
        <v>4</v>
      </c>
      <c r="M1096" t="n">
        <v>19</v>
      </c>
      <c r="N1096" t="n">
        <v>21.78</v>
      </c>
      <c r="O1096" t="n">
        <v>17160.92</v>
      </c>
      <c r="P1096" t="n">
        <v>109.2</v>
      </c>
      <c r="Q1096" t="n">
        <v>624.02</v>
      </c>
      <c r="R1096" t="n">
        <v>44.79</v>
      </c>
      <c r="S1096" t="n">
        <v>29.8</v>
      </c>
      <c r="T1096" t="n">
        <v>6350.03</v>
      </c>
      <c r="U1096" t="n">
        <v>0.67</v>
      </c>
      <c r="V1096" t="n">
        <v>0.84</v>
      </c>
      <c r="W1096" t="n">
        <v>2.39</v>
      </c>
      <c r="X1096" t="n">
        <v>0.4</v>
      </c>
      <c r="Y1096" t="n">
        <v>1</v>
      </c>
      <c r="Z1096" t="n">
        <v>10</v>
      </c>
    </row>
    <row r="1097">
      <c r="A1097" t="n">
        <v>13</v>
      </c>
      <c r="B1097" t="n">
        <v>65</v>
      </c>
      <c r="C1097" t="inlineStr">
        <is>
          <t xml:space="preserve">CONCLUIDO	</t>
        </is>
      </c>
      <c r="D1097" t="n">
        <v>7.2212</v>
      </c>
      <c r="E1097" t="n">
        <v>13.85</v>
      </c>
      <c r="F1097" t="n">
        <v>11.12</v>
      </c>
      <c r="G1097" t="n">
        <v>33.37</v>
      </c>
      <c r="H1097" t="n">
        <v>0.55</v>
      </c>
      <c r="I1097" t="n">
        <v>20</v>
      </c>
      <c r="J1097" t="n">
        <v>137.58</v>
      </c>
      <c r="K1097" t="n">
        <v>46.47</v>
      </c>
      <c r="L1097" t="n">
        <v>4.25</v>
      </c>
      <c r="M1097" t="n">
        <v>18</v>
      </c>
      <c r="N1097" t="n">
        <v>21.87</v>
      </c>
      <c r="O1097" t="n">
        <v>17202.57</v>
      </c>
      <c r="P1097" t="n">
        <v>107.85</v>
      </c>
      <c r="Q1097" t="n">
        <v>624.02</v>
      </c>
      <c r="R1097" t="n">
        <v>44.03</v>
      </c>
      <c r="S1097" t="n">
        <v>29.8</v>
      </c>
      <c r="T1097" t="n">
        <v>5975.25</v>
      </c>
      <c r="U1097" t="n">
        <v>0.68</v>
      </c>
      <c r="V1097" t="n">
        <v>0.84</v>
      </c>
      <c r="W1097" t="n">
        <v>2.38</v>
      </c>
      <c r="X1097" t="n">
        <v>0.38</v>
      </c>
      <c r="Y1097" t="n">
        <v>1</v>
      </c>
      <c r="Z1097" t="n">
        <v>10</v>
      </c>
    </row>
    <row r="1098">
      <c r="A1098" t="n">
        <v>14</v>
      </c>
      <c r="B1098" t="n">
        <v>65</v>
      </c>
      <c r="C1098" t="inlineStr">
        <is>
          <t xml:space="preserve">CONCLUIDO	</t>
        </is>
      </c>
      <c r="D1098" t="n">
        <v>7.2639</v>
      </c>
      <c r="E1098" t="n">
        <v>13.77</v>
      </c>
      <c r="F1098" t="n">
        <v>11.1</v>
      </c>
      <c r="G1098" t="n">
        <v>36.99</v>
      </c>
      <c r="H1098" t="n">
        <v>0.58</v>
      </c>
      <c r="I1098" t="n">
        <v>18</v>
      </c>
      <c r="J1098" t="n">
        <v>137.92</v>
      </c>
      <c r="K1098" t="n">
        <v>46.47</v>
      </c>
      <c r="L1098" t="n">
        <v>4.5</v>
      </c>
      <c r="M1098" t="n">
        <v>16</v>
      </c>
      <c r="N1098" t="n">
        <v>21.95</v>
      </c>
      <c r="O1098" t="n">
        <v>17244.24</v>
      </c>
      <c r="P1098" t="n">
        <v>106.47</v>
      </c>
      <c r="Q1098" t="n">
        <v>623.99</v>
      </c>
      <c r="R1098" t="n">
        <v>43.13</v>
      </c>
      <c r="S1098" t="n">
        <v>29.8</v>
      </c>
      <c r="T1098" t="n">
        <v>5533.17</v>
      </c>
      <c r="U1098" t="n">
        <v>0.6899999999999999</v>
      </c>
      <c r="V1098" t="n">
        <v>0.84</v>
      </c>
      <c r="W1098" t="n">
        <v>2.38</v>
      </c>
      <c r="X1098" t="n">
        <v>0.35</v>
      </c>
      <c r="Y1098" t="n">
        <v>1</v>
      </c>
      <c r="Z1098" t="n">
        <v>10</v>
      </c>
    </row>
    <row r="1099">
      <c r="A1099" t="n">
        <v>15</v>
      </c>
      <c r="B1099" t="n">
        <v>65</v>
      </c>
      <c r="C1099" t="inlineStr">
        <is>
          <t xml:space="preserve">CONCLUIDO	</t>
        </is>
      </c>
      <c r="D1099" t="n">
        <v>7.2907</v>
      </c>
      <c r="E1099" t="n">
        <v>13.72</v>
      </c>
      <c r="F1099" t="n">
        <v>11.07</v>
      </c>
      <c r="G1099" t="n">
        <v>39.08</v>
      </c>
      <c r="H1099" t="n">
        <v>0.61</v>
      </c>
      <c r="I1099" t="n">
        <v>17</v>
      </c>
      <c r="J1099" t="n">
        <v>138.26</v>
      </c>
      <c r="K1099" t="n">
        <v>46.47</v>
      </c>
      <c r="L1099" t="n">
        <v>4.75</v>
      </c>
      <c r="M1099" t="n">
        <v>15</v>
      </c>
      <c r="N1099" t="n">
        <v>22.04</v>
      </c>
      <c r="O1099" t="n">
        <v>17285.95</v>
      </c>
      <c r="P1099" t="n">
        <v>104.94</v>
      </c>
      <c r="Q1099" t="n">
        <v>624.0599999999999</v>
      </c>
      <c r="R1099" t="n">
        <v>42.36</v>
      </c>
      <c r="S1099" t="n">
        <v>29.8</v>
      </c>
      <c r="T1099" t="n">
        <v>5154.99</v>
      </c>
      <c r="U1099" t="n">
        <v>0.7</v>
      </c>
      <c r="V1099" t="n">
        <v>0.84</v>
      </c>
      <c r="W1099" t="n">
        <v>2.38</v>
      </c>
      <c r="X1099" t="n">
        <v>0.33</v>
      </c>
      <c r="Y1099" t="n">
        <v>1</v>
      </c>
      <c r="Z1099" t="n">
        <v>10</v>
      </c>
    </row>
    <row r="1100">
      <c r="A1100" t="n">
        <v>16</v>
      </c>
      <c r="B1100" t="n">
        <v>65</v>
      </c>
      <c r="C1100" t="inlineStr">
        <is>
          <t xml:space="preserve">CONCLUIDO	</t>
        </is>
      </c>
      <c r="D1100" t="n">
        <v>7.3251</v>
      </c>
      <c r="E1100" t="n">
        <v>13.65</v>
      </c>
      <c r="F1100" t="n">
        <v>11.04</v>
      </c>
      <c r="G1100" t="n">
        <v>41.38</v>
      </c>
      <c r="H1100" t="n">
        <v>0.64</v>
      </c>
      <c r="I1100" t="n">
        <v>16</v>
      </c>
      <c r="J1100" t="n">
        <v>138.6</v>
      </c>
      <c r="K1100" t="n">
        <v>46.47</v>
      </c>
      <c r="L1100" t="n">
        <v>5</v>
      </c>
      <c r="M1100" t="n">
        <v>14</v>
      </c>
      <c r="N1100" t="n">
        <v>22.13</v>
      </c>
      <c r="O1100" t="n">
        <v>17327.69</v>
      </c>
      <c r="P1100" t="n">
        <v>104.14</v>
      </c>
      <c r="Q1100" t="n">
        <v>623.97</v>
      </c>
      <c r="R1100" t="n">
        <v>41.26</v>
      </c>
      <c r="S1100" t="n">
        <v>29.8</v>
      </c>
      <c r="T1100" t="n">
        <v>4609.52</v>
      </c>
      <c r="U1100" t="n">
        <v>0.72</v>
      </c>
      <c r="V1100" t="n">
        <v>0.85</v>
      </c>
      <c r="W1100" t="n">
        <v>2.38</v>
      </c>
      <c r="X1100" t="n">
        <v>0.29</v>
      </c>
      <c r="Y1100" t="n">
        <v>1</v>
      </c>
      <c r="Z1100" t="n">
        <v>10</v>
      </c>
    </row>
    <row r="1101">
      <c r="A1101" t="n">
        <v>17</v>
      </c>
      <c r="B1101" t="n">
        <v>65</v>
      </c>
      <c r="C1101" t="inlineStr">
        <is>
          <t xml:space="preserve">CONCLUIDO	</t>
        </is>
      </c>
      <c r="D1101" t="n">
        <v>7.3366</v>
      </c>
      <c r="E1101" t="n">
        <v>13.63</v>
      </c>
      <c r="F1101" t="n">
        <v>11.04</v>
      </c>
      <c r="G1101" t="n">
        <v>44.17</v>
      </c>
      <c r="H1101" t="n">
        <v>0.67</v>
      </c>
      <c r="I1101" t="n">
        <v>15</v>
      </c>
      <c r="J1101" t="n">
        <v>138.94</v>
      </c>
      <c r="K1101" t="n">
        <v>46.47</v>
      </c>
      <c r="L1101" t="n">
        <v>5.25</v>
      </c>
      <c r="M1101" t="n">
        <v>13</v>
      </c>
      <c r="N1101" t="n">
        <v>22.22</v>
      </c>
      <c r="O1101" t="n">
        <v>17369.47</v>
      </c>
      <c r="P1101" t="n">
        <v>102.4</v>
      </c>
      <c r="Q1101" t="n">
        <v>623.98</v>
      </c>
      <c r="R1101" t="n">
        <v>41.69</v>
      </c>
      <c r="S1101" t="n">
        <v>29.8</v>
      </c>
      <c r="T1101" t="n">
        <v>4827.51</v>
      </c>
      <c r="U1101" t="n">
        <v>0.71</v>
      </c>
      <c r="V1101" t="n">
        <v>0.85</v>
      </c>
      <c r="W1101" t="n">
        <v>2.37</v>
      </c>
      <c r="X1101" t="n">
        <v>0.29</v>
      </c>
      <c r="Y1101" t="n">
        <v>1</v>
      </c>
      <c r="Z1101" t="n">
        <v>10</v>
      </c>
    </row>
    <row r="1102">
      <c r="A1102" t="n">
        <v>18</v>
      </c>
      <c r="B1102" t="n">
        <v>65</v>
      </c>
      <c r="C1102" t="inlineStr">
        <is>
          <t xml:space="preserve">CONCLUIDO	</t>
        </is>
      </c>
      <c r="D1102" t="n">
        <v>7.3457</v>
      </c>
      <c r="E1102" t="n">
        <v>13.61</v>
      </c>
      <c r="F1102" t="n">
        <v>11.02</v>
      </c>
      <c r="G1102" t="n">
        <v>44.1</v>
      </c>
      <c r="H1102" t="n">
        <v>0.7</v>
      </c>
      <c r="I1102" t="n">
        <v>15</v>
      </c>
      <c r="J1102" t="n">
        <v>139.28</v>
      </c>
      <c r="K1102" t="n">
        <v>46.47</v>
      </c>
      <c r="L1102" t="n">
        <v>5.5</v>
      </c>
      <c r="M1102" t="n">
        <v>13</v>
      </c>
      <c r="N1102" t="n">
        <v>22.31</v>
      </c>
      <c r="O1102" t="n">
        <v>17411.27</v>
      </c>
      <c r="P1102" t="n">
        <v>101.2</v>
      </c>
      <c r="Q1102" t="n">
        <v>624.01</v>
      </c>
      <c r="R1102" t="n">
        <v>41.03</v>
      </c>
      <c r="S1102" t="n">
        <v>29.8</v>
      </c>
      <c r="T1102" t="n">
        <v>4498.29</v>
      </c>
      <c r="U1102" t="n">
        <v>0.73</v>
      </c>
      <c r="V1102" t="n">
        <v>0.85</v>
      </c>
      <c r="W1102" t="n">
        <v>2.37</v>
      </c>
      <c r="X1102" t="n">
        <v>0.28</v>
      </c>
      <c r="Y1102" t="n">
        <v>1</v>
      </c>
      <c r="Z1102" t="n">
        <v>10</v>
      </c>
    </row>
    <row r="1103">
      <c r="A1103" t="n">
        <v>19</v>
      </c>
      <c r="B1103" t="n">
        <v>65</v>
      </c>
      <c r="C1103" t="inlineStr">
        <is>
          <t xml:space="preserve">CONCLUIDO	</t>
        </is>
      </c>
      <c r="D1103" t="n">
        <v>7.3781</v>
      </c>
      <c r="E1103" t="n">
        <v>13.55</v>
      </c>
      <c r="F1103" t="n">
        <v>10.99</v>
      </c>
      <c r="G1103" t="n">
        <v>47.11</v>
      </c>
      <c r="H1103" t="n">
        <v>0.73</v>
      </c>
      <c r="I1103" t="n">
        <v>14</v>
      </c>
      <c r="J1103" t="n">
        <v>139.61</v>
      </c>
      <c r="K1103" t="n">
        <v>46.47</v>
      </c>
      <c r="L1103" t="n">
        <v>5.75</v>
      </c>
      <c r="M1103" t="n">
        <v>12</v>
      </c>
      <c r="N1103" t="n">
        <v>22.4</v>
      </c>
      <c r="O1103" t="n">
        <v>17453.1</v>
      </c>
      <c r="P1103" t="n">
        <v>100.02</v>
      </c>
      <c r="Q1103" t="n">
        <v>623.97</v>
      </c>
      <c r="R1103" t="n">
        <v>39.94</v>
      </c>
      <c r="S1103" t="n">
        <v>29.8</v>
      </c>
      <c r="T1103" t="n">
        <v>3956.78</v>
      </c>
      <c r="U1103" t="n">
        <v>0.75</v>
      </c>
      <c r="V1103" t="n">
        <v>0.85</v>
      </c>
      <c r="W1103" t="n">
        <v>2.37</v>
      </c>
      <c r="X1103" t="n">
        <v>0.25</v>
      </c>
      <c r="Y1103" t="n">
        <v>1</v>
      </c>
      <c r="Z1103" t="n">
        <v>10</v>
      </c>
    </row>
    <row r="1104">
      <c r="A1104" t="n">
        <v>20</v>
      </c>
      <c r="B1104" t="n">
        <v>65</v>
      </c>
      <c r="C1104" t="inlineStr">
        <is>
          <t xml:space="preserve">CONCLUIDO	</t>
        </is>
      </c>
      <c r="D1104" t="n">
        <v>7.3933</v>
      </c>
      <c r="E1104" t="n">
        <v>13.53</v>
      </c>
      <c r="F1104" t="n">
        <v>10.99</v>
      </c>
      <c r="G1104" t="n">
        <v>50.73</v>
      </c>
      <c r="H1104" t="n">
        <v>0.76</v>
      </c>
      <c r="I1104" t="n">
        <v>13</v>
      </c>
      <c r="J1104" t="n">
        <v>139.95</v>
      </c>
      <c r="K1104" t="n">
        <v>46.47</v>
      </c>
      <c r="L1104" t="n">
        <v>6</v>
      </c>
      <c r="M1104" t="n">
        <v>11</v>
      </c>
      <c r="N1104" t="n">
        <v>22.49</v>
      </c>
      <c r="O1104" t="n">
        <v>17494.97</v>
      </c>
      <c r="P1104" t="n">
        <v>98.98</v>
      </c>
      <c r="Q1104" t="n">
        <v>623.97</v>
      </c>
      <c r="R1104" t="n">
        <v>39.93</v>
      </c>
      <c r="S1104" t="n">
        <v>29.8</v>
      </c>
      <c r="T1104" t="n">
        <v>3958.01</v>
      </c>
      <c r="U1104" t="n">
        <v>0.75</v>
      </c>
      <c r="V1104" t="n">
        <v>0.85</v>
      </c>
      <c r="W1104" t="n">
        <v>2.37</v>
      </c>
      <c r="X1104" t="n">
        <v>0.24</v>
      </c>
      <c r="Y1104" t="n">
        <v>1</v>
      </c>
      <c r="Z1104" t="n">
        <v>10</v>
      </c>
    </row>
    <row r="1105">
      <c r="A1105" t="n">
        <v>21</v>
      </c>
      <c r="B1105" t="n">
        <v>65</v>
      </c>
      <c r="C1105" t="inlineStr">
        <is>
          <t xml:space="preserve">CONCLUIDO	</t>
        </is>
      </c>
      <c r="D1105" t="n">
        <v>7.3925</v>
      </c>
      <c r="E1105" t="n">
        <v>13.53</v>
      </c>
      <c r="F1105" t="n">
        <v>10.99</v>
      </c>
      <c r="G1105" t="n">
        <v>50.74</v>
      </c>
      <c r="H1105" t="n">
        <v>0.79</v>
      </c>
      <c r="I1105" t="n">
        <v>13</v>
      </c>
      <c r="J1105" t="n">
        <v>140.29</v>
      </c>
      <c r="K1105" t="n">
        <v>46.47</v>
      </c>
      <c r="L1105" t="n">
        <v>6.25</v>
      </c>
      <c r="M1105" t="n">
        <v>11</v>
      </c>
      <c r="N1105" t="n">
        <v>22.58</v>
      </c>
      <c r="O1105" t="n">
        <v>17536.87</v>
      </c>
      <c r="P1105" t="n">
        <v>97.13</v>
      </c>
      <c r="Q1105" t="n">
        <v>623.98</v>
      </c>
      <c r="R1105" t="n">
        <v>39.93</v>
      </c>
      <c r="S1105" t="n">
        <v>29.8</v>
      </c>
      <c r="T1105" t="n">
        <v>3958.16</v>
      </c>
      <c r="U1105" t="n">
        <v>0.75</v>
      </c>
      <c r="V1105" t="n">
        <v>0.85</v>
      </c>
      <c r="W1105" t="n">
        <v>2.38</v>
      </c>
      <c r="X1105" t="n">
        <v>0.25</v>
      </c>
      <c r="Y1105" t="n">
        <v>1</v>
      </c>
      <c r="Z1105" t="n">
        <v>10</v>
      </c>
    </row>
    <row r="1106">
      <c r="A1106" t="n">
        <v>22</v>
      </c>
      <c r="B1106" t="n">
        <v>65</v>
      </c>
      <c r="C1106" t="inlineStr">
        <is>
          <t xml:space="preserve">CONCLUIDO	</t>
        </is>
      </c>
      <c r="D1106" t="n">
        <v>7.4131</v>
      </c>
      <c r="E1106" t="n">
        <v>13.49</v>
      </c>
      <c r="F1106" t="n">
        <v>10.98</v>
      </c>
      <c r="G1106" t="n">
        <v>54.91</v>
      </c>
      <c r="H1106" t="n">
        <v>0.82</v>
      </c>
      <c r="I1106" t="n">
        <v>12</v>
      </c>
      <c r="J1106" t="n">
        <v>140.63</v>
      </c>
      <c r="K1106" t="n">
        <v>46.47</v>
      </c>
      <c r="L1106" t="n">
        <v>6.5</v>
      </c>
      <c r="M1106" t="n">
        <v>8</v>
      </c>
      <c r="N1106" t="n">
        <v>22.67</v>
      </c>
      <c r="O1106" t="n">
        <v>17578.8</v>
      </c>
      <c r="P1106" t="n">
        <v>96.33</v>
      </c>
      <c r="Q1106" t="n">
        <v>623.97</v>
      </c>
      <c r="R1106" t="n">
        <v>39.48</v>
      </c>
      <c r="S1106" t="n">
        <v>29.8</v>
      </c>
      <c r="T1106" t="n">
        <v>3739.25</v>
      </c>
      <c r="U1106" t="n">
        <v>0.75</v>
      </c>
      <c r="V1106" t="n">
        <v>0.85</v>
      </c>
      <c r="W1106" t="n">
        <v>2.38</v>
      </c>
      <c r="X1106" t="n">
        <v>0.24</v>
      </c>
      <c r="Y1106" t="n">
        <v>1</v>
      </c>
      <c r="Z1106" t="n">
        <v>10</v>
      </c>
    </row>
    <row r="1107">
      <c r="A1107" t="n">
        <v>23</v>
      </c>
      <c r="B1107" t="n">
        <v>65</v>
      </c>
      <c r="C1107" t="inlineStr">
        <is>
          <t xml:space="preserve">CONCLUIDO	</t>
        </is>
      </c>
      <c r="D1107" t="n">
        <v>7.415</v>
      </c>
      <c r="E1107" t="n">
        <v>13.49</v>
      </c>
      <c r="F1107" t="n">
        <v>10.98</v>
      </c>
      <c r="G1107" t="n">
        <v>54.9</v>
      </c>
      <c r="H1107" t="n">
        <v>0.85</v>
      </c>
      <c r="I1107" t="n">
        <v>12</v>
      </c>
      <c r="J1107" t="n">
        <v>140.97</v>
      </c>
      <c r="K1107" t="n">
        <v>46.47</v>
      </c>
      <c r="L1107" t="n">
        <v>6.75</v>
      </c>
      <c r="M1107" t="n">
        <v>7</v>
      </c>
      <c r="N1107" t="n">
        <v>22.76</v>
      </c>
      <c r="O1107" t="n">
        <v>17620.76</v>
      </c>
      <c r="P1107" t="n">
        <v>95.48999999999999</v>
      </c>
      <c r="Q1107" t="n">
        <v>623.99</v>
      </c>
      <c r="R1107" t="n">
        <v>39.45</v>
      </c>
      <c r="S1107" t="n">
        <v>29.8</v>
      </c>
      <c r="T1107" t="n">
        <v>3722.61</v>
      </c>
      <c r="U1107" t="n">
        <v>0.76</v>
      </c>
      <c r="V1107" t="n">
        <v>0.85</v>
      </c>
      <c r="W1107" t="n">
        <v>2.38</v>
      </c>
      <c r="X1107" t="n">
        <v>0.23</v>
      </c>
      <c r="Y1107" t="n">
        <v>1</v>
      </c>
      <c r="Z1107" t="n">
        <v>10</v>
      </c>
    </row>
    <row r="1108">
      <c r="A1108" t="n">
        <v>24</v>
      </c>
      <c r="B1108" t="n">
        <v>65</v>
      </c>
      <c r="C1108" t="inlineStr">
        <is>
          <t xml:space="preserve">CONCLUIDO	</t>
        </is>
      </c>
      <c r="D1108" t="n">
        <v>7.4505</v>
      </c>
      <c r="E1108" t="n">
        <v>13.42</v>
      </c>
      <c r="F1108" t="n">
        <v>10.94</v>
      </c>
      <c r="G1108" t="n">
        <v>59.68</v>
      </c>
      <c r="H1108" t="n">
        <v>0.88</v>
      </c>
      <c r="I1108" t="n">
        <v>11</v>
      </c>
      <c r="J1108" t="n">
        <v>141.31</v>
      </c>
      <c r="K1108" t="n">
        <v>46.47</v>
      </c>
      <c r="L1108" t="n">
        <v>7</v>
      </c>
      <c r="M1108" t="n">
        <v>4</v>
      </c>
      <c r="N1108" t="n">
        <v>22.85</v>
      </c>
      <c r="O1108" t="n">
        <v>17662.75</v>
      </c>
      <c r="P1108" t="n">
        <v>94.31999999999999</v>
      </c>
      <c r="Q1108" t="n">
        <v>624.02</v>
      </c>
      <c r="R1108" t="n">
        <v>38.23</v>
      </c>
      <c r="S1108" t="n">
        <v>29.8</v>
      </c>
      <c r="T1108" t="n">
        <v>3117.35</v>
      </c>
      <c r="U1108" t="n">
        <v>0.78</v>
      </c>
      <c r="V1108" t="n">
        <v>0.85</v>
      </c>
      <c r="W1108" t="n">
        <v>2.37</v>
      </c>
      <c r="X1108" t="n">
        <v>0.2</v>
      </c>
      <c r="Y1108" t="n">
        <v>1</v>
      </c>
      <c r="Z1108" t="n">
        <v>10</v>
      </c>
    </row>
    <row r="1109">
      <c r="A1109" t="n">
        <v>25</v>
      </c>
      <c r="B1109" t="n">
        <v>65</v>
      </c>
      <c r="C1109" t="inlineStr">
        <is>
          <t xml:space="preserve">CONCLUIDO	</t>
        </is>
      </c>
      <c r="D1109" t="n">
        <v>7.448</v>
      </c>
      <c r="E1109" t="n">
        <v>13.43</v>
      </c>
      <c r="F1109" t="n">
        <v>10.95</v>
      </c>
      <c r="G1109" t="n">
        <v>59.71</v>
      </c>
      <c r="H1109" t="n">
        <v>0.91</v>
      </c>
      <c r="I1109" t="n">
        <v>11</v>
      </c>
      <c r="J1109" t="n">
        <v>141.66</v>
      </c>
      <c r="K1109" t="n">
        <v>46.47</v>
      </c>
      <c r="L1109" t="n">
        <v>7.25</v>
      </c>
      <c r="M1109" t="n">
        <v>2</v>
      </c>
      <c r="N1109" t="n">
        <v>22.94</v>
      </c>
      <c r="O1109" t="n">
        <v>17704.77</v>
      </c>
      <c r="P1109" t="n">
        <v>94.69</v>
      </c>
      <c r="Q1109" t="n">
        <v>623.97</v>
      </c>
      <c r="R1109" t="n">
        <v>38.35</v>
      </c>
      <c r="S1109" t="n">
        <v>29.8</v>
      </c>
      <c r="T1109" t="n">
        <v>3177.16</v>
      </c>
      <c r="U1109" t="n">
        <v>0.78</v>
      </c>
      <c r="V1109" t="n">
        <v>0.85</v>
      </c>
      <c r="W1109" t="n">
        <v>2.38</v>
      </c>
      <c r="X1109" t="n">
        <v>0.2</v>
      </c>
      <c r="Y1109" t="n">
        <v>1</v>
      </c>
      <c r="Z1109" t="n">
        <v>10</v>
      </c>
    </row>
    <row r="1110">
      <c r="A1110" t="n">
        <v>26</v>
      </c>
      <c r="B1110" t="n">
        <v>65</v>
      </c>
      <c r="C1110" t="inlineStr">
        <is>
          <t xml:space="preserve">CONCLUIDO	</t>
        </is>
      </c>
      <c r="D1110" t="n">
        <v>7.4468</v>
      </c>
      <c r="E1110" t="n">
        <v>13.43</v>
      </c>
      <c r="F1110" t="n">
        <v>10.95</v>
      </c>
      <c r="G1110" t="n">
        <v>59.72</v>
      </c>
      <c r="H1110" t="n">
        <v>0.93</v>
      </c>
      <c r="I1110" t="n">
        <v>11</v>
      </c>
      <c r="J1110" t="n">
        <v>142</v>
      </c>
      <c r="K1110" t="n">
        <v>46.47</v>
      </c>
      <c r="L1110" t="n">
        <v>7.5</v>
      </c>
      <c r="M1110" t="n">
        <v>1</v>
      </c>
      <c r="N1110" t="n">
        <v>23.03</v>
      </c>
      <c r="O1110" t="n">
        <v>17746.83</v>
      </c>
      <c r="P1110" t="n">
        <v>94.56999999999999</v>
      </c>
      <c r="Q1110" t="n">
        <v>623.97</v>
      </c>
      <c r="R1110" t="n">
        <v>38.34</v>
      </c>
      <c r="S1110" t="n">
        <v>29.8</v>
      </c>
      <c r="T1110" t="n">
        <v>3174.89</v>
      </c>
      <c r="U1110" t="n">
        <v>0.78</v>
      </c>
      <c r="V1110" t="n">
        <v>0.85</v>
      </c>
      <c r="W1110" t="n">
        <v>2.38</v>
      </c>
      <c r="X1110" t="n">
        <v>0.2</v>
      </c>
      <c r="Y1110" t="n">
        <v>1</v>
      </c>
      <c r="Z1110" t="n">
        <v>10</v>
      </c>
    </row>
    <row r="1111">
      <c r="A1111" t="n">
        <v>27</v>
      </c>
      <c r="B1111" t="n">
        <v>65</v>
      </c>
      <c r="C1111" t="inlineStr">
        <is>
          <t xml:space="preserve">CONCLUIDO	</t>
        </is>
      </c>
      <c r="D1111" t="n">
        <v>7.4457</v>
      </c>
      <c r="E1111" t="n">
        <v>13.43</v>
      </c>
      <c r="F1111" t="n">
        <v>10.95</v>
      </c>
      <c r="G1111" t="n">
        <v>59.73</v>
      </c>
      <c r="H1111" t="n">
        <v>0.96</v>
      </c>
      <c r="I1111" t="n">
        <v>11</v>
      </c>
      <c r="J1111" t="n">
        <v>142.34</v>
      </c>
      <c r="K1111" t="n">
        <v>46.47</v>
      </c>
      <c r="L1111" t="n">
        <v>7.75</v>
      </c>
      <c r="M1111" t="n">
        <v>0</v>
      </c>
      <c r="N1111" t="n">
        <v>23.12</v>
      </c>
      <c r="O1111" t="n">
        <v>17788.92</v>
      </c>
      <c r="P1111" t="n">
        <v>94.84999999999999</v>
      </c>
      <c r="Q1111" t="n">
        <v>623.97</v>
      </c>
      <c r="R1111" t="n">
        <v>38.36</v>
      </c>
      <c r="S1111" t="n">
        <v>29.8</v>
      </c>
      <c r="T1111" t="n">
        <v>3182.76</v>
      </c>
      <c r="U1111" t="n">
        <v>0.78</v>
      </c>
      <c r="V1111" t="n">
        <v>0.85</v>
      </c>
      <c r="W1111" t="n">
        <v>2.38</v>
      </c>
      <c r="X1111" t="n">
        <v>0.2</v>
      </c>
      <c r="Y1111" t="n">
        <v>1</v>
      </c>
      <c r="Z1111" t="n">
        <v>10</v>
      </c>
    </row>
    <row r="1112">
      <c r="A1112" t="n">
        <v>0</v>
      </c>
      <c r="B1112" t="n">
        <v>130</v>
      </c>
      <c r="C1112" t="inlineStr">
        <is>
          <t xml:space="preserve">CONCLUIDO	</t>
        </is>
      </c>
      <c r="D1112" t="n">
        <v>3.9376</v>
      </c>
      <c r="E1112" t="n">
        <v>25.4</v>
      </c>
      <c r="F1112" t="n">
        <v>14.28</v>
      </c>
      <c r="G1112" t="n">
        <v>5.04</v>
      </c>
      <c r="H1112" t="n">
        <v>0.07000000000000001</v>
      </c>
      <c r="I1112" t="n">
        <v>170</v>
      </c>
      <c r="J1112" t="n">
        <v>252.85</v>
      </c>
      <c r="K1112" t="n">
        <v>59.19</v>
      </c>
      <c r="L1112" t="n">
        <v>1</v>
      </c>
      <c r="M1112" t="n">
        <v>168</v>
      </c>
      <c r="N1112" t="n">
        <v>62.65</v>
      </c>
      <c r="O1112" t="n">
        <v>31418.63</v>
      </c>
      <c r="P1112" t="n">
        <v>235.27</v>
      </c>
      <c r="Q1112" t="n">
        <v>624.4</v>
      </c>
      <c r="R1112" t="n">
        <v>141.64</v>
      </c>
      <c r="S1112" t="n">
        <v>29.8</v>
      </c>
      <c r="T1112" t="n">
        <v>54030.29</v>
      </c>
      <c r="U1112" t="n">
        <v>0.21</v>
      </c>
      <c r="V1112" t="n">
        <v>0.65</v>
      </c>
      <c r="W1112" t="n">
        <v>2.66</v>
      </c>
      <c r="X1112" t="n">
        <v>3.53</v>
      </c>
      <c r="Y1112" t="n">
        <v>1</v>
      </c>
      <c r="Z1112" t="n">
        <v>10</v>
      </c>
    </row>
    <row r="1113">
      <c r="A1113" t="n">
        <v>1</v>
      </c>
      <c r="B1113" t="n">
        <v>130</v>
      </c>
      <c r="C1113" t="inlineStr">
        <is>
          <t xml:space="preserve">CONCLUIDO	</t>
        </is>
      </c>
      <c r="D1113" t="n">
        <v>4.4715</v>
      </c>
      <c r="E1113" t="n">
        <v>22.36</v>
      </c>
      <c r="F1113" t="n">
        <v>13.35</v>
      </c>
      <c r="G1113" t="n">
        <v>6.31</v>
      </c>
      <c r="H1113" t="n">
        <v>0.09</v>
      </c>
      <c r="I1113" t="n">
        <v>127</v>
      </c>
      <c r="J1113" t="n">
        <v>253.3</v>
      </c>
      <c r="K1113" t="n">
        <v>59.19</v>
      </c>
      <c r="L1113" t="n">
        <v>1.25</v>
      </c>
      <c r="M1113" t="n">
        <v>125</v>
      </c>
      <c r="N1113" t="n">
        <v>62.86</v>
      </c>
      <c r="O1113" t="n">
        <v>31474.5</v>
      </c>
      <c r="P1113" t="n">
        <v>219.51</v>
      </c>
      <c r="Q1113" t="n">
        <v>624.29</v>
      </c>
      <c r="R1113" t="n">
        <v>112.84</v>
      </c>
      <c r="S1113" t="n">
        <v>29.8</v>
      </c>
      <c r="T1113" t="n">
        <v>39841.23</v>
      </c>
      <c r="U1113" t="n">
        <v>0.26</v>
      </c>
      <c r="V1113" t="n">
        <v>0.7</v>
      </c>
      <c r="W1113" t="n">
        <v>2.57</v>
      </c>
      <c r="X1113" t="n">
        <v>2.6</v>
      </c>
      <c r="Y1113" t="n">
        <v>1</v>
      </c>
      <c r="Z1113" t="n">
        <v>10</v>
      </c>
    </row>
    <row r="1114">
      <c r="A1114" t="n">
        <v>2</v>
      </c>
      <c r="B1114" t="n">
        <v>130</v>
      </c>
      <c r="C1114" t="inlineStr">
        <is>
          <t xml:space="preserve">CONCLUIDO	</t>
        </is>
      </c>
      <c r="D1114" t="n">
        <v>4.851</v>
      </c>
      <c r="E1114" t="n">
        <v>20.61</v>
      </c>
      <c r="F1114" t="n">
        <v>12.82</v>
      </c>
      <c r="G1114" t="n">
        <v>7.54</v>
      </c>
      <c r="H1114" t="n">
        <v>0.11</v>
      </c>
      <c r="I1114" t="n">
        <v>102</v>
      </c>
      <c r="J1114" t="n">
        <v>253.75</v>
      </c>
      <c r="K1114" t="n">
        <v>59.19</v>
      </c>
      <c r="L1114" t="n">
        <v>1.5</v>
      </c>
      <c r="M1114" t="n">
        <v>100</v>
      </c>
      <c r="N1114" t="n">
        <v>63.06</v>
      </c>
      <c r="O1114" t="n">
        <v>31530.44</v>
      </c>
      <c r="P1114" t="n">
        <v>210.46</v>
      </c>
      <c r="Q1114" t="n">
        <v>624.38</v>
      </c>
      <c r="R1114" t="n">
        <v>96.70999999999999</v>
      </c>
      <c r="S1114" t="n">
        <v>29.8</v>
      </c>
      <c r="T1114" t="n">
        <v>31902.58</v>
      </c>
      <c r="U1114" t="n">
        <v>0.31</v>
      </c>
      <c r="V1114" t="n">
        <v>0.73</v>
      </c>
      <c r="W1114" t="n">
        <v>2.52</v>
      </c>
      <c r="X1114" t="n">
        <v>2.07</v>
      </c>
      <c r="Y1114" t="n">
        <v>1</v>
      </c>
      <c r="Z1114" t="n">
        <v>10</v>
      </c>
    </row>
    <row r="1115">
      <c r="A1115" t="n">
        <v>3</v>
      </c>
      <c r="B1115" t="n">
        <v>130</v>
      </c>
      <c r="C1115" t="inlineStr">
        <is>
          <t xml:space="preserve">CONCLUIDO	</t>
        </is>
      </c>
      <c r="D1115" t="n">
        <v>5.1573</v>
      </c>
      <c r="E1115" t="n">
        <v>19.39</v>
      </c>
      <c r="F1115" t="n">
        <v>12.43</v>
      </c>
      <c r="G1115" t="n">
        <v>8.77</v>
      </c>
      <c r="H1115" t="n">
        <v>0.12</v>
      </c>
      <c r="I1115" t="n">
        <v>85</v>
      </c>
      <c r="J1115" t="n">
        <v>254.21</v>
      </c>
      <c r="K1115" t="n">
        <v>59.19</v>
      </c>
      <c r="L1115" t="n">
        <v>1.75</v>
      </c>
      <c r="M1115" t="n">
        <v>83</v>
      </c>
      <c r="N1115" t="n">
        <v>63.26</v>
      </c>
      <c r="O1115" t="n">
        <v>31586.46</v>
      </c>
      <c r="P1115" t="n">
        <v>203.56</v>
      </c>
      <c r="Q1115" t="n">
        <v>624.11</v>
      </c>
      <c r="R1115" t="n">
        <v>84.94</v>
      </c>
      <c r="S1115" t="n">
        <v>29.8</v>
      </c>
      <c r="T1115" t="n">
        <v>26102.07</v>
      </c>
      <c r="U1115" t="n">
        <v>0.35</v>
      </c>
      <c r="V1115" t="n">
        <v>0.75</v>
      </c>
      <c r="W1115" t="n">
        <v>2.48</v>
      </c>
      <c r="X1115" t="n">
        <v>1.68</v>
      </c>
      <c r="Y1115" t="n">
        <v>1</v>
      </c>
      <c r="Z1115" t="n">
        <v>10</v>
      </c>
    </row>
    <row r="1116">
      <c r="A1116" t="n">
        <v>4</v>
      </c>
      <c r="B1116" t="n">
        <v>130</v>
      </c>
      <c r="C1116" t="inlineStr">
        <is>
          <t xml:space="preserve">CONCLUIDO	</t>
        </is>
      </c>
      <c r="D1116" t="n">
        <v>5.3792</v>
      </c>
      <c r="E1116" t="n">
        <v>18.59</v>
      </c>
      <c r="F1116" t="n">
        <v>12.22</v>
      </c>
      <c r="G1116" t="n">
        <v>10.04</v>
      </c>
      <c r="H1116" t="n">
        <v>0.14</v>
      </c>
      <c r="I1116" t="n">
        <v>73</v>
      </c>
      <c r="J1116" t="n">
        <v>254.66</v>
      </c>
      <c r="K1116" t="n">
        <v>59.19</v>
      </c>
      <c r="L1116" t="n">
        <v>2</v>
      </c>
      <c r="M1116" t="n">
        <v>71</v>
      </c>
      <c r="N1116" t="n">
        <v>63.47</v>
      </c>
      <c r="O1116" t="n">
        <v>31642.55</v>
      </c>
      <c r="P1116" t="n">
        <v>199.68</v>
      </c>
      <c r="Q1116" t="n">
        <v>624.08</v>
      </c>
      <c r="R1116" t="n">
        <v>78.26000000000001</v>
      </c>
      <c r="S1116" t="n">
        <v>29.8</v>
      </c>
      <c r="T1116" t="n">
        <v>22823.58</v>
      </c>
      <c r="U1116" t="n">
        <v>0.38</v>
      </c>
      <c r="V1116" t="n">
        <v>0.76</v>
      </c>
      <c r="W1116" t="n">
        <v>2.47</v>
      </c>
      <c r="X1116" t="n">
        <v>1.47</v>
      </c>
      <c r="Y1116" t="n">
        <v>1</v>
      </c>
      <c r="Z1116" t="n">
        <v>10</v>
      </c>
    </row>
    <row r="1117">
      <c r="A1117" t="n">
        <v>5</v>
      </c>
      <c r="B1117" t="n">
        <v>130</v>
      </c>
      <c r="C1117" t="inlineStr">
        <is>
          <t xml:space="preserve">CONCLUIDO	</t>
        </is>
      </c>
      <c r="D1117" t="n">
        <v>5.5726</v>
      </c>
      <c r="E1117" t="n">
        <v>17.94</v>
      </c>
      <c r="F1117" t="n">
        <v>12.01</v>
      </c>
      <c r="G1117" t="n">
        <v>11.26</v>
      </c>
      <c r="H1117" t="n">
        <v>0.16</v>
      </c>
      <c r="I1117" t="n">
        <v>64</v>
      </c>
      <c r="J1117" t="n">
        <v>255.12</v>
      </c>
      <c r="K1117" t="n">
        <v>59.19</v>
      </c>
      <c r="L1117" t="n">
        <v>2.25</v>
      </c>
      <c r="M1117" t="n">
        <v>62</v>
      </c>
      <c r="N1117" t="n">
        <v>63.67</v>
      </c>
      <c r="O1117" t="n">
        <v>31698.72</v>
      </c>
      <c r="P1117" t="n">
        <v>195.89</v>
      </c>
      <c r="Q1117" t="n">
        <v>624.14</v>
      </c>
      <c r="R1117" t="n">
        <v>71.65000000000001</v>
      </c>
      <c r="S1117" t="n">
        <v>29.8</v>
      </c>
      <c r="T1117" t="n">
        <v>19562.38</v>
      </c>
      <c r="U1117" t="n">
        <v>0.42</v>
      </c>
      <c r="V1117" t="n">
        <v>0.78</v>
      </c>
      <c r="W1117" t="n">
        <v>2.45</v>
      </c>
      <c r="X1117" t="n">
        <v>1.26</v>
      </c>
      <c r="Y1117" t="n">
        <v>1</v>
      </c>
      <c r="Z1117" t="n">
        <v>10</v>
      </c>
    </row>
    <row r="1118">
      <c r="A1118" t="n">
        <v>6</v>
      </c>
      <c r="B1118" t="n">
        <v>130</v>
      </c>
      <c r="C1118" t="inlineStr">
        <is>
          <t xml:space="preserve">CONCLUIDO	</t>
        </is>
      </c>
      <c r="D1118" t="n">
        <v>5.7198</v>
      </c>
      <c r="E1118" t="n">
        <v>17.48</v>
      </c>
      <c r="F1118" t="n">
        <v>11.89</v>
      </c>
      <c r="G1118" t="n">
        <v>12.52</v>
      </c>
      <c r="H1118" t="n">
        <v>0.17</v>
      </c>
      <c r="I1118" t="n">
        <v>57</v>
      </c>
      <c r="J1118" t="n">
        <v>255.57</v>
      </c>
      <c r="K1118" t="n">
        <v>59.19</v>
      </c>
      <c r="L1118" t="n">
        <v>2.5</v>
      </c>
      <c r="M1118" t="n">
        <v>55</v>
      </c>
      <c r="N1118" t="n">
        <v>63.88</v>
      </c>
      <c r="O1118" t="n">
        <v>31754.97</v>
      </c>
      <c r="P1118" t="n">
        <v>193.56</v>
      </c>
      <c r="Q1118" t="n">
        <v>624.0599999999999</v>
      </c>
      <c r="R1118" t="n">
        <v>67.83</v>
      </c>
      <c r="S1118" t="n">
        <v>29.8</v>
      </c>
      <c r="T1118" t="n">
        <v>17687.49</v>
      </c>
      <c r="U1118" t="n">
        <v>0.44</v>
      </c>
      <c r="V1118" t="n">
        <v>0.79</v>
      </c>
      <c r="W1118" t="n">
        <v>2.45</v>
      </c>
      <c r="X1118" t="n">
        <v>1.14</v>
      </c>
      <c r="Y1118" t="n">
        <v>1</v>
      </c>
      <c r="Z1118" t="n">
        <v>10</v>
      </c>
    </row>
    <row r="1119">
      <c r="A1119" t="n">
        <v>7</v>
      </c>
      <c r="B1119" t="n">
        <v>130</v>
      </c>
      <c r="C1119" t="inlineStr">
        <is>
          <t xml:space="preserve">CONCLUIDO	</t>
        </is>
      </c>
      <c r="D1119" t="n">
        <v>5.8647</v>
      </c>
      <c r="E1119" t="n">
        <v>17.05</v>
      </c>
      <c r="F1119" t="n">
        <v>11.75</v>
      </c>
      <c r="G1119" t="n">
        <v>13.83</v>
      </c>
      <c r="H1119" t="n">
        <v>0.19</v>
      </c>
      <c r="I1119" t="n">
        <v>51</v>
      </c>
      <c r="J1119" t="n">
        <v>256.03</v>
      </c>
      <c r="K1119" t="n">
        <v>59.19</v>
      </c>
      <c r="L1119" t="n">
        <v>2.75</v>
      </c>
      <c r="M1119" t="n">
        <v>49</v>
      </c>
      <c r="N1119" t="n">
        <v>64.09</v>
      </c>
      <c r="O1119" t="n">
        <v>31811.29</v>
      </c>
      <c r="P1119" t="n">
        <v>190.9</v>
      </c>
      <c r="Q1119" t="n">
        <v>624.05</v>
      </c>
      <c r="R1119" t="n">
        <v>63.71</v>
      </c>
      <c r="S1119" t="n">
        <v>29.8</v>
      </c>
      <c r="T1119" t="n">
        <v>15660.61</v>
      </c>
      <c r="U1119" t="n">
        <v>0.47</v>
      </c>
      <c r="V1119" t="n">
        <v>0.79</v>
      </c>
      <c r="W1119" t="n">
        <v>2.43</v>
      </c>
      <c r="X1119" t="n">
        <v>1</v>
      </c>
      <c r="Y1119" t="n">
        <v>1</v>
      </c>
      <c r="Z1119" t="n">
        <v>10</v>
      </c>
    </row>
    <row r="1120">
      <c r="A1120" t="n">
        <v>8</v>
      </c>
      <c r="B1120" t="n">
        <v>130</v>
      </c>
      <c r="C1120" t="inlineStr">
        <is>
          <t xml:space="preserve">CONCLUIDO	</t>
        </is>
      </c>
      <c r="D1120" t="n">
        <v>5.9562</v>
      </c>
      <c r="E1120" t="n">
        <v>16.79</v>
      </c>
      <c r="F1120" t="n">
        <v>11.69</v>
      </c>
      <c r="G1120" t="n">
        <v>14.92</v>
      </c>
      <c r="H1120" t="n">
        <v>0.21</v>
      </c>
      <c r="I1120" t="n">
        <v>47</v>
      </c>
      <c r="J1120" t="n">
        <v>256.49</v>
      </c>
      <c r="K1120" t="n">
        <v>59.19</v>
      </c>
      <c r="L1120" t="n">
        <v>3</v>
      </c>
      <c r="M1120" t="n">
        <v>45</v>
      </c>
      <c r="N1120" t="n">
        <v>64.29000000000001</v>
      </c>
      <c r="O1120" t="n">
        <v>31867.69</v>
      </c>
      <c r="P1120" t="n">
        <v>189.42</v>
      </c>
      <c r="Q1120" t="n">
        <v>624.03</v>
      </c>
      <c r="R1120" t="n">
        <v>61.23</v>
      </c>
      <c r="S1120" t="n">
        <v>29.8</v>
      </c>
      <c r="T1120" t="n">
        <v>14436.73</v>
      </c>
      <c r="U1120" t="n">
        <v>0.49</v>
      </c>
      <c r="V1120" t="n">
        <v>0.8</v>
      </c>
      <c r="W1120" t="n">
        <v>2.44</v>
      </c>
      <c r="X1120" t="n">
        <v>0.9399999999999999</v>
      </c>
      <c r="Y1120" t="n">
        <v>1</v>
      </c>
      <c r="Z1120" t="n">
        <v>10</v>
      </c>
    </row>
    <row r="1121">
      <c r="A1121" t="n">
        <v>9</v>
      </c>
      <c r="B1121" t="n">
        <v>130</v>
      </c>
      <c r="C1121" t="inlineStr">
        <is>
          <t xml:space="preserve">CONCLUIDO	</t>
        </is>
      </c>
      <c r="D1121" t="n">
        <v>6.0582</v>
      </c>
      <c r="E1121" t="n">
        <v>16.51</v>
      </c>
      <c r="F1121" t="n">
        <v>11.6</v>
      </c>
      <c r="G1121" t="n">
        <v>16.19</v>
      </c>
      <c r="H1121" t="n">
        <v>0.23</v>
      </c>
      <c r="I1121" t="n">
        <v>43</v>
      </c>
      <c r="J1121" t="n">
        <v>256.95</v>
      </c>
      <c r="K1121" t="n">
        <v>59.19</v>
      </c>
      <c r="L1121" t="n">
        <v>3.25</v>
      </c>
      <c r="M1121" t="n">
        <v>41</v>
      </c>
      <c r="N1121" t="n">
        <v>64.5</v>
      </c>
      <c r="O1121" t="n">
        <v>31924.29</v>
      </c>
      <c r="P1121" t="n">
        <v>187.61</v>
      </c>
      <c r="Q1121" t="n">
        <v>624.15</v>
      </c>
      <c r="R1121" t="n">
        <v>59.03</v>
      </c>
      <c r="S1121" t="n">
        <v>29.8</v>
      </c>
      <c r="T1121" t="n">
        <v>13359.93</v>
      </c>
      <c r="U1121" t="n">
        <v>0.5</v>
      </c>
      <c r="V1121" t="n">
        <v>0.8100000000000001</v>
      </c>
      <c r="W1121" t="n">
        <v>2.42</v>
      </c>
      <c r="X1121" t="n">
        <v>0.85</v>
      </c>
      <c r="Y1121" t="n">
        <v>1</v>
      </c>
      <c r="Z1121" t="n">
        <v>10</v>
      </c>
    </row>
    <row r="1122">
      <c r="A1122" t="n">
        <v>10</v>
      </c>
      <c r="B1122" t="n">
        <v>130</v>
      </c>
      <c r="C1122" t="inlineStr">
        <is>
          <t xml:space="preserve">CONCLUIDO	</t>
        </is>
      </c>
      <c r="D1122" t="n">
        <v>6.1654</v>
      </c>
      <c r="E1122" t="n">
        <v>16.22</v>
      </c>
      <c r="F1122" t="n">
        <v>11.51</v>
      </c>
      <c r="G1122" t="n">
        <v>17.7</v>
      </c>
      <c r="H1122" t="n">
        <v>0.24</v>
      </c>
      <c r="I1122" t="n">
        <v>39</v>
      </c>
      <c r="J1122" t="n">
        <v>257.41</v>
      </c>
      <c r="K1122" t="n">
        <v>59.19</v>
      </c>
      <c r="L1122" t="n">
        <v>3.5</v>
      </c>
      <c r="M1122" t="n">
        <v>37</v>
      </c>
      <c r="N1122" t="n">
        <v>64.70999999999999</v>
      </c>
      <c r="O1122" t="n">
        <v>31980.84</v>
      </c>
      <c r="P1122" t="n">
        <v>185.71</v>
      </c>
      <c r="Q1122" t="n">
        <v>624.01</v>
      </c>
      <c r="R1122" t="n">
        <v>56.19</v>
      </c>
      <c r="S1122" t="n">
        <v>29.8</v>
      </c>
      <c r="T1122" t="n">
        <v>11956.05</v>
      </c>
      <c r="U1122" t="n">
        <v>0.53</v>
      </c>
      <c r="V1122" t="n">
        <v>0.8100000000000001</v>
      </c>
      <c r="W1122" t="n">
        <v>2.41</v>
      </c>
      <c r="X1122" t="n">
        <v>0.76</v>
      </c>
      <c r="Y1122" t="n">
        <v>1</v>
      </c>
      <c r="Z1122" t="n">
        <v>10</v>
      </c>
    </row>
    <row r="1123">
      <c r="A1123" t="n">
        <v>11</v>
      </c>
      <c r="B1123" t="n">
        <v>130</v>
      </c>
      <c r="C1123" t="inlineStr">
        <is>
          <t xml:space="preserve">CONCLUIDO	</t>
        </is>
      </c>
      <c r="D1123" t="n">
        <v>6.2133</v>
      </c>
      <c r="E1123" t="n">
        <v>16.09</v>
      </c>
      <c r="F1123" t="n">
        <v>11.48</v>
      </c>
      <c r="G1123" t="n">
        <v>18.62</v>
      </c>
      <c r="H1123" t="n">
        <v>0.26</v>
      </c>
      <c r="I1123" t="n">
        <v>37</v>
      </c>
      <c r="J1123" t="n">
        <v>257.86</v>
      </c>
      <c r="K1123" t="n">
        <v>59.19</v>
      </c>
      <c r="L1123" t="n">
        <v>3.75</v>
      </c>
      <c r="M1123" t="n">
        <v>35</v>
      </c>
      <c r="N1123" t="n">
        <v>64.92</v>
      </c>
      <c r="O1123" t="n">
        <v>32037.48</v>
      </c>
      <c r="P1123" t="n">
        <v>184.88</v>
      </c>
      <c r="Q1123" t="n">
        <v>624.04</v>
      </c>
      <c r="R1123" t="n">
        <v>54.96</v>
      </c>
      <c r="S1123" t="n">
        <v>29.8</v>
      </c>
      <c r="T1123" t="n">
        <v>11352.82</v>
      </c>
      <c r="U1123" t="n">
        <v>0.54</v>
      </c>
      <c r="V1123" t="n">
        <v>0.8100000000000001</v>
      </c>
      <c r="W1123" t="n">
        <v>2.42</v>
      </c>
      <c r="X1123" t="n">
        <v>0.73</v>
      </c>
      <c r="Y1123" t="n">
        <v>1</v>
      </c>
      <c r="Z1123" t="n">
        <v>10</v>
      </c>
    </row>
    <row r="1124">
      <c r="A1124" t="n">
        <v>12</v>
      </c>
      <c r="B1124" t="n">
        <v>130</v>
      </c>
      <c r="C1124" t="inlineStr">
        <is>
          <t xml:space="preserve">CONCLUIDO	</t>
        </is>
      </c>
      <c r="D1124" t="n">
        <v>6.3026</v>
      </c>
      <c r="E1124" t="n">
        <v>15.87</v>
      </c>
      <c r="F1124" t="n">
        <v>11.4</v>
      </c>
      <c r="G1124" t="n">
        <v>20.12</v>
      </c>
      <c r="H1124" t="n">
        <v>0.28</v>
      </c>
      <c r="I1124" t="n">
        <v>34</v>
      </c>
      <c r="J1124" t="n">
        <v>258.32</v>
      </c>
      <c r="K1124" t="n">
        <v>59.19</v>
      </c>
      <c r="L1124" t="n">
        <v>4</v>
      </c>
      <c r="M1124" t="n">
        <v>32</v>
      </c>
      <c r="N1124" t="n">
        <v>65.13</v>
      </c>
      <c r="O1124" t="n">
        <v>32094.19</v>
      </c>
      <c r="P1124" t="n">
        <v>183.18</v>
      </c>
      <c r="Q1124" t="n">
        <v>624.04</v>
      </c>
      <c r="R1124" t="n">
        <v>52.52</v>
      </c>
      <c r="S1124" t="n">
        <v>29.8</v>
      </c>
      <c r="T1124" t="n">
        <v>10149.78</v>
      </c>
      <c r="U1124" t="n">
        <v>0.57</v>
      </c>
      <c r="V1124" t="n">
        <v>0.82</v>
      </c>
      <c r="W1124" t="n">
        <v>2.41</v>
      </c>
      <c r="X1124" t="n">
        <v>0.65</v>
      </c>
      <c r="Y1124" t="n">
        <v>1</v>
      </c>
      <c r="Z1124" t="n">
        <v>10</v>
      </c>
    </row>
    <row r="1125">
      <c r="A1125" t="n">
        <v>13</v>
      </c>
      <c r="B1125" t="n">
        <v>130</v>
      </c>
      <c r="C1125" t="inlineStr">
        <is>
          <t xml:space="preserve">CONCLUIDO	</t>
        </is>
      </c>
      <c r="D1125" t="n">
        <v>6.3526</v>
      </c>
      <c r="E1125" t="n">
        <v>15.74</v>
      </c>
      <c r="F1125" t="n">
        <v>11.37</v>
      </c>
      <c r="G1125" t="n">
        <v>21.32</v>
      </c>
      <c r="H1125" t="n">
        <v>0.29</v>
      </c>
      <c r="I1125" t="n">
        <v>32</v>
      </c>
      <c r="J1125" t="n">
        <v>258.78</v>
      </c>
      <c r="K1125" t="n">
        <v>59.19</v>
      </c>
      <c r="L1125" t="n">
        <v>4.25</v>
      </c>
      <c r="M1125" t="n">
        <v>30</v>
      </c>
      <c r="N1125" t="n">
        <v>65.34</v>
      </c>
      <c r="O1125" t="n">
        <v>32150.98</v>
      </c>
      <c r="P1125" t="n">
        <v>182.54</v>
      </c>
      <c r="Q1125" t="n">
        <v>624.0700000000001</v>
      </c>
      <c r="R1125" t="n">
        <v>51.83</v>
      </c>
      <c r="S1125" t="n">
        <v>29.8</v>
      </c>
      <c r="T1125" t="n">
        <v>9812.26</v>
      </c>
      <c r="U1125" t="n">
        <v>0.57</v>
      </c>
      <c r="V1125" t="n">
        <v>0.82</v>
      </c>
      <c r="W1125" t="n">
        <v>2.4</v>
      </c>
      <c r="X1125" t="n">
        <v>0.62</v>
      </c>
      <c r="Y1125" t="n">
        <v>1</v>
      </c>
      <c r="Z1125" t="n">
        <v>10</v>
      </c>
    </row>
    <row r="1126">
      <c r="A1126" t="n">
        <v>14</v>
      </c>
      <c r="B1126" t="n">
        <v>130</v>
      </c>
      <c r="C1126" t="inlineStr">
        <is>
          <t xml:space="preserve">CONCLUIDO	</t>
        </is>
      </c>
      <c r="D1126" t="n">
        <v>6.4153</v>
      </c>
      <c r="E1126" t="n">
        <v>15.59</v>
      </c>
      <c r="F1126" t="n">
        <v>11.32</v>
      </c>
      <c r="G1126" t="n">
        <v>22.63</v>
      </c>
      <c r="H1126" t="n">
        <v>0.31</v>
      </c>
      <c r="I1126" t="n">
        <v>30</v>
      </c>
      <c r="J1126" t="n">
        <v>259.25</v>
      </c>
      <c r="K1126" t="n">
        <v>59.19</v>
      </c>
      <c r="L1126" t="n">
        <v>4.5</v>
      </c>
      <c r="M1126" t="n">
        <v>28</v>
      </c>
      <c r="N1126" t="n">
        <v>65.55</v>
      </c>
      <c r="O1126" t="n">
        <v>32207.85</v>
      </c>
      <c r="P1126" t="n">
        <v>181.03</v>
      </c>
      <c r="Q1126" t="n">
        <v>624.02</v>
      </c>
      <c r="R1126" t="n">
        <v>49.98</v>
      </c>
      <c r="S1126" t="n">
        <v>29.8</v>
      </c>
      <c r="T1126" t="n">
        <v>8896.559999999999</v>
      </c>
      <c r="U1126" t="n">
        <v>0.6</v>
      </c>
      <c r="V1126" t="n">
        <v>0.83</v>
      </c>
      <c r="W1126" t="n">
        <v>2.4</v>
      </c>
      <c r="X1126" t="n">
        <v>0.57</v>
      </c>
      <c r="Y1126" t="n">
        <v>1</v>
      </c>
      <c r="Z1126" t="n">
        <v>10</v>
      </c>
    </row>
    <row r="1127">
      <c r="A1127" t="n">
        <v>15</v>
      </c>
      <c r="B1127" t="n">
        <v>130</v>
      </c>
      <c r="C1127" t="inlineStr">
        <is>
          <t xml:space="preserve">CONCLUIDO	</t>
        </is>
      </c>
      <c r="D1127" t="n">
        <v>6.436</v>
      </c>
      <c r="E1127" t="n">
        <v>15.54</v>
      </c>
      <c r="F1127" t="n">
        <v>11.31</v>
      </c>
      <c r="G1127" t="n">
        <v>23.41</v>
      </c>
      <c r="H1127" t="n">
        <v>0.33</v>
      </c>
      <c r="I1127" t="n">
        <v>29</v>
      </c>
      <c r="J1127" t="n">
        <v>259.71</v>
      </c>
      <c r="K1127" t="n">
        <v>59.19</v>
      </c>
      <c r="L1127" t="n">
        <v>4.75</v>
      </c>
      <c r="M1127" t="n">
        <v>27</v>
      </c>
      <c r="N1127" t="n">
        <v>65.76000000000001</v>
      </c>
      <c r="O1127" t="n">
        <v>32264.79</v>
      </c>
      <c r="P1127" t="n">
        <v>180.69</v>
      </c>
      <c r="Q1127" t="n">
        <v>624.04</v>
      </c>
      <c r="R1127" t="n">
        <v>50.06</v>
      </c>
      <c r="S1127" t="n">
        <v>29.8</v>
      </c>
      <c r="T1127" t="n">
        <v>8945.08</v>
      </c>
      <c r="U1127" t="n">
        <v>0.6</v>
      </c>
      <c r="V1127" t="n">
        <v>0.83</v>
      </c>
      <c r="W1127" t="n">
        <v>2.4</v>
      </c>
      <c r="X1127" t="n">
        <v>0.57</v>
      </c>
      <c r="Y1127" t="n">
        <v>1</v>
      </c>
      <c r="Z1127" t="n">
        <v>10</v>
      </c>
    </row>
    <row r="1128">
      <c r="A1128" t="n">
        <v>16</v>
      </c>
      <c r="B1128" t="n">
        <v>130</v>
      </c>
      <c r="C1128" t="inlineStr">
        <is>
          <t xml:space="preserve">CONCLUIDO	</t>
        </is>
      </c>
      <c r="D1128" t="n">
        <v>6.4928</v>
      </c>
      <c r="E1128" t="n">
        <v>15.4</v>
      </c>
      <c r="F1128" t="n">
        <v>11.28</v>
      </c>
      <c r="G1128" t="n">
        <v>25.06</v>
      </c>
      <c r="H1128" t="n">
        <v>0.34</v>
      </c>
      <c r="I1128" t="n">
        <v>27</v>
      </c>
      <c r="J1128" t="n">
        <v>260.17</v>
      </c>
      <c r="K1128" t="n">
        <v>59.19</v>
      </c>
      <c r="L1128" t="n">
        <v>5</v>
      </c>
      <c r="M1128" t="n">
        <v>25</v>
      </c>
      <c r="N1128" t="n">
        <v>65.98</v>
      </c>
      <c r="O1128" t="n">
        <v>32321.82</v>
      </c>
      <c r="P1128" t="n">
        <v>179.72</v>
      </c>
      <c r="Q1128" t="n">
        <v>623.99</v>
      </c>
      <c r="R1128" t="n">
        <v>48.94</v>
      </c>
      <c r="S1128" t="n">
        <v>29.8</v>
      </c>
      <c r="T1128" t="n">
        <v>8391.98</v>
      </c>
      <c r="U1128" t="n">
        <v>0.61</v>
      </c>
      <c r="V1128" t="n">
        <v>0.83</v>
      </c>
      <c r="W1128" t="n">
        <v>2.39</v>
      </c>
      <c r="X1128" t="n">
        <v>0.53</v>
      </c>
      <c r="Y1128" t="n">
        <v>1</v>
      </c>
      <c r="Z1128" t="n">
        <v>10</v>
      </c>
    </row>
    <row r="1129">
      <c r="A1129" t="n">
        <v>17</v>
      </c>
      <c r="B1129" t="n">
        <v>130</v>
      </c>
      <c r="C1129" t="inlineStr">
        <is>
          <t xml:space="preserve">CONCLUIDO	</t>
        </is>
      </c>
      <c r="D1129" t="n">
        <v>6.5306</v>
      </c>
      <c r="E1129" t="n">
        <v>15.31</v>
      </c>
      <c r="F1129" t="n">
        <v>11.24</v>
      </c>
      <c r="G1129" t="n">
        <v>25.93</v>
      </c>
      <c r="H1129" t="n">
        <v>0.36</v>
      </c>
      <c r="I1129" t="n">
        <v>26</v>
      </c>
      <c r="J1129" t="n">
        <v>260.63</v>
      </c>
      <c r="K1129" t="n">
        <v>59.19</v>
      </c>
      <c r="L1129" t="n">
        <v>5.25</v>
      </c>
      <c r="M1129" t="n">
        <v>24</v>
      </c>
      <c r="N1129" t="n">
        <v>66.19</v>
      </c>
      <c r="O1129" t="n">
        <v>32378.93</v>
      </c>
      <c r="P1129" t="n">
        <v>178.69</v>
      </c>
      <c r="Q1129" t="n">
        <v>623.97</v>
      </c>
      <c r="R1129" t="n">
        <v>47.61</v>
      </c>
      <c r="S1129" t="n">
        <v>29.8</v>
      </c>
      <c r="T1129" t="n">
        <v>7733.4</v>
      </c>
      <c r="U1129" t="n">
        <v>0.63</v>
      </c>
      <c r="V1129" t="n">
        <v>0.83</v>
      </c>
      <c r="W1129" t="n">
        <v>2.39</v>
      </c>
      <c r="X1129" t="n">
        <v>0.49</v>
      </c>
      <c r="Y1129" t="n">
        <v>1</v>
      </c>
      <c r="Z1129" t="n">
        <v>10</v>
      </c>
    </row>
    <row r="1130">
      <c r="A1130" t="n">
        <v>18</v>
      </c>
      <c r="B1130" t="n">
        <v>130</v>
      </c>
      <c r="C1130" t="inlineStr">
        <is>
          <t xml:space="preserve">CONCLUIDO	</t>
        </is>
      </c>
      <c r="D1130" t="n">
        <v>6.5509</v>
      </c>
      <c r="E1130" t="n">
        <v>15.26</v>
      </c>
      <c r="F1130" t="n">
        <v>11.24</v>
      </c>
      <c r="G1130" t="n">
        <v>26.97</v>
      </c>
      <c r="H1130" t="n">
        <v>0.37</v>
      </c>
      <c r="I1130" t="n">
        <v>25</v>
      </c>
      <c r="J1130" t="n">
        <v>261.1</v>
      </c>
      <c r="K1130" t="n">
        <v>59.19</v>
      </c>
      <c r="L1130" t="n">
        <v>5.5</v>
      </c>
      <c r="M1130" t="n">
        <v>23</v>
      </c>
      <c r="N1130" t="n">
        <v>66.40000000000001</v>
      </c>
      <c r="O1130" t="n">
        <v>32436.11</v>
      </c>
      <c r="P1130" t="n">
        <v>178.29</v>
      </c>
      <c r="Q1130" t="n">
        <v>624.0700000000001</v>
      </c>
      <c r="R1130" t="n">
        <v>47.5</v>
      </c>
      <c r="S1130" t="n">
        <v>29.8</v>
      </c>
      <c r="T1130" t="n">
        <v>7683.72</v>
      </c>
      <c r="U1130" t="n">
        <v>0.63</v>
      </c>
      <c r="V1130" t="n">
        <v>0.83</v>
      </c>
      <c r="W1130" t="n">
        <v>2.4</v>
      </c>
      <c r="X1130" t="n">
        <v>0.49</v>
      </c>
      <c r="Y1130" t="n">
        <v>1</v>
      </c>
      <c r="Z1130" t="n">
        <v>10</v>
      </c>
    </row>
    <row r="1131">
      <c r="A1131" t="n">
        <v>19</v>
      </c>
      <c r="B1131" t="n">
        <v>130</v>
      </c>
      <c r="C1131" t="inlineStr">
        <is>
          <t xml:space="preserve">CONCLUIDO	</t>
        </is>
      </c>
      <c r="D1131" t="n">
        <v>6.5792</v>
      </c>
      <c r="E1131" t="n">
        <v>15.2</v>
      </c>
      <c r="F1131" t="n">
        <v>11.22</v>
      </c>
      <c r="G1131" t="n">
        <v>28.05</v>
      </c>
      <c r="H1131" t="n">
        <v>0.39</v>
      </c>
      <c r="I1131" t="n">
        <v>24</v>
      </c>
      <c r="J1131" t="n">
        <v>261.56</v>
      </c>
      <c r="K1131" t="n">
        <v>59.19</v>
      </c>
      <c r="L1131" t="n">
        <v>5.75</v>
      </c>
      <c r="M1131" t="n">
        <v>22</v>
      </c>
      <c r="N1131" t="n">
        <v>66.62</v>
      </c>
      <c r="O1131" t="n">
        <v>32493.38</v>
      </c>
      <c r="P1131" t="n">
        <v>177.46</v>
      </c>
      <c r="Q1131" t="n">
        <v>624.09</v>
      </c>
      <c r="R1131" t="n">
        <v>46.94</v>
      </c>
      <c r="S1131" t="n">
        <v>29.8</v>
      </c>
      <c r="T1131" t="n">
        <v>7407.7</v>
      </c>
      <c r="U1131" t="n">
        <v>0.63</v>
      </c>
      <c r="V1131" t="n">
        <v>0.83</v>
      </c>
      <c r="W1131" t="n">
        <v>2.4</v>
      </c>
      <c r="X1131" t="n">
        <v>0.47</v>
      </c>
      <c r="Y1131" t="n">
        <v>1</v>
      </c>
      <c r="Z1131" t="n">
        <v>10</v>
      </c>
    </row>
    <row r="1132">
      <c r="A1132" t="n">
        <v>20</v>
      </c>
      <c r="B1132" t="n">
        <v>130</v>
      </c>
      <c r="C1132" t="inlineStr">
        <is>
          <t xml:space="preserve">CONCLUIDO	</t>
        </is>
      </c>
      <c r="D1132" t="n">
        <v>6.6081</v>
      </c>
      <c r="E1132" t="n">
        <v>15.13</v>
      </c>
      <c r="F1132" t="n">
        <v>11.2</v>
      </c>
      <c r="G1132" t="n">
        <v>29.23</v>
      </c>
      <c r="H1132" t="n">
        <v>0.41</v>
      </c>
      <c r="I1132" t="n">
        <v>23</v>
      </c>
      <c r="J1132" t="n">
        <v>262.03</v>
      </c>
      <c r="K1132" t="n">
        <v>59.19</v>
      </c>
      <c r="L1132" t="n">
        <v>6</v>
      </c>
      <c r="M1132" t="n">
        <v>21</v>
      </c>
      <c r="N1132" t="n">
        <v>66.83</v>
      </c>
      <c r="O1132" t="n">
        <v>32550.72</v>
      </c>
      <c r="P1132" t="n">
        <v>177.04</v>
      </c>
      <c r="Q1132" t="n">
        <v>623.97</v>
      </c>
      <c r="R1132" t="n">
        <v>46.39</v>
      </c>
      <c r="S1132" t="n">
        <v>29.8</v>
      </c>
      <c r="T1132" t="n">
        <v>7139.5</v>
      </c>
      <c r="U1132" t="n">
        <v>0.64</v>
      </c>
      <c r="V1132" t="n">
        <v>0.83</v>
      </c>
      <c r="W1132" t="n">
        <v>2.39</v>
      </c>
      <c r="X1132" t="n">
        <v>0.46</v>
      </c>
      <c r="Y1132" t="n">
        <v>1</v>
      </c>
      <c r="Z1132" t="n">
        <v>10</v>
      </c>
    </row>
    <row r="1133">
      <c r="A1133" t="n">
        <v>21</v>
      </c>
      <c r="B1133" t="n">
        <v>130</v>
      </c>
      <c r="C1133" t="inlineStr">
        <is>
          <t xml:space="preserve">CONCLUIDO	</t>
        </is>
      </c>
      <c r="D1133" t="n">
        <v>6.6412</v>
      </c>
      <c r="E1133" t="n">
        <v>15.06</v>
      </c>
      <c r="F1133" t="n">
        <v>11.18</v>
      </c>
      <c r="G1133" t="n">
        <v>30.48</v>
      </c>
      <c r="H1133" t="n">
        <v>0.42</v>
      </c>
      <c r="I1133" t="n">
        <v>22</v>
      </c>
      <c r="J1133" t="n">
        <v>262.49</v>
      </c>
      <c r="K1133" t="n">
        <v>59.19</v>
      </c>
      <c r="L1133" t="n">
        <v>6.25</v>
      </c>
      <c r="M1133" t="n">
        <v>20</v>
      </c>
      <c r="N1133" t="n">
        <v>67.05</v>
      </c>
      <c r="O1133" t="n">
        <v>32608.15</v>
      </c>
      <c r="P1133" t="n">
        <v>176.04</v>
      </c>
      <c r="Q1133" t="n">
        <v>623.97</v>
      </c>
      <c r="R1133" t="n">
        <v>45.83</v>
      </c>
      <c r="S1133" t="n">
        <v>29.8</v>
      </c>
      <c r="T1133" t="n">
        <v>6865.4</v>
      </c>
      <c r="U1133" t="n">
        <v>0.65</v>
      </c>
      <c r="V1133" t="n">
        <v>0.84</v>
      </c>
      <c r="W1133" t="n">
        <v>2.39</v>
      </c>
      <c r="X1133" t="n">
        <v>0.43</v>
      </c>
      <c r="Y1133" t="n">
        <v>1</v>
      </c>
      <c r="Z1133" t="n">
        <v>10</v>
      </c>
    </row>
    <row r="1134">
      <c r="A1134" t="n">
        <v>22</v>
      </c>
      <c r="B1134" t="n">
        <v>130</v>
      </c>
      <c r="C1134" t="inlineStr">
        <is>
          <t xml:space="preserve">CONCLUIDO	</t>
        </is>
      </c>
      <c r="D1134" t="n">
        <v>6.6707</v>
      </c>
      <c r="E1134" t="n">
        <v>14.99</v>
      </c>
      <c r="F1134" t="n">
        <v>11.16</v>
      </c>
      <c r="G1134" t="n">
        <v>31.88</v>
      </c>
      <c r="H1134" t="n">
        <v>0.44</v>
      </c>
      <c r="I1134" t="n">
        <v>21</v>
      </c>
      <c r="J1134" t="n">
        <v>262.96</v>
      </c>
      <c r="K1134" t="n">
        <v>59.19</v>
      </c>
      <c r="L1134" t="n">
        <v>6.5</v>
      </c>
      <c r="M1134" t="n">
        <v>19</v>
      </c>
      <c r="N1134" t="n">
        <v>67.26000000000001</v>
      </c>
      <c r="O1134" t="n">
        <v>32665.66</v>
      </c>
      <c r="P1134" t="n">
        <v>175.4</v>
      </c>
      <c r="Q1134" t="n">
        <v>623.97</v>
      </c>
      <c r="R1134" t="n">
        <v>45.09</v>
      </c>
      <c r="S1134" t="n">
        <v>29.8</v>
      </c>
      <c r="T1134" t="n">
        <v>6496.84</v>
      </c>
      <c r="U1134" t="n">
        <v>0.66</v>
      </c>
      <c r="V1134" t="n">
        <v>0.84</v>
      </c>
      <c r="W1134" t="n">
        <v>2.39</v>
      </c>
      <c r="X1134" t="n">
        <v>0.41</v>
      </c>
      <c r="Y1134" t="n">
        <v>1</v>
      </c>
      <c r="Z1134" t="n">
        <v>10</v>
      </c>
    </row>
    <row r="1135">
      <c r="A1135" t="n">
        <v>23</v>
      </c>
      <c r="B1135" t="n">
        <v>130</v>
      </c>
      <c r="C1135" t="inlineStr">
        <is>
          <t xml:space="preserve">CONCLUIDO	</t>
        </is>
      </c>
      <c r="D1135" t="n">
        <v>6.7137</v>
      </c>
      <c r="E1135" t="n">
        <v>14.9</v>
      </c>
      <c r="F1135" t="n">
        <v>11.11</v>
      </c>
      <c r="G1135" t="n">
        <v>33.34</v>
      </c>
      <c r="H1135" t="n">
        <v>0.46</v>
      </c>
      <c r="I1135" t="n">
        <v>20</v>
      </c>
      <c r="J1135" t="n">
        <v>263.42</v>
      </c>
      <c r="K1135" t="n">
        <v>59.19</v>
      </c>
      <c r="L1135" t="n">
        <v>6.75</v>
      </c>
      <c r="M1135" t="n">
        <v>18</v>
      </c>
      <c r="N1135" t="n">
        <v>67.48</v>
      </c>
      <c r="O1135" t="n">
        <v>32723.25</v>
      </c>
      <c r="P1135" t="n">
        <v>174.42</v>
      </c>
      <c r="Q1135" t="n">
        <v>624.02</v>
      </c>
      <c r="R1135" t="n">
        <v>43.58</v>
      </c>
      <c r="S1135" t="n">
        <v>29.8</v>
      </c>
      <c r="T1135" t="n">
        <v>5747.18</v>
      </c>
      <c r="U1135" t="n">
        <v>0.68</v>
      </c>
      <c r="V1135" t="n">
        <v>0.84</v>
      </c>
      <c r="W1135" t="n">
        <v>2.38</v>
      </c>
      <c r="X1135" t="n">
        <v>0.36</v>
      </c>
      <c r="Y1135" t="n">
        <v>1</v>
      </c>
      <c r="Z1135" t="n">
        <v>10</v>
      </c>
    </row>
    <row r="1136">
      <c r="A1136" t="n">
        <v>24</v>
      </c>
      <c r="B1136" t="n">
        <v>130</v>
      </c>
      <c r="C1136" t="inlineStr">
        <is>
          <t xml:space="preserve">CONCLUIDO	</t>
        </is>
      </c>
      <c r="D1136" t="n">
        <v>6.7377</v>
      </c>
      <c r="E1136" t="n">
        <v>14.84</v>
      </c>
      <c r="F1136" t="n">
        <v>11.11</v>
      </c>
      <c r="G1136" t="n">
        <v>35.08</v>
      </c>
      <c r="H1136" t="n">
        <v>0.47</v>
      </c>
      <c r="I1136" t="n">
        <v>19</v>
      </c>
      <c r="J1136" t="n">
        <v>263.89</v>
      </c>
      <c r="K1136" t="n">
        <v>59.19</v>
      </c>
      <c r="L1136" t="n">
        <v>7</v>
      </c>
      <c r="M1136" t="n">
        <v>17</v>
      </c>
      <c r="N1136" t="n">
        <v>67.7</v>
      </c>
      <c r="O1136" t="n">
        <v>32780.92</v>
      </c>
      <c r="P1136" t="n">
        <v>173.95</v>
      </c>
      <c r="Q1136" t="n">
        <v>623.97</v>
      </c>
      <c r="R1136" t="n">
        <v>43.61</v>
      </c>
      <c r="S1136" t="n">
        <v>29.8</v>
      </c>
      <c r="T1136" t="n">
        <v>5768.7</v>
      </c>
      <c r="U1136" t="n">
        <v>0.68</v>
      </c>
      <c r="V1136" t="n">
        <v>0.84</v>
      </c>
      <c r="W1136" t="n">
        <v>2.38</v>
      </c>
      <c r="X1136" t="n">
        <v>0.36</v>
      </c>
      <c r="Y1136" t="n">
        <v>1</v>
      </c>
      <c r="Z1136" t="n">
        <v>10</v>
      </c>
    </row>
    <row r="1137">
      <c r="A1137" t="n">
        <v>25</v>
      </c>
      <c r="B1137" t="n">
        <v>130</v>
      </c>
      <c r="C1137" t="inlineStr">
        <is>
          <t xml:space="preserve">CONCLUIDO	</t>
        </is>
      </c>
      <c r="D1137" t="n">
        <v>6.7343</v>
      </c>
      <c r="E1137" t="n">
        <v>14.85</v>
      </c>
      <c r="F1137" t="n">
        <v>11.12</v>
      </c>
      <c r="G1137" t="n">
        <v>35.1</v>
      </c>
      <c r="H1137" t="n">
        <v>0.49</v>
      </c>
      <c r="I1137" t="n">
        <v>19</v>
      </c>
      <c r="J1137" t="n">
        <v>264.36</v>
      </c>
      <c r="K1137" t="n">
        <v>59.19</v>
      </c>
      <c r="L1137" t="n">
        <v>7.25</v>
      </c>
      <c r="M1137" t="n">
        <v>17</v>
      </c>
      <c r="N1137" t="n">
        <v>67.92</v>
      </c>
      <c r="O1137" t="n">
        <v>32838.68</v>
      </c>
      <c r="P1137" t="n">
        <v>173.47</v>
      </c>
      <c r="Q1137" t="n">
        <v>624.01</v>
      </c>
      <c r="R1137" t="n">
        <v>43.84</v>
      </c>
      <c r="S1137" t="n">
        <v>29.8</v>
      </c>
      <c r="T1137" t="n">
        <v>5883.57</v>
      </c>
      <c r="U1137" t="n">
        <v>0.68</v>
      </c>
      <c r="V1137" t="n">
        <v>0.84</v>
      </c>
      <c r="W1137" t="n">
        <v>2.38</v>
      </c>
      <c r="X1137" t="n">
        <v>0.37</v>
      </c>
      <c r="Y1137" t="n">
        <v>1</v>
      </c>
      <c r="Z1137" t="n">
        <v>10</v>
      </c>
    </row>
    <row r="1138">
      <c r="A1138" t="n">
        <v>26</v>
      </c>
      <c r="B1138" t="n">
        <v>130</v>
      </c>
      <c r="C1138" t="inlineStr">
        <is>
          <t xml:space="preserve">CONCLUIDO	</t>
        </is>
      </c>
      <c r="D1138" t="n">
        <v>6.7735</v>
      </c>
      <c r="E1138" t="n">
        <v>14.76</v>
      </c>
      <c r="F1138" t="n">
        <v>11.08</v>
      </c>
      <c r="G1138" t="n">
        <v>36.93</v>
      </c>
      <c r="H1138" t="n">
        <v>0.5</v>
      </c>
      <c r="I1138" t="n">
        <v>18</v>
      </c>
      <c r="J1138" t="n">
        <v>264.83</v>
      </c>
      <c r="K1138" t="n">
        <v>59.19</v>
      </c>
      <c r="L1138" t="n">
        <v>7.5</v>
      </c>
      <c r="M1138" t="n">
        <v>16</v>
      </c>
      <c r="N1138" t="n">
        <v>68.14</v>
      </c>
      <c r="O1138" t="n">
        <v>32896.51</v>
      </c>
      <c r="P1138" t="n">
        <v>172.56</v>
      </c>
      <c r="Q1138" t="n">
        <v>623.98</v>
      </c>
      <c r="R1138" t="n">
        <v>42.62</v>
      </c>
      <c r="S1138" t="n">
        <v>29.8</v>
      </c>
      <c r="T1138" t="n">
        <v>5277.35</v>
      </c>
      <c r="U1138" t="n">
        <v>0.7</v>
      </c>
      <c r="V1138" t="n">
        <v>0.84</v>
      </c>
      <c r="W1138" t="n">
        <v>2.38</v>
      </c>
      <c r="X1138" t="n">
        <v>0.33</v>
      </c>
      <c r="Y1138" t="n">
        <v>1</v>
      </c>
      <c r="Z1138" t="n">
        <v>10</v>
      </c>
    </row>
    <row r="1139">
      <c r="A1139" t="n">
        <v>27</v>
      </c>
      <c r="B1139" t="n">
        <v>130</v>
      </c>
      <c r="C1139" t="inlineStr">
        <is>
          <t xml:space="preserve">CONCLUIDO	</t>
        </is>
      </c>
      <c r="D1139" t="n">
        <v>6.8007</v>
      </c>
      <c r="E1139" t="n">
        <v>14.7</v>
      </c>
      <c r="F1139" t="n">
        <v>11.07</v>
      </c>
      <c r="G1139" t="n">
        <v>39.06</v>
      </c>
      <c r="H1139" t="n">
        <v>0.52</v>
      </c>
      <c r="I1139" t="n">
        <v>17</v>
      </c>
      <c r="J1139" t="n">
        <v>265.3</v>
      </c>
      <c r="K1139" t="n">
        <v>59.19</v>
      </c>
      <c r="L1139" t="n">
        <v>7.75</v>
      </c>
      <c r="M1139" t="n">
        <v>15</v>
      </c>
      <c r="N1139" t="n">
        <v>68.36</v>
      </c>
      <c r="O1139" t="n">
        <v>32954.43</v>
      </c>
      <c r="P1139" t="n">
        <v>171.71</v>
      </c>
      <c r="Q1139" t="n">
        <v>623.97</v>
      </c>
      <c r="R1139" t="n">
        <v>42.16</v>
      </c>
      <c r="S1139" t="n">
        <v>29.8</v>
      </c>
      <c r="T1139" t="n">
        <v>5053.86</v>
      </c>
      <c r="U1139" t="n">
        <v>0.71</v>
      </c>
      <c r="V1139" t="n">
        <v>0.84</v>
      </c>
      <c r="W1139" t="n">
        <v>2.38</v>
      </c>
      <c r="X1139" t="n">
        <v>0.32</v>
      </c>
      <c r="Y1139" t="n">
        <v>1</v>
      </c>
      <c r="Z1139" t="n">
        <v>10</v>
      </c>
    </row>
    <row r="1140">
      <c r="A1140" t="n">
        <v>28</v>
      </c>
      <c r="B1140" t="n">
        <v>130</v>
      </c>
      <c r="C1140" t="inlineStr">
        <is>
          <t xml:space="preserve">CONCLUIDO	</t>
        </is>
      </c>
      <c r="D1140" t="n">
        <v>6.7951</v>
      </c>
      <c r="E1140" t="n">
        <v>14.72</v>
      </c>
      <c r="F1140" t="n">
        <v>11.08</v>
      </c>
      <c r="G1140" t="n">
        <v>39.11</v>
      </c>
      <c r="H1140" t="n">
        <v>0.54</v>
      </c>
      <c r="I1140" t="n">
        <v>17</v>
      </c>
      <c r="J1140" t="n">
        <v>265.77</v>
      </c>
      <c r="K1140" t="n">
        <v>59.19</v>
      </c>
      <c r="L1140" t="n">
        <v>8</v>
      </c>
      <c r="M1140" t="n">
        <v>15</v>
      </c>
      <c r="N1140" t="n">
        <v>68.58</v>
      </c>
      <c r="O1140" t="n">
        <v>33012.44</v>
      </c>
      <c r="P1140" t="n">
        <v>171.97</v>
      </c>
      <c r="Q1140" t="n">
        <v>624</v>
      </c>
      <c r="R1140" t="n">
        <v>42.78</v>
      </c>
      <c r="S1140" t="n">
        <v>29.8</v>
      </c>
      <c r="T1140" t="n">
        <v>5362.98</v>
      </c>
      <c r="U1140" t="n">
        <v>0.7</v>
      </c>
      <c r="V1140" t="n">
        <v>0.84</v>
      </c>
      <c r="W1140" t="n">
        <v>2.38</v>
      </c>
      <c r="X1140" t="n">
        <v>0.33</v>
      </c>
      <c r="Y1140" t="n">
        <v>1</v>
      </c>
      <c r="Z1140" t="n">
        <v>10</v>
      </c>
    </row>
    <row r="1141">
      <c r="A1141" t="n">
        <v>29</v>
      </c>
      <c r="B1141" t="n">
        <v>130</v>
      </c>
      <c r="C1141" t="inlineStr">
        <is>
          <t xml:space="preserve">CONCLUIDO	</t>
        </is>
      </c>
      <c r="D1141" t="n">
        <v>6.8392</v>
      </c>
      <c r="E1141" t="n">
        <v>14.62</v>
      </c>
      <c r="F1141" t="n">
        <v>11.03</v>
      </c>
      <c r="G1141" t="n">
        <v>41.38</v>
      </c>
      <c r="H1141" t="n">
        <v>0.55</v>
      </c>
      <c r="I1141" t="n">
        <v>16</v>
      </c>
      <c r="J1141" t="n">
        <v>266.24</v>
      </c>
      <c r="K1141" t="n">
        <v>59.19</v>
      </c>
      <c r="L1141" t="n">
        <v>8.25</v>
      </c>
      <c r="M1141" t="n">
        <v>14</v>
      </c>
      <c r="N1141" t="n">
        <v>68.8</v>
      </c>
      <c r="O1141" t="n">
        <v>33070.52</v>
      </c>
      <c r="P1141" t="n">
        <v>171.02</v>
      </c>
      <c r="Q1141" t="n">
        <v>624.03</v>
      </c>
      <c r="R1141" t="n">
        <v>41.31</v>
      </c>
      <c r="S1141" t="n">
        <v>29.8</v>
      </c>
      <c r="T1141" t="n">
        <v>4632.44</v>
      </c>
      <c r="U1141" t="n">
        <v>0.72</v>
      </c>
      <c r="V1141" t="n">
        <v>0.85</v>
      </c>
      <c r="W1141" t="n">
        <v>2.38</v>
      </c>
      <c r="X1141" t="n">
        <v>0.29</v>
      </c>
      <c r="Y1141" t="n">
        <v>1</v>
      </c>
      <c r="Z1141" t="n">
        <v>10</v>
      </c>
    </row>
    <row r="1142">
      <c r="A1142" t="n">
        <v>30</v>
      </c>
      <c r="B1142" t="n">
        <v>130</v>
      </c>
      <c r="C1142" t="inlineStr">
        <is>
          <t xml:space="preserve">CONCLUIDO	</t>
        </is>
      </c>
      <c r="D1142" t="n">
        <v>6.8314</v>
      </c>
      <c r="E1142" t="n">
        <v>14.64</v>
      </c>
      <c r="F1142" t="n">
        <v>11.05</v>
      </c>
      <c r="G1142" t="n">
        <v>41.44</v>
      </c>
      <c r="H1142" t="n">
        <v>0.57</v>
      </c>
      <c r="I1142" t="n">
        <v>16</v>
      </c>
      <c r="J1142" t="n">
        <v>266.71</v>
      </c>
      <c r="K1142" t="n">
        <v>59.19</v>
      </c>
      <c r="L1142" t="n">
        <v>8.5</v>
      </c>
      <c r="M1142" t="n">
        <v>14</v>
      </c>
      <c r="N1142" t="n">
        <v>69.02</v>
      </c>
      <c r="O1142" t="n">
        <v>33128.7</v>
      </c>
      <c r="P1142" t="n">
        <v>170.72</v>
      </c>
      <c r="Q1142" t="n">
        <v>623.98</v>
      </c>
      <c r="R1142" t="n">
        <v>41.83</v>
      </c>
      <c r="S1142" t="n">
        <v>29.8</v>
      </c>
      <c r="T1142" t="n">
        <v>4891.49</v>
      </c>
      <c r="U1142" t="n">
        <v>0.71</v>
      </c>
      <c r="V1142" t="n">
        <v>0.85</v>
      </c>
      <c r="W1142" t="n">
        <v>2.38</v>
      </c>
      <c r="X1142" t="n">
        <v>0.3</v>
      </c>
      <c r="Y1142" t="n">
        <v>1</v>
      </c>
      <c r="Z1142" t="n">
        <v>10</v>
      </c>
    </row>
    <row r="1143">
      <c r="A1143" t="n">
        <v>31</v>
      </c>
      <c r="B1143" t="n">
        <v>130</v>
      </c>
      <c r="C1143" t="inlineStr">
        <is>
          <t xml:space="preserve">CONCLUIDO	</t>
        </is>
      </c>
      <c r="D1143" t="n">
        <v>6.8638</v>
      </c>
      <c r="E1143" t="n">
        <v>14.57</v>
      </c>
      <c r="F1143" t="n">
        <v>11.03</v>
      </c>
      <c r="G1143" t="n">
        <v>44.12</v>
      </c>
      <c r="H1143" t="n">
        <v>0.58</v>
      </c>
      <c r="I1143" t="n">
        <v>15</v>
      </c>
      <c r="J1143" t="n">
        <v>267.18</v>
      </c>
      <c r="K1143" t="n">
        <v>59.19</v>
      </c>
      <c r="L1143" t="n">
        <v>8.75</v>
      </c>
      <c r="M1143" t="n">
        <v>13</v>
      </c>
      <c r="N1143" t="n">
        <v>69.23999999999999</v>
      </c>
      <c r="O1143" t="n">
        <v>33186.95</v>
      </c>
      <c r="P1143" t="n">
        <v>169.47</v>
      </c>
      <c r="Q1143" t="n">
        <v>623.97</v>
      </c>
      <c r="R1143" t="n">
        <v>41.21</v>
      </c>
      <c r="S1143" t="n">
        <v>29.8</v>
      </c>
      <c r="T1143" t="n">
        <v>4588.97</v>
      </c>
      <c r="U1143" t="n">
        <v>0.72</v>
      </c>
      <c r="V1143" t="n">
        <v>0.85</v>
      </c>
      <c r="W1143" t="n">
        <v>2.38</v>
      </c>
      <c r="X1143" t="n">
        <v>0.28</v>
      </c>
      <c r="Y1143" t="n">
        <v>1</v>
      </c>
      <c r="Z1143" t="n">
        <v>10</v>
      </c>
    </row>
    <row r="1144">
      <c r="A1144" t="n">
        <v>32</v>
      </c>
      <c r="B1144" t="n">
        <v>130</v>
      </c>
      <c r="C1144" t="inlineStr">
        <is>
          <t xml:space="preserve">CONCLUIDO	</t>
        </is>
      </c>
      <c r="D1144" t="n">
        <v>6.8658</v>
      </c>
      <c r="E1144" t="n">
        <v>14.56</v>
      </c>
      <c r="F1144" t="n">
        <v>11.03</v>
      </c>
      <c r="G1144" t="n">
        <v>44.11</v>
      </c>
      <c r="H1144" t="n">
        <v>0.6</v>
      </c>
      <c r="I1144" t="n">
        <v>15</v>
      </c>
      <c r="J1144" t="n">
        <v>267.66</v>
      </c>
      <c r="K1144" t="n">
        <v>59.19</v>
      </c>
      <c r="L1144" t="n">
        <v>9</v>
      </c>
      <c r="M1144" t="n">
        <v>13</v>
      </c>
      <c r="N1144" t="n">
        <v>69.45999999999999</v>
      </c>
      <c r="O1144" t="n">
        <v>33245.29</v>
      </c>
      <c r="P1144" t="n">
        <v>169.73</v>
      </c>
      <c r="Q1144" t="n">
        <v>623.97</v>
      </c>
      <c r="R1144" t="n">
        <v>41.19</v>
      </c>
      <c r="S1144" t="n">
        <v>29.8</v>
      </c>
      <c r="T1144" t="n">
        <v>4575.7</v>
      </c>
      <c r="U1144" t="n">
        <v>0.72</v>
      </c>
      <c r="V1144" t="n">
        <v>0.85</v>
      </c>
      <c r="W1144" t="n">
        <v>2.37</v>
      </c>
      <c r="X1144" t="n">
        <v>0.28</v>
      </c>
      <c r="Y1144" t="n">
        <v>1</v>
      </c>
      <c r="Z1144" t="n">
        <v>10</v>
      </c>
    </row>
    <row r="1145">
      <c r="A1145" t="n">
        <v>33</v>
      </c>
      <c r="B1145" t="n">
        <v>130</v>
      </c>
      <c r="C1145" t="inlineStr">
        <is>
          <t xml:space="preserve">CONCLUIDO	</t>
        </is>
      </c>
      <c r="D1145" t="n">
        <v>6.8642</v>
      </c>
      <c r="E1145" t="n">
        <v>14.57</v>
      </c>
      <c r="F1145" t="n">
        <v>11.03</v>
      </c>
      <c r="G1145" t="n">
        <v>44.12</v>
      </c>
      <c r="H1145" t="n">
        <v>0.61</v>
      </c>
      <c r="I1145" t="n">
        <v>15</v>
      </c>
      <c r="J1145" t="n">
        <v>268.13</v>
      </c>
      <c r="K1145" t="n">
        <v>59.19</v>
      </c>
      <c r="L1145" t="n">
        <v>9.25</v>
      </c>
      <c r="M1145" t="n">
        <v>13</v>
      </c>
      <c r="N1145" t="n">
        <v>69.69</v>
      </c>
      <c r="O1145" t="n">
        <v>33303.72</v>
      </c>
      <c r="P1145" t="n">
        <v>168.77</v>
      </c>
      <c r="Q1145" t="n">
        <v>623.99</v>
      </c>
      <c r="R1145" t="n">
        <v>41.22</v>
      </c>
      <c r="S1145" t="n">
        <v>29.8</v>
      </c>
      <c r="T1145" t="n">
        <v>4591.76</v>
      </c>
      <c r="U1145" t="n">
        <v>0.72</v>
      </c>
      <c r="V1145" t="n">
        <v>0.85</v>
      </c>
      <c r="W1145" t="n">
        <v>2.37</v>
      </c>
      <c r="X1145" t="n">
        <v>0.28</v>
      </c>
      <c r="Y1145" t="n">
        <v>1</v>
      </c>
      <c r="Z1145" t="n">
        <v>10</v>
      </c>
    </row>
    <row r="1146">
      <c r="A1146" t="n">
        <v>34</v>
      </c>
      <c r="B1146" t="n">
        <v>130</v>
      </c>
      <c r="C1146" t="inlineStr">
        <is>
          <t xml:space="preserve">CONCLUIDO	</t>
        </is>
      </c>
      <c r="D1146" t="n">
        <v>6.9028</v>
      </c>
      <c r="E1146" t="n">
        <v>14.49</v>
      </c>
      <c r="F1146" t="n">
        <v>11</v>
      </c>
      <c r="G1146" t="n">
        <v>47.13</v>
      </c>
      <c r="H1146" t="n">
        <v>0.63</v>
      </c>
      <c r="I1146" t="n">
        <v>14</v>
      </c>
      <c r="J1146" t="n">
        <v>268.61</v>
      </c>
      <c r="K1146" t="n">
        <v>59.19</v>
      </c>
      <c r="L1146" t="n">
        <v>9.5</v>
      </c>
      <c r="M1146" t="n">
        <v>12</v>
      </c>
      <c r="N1146" t="n">
        <v>69.91</v>
      </c>
      <c r="O1146" t="n">
        <v>33362.23</v>
      </c>
      <c r="P1146" t="n">
        <v>168.45</v>
      </c>
      <c r="Q1146" t="n">
        <v>624.02</v>
      </c>
      <c r="R1146" t="n">
        <v>40.08</v>
      </c>
      <c r="S1146" t="n">
        <v>29.8</v>
      </c>
      <c r="T1146" t="n">
        <v>4025.67</v>
      </c>
      <c r="U1146" t="n">
        <v>0.74</v>
      </c>
      <c r="V1146" t="n">
        <v>0.85</v>
      </c>
      <c r="W1146" t="n">
        <v>2.37</v>
      </c>
      <c r="X1146" t="n">
        <v>0.25</v>
      </c>
      <c r="Y1146" t="n">
        <v>1</v>
      </c>
      <c r="Z1146" t="n">
        <v>10</v>
      </c>
    </row>
    <row r="1147">
      <c r="A1147" t="n">
        <v>35</v>
      </c>
      <c r="B1147" t="n">
        <v>130</v>
      </c>
      <c r="C1147" t="inlineStr">
        <is>
          <t xml:space="preserve">CONCLUIDO	</t>
        </is>
      </c>
      <c r="D1147" t="n">
        <v>6.9026</v>
      </c>
      <c r="E1147" t="n">
        <v>14.49</v>
      </c>
      <c r="F1147" t="n">
        <v>11</v>
      </c>
      <c r="G1147" t="n">
        <v>47.13</v>
      </c>
      <c r="H1147" t="n">
        <v>0.64</v>
      </c>
      <c r="I1147" t="n">
        <v>14</v>
      </c>
      <c r="J1147" t="n">
        <v>269.08</v>
      </c>
      <c r="K1147" t="n">
        <v>59.19</v>
      </c>
      <c r="L1147" t="n">
        <v>9.75</v>
      </c>
      <c r="M1147" t="n">
        <v>12</v>
      </c>
      <c r="N1147" t="n">
        <v>70.14</v>
      </c>
      <c r="O1147" t="n">
        <v>33420.83</v>
      </c>
      <c r="P1147" t="n">
        <v>167.63</v>
      </c>
      <c r="Q1147" t="n">
        <v>624</v>
      </c>
      <c r="R1147" t="n">
        <v>40.08</v>
      </c>
      <c r="S1147" t="n">
        <v>29.8</v>
      </c>
      <c r="T1147" t="n">
        <v>4027.83</v>
      </c>
      <c r="U1147" t="n">
        <v>0.74</v>
      </c>
      <c r="V1147" t="n">
        <v>0.85</v>
      </c>
      <c r="W1147" t="n">
        <v>2.37</v>
      </c>
      <c r="X1147" t="n">
        <v>0.25</v>
      </c>
      <c r="Y1147" t="n">
        <v>1</v>
      </c>
      <c r="Z1147" t="n">
        <v>10</v>
      </c>
    </row>
    <row r="1148">
      <c r="A1148" t="n">
        <v>36</v>
      </c>
      <c r="B1148" t="n">
        <v>130</v>
      </c>
      <c r="C1148" t="inlineStr">
        <is>
          <t xml:space="preserve">CONCLUIDO	</t>
        </is>
      </c>
      <c r="D1148" t="n">
        <v>6.9293</v>
      </c>
      <c r="E1148" t="n">
        <v>14.43</v>
      </c>
      <c r="F1148" t="n">
        <v>10.99</v>
      </c>
      <c r="G1148" t="n">
        <v>50.73</v>
      </c>
      <c r="H1148" t="n">
        <v>0.66</v>
      </c>
      <c r="I1148" t="n">
        <v>13</v>
      </c>
      <c r="J1148" t="n">
        <v>269.56</v>
      </c>
      <c r="K1148" t="n">
        <v>59.19</v>
      </c>
      <c r="L1148" t="n">
        <v>10</v>
      </c>
      <c r="M1148" t="n">
        <v>11</v>
      </c>
      <c r="N1148" t="n">
        <v>70.36</v>
      </c>
      <c r="O1148" t="n">
        <v>33479.51</v>
      </c>
      <c r="P1148" t="n">
        <v>167.02</v>
      </c>
      <c r="Q1148" t="n">
        <v>624.02</v>
      </c>
      <c r="R1148" t="n">
        <v>39.87</v>
      </c>
      <c r="S1148" t="n">
        <v>29.8</v>
      </c>
      <c r="T1148" t="n">
        <v>3926.71</v>
      </c>
      <c r="U1148" t="n">
        <v>0.75</v>
      </c>
      <c r="V1148" t="n">
        <v>0.85</v>
      </c>
      <c r="W1148" t="n">
        <v>2.37</v>
      </c>
      <c r="X1148" t="n">
        <v>0.24</v>
      </c>
      <c r="Y1148" t="n">
        <v>1</v>
      </c>
      <c r="Z1148" t="n">
        <v>10</v>
      </c>
    </row>
    <row r="1149">
      <c r="A1149" t="n">
        <v>37</v>
      </c>
      <c r="B1149" t="n">
        <v>130</v>
      </c>
      <c r="C1149" t="inlineStr">
        <is>
          <t xml:space="preserve">CONCLUIDO	</t>
        </is>
      </c>
      <c r="D1149" t="n">
        <v>6.9281</v>
      </c>
      <c r="E1149" t="n">
        <v>14.43</v>
      </c>
      <c r="F1149" t="n">
        <v>10.99</v>
      </c>
      <c r="G1149" t="n">
        <v>50.74</v>
      </c>
      <c r="H1149" t="n">
        <v>0.68</v>
      </c>
      <c r="I1149" t="n">
        <v>13</v>
      </c>
      <c r="J1149" t="n">
        <v>270.03</v>
      </c>
      <c r="K1149" t="n">
        <v>59.19</v>
      </c>
      <c r="L1149" t="n">
        <v>10.25</v>
      </c>
      <c r="M1149" t="n">
        <v>11</v>
      </c>
      <c r="N1149" t="n">
        <v>70.59</v>
      </c>
      <c r="O1149" t="n">
        <v>33538.28</v>
      </c>
      <c r="P1149" t="n">
        <v>167.1</v>
      </c>
      <c r="Q1149" t="n">
        <v>624</v>
      </c>
      <c r="R1149" t="n">
        <v>40.07</v>
      </c>
      <c r="S1149" t="n">
        <v>29.8</v>
      </c>
      <c r="T1149" t="n">
        <v>4026.1</v>
      </c>
      <c r="U1149" t="n">
        <v>0.74</v>
      </c>
      <c r="V1149" t="n">
        <v>0.85</v>
      </c>
      <c r="W1149" t="n">
        <v>2.37</v>
      </c>
      <c r="X1149" t="n">
        <v>0.25</v>
      </c>
      <c r="Y1149" t="n">
        <v>1</v>
      </c>
      <c r="Z1149" t="n">
        <v>10</v>
      </c>
    </row>
    <row r="1150">
      <c r="A1150" t="n">
        <v>38</v>
      </c>
      <c r="B1150" t="n">
        <v>130</v>
      </c>
      <c r="C1150" t="inlineStr">
        <is>
          <t xml:space="preserve">CONCLUIDO	</t>
        </is>
      </c>
      <c r="D1150" t="n">
        <v>6.9321</v>
      </c>
      <c r="E1150" t="n">
        <v>14.43</v>
      </c>
      <c r="F1150" t="n">
        <v>10.98</v>
      </c>
      <c r="G1150" t="n">
        <v>50.7</v>
      </c>
      <c r="H1150" t="n">
        <v>0.6899999999999999</v>
      </c>
      <c r="I1150" t="n">
        <v>13</v>
      </c>
      <c r="J1150" t="n">
        <v>270.51</v>
      </c>
      <c r="K1150" t="n">
        <v>59.19</v>
      </c>
      <c r="L1150" t="n">
        <v>10.5</v>
      </c>
      <c r="M1150" t="n">
        <v>11</v>
      </c>
      <c r="N1150" t="n">
        <v>70.81999999999999</v>
      </c>
      <c r="O1150" t="n">
        <v>33597.14</v>
      </c>
      <c r="P1150" t="n">
        <v>166.69</v>
      </c>
      <c r="Q1150" t="n">
        <v>623.98</v>
      </c>
      <c r="R1150" t="n">
        <v>39.8</v>
      </c>
      <c r="S1150" t="n">
        <v>29.8</v>
      </c>
      <c r="T1150" t="n">
        <v>3894.52</v>
      </c>
      <c r="U1150" t="n">
        <v>0.75</v>
      </c>
      <c r="V1150" t="n">
        <v>0.85</v>
      </c>
      <c r="W1150" t="n">
        <v>2.37</v>
      </c>
      <c r="X1150" t="n">
        <v>0.24</v>
      </c>
      <c r="Y1150" t="n">
        <v>1</v>
      </c>
      <c r="Z1150" t="n">
        <v>10</v>
      </c>
    </row>
    <row r="1151">
      <c r="A1151" t="n">
        <v>39</v>
      </c>
      <c r="B1151" t="n">
        <v>130</v>
      </c>
      <c r="C1151" t="inlineStr">
        <is>
          <t xml:space="preserve">CONCLUIDO	</t>
        </is>
      </c>
      <c r="D1151" t="n">
        <v>6.9662</v>
      </c>
      <c r="E1151" t="n">
        <v>14.36</v>
      </c>
      <c r="F1151" t="n">
        <v>10.96</v>
      </c>
      <c r="G1151" t="n">
        <v>54.82</v>
      </c>
      <c r="H1151" t="n">
        <v>0.71</v>
      </c>
      <c r="I1151" t="n">
        <v>12</v>
      </c>
      <c r="J1151" t="n">
        <v>270.99</v>
      </c>
      <c r="K1151" t="n">
        <v>59.19</v>
      </c>
      <c r="L1151" t="n">
        <v>10.75</v>
      </c>
      <c r="M1151" t="n">
        <v>10</v>
      </c>
      <c r="N1151" t="n">
        <v>71.04000000000001</v>
      </c>
      <c r="O1151" t="n">
        <v>33656.08</v>
      </c>
      <c r="P1151" t="n">
        <v>165.18</v>
      </c>
      <c r="Q1151" t="n">
        <v>623.97</v>
      </c>
      <c r="R1151" t="n">
        <v>38.92</v>
      </c>
      <c r="S1151" t="n">
        <v>29.8</v>
      </c>
      <c r="T1151" t="n">
        <v>3457.18</v>
      </c>
      <c r="U1151" t="n">
        <v>0.77</v>
      </c>
      <c r="V1151" t="n">
        <v>0.85</v>
      </c>
      <c r="W1151" t="n">
        <v>2.38</v>
      </c>
      <c r="X1151" t="n">
        <v>0.22</v>
      </c>
      <c r="Y1151" t="n">
        <v>1</v>
      </c>
      <c r="Z1151" t="n">
        <v>10</v>
      </c>
    </row>
    <row r="1152">
      <c r="A1152" t="n">
        <v>40</v>
      </c>
      <c r="B1152" t="n">
        <v>130</v>
      </c>
      <c r="C1152" t="inlineStr">
        <is>
          <t xml:space="preserve">CONCLUIDO	</t>
        </is>
      </c>
      <c r="D1152" t="n">
        <v>6.9655</v>
      </c>
      <c r="E1152" t="n">
        <v>14.36</v>
      </c>
      <c r="F1152" t="n">
        <v>10.96</v>
      </c>
      <c r="G1152" t="n">
        <v>54.82</v>
      </c>
      <c r="H1152" t="n">
        <v>0.72</v>
      </c>
      <c r="I1152" t="n">
        <v>12</v>
      </c>
      <c r="J1152" t="n">
        <v>271.47</v>
      </c>
      <c r="K1152" t="n">
        <v>59.19</v>
      </c>
      <c r="L1152" t="n">
        <v>11</v>
      </c>
      <c r="M1152" t="n">
        <v>10</v>
      </c>
      <c r="N1152" t="n">
        <v>71.27</v>
      </c>
      <c r="O1152" t="n">
        <v>33715.11</v>
      </c>
      <c r="P1152" t="n">
        <v>164.89</v>
      </c>
      <c r="Q1152" t="n">
        <v>623.97</v>
      </c>
      <c r="R1152" t="n">
        <v>39.12</v>
      </c>
      <c r="S1152" t="n">
        <v>29.8</v>
      </c>
      <c r="T1152" t="n">
        <v>3558.75</v>
      </c>
      <c r="U1152" t="n">
        <v>0.76</v>
      </c>
      <c r="V1152" t="n">
        <v>0.85</v>
      </c>
      <c r="W1152" t="n">
        <v>2.37</v>
      </c>
      <c r="X1152" t="n">
        <v>0.22</v>
      </c>
      <c r="Y1152" t="n">
        <v>1</v>
      </c>
      <c r="Z1152" t="n">
        <v>10</v>
      </c>
    </row>
    <row r="1153">
      <c r="A1153" t="n">
        <v>41</v>
      </c>
      <c r="B1153" t="n">
        <v>130</v>
      </c>
      <c r="C1153" t="inlineStr">
        <is>
          <t xml:space="preserve">CONCLUIDO	</t>
        </is>
      </c>
      <c r="D1153" t="n">
        <v>6.961</v>
      </c>
      <c r="E1153" t="n">
        <v>14.37</v>
      </c>
      <c r="F1153" t="n">
        <v>10.97</v>
      </c>
      <c r="G1153" t="n">
        <v>54.87</v>
      </c>
      <c r="H1153" t="n">
        <v>0.74</v>
      </c>
      <c r="I1153" t="n">
        <v>12</v>
      </c>
      <c r="J1153" t="n">
        <v>271.95</v>
      </c>
      <c r="K1153" t="n">
        <v>59.19</v>
      </c>
      <c r="L1153" t="n">
        <v>11.25</v>
      </c>
      <c r="M1153" t="n">
        <v>10</v>
      </c>
      <c r="N1153" t="n">
        <v>71.5</v>
      </c>
      <c r="O1153" t="n">
        <v>33774.23</v>
      </c>
      <c r="P1153" t="n">
        <v>165.12</v>
      </c>
      <c r="Q1153" t="n">
        <v>623.97</v>
      </c>
      <c r="R1153" t="n">
        <v>39.48</v>
      </c>
      <c r="S1153" t="n">
        <v>29.8</v>
      </c>
      <c r="T1153" t="n">
        <v>3738.18</v>
      </c>
      <c r="U1153" t="n">
        <v>0.75</v>
      </c>
      <c r="V1153" t="n">
        <v>0.85</v>
      </c>
      <c r="W1153" t="n">
        <v>2.37</v>
      </c>
      <c r="X1153" t="n">
        <v>0.23</v>
      </c>
      <c r="Y1153" t="n">
        <v>1</v>
      </c>
      <c r="Z1153" t="n">
        <v>10</v>
      </c>
    </row>
    <row r="1154">
      <c r="A1154" t="n">
        <v>42</v>
      </c>
      <c r="B1154" t="n">
        <v>130</v>
      </c>
      <c r="C1154" t="inlineStr">
        <is>
          <t xml:space="preserve">CONCLUIDO	</t>
        </is>
      </c>
      <c r="D1154" t="n">
        <v>6.9604</v>
      </c>
      <c r="E1154" t="n">
        <v>14.37</v>
      </c>
      <c r="F1154" t="n">
        <v>10.98</v>
      </c>
      <c r="G1154" t="n">
        <v>54.88</v>
      </c>
      <c r="H1154" t="n">
        <v>0.75</v>
      </c>
      <c r="I1154" t="n">
        <v>12</v>
      </c>
      <c r="J1154" t="n">
        <v>272.43</v>
      </c>
      <c r="K1154" t="n">
        <v>59.19</v>
      </c>
      <c r="L1154" t="n">
        <v>11.5</v>
      </c>
      <c r="M1154" t="n">
        <v>10</v>
      </c>
      <c r="N1154" t="n">
        <v>71.73</v>
      </c>
      <c r="O1154" t="n">
        <v>33833.57</v>
      </c>
      <c r="P1154" t="n">
        <v>164.75</v>
      </c>
      <c r="Q1154" t="n">
        <v>624.02</v>
      </c>
      <c r="R1154" t="n">
        <v>39.49</v>
      </c>
      <c r="S1154" t="n">
        <v>29.8</v>
      </c>
      <c r="T1154" t="n">
        <v>3743.08</v>
      </c>
      <c r="U1154" t="n">
        <v>0.75</v>
      </c>
      <c r="V1154" t="n">
        <v>0.85</v>
      </c>
      <c r="W1154" t="n">
        <v>2.37</v>
      </c>
      <c r="X1154" t="n">
        <v>0.23</v>
      </c>
      <c r="Y1154" t="n">
        <v>1</v>
      </c>
      <c r="Z1154" t="n">
        <v>10</v>
      </c>
    </row>
    <row r="1155">
      <c r="A1155" t="n">
        <v>43</v>
      </c>
      <c r="B1155" t="n">
        <v>130</v>
      </c>
      <c r="C1155" t="inlineStr">
        <is>
          <t xml:space="preserve">CONCLUIDO	</t>
        </is>
      </c>
      <c r="D1155" t="n">
        <v>7.0025</v>
      </c>
      <c r="E1155" t="n">
        <v>14.28</v>
      </c>
      <c r="F1155" t="n">
        <v>10.94</v>
      </c>
      <c r="G1155" t="n">
        <v>59.66</v>
      </c>
      <c r="H1155" t="n">
        <v>0.77</v>
      </c>
      <c r="I1155" t="n">
        <v>11</v>
      </c>
      <c r="J1155" t="n">
        <v>272.91</v>
      </c>
      <c r="K1155" t="n">
        <v>59.19</v>
      </c>
      <c r="L1155" t="n">
        <v>11.75</v>
      </c>
      <c r="M1155" t="n">
        <v>9</v>
      </c>
      <c r="N1155" t="n">
        <v>71.95999999999999</v>
      </c>
      <c r="O1155" t="n">
        <v>33892.87</v>
      </c>
      <c r="P1155" t="n">
        <v>163.19</v>
      </c>
      <c r="Q1155" t="n">
        <v>623.98</v>
      </c>
      <c r="R1155" t="n">
        <v>38.32</v>
      </c>
      <c r="S1155" t="n">
        <v>29.8</v>
      </c>
      <c r="T1155" t="n">
        <v>3165.22</v>
      </c>
      <c r="U1155" t="n">
        <v>0.78</v>
      </c>
      <c r="V1155" t="n">
        <v>0.85</v>
      </c>
      <c r="W1155" t="n">
        <v>2.37</v>
      </c>
      <c r="X1155" t="n">
        <v>0.19</v>
      </c>
      <c r="Y1155" t="n">
        <v>1</v>
      </c>
      <c r="Z1155" t="n">
        <v>10</v>
      </c>
    </row>
    <row r="1156">
      <c r="A1156" t="n">
        <v>44</v>
      </c>
      <c r="B1156" t="n">
        <v>130</v>
      </c>
      <c r="C1156" t="inlineStr">
        <is>
          <t xml:space="preserve">CONCLUIDO	</t>
        </is>
      </c>
      <c r="D1156" t="n">
        <v>7.0021</v>
      </c>
      <c r="E1156" t="n">
        <v>14.28</v>
      </c>
      <c r="F1156" t="n">
        <v>10.94</v>
      </c>
      <c r="G1156" t="n">
        <v>59.67</v>
      </c>
      <c r="H1156" t="n">
        <v>0.78</v>
      </c>
      <c r="I1156" t="n">
        <v>11</v>
      </c>
      <c r="J1156" t="n">
        <v>273.39</v>
      </c>
      <c r="K1156" t="n">
        <v>59.19</v>
      </c>
      <c r="L1156" t="n">
        <v>12</v>
      </c>
      <c r="M1156" t="n">
        <v>9</v>
      </c>
      <c r="N1156" t="n">
        <v>72.2</v>
      </c>
      <c r="O1156" t="n">
        <v>33952.26</v>
      </c>
      <c r="P1156" t="n">
        <v>163.2</v>
      </c>
      <c r="Q1156" t="n">
        <v>623.98</v>
      </c>
      <c r="R1156" t="n">
        <v>38.31</v>
      </c>
      <c r="S1156" t="n">
        <v>29.8</v>
      </c>
      <c r="T1156" t="n">
        <v>3156.69</v>
      </c>
      <c r="U1156" t="n">
        <v>0.78</v>
      </c>
      <c r="V1156" t="n">
        <v>0.85</v>
      </c>
      <c r="W1156" t="n">
        <v>2.37</v>
      </c>
      <c r="X1156" t="n">
        <v>0.19</v>
      </c>
      <c r="Y1156" t="n">
        <v>1</v>
      </c>
      <c r="Z1156" t="n">
        <v>10</v>
      </c>
    </row>
    <row r="1157">
      <c r="A1157" t="n">
        <v>45</v>
      </c>
      <c r="B1157" t="n">
        <v>130</v>
      </c>
      <c r="C1157" t="inlineStr">
        <is>
          <t xml:space="preserve">CONCLUIDO	</t>
        </is>
      </c>
      <c r="D1157" t="n">
        <v>6.9965</v>
      </c>
      <c r="E1157" t="n">
        <v>14.29</v>
      </c>
      <c r="F1157" t="n">
        <v>10.95</v>
      </c>
      <c r="G1157" t="n">
        <v>59.73</v>
      </c>
      <c r="H1157" t="n">
        <v>0.8</v>
      </c>
      <c r="I1157" t="n">
        <v>11</v>
      </c>
      <c r="J1157" t="n">
        <v>273.87</v>
      </c>
      <c r="K1157" t="n">
        <v>59.19</v>
      </c>
      <c r="L1157" t="n">
        <v>12.25</v>
      </c>
      <c r="M1157" t="n">
        <v>9</v>
      </c>
      <c r="N1157" t="n">
        <v>72.43000000000001</v>
      </c>
      <c r="O1157" t="n">
        <v>34011.74</v>
      </c>
      <c r="P1157" t="n">
        <v>163.2</v>
      </c>
      <c r="Q1157" t="n">
        <v>623.97</v>
      </c>
      <c r="R1157" t="n">
        <v>38.59</v>
      </c>
      <c r="S1157" t="n">
        <v>29.8</v>
      </c>
      <c r="T1157" t="n">
        <v>3297.4</v>
      </c>
      <c r="U1157" t="n">
        <v>0.77</v>
      </c>
      <c r="V1157" t="n">
        <v>0.85</v>
      </c>
      <c r="W1157" t="n">
        <v>2.37</v>
      </c>
      <c r="X1157" t="n">
        <v>0.2</v>
      </c>
      <c r="Y1157" t="n">
        <v>1</v>
      </c>
      <c r="Z1157" t="n">
        <v>10</v>
      </c>
    </row>
    <row r="1158">
      <c r="A1158" t="n">
        <v>46</v>
      </c>
      <c r="B1158" t="n">
        <v>130</v>
      </c>
      <c r="C1158" t="inlineStr">
        <is>
          <t xml:space="preserve">CONCLUIDO	</t>
        </is>
      </c>
      <c r="D1158" t="n">
        <v>6.9987</v>
      </c>
      <c r="E1158" t="n">
        <v>14.29</v>
      </c>
      <c r="F1158" t="n">
        <v>10.95</v>
      </c>
      <c r="G1158" t="n">
        <v>59.7</v>
      </c>
      <c r="H1158" t="n">
        <v>0.8100000000000001</v>
      </c>
      <c r="I1158" t="n">
        <v>11</v>
      </c>
      <c r="J1158" t="n">
        <v>274.35</v>
      </c>
      <c r="K1158" t="n">
        <v>59.19</v>
      </c>
      <c r="L1158" t="n">
        <v>12.5</v>
      </c>
      <c r="M1158" t="n">
        <v>9</v>
      </c>
      <c r="N1158" t="n">
        <v>72.66</v>
      </c>
      <c r="O1158" t="n">
        <v>34071.31</v>
      </c>
      <c r="P1158" t="n">
        <v>162.42</v>
      </c>
      <c r="Q1158" t="n">
        <v>624</v>
      </c>
      <c r="R1158" t="n">
        <v>38.5</v>
      </c>
      <c r="S1158" t="n">
        <v>29.8</v>
      </c>
      <c r="T1158" t="n">
        <v>3255.33</v>
      </c>
      <c r="U1158" t="n">
        <v>0.77</v>
      </c>
      <c r="V1158" t="n">
        <v>0.85</v>
      </c>
      <c r="W1158" t="n">
        <v>2.37</v>
      </c>
      <c r="X1158" t="n">
        <v>0.2</v>
      </c>
      <c r="Y1158" t="n">
        <v>1</v>
      </c>
      <c r="Z1158" t="n">
        <v>10</v>
      </c>
    </row>
    <row r="1159">
      <c r="A1159" t="n">
        <v>47</v>
      </c>
      <c r="B1159" t="n">
        <v>130</v>
      </c>
      <c r="C1159" t="inlineStr">
        <is>
          <t xml:space="preserve">CONCLUIDO	</t>
        </is>
      </c>
      <c r="D1159" t="n">
        <v>6.9933</v>
      </c>
      <c r="E1159" t="n">
        <v>14.3</v>
      </c>
      <c r="F1159" t="n">
        <v>10.96</v>
      </c>
      <c r="G1159" t="n">
        <v>59.76</v>
      </c>
      <c r="H1159" t="n">
        <v>0.83</v>
      </c>
      <c r="I1159" t="n">
        <v>11</v>
      </c>
      <c r="J1159" t="n">
        <v>274.84</v>
      </c>
      <c r="K1159" t="n">
        <v>59.19</v>
      </c>
      <c r="L1159" t="n">
        <v>12.75</v>
      </c>
      <c r="M1159" t="n">
        <v>9</v>
      </c>
      <c r="N1159" t="n">
        <v>72.89</v>
      </c>
      <c r="O1159" t="n">
        <v>34130.98</v>
      </c>
      <c r="P1159" t="n">
        <v>161.76</v>
      </c>
      <c r="Q1159" t="n">
        <v>624.03</v>
      </c>
      <c r="R1159" t="n">
        <v>38.73</v>
      </c>
      <c r="S1159" t="n">
        <v>29.8</v>
      </c>
      <c r="T1159" t="n">
        <v>3370.57</v>
      </c>
      <c r="U1159" t="n">
        <v>0.77</v>
      </c>
      <c r="V1159" t="n">
        <v>0.85</v>
      </c>
      <c r="W1159" t="n">
        <v>2.37</v>
      </c>
      <c r="X1159" t="n">
        <v>0.21</v>
      </c>
      <c r="Y1159" t="n">
        <v>1</v>
      </c>
      <c r="Z1159" t="n">
        <v>10</v>
      </c>
    </row>
    <row r="1160">
      <c r="A1160" t="n">
        <v>48</v>
      </c>
      <c r="B1160" t="n">
        <v>130</v>
      </c>
      <c r="C1160" t="inlineStr">
        <is>
          <t xml:space="preserve">CONCLUIDO	</t>
        </is>
      </c>
      <c r="D1160" t="n">
        <v>7.0289</v>
      </c>
      <c r="E1160" t="n">
        <v>14.23</v>
      </c>
      <c r="F1160" t="n">
        <v>10.93</v>
      </c>
      <c r="G1160" t="n">
        <v>65.59999999999999</v>
      </c>
      <c r="H1160" t="n">
        <v>0.84</v>
      </c>
      <c r="I1160" t="n">
        <v>10</v>
      </c>
      <c r="J1160" t="n">
        <v>275.32</v>
      </c>
      <c r="K1160" t="n">
        <v>59.19</v>
      </c>
      <c r="L1160" t="n">
        <v>13</v>
      </c>
      <c r="M1160" t="n">
        <v>8</v>
      </c>
      <c r="N1160" t="n">
        <v>73.13</v>
      </c>
      <c r="O1160" t="n">
        <v>34190.73</v>
      </c>
      <c r="P1160" t="n">
        <v>161.36</v>
      </c>
      <c r="Q1160" t="n">
        <v>623.97</v>
      </c>
      <c r="R1160" t="n">
        <v>38.11</v>
      </c>
      <c r="S1160" t="n">
        <v>29.8</v>
      </c>
      <c r="T1160" t="n">
        <v>3063.06</v>
      </c>
      <c r="U1160" t="n">
        <v>0.78</v>
      </c>
      <c r="V1160" t="n">
        <v>0.85</v>
      </c>
      <c r="W1160" t="n">
        <v>2.37</v>
      </c>
      <c r="X1160" t="n">
        <v>0.19</v>
      </c>
      <c r="Y1160" t="n">
        <v>1</v>
      </c>
      <c r="Z1160" t="n">
        <v>10</v>
      </c>
    </row>
    <row r="1161">
      <c r="A1161" t="n">
        <v>49</v>
      </c>
      <c r="B1161" t="n">
        <v>130</v>
      </c>
      <c r="C1161" t="inlineStr">
        <is>
          <t xml:space="preserve">CONCLUIDO	</t>
        </is>
      </c>
      <c r="D1161" t="n">
        <v>7.0323</v>
      </c>
      <c r="E1161" t="n">
        <v>14.22</v>
      </c>
      <c r="F1161" t="n">
        <v>10.93</v>
      </c>
      <c r="G1161" t="n">
        <v>65.56</v>
      </c>
      <c r="H1161" t="n">
        <v>0.86</v>
      </c>
      <c r="I1161" t="n">
        <v>10</v>
      </c>
      <c r="J1161" t="n">
        <v>275.81</v>
      </c>
      <c r="K1161" t="n">
        <v>59.19</v>
      </c>
      <c r="L1161" t="n">
        <v>13.25</v>
      </c>
      <c r="M1161" t="n">
        <v>8</v>
      </c>
      <c r="N1161" t="n">
        <v>73.36</v>
      </c>
      <c r="O1161" t="n">
        <v>34250.57</v>
      </c>
      <c r="P1161" t="n">
        <v>161.07</v>
      </c>
      <c r="Q1161" t="n">
        <v>623.97</v>
      </c>
      <c r="R1161" t="n">
        <v>37.81</v>
      </c>
      <c r="S1161" t="n">
        <v>29.8</v>
      </c>
      <c r="T1161" t="n">
        <v>2913.12</v>
      </c>
      <c r="U1161" t="n">
        <v>0.79</v>
      </c>
      <c r="V1161" t="n">
        <v>0.85</v>
      </c>
      <c r="W1161" t="n">
        <v>2.37</v>
      </c>
      <c r="X1161" t="n">
        <v>0.18</v>
      </c>
      <c r="Y1161" t="n">
        <v>1</v>
      </c>
      <c r="Z1161" t="n">
        <v>10</v>
      </c>
    </row>
    <row r="1162">
      <c r="A1162" t="n">
        <v>50</v>
      </c>
      <c r="B1162" t="n">
        <v>130</v>
      </c>
      <c r="C1162" t="inlineStr">
        <is>
          <t xml:space="preserve">CONCLUIDO	</t>
        </is>
      </c>
      <c r="D1162" t="n">
        <v>7.0332</v>
      </c>
      <c r="E1162" t="n">
        <v>14.22</v>
      </c>
      <c r="F1162" t="n">
        <v>10.92</v>
      </c>
      <c r="G1162" t="n">
        <v>65.55</v>
      </c>
      <c r="H1162" t="n">
        <v>0.87</v>
      </c>
      <c r="I1162" t="n">
        <v>10</v>
      </c>
      <c r="J1162" t="n">
        <v>276.29</v>
      </c>
      <c r="K1162" t="n">
        <v>59.19</v>
      </c>
      <c r="L1162" t="n">
        <v>13.5</v>
      </c>
      <c r="M1162" t="n">
        <v>8</v>
      </c>
      <c r="N1162" t="n">
        <v>73.59999999999999</v>
      </c>
      <c r="O1162" t="n">
        <v>34310.51</v>
      </c>
      <c r="P1162" t="n">
        <v>160.9</v>
      </c>
      <c r="Q1162" t="n">
        <v>624.05</v>
      </c>
      <c r="R1162" t="n">
        <v>37.89</v>
      </c>
      <c r="S1162" t="n">
        <v>29.8</v>
      </c>
      <c r="T1162" t="n">
        <v>2951.94</v>
      </c>
      <c r="U1162" t="n">
        <v>0.79</v>
      </c>
      <c r="V1162" t="n">
        <v>0.85</v>
      </c>
      <c r="W1162" t="n">
        <v>2.37</v>
      </c>
      <c r="X1162" t="n">
        <v>0.18</v>
      </c>
      <c r="Y1162" t="n">
        <v>1</v>
      </c>
      <c r="Z1162" t="n">
        <v>10</v>
      </c>
    </row>
    <row r="1163">
      <c r="A1163" t="n">
        <v>51</v>
      </c>
      <c r="B1163" t="n">
        <v>130</v>
      </c>
      <c r="C1163" t="inlineStr">
        <is>
          <t xml:space="preserve">CONCLUIDO	</t>
        </is>
      </c>
      <c r="D1163" t="n">
        <v>7.0332</v>
      </c>
      <c r="E1163" t="n">
        <v>14.22</v>
      </c>
      <c r="F1163" t="n">
        <v>10.92</v>
      </c>
      <c r="G1163" t="n">
        <v>65.55</v>
      </c>
      <c r="H1163" t="n">
        <v>0.88</v>
      </c>
      <c r="I1163" t="n">
        <v>10</v>
      </c>
      <c r="J1163" t="n">
        <v>276.78</v>
      </c>
      <c r="K1163" t="n">
        <v>59.19</v>
      </c>
      <c r="L1163" t="n">
        <v>13.75</v>
      </c>
      <c r="M1163" t="n">
        <v>8</v>
      </c>
      <c r="N1163" t="n">
        <v>73.84</v>
      </c>
      <c r="O1163" t="n">
        <v>34370.54</v>
      </c>
      <c r="P1163" t="n">
        <v>160.14</v>
      </c>
      <c r="Q1163" t="n">
        <v>623.98</v>
      </c>
      <c r="R1163" t="n">
        <v>37.86</v>
      </c>
      <c r="S1163" t="n">
        <v>29.8</v>
      </c>
      <c r="T1163" t="n">
        <v>2937.86</v>
      </c>
      <c r="U1163" t="n">
        <v>0.79</v>
      </c>
      <c r="V1163" t="n">
        <v>0.85</v>
      </c>
      <c r="W1163" t="n">
        <v>2.37</v>
      </c>
      <c r="X1163" t="n">
        <v>0.18</v>
      </c>
      <c r="Y1163" t="n">
        <v>1</v>
      </c>
      <c r="Z1163" t="n">
        <v>10</v>
      </c>
    </row>
    <row r="1164">
      <c r="A1164" t="n">
        <v>52</v>
      </c>
      <c r="B1164" t="n">
        <v>130</v>
      </c>
      <c r="C1164" t="inlineStr">
        <is>
          <t xml:space="preserve">CONCLUIDO	</t>
        </is>
      </c>
      <c r="D1164" t="n">
        <v>7.0343</v>
      </c>
      <c r="E1164" t="n">
        <v>14.22</v>
      </c>
      <c r="F1164" t="n">
        <v>10.92</v>
      </c>
      <c r="G1164" t="n">
        <v>65.53</v>
      </c>
      <c r="H1164" t="n">
        <v>0.9</v>
      </c>
      <c r="I1164" t="n">
        <v>10</v>
      </c>
      <c r="J1164" t="n">
        <v>277.27</v>
      </c>
      <c r="K1164" t="n">
        <v>59.19</v>
      </c>
      <c r="L1164" t="n">
        <v>14</v>
      </c>
      <c r="M1164" t="n">
        <v>8</v>
      </c>
      <c r="N1164" t="n">
        <v>74.06999999999999</v>
      </c>
      <c r="O1164" t="n">
        <v>34430.66</v>
      </c>
      <c r="P1164" t="n">
        <v>159.38</v>
      </c>
      <c r="Q1164" t="n">
        <v>623.98</v>
      </c>
      <c r="R1164" t="n">
        <v>37.79</v>
      </c>
      <c r="S1164" t="n">
        <v>29.8</v>
      </c>
      <c r="T1164" t="n">
        <v>2900.85</v>
      </c>
      <c r="U1164" t="n">
        <v>0.79</v>
      </c>
      <c r="V1164" t="n">
        <v>0.86</v>
      </c>
      <c r="W1164" t="n">
        <v>2.37</v>
      </c>
      <c r="X1164" t="n">
        <v>0.18</v>
      </c>
      <c r="Y1164" t="n">
        <v>1</v>
      </c>
      <c r="Z1164" t="n">
        <v>10</v>
      </c>
    </row>
    <row r="1165">
      <c r="A1165" t="n">
        <v>53</v>
      </c>
      <c r="B1165" t="n">
        <v>130</v>
      </c>
      <c r="C1165" t="inlineStr">
        <is>
          <t xml:space="preserve">CONCLUIDO	</t>
        </is>
      </c>
      <c r="D1165" t="n">
        <v>7.0667</v>
      </c>
      <c r="E1165" t="n">
        <v>14.15</v>
      </c>
      <c r="F1165" t="n">
        <v>10.91</v>
      </c>
      <c r="G1165" t="n">
        <v>72.70999999999999</v>
      </c>
      <c r="H1165" t="n">
        <v>0.91</v>
      </c>
      <c r="I1165" t="n">
        <v>9</v>
      </c>
      <c r="J1165" t="n">
        <v>277.76</v>
      </c>
      <c r="K1165" t="n">
        <v>59.19</v>
      </c>
      <c r="L1165" t="n">
        <v>14.25</v>
      </c>
      <c r="M1165" t="n">
        <v>7</v>
      </c>
      <c r="N1165" t="n">
        <v>74.31</v>
      </c>
      <c r="O1165" t="n">
        <v>34490.87</v>
      </c>
      <c r="P1165" t="n">
        <v>158.17</v>
      </c>
      <c r="Q1165" t="n">
        <v>624</v>
      </c>
      <c r="R1165" t="n">
        <v>37.26</v>
      </c>
      <c r="S1165" t="n">
        <v>29.8</v>
      </c>
      <c r="T1165" t="n">
        <v>2645.42</v>
      </c>
      <c r="U1165" t="n">
        <v>0.8</v>
      </c>
      <c r="V1165" t="n">
        <v>0.86</v>
      </c>
      <c r="W1165" t="n">
        <v>2.37</v>
      </c>
      <c r="X1165" t="n">
        <v>0.16</v>
      </c>
      <c r="Y1165" t="n">
        <v>1</v>
      </c>
      <c r="Z1165" t="n">
        <v>10</v>
      </c>
    </row>
    <row r="1166">
      <c r="A1166" t="n">
        <v>54</v>
      </c>
      <c r="B1166" t="n">
        <v>130</v>
      </c>
      <c r="C1166" t="inlineStr">
        <is>
          <t xml:space="preserve">CONCLUIDO	</t>
        </is>
      </c>
      <c r="D1166" t="n">
        <v>7.0648</v>
      </c>
      <c r="E1166" t="n">
        <v>14.15</v>
      </c>
      <c r="F1166" t="n">
        <v>10.91</v>
      </c>
      <c r="G1166" t="n">
        <v>72.73</v>
      </c>
      <c r="H1166" t="n">
        <v>0.93</v>
      </c>
      <c r="I1166" t="n">
        <v>9</v>
      </c>
      <c r="J1166" t="n">
        <v>278.25</v>
      </c>
      <c r="K1166" t="n">
        <v>59.19</v>
      </c>
      <c r="L1166" t="n">
        <v>14.5</v>
      </c>
      <c r="M1166" t="n">
        <v>7</v>
      </c>
      <c r="N1166" t="n">
        <v>74.55</v>
      </c>
      <c r="O1166" t="n">
        <v>34551.18</v>
      </c>
      <c r="P1166" t="n">
        <v>158.43</v>
      </c>
      <c r="Q1166" t="n">
        <v>623.98</v>
      </c>
      <c r="R1166" t="n">
        <v>37.47</v>
      </c>
      <c r="S1166" t="n">
        <v>29.8</v>
      </c>
      <c r="T1166" t="n">
        <v>2749</v>
      </c>
      <c r="U1166" t="n">
        <v>0.8</v>
      </c>
      <c r="V1166" t="n">
        <v>0.86</v>
      </c>
      <c r="W1166" t="n">
        <v>2.37</v>
      </c>
      <c r="X1166" t="n">
        <v>0.16</v>
      </c>
      <c r="Y1166" t="n">
        <v>1</v>
      </c>
      <c r="Z1166" t="n">
        <v>10</v>
      </c>
    </row>
    <row r="1167">
      <c r="A1167" t="n">
        <v>55</v>
      </c>
      <c r="B1167" t="n">
        <v>130</v>
      </c>
      <c r="C1167" t="inlineStr">
        <is>
          <t xml:space="preserve">CONCLUIDO	</t>
        </is>
      </c>
      <c r="D1167" t="n">
        <v>7.0639</v>
      </c>
      <c r="E1167" t="n">
        <v>14.16</v>
      </c>
      <c r="F1167" t="n">
        <v>10.91</v>
      </c>
      <c r="G1167" t="n">
        <v>72.73999999999999</v>
      </c>
      <c r="H1167" t="n">
        <v>0.9399999999999999</v>
      </c>
      <c r="I1167" t="n">
        <v>9</v>
      </c>
      <c r="J1167" t="n">
        <v>278.74</v>
      </c>
      <c r="K1167" t="n">
        <v>59.19</v>
      </c>
      <c r="L1167" t="n">
        <v>14.75</v>
      </c>
      <c r="M1167" t="n">
        <v>7</v>
      </c>
      <c r="N1167" t="n">
        <v>74.79000000000001</v>
      </c>
      <c r="O1167" t="n">
        <v>34611.59</v>
      </c>
      <c r="P1167" t="n">
        <v>158.52</v>
      </c>
      <c r="Q1167" t="n">
        <v>623.98</v>
      </c>
      <c r="R1167" t="n">
        <v>37.59</v>
      </c>
      <c r="S1167" t="n">
        <v>29.8</v>
      </c>
      <c r="T1167" t="n">
        <v>2807.33</v>
      </c>
      <c r="U1167" t="n">
        <v>0.79</v>
      </c>
      <c r="V1167" t="n">
        <v>0.86</v>
      </c>
      <c r="W1167" t="n">
        <v>2.36</v>
      </c>
      <c r="X1167" t="n">
        <v>0.16</v>
      </c>
      <c r="Y1167" t="n">
        <v>1</v>
      </c>
      <c r="Z1167" t="n">
        <v>10</v>
      </c>
    </row>
    <row r="1168">
      <c r="A1168" t="n">
        <v>56</v>
      </c>
      <c r="B1168" t="n">
        <v>130</v>
      </c>
      <c r="C1168" t="inlineStr">
        <is>
          <t xml:space="preserve">CONCLUIDO	</t>
        </is>
      </c>
      <c r="D1168" t="n">
        <v>7.0637</v>
      </c>
      <c r="E1168" t="n">
        <v>14.16</v>
      </c>
      <c r="F1168" t="n">
        <v>10.91</v>
      </c>
      <c r="G1168" t="n">
        <v>72.75</v>
      </c>
      <c r="H1168" t="n">
        <v>0.96</v>
      </c>
      <c r="I1168" t="n">
        <v>9</v>
      </c>
      <c r="J1168" t="n">
        <v>279.23</v>
      </c>
      <c r="K1168" t="n">
        <v>59.19</v>
      </c>
      <c r="L1168" t="n">
        <v>15</v>
      </c>
      <c r="M1168" t="n">
        <v>7</v>
      </c>
      <c r="N1168" t="n">
        <v>75.03</v>
      </c>
      <c r="O1168" t="n">
        <v>34672.08</v>
      </c>
      <c r="P1168" t="n">
        <v>158.41</v>
      </c>
      <c r="Q1168" t="n">
        <v>623.97</v>
      </c>
      <c r="R1168" t="n">
        <v>37.58</v>
      </c>
      <c r="S1168" t="n">
        <v>29.8</v>
      </c>
      <c r="T1168" t="n">
        <v>2804.3</v>
      </c>
      <c r="U1168" t="n">
        <v>0.79</v>
      </c>
      <c r="V1168" t="n">
        <v>0.86</v>
      </c>
      <c r="W1168" t="n">
        <v>2.36</v>
      </c>
      <c r="X1168" t="n">
        <v>0.17</v>
      </c>
      <c r="Y1168" t="n">
        <v>1</v>
      </c>
      <c r="Z1168" t="n">
        <v>10</v>
      </c>
    </row>
    <row r="1169">
      <c r="A1169" t="n">
        <v>57</v>
      </c>
      <c r="B1169" t="n">
        <v>130</v>
      </c>
      <c r="C1169" t="inlineStr">
        <is>
          <t xml:space="preserve">CONCLUIDO	</t>
        </is>
      </c>
      <c r="D1169" t="n">
        <v>7.0655</v>
      </c>
      <c r="E1169" t="n">
        <v>14.15</v>
      </c>
      <c r="F1169" t="n">
        <v>10.91</v>
      </c>
      <c r="G1169" t="n">
        <v>72.72</v>
      </c>
      <c r="H1169" t="n">
        <v>0.97</v>
      </c>
      <c r="I1169" t="n">
        <v>9</v>
      </c>
      <c r="J1169" t="n">
        <v>279.72</v>
      </c>
      <c r="K1169" t="n">
        <v>59.19</v>
      </c>
      <c r="L1169" t="n">
        <v>15.25</v>
      </c>
      <c r="M1169" t="n">
        <v>7</v>
      </c>
      <c r="N1169" t="n">
        <v>75.27</v>
      </c>
      <c r="O1169" t="n">
        <v>34732.68</v>
      </c>
      <c r="P1169" t="n">
        <v>157.72</v>
      </c>
      <c r="Q1169" t="n">
        <v>624.05</v>
      </c>
      <c r="R1169" t="n">
        <v>37.37</v>
      </c>
      <c r="S1169" t="n">
        <v>29.8</v>
      </c>
      <c r="T1169" t="n">
        <v>2699.37</v>
      </c>
      <c r="U1169" t="n">
        <v>0.8</v>
      </c>
      <c r="V1169" t="n">
        <v>0.86</v>
      </c>
      <c r="W1169" t="n">
        <v>2.37</v>
      </c>
      <c r="X1169" t="n">
        <v>0.16</v>
      </c>
      <c r="Y1169" t="n">
        <v>1</v>
      </c>
      <c r="Z1169" t="n">
        <v>10</v>
      </c>
    </row>
    <row r="1170">
      <c r="A1170" t="n">
        <v>58</v>
      </c>
      <c r="B1170" t="n">
        <v>130</v>
      </c>
      <c r="C1170" t="inlineStr">
        <is>
          <t xml:space="preserve">CONCLUIDO	</t>
        </is>
      </c>
      <c r="D1170" t="n">
        <v>7.0667</v>
      </c>
      <c r="E1170" t="n">
        <v>14.15</v>
      </c>
      <c r="F1170" t="n">
        <v>10.91</v>
      </c>
      <c r="G1170" t="n">
        <v>72.70999999999999</v>
      </c>
      <c r="H1170" t="n">
        <v>0.98</v>
      </c>
      <c r="I1170" t="n">
        <v>9</v>
      </c>
      <c r="J1170" t="n">
        <v>280.21</v>
      </c>
      <c r="K1170" t="n">
        <v>59.19</v>
      </c>
      <c r="L1170" t="n">
        <v>15.5</v>
      </c>
      <c r="M1170" t="n">
        <v>7</v>
      </c>
      <c r="N1170" t="n">
        <v>75.52</v>
      </c>
      <c r="O1170" t="n">
        <v>34793.36</v>
      </c>
      <c r="P1170" t="n">
        <v>156.72</v>
      </c>
      <c r="Q1170" t="n">
        <v>623.99</v>
      </c>
      <c r="R1170" t="n">
        <v>37.18</v>
      </c>
      <c r="S1170" t="n">
        <v>29.8</v>
      </c>
      <c r="T1170" t="n">
        <v>2602.7</v>
      </c>
      <c r="U1170" t="n">
        <v>0.8</v>
      </c>
      <c r="V1170" t="n">
        <v>0.86</v>
      </c>
      <c r="W1170" t="n">
        <v>2.37</v>
      </c>
      <c r="X1170" t="n">
        <v>0.16</v>
      </c>
      <c r="Y1170" t="n">
        <v>1</v>
      </c>
      <c r="Z1170" t="n">
        <v>10</v>
      </c>
    </row>
    <row r="1171">
      <c r="A1171" t="n">
        <v>59</v>
      </c>
      <c r="B1171" t="n">
        <v>130</v>
      </c>
      <c r="C1171" t="inlineStr">
        <is>
          <t xml:space="preserve">CONCLUIDO	</t>
        </is>
      </c>
      <c r="D1171" t="n">
        <v>7.0603</v>
      </c>
      <c r="E1171" t="n">
        <v>14.16</v>
      </c>
      <c r="F1171" t="n">
        <v>10.92</v>
      </c>
      <c r="G1171" t="n">
        <v>72.79000000000001</v>
      </c>
      <c r="H1171" t="n">
        <v>1</v>
      </c>
      <c r="I1171" t="n">
        <v>9</v>
      </c>
      <c r="J1171" t="n">
        <v>280.7</v>
      </c>
      <c r="K1171" t="n">
        <v>59.19</v>
      </c>
      <c r="L1171" t="n">
        <v>15.75</v>
      </c>
      <c r="M1171" t="n">
        <v>7</v>
      </c>
      <c r="N1171" t="n">
        <v>75.76000000000001</v>
      </c>
      <c r="O1171" t="n">
        <v>34854.15</v>
      </c>
      <c r="P1171" t="n">
        <v>156.14</v>
      </c>
      <c r="Q1171" t="n">
        <v>624.08</v>
      </c>
      <c r="R1171" t="n">
        <v>37.63</v>
      </c>
      <c r="S1171" t="n">
        <v>29.8</v>
      </c>
      <c r="T1171" t="n">
        <v>2829.01</v>
      </c>
      <c r="U1171" t="n">
        <v>0.79</v>
      </c>
      <c r="V1171" t="n">
        <v>0.86</v>
      </c>
      <c r="W1171" t="n">
        <v>2.37</v>
      </c>
      <c r="X1171" t="n">
        <v>0.17</v>
      </c>
      <c r="Y1171" t="n">
        <v>1</v>
      </c>
      <c r="Z1171" t="n">
        <v>10</v>
      </c>
    </row>
    <row r="1172">
      <c r="A1172" t="n">
        <v>60</v>
      </c>
      <c r="B1172" t="n">
        <v>130</v>
      </c>
      <c r="C1172" t="inlineStr">
        <is>
          <t xml:space="preserve">CONCLUIDO	</t>
        </is>
      </c>
      <c r="D1172" t="n">
        <v>7.0993</v>
      </c>
      <c r="E1172" t="n">
        <v>14.09</v>
      </c>
      <c r="F1172" t="n">
        <v>10.89</v>
      </c>
      <c r="G1172" t="n">
        <v>81.67</v>
      </c>
      <c r="H1172" t="n">
        <v>1.01</v>
      </c>
      <c r="I1172" t="n">
        <v>8</v>
      </c>
      <c r="J1172" t="n">
        <v>281.2</v>
      </c>
      <c r="K1172" t="n">
        <v>59.19</v>
      </c>
      <c r="L1172" t="n">
        <v>16</v>
      </c>
      <c r="M1172" t="n">
        <v>6</v>
      </c>
      <c r="N1172" t="n">
        <v>76</v>
      </c>
      <c r="O1172" t="n">
        <v>34915.03</v>
      </c>
      <c r="P1172" t="n">
        <v>155.26</v>
      </c>
      <c r="Q1172" t="n">
        <v>624</v>
      </c>
      <c r="R1172" t="n">
        <v>36.89</v>
      </c>
      <c r="S1172" t="n">
        <v>29.8</v>
      </c>
      <c r="T1172" t="n">
        <v>2463.88</v>
      </c>
      <c r="U1172" t="n">
        <v>0.8100000000000001</v>
      </c>
      <c r="V1172" t="n">
        <v>0.86</v>
      </c>
      <c r="W1172" t="n">
        <v>2.36</v>
      </c>
      <c r="X1172" t="n">
        <v>0.14</v>
      </c>
      <c r="Y1172" t="n">
        <v>1</v>
      </c>
      <c r="Z1172" t="n">
        <v>10</v>
      </c>
    </row>
    <row r="1173">
      <c r="A1173" t="n">
        <v>61</v>
      </c>
      <c r="B1173" t="n">
        <v>130</v>
      </c>
      <c r="C1173" t="inlineStr">
        <is>
          <t xml:space="preserve">CONCLUIDO	</t>
        </is>
      </c>
      <c r="D1173" t="n">
        <v>7.0974</v>
      </c>
      <c r="E1173" t="n">
        <v>14.09</v>
      </c>
      <c r="F1173" t="n">
        <v>10.89</v>
      </c>
      <c r="G1173" t="n">
        <v>81.7</v>
      </c>
      <c r="H1173" t="n">
        <v>1.03</v>
      </c>
      <c r="I1173" t="n">
        <v>8</v>
      </c>
      <c r="J1173" t="n">
        <v>281.69</v>
      </c>
      <c r="K1173" t="n">
        <v>59.19</v>
      </c>
      <c r="L1173" t="n">
        <v>16.25</v>
      </c>
      <c r="M1173" t="n">
        <v>6</v>
      </c>
      <c r="N1173" t="n">
        <v>76.25</v>
      </c>
      <c r="O1173" t="n">
        <v>34976</v>
      </c>
      <c r="P1173" t="n">
        <v>155.34</v>
      </c>
      <c r="Q1173" t="n">
        <v>623.97</v>
      </c>
      <c r="R1173" t="n">
        <v>36.89</v>
      </c>
      <c r="S1173" t="n">
        <v>29.8</v>
      </c>
      <c r="T1173" t="n">
        <v>2465.64</v>
      </c>
      <c r="U1173" t="n">
        <v>0.8100000000000001</v>
      </c>
      <c r="V1173" t="n">
        <v>0.86</v>
      </c>
      <c r="W1173" t="n">
        <v>2.37</v>
      </c>
      <c r="X1173" t="n">
        <v>0.15</v>
      </c>
      <c r="Y1173" t="n">
        <v>1</v>
      </c>
      <c r="Z1173" t="n">
        <v>10</v>
      </c>
    </row>
    <row r="1174">
      <c r="A1174" t="n">
        <v>62</v>
      </c>
      <c r="B1174" t="n">
        <v>130</v>
      </c>
      <c r="C1174" t="inlineStr">
        <is>
          <t xml:space="preserve">CONCLUIDO	</t>
        </is>
      </c>
      <c r="D1174" t="n">
        <v>7.095</v>
      </c>
      <c r="E1174" t="n">
        <v>14.09</v>
      </c>
      <c r="F1174" t="n">
        <v>10.9</v>
      </c>
      <c r="G1174" t="n">
        <v>81.73999999999999</v>
      </c>
      <c r="H1174" t="n">
        <v>1.04</v>
      </c>
      <c r="I1174" t="n">
        <v>8</v>
      </c>
      <c r="J1174" t="n">
        <v>282.19</v>
      </c>
      <c r="K1174" t="n">
        <v>59.19</v>
      </c>
      <c r="L1174" t="n">
        <v>16.5</v>
      </c>
      <c r="M1174" t="n">
        <v>6</v>
      </c>
      <c r="N1174" t="n">
        <v>76.48999999999999</v>
      </c>
      <c r="O1174" t="n">
        <v>35037.08</v>
      </c>
      <c r="P1174" t="n">
        <v>155.27</v>
      </c>
      <c r="Q1174" t="n">
        <v>623.97</v>
      </c>
      <c r="R1174" t="n">
        <v>36.99</v>
      </c>
      <c r="S1174" t="n">
        <v>29.8</v>
      </c>
      <c r="T1174" t="n">
        <v>2514.55</v>
      </c>
      <c r="U1174" t="n">
        <v>0.8100000000000001</v>
      </c>
      <c r="V1174" t="n">
        <v>0.86</v>
      </c>
      <c r="W1174" t="n">
        <v>2.37</v>
      </c>
      <c r="X1174" t="n">
        <v>0.15</v>
      </c>
      <c r="Y1174" t="n">
        <v>1</v>
      </c>
      <c r="Z1174" t="n">
        <v>10</v>
      </c>
    </row>
    <row r="1175">
      <c r="A1175" t="n">
        <v>63</v>
      </c>
      <c r="B1175" t="n">
        <v>130</v>
      </c>
      <c r="C1175" t="inlineStr">
        <is>
          <t xml:space="preserve">CONCLUIDO	</t>
        </is>
      </c>
      <c r="D1175" t="n">
        <v>7.1023</v>
      </c>
      <c r="E1175" t="n">
        <v>14.08</v>
      </c>
      <c r="F1175" t="n">
        <v>10.88</v>
      </c>
      <c r="G1175" t="n">
        <v>81.63</v>
      </c>
      <c r="H1175" t="n">
        <v>1.06</v>
      </c>
      <c r="I1175" t="n">
        <v>8</v>
      </c>
      <c r="J1175" t="n">
        <v>282.68</v>
      </c>
      <c r="K1175" t="n">
        <v>59.19</v>
      </c>
      <c r="L1175" t="n">
        <v>16.75</v>
      </c>
      <c r="M1175" t="n">
        <v>6</v>
      </c>
      <c r="N1175" t="n">
        <v>76.73999999999999</v>
      </c>
      <c r="O1175" t="n">
        <v>35098.25</v>
      </c>
      <c r="P1175" t="n">
        <v>154.42</v>
      </c>
      <c r="Q1175" t="n">
        <v>624</v>
      </c>
      <c r="R1175" t="n">
        <v>36.48</v>
      </c>
      <c r="S1175" t="n">
        <v>29.8</v>
      </c>
      <c r="T1175" t="n">
        <v>2259.83</v>
      </c>
      <c r="U1175" t="n">
        <v>0.82</v>
      </c>
      <c r="V1175" t="n">
        <v>0.86</v>
      </c>
      <c r="W1175" t="n">
        <v>2.37</v>
      </c>
      <c r="X1175" t="n">
        <v>0.14</v>
      </c>
      <c r="Y1175" t="n">
        <v>1</v>
      </c>
      <c r="Z1175" t="n">
        <v>10</v>
      </c>
    </row>
    <row r="1176">
      <c r="A1176" t="n">
        <v>64</v>
      </c>
      <c r="B1176" t="n">
        <v>130</v>
      </c>
      <c r="C1176" t="inlineStr">
        <is>
          <t xml:space="preserve">CONCLUIDO	</t>
        </is>
      </c>
      <c r="D1176" t="n">
        <v>7.1024</v>
      </c>
      <c r="E1176" t="n">
        <v>14.08</v>
      </c>
      <c r="F1176" t="n">
        <v>10.88</v>
      </c>
      <c r="G1176" t="n">
        <v>81.63</v>
      </c>
      <c r="H1176" t="n">
        <v>1.07</v>
      </c>
      <c r="I1176" t="n">
        <v>8</v>
      </c>
      <c r="J1176" t="n">
        <v>283.18</v>
      </c>
      <c r="K1176" t="n">
        <v>59.19</v>
      </c>
      <c r="L1176" t="n">
        <v>17</v>
      </c>
      <c r="M1176" t="n">
        <v>6</v>
      </c>
      <c r="N1176" t="n">
        <v>76.98</v>
      </c>
      <c r="O1176" t="n">
        <v>35159.52</v>
      </c>
      <c r="P1176" t="n">
        <v>153.68</v>
      </c>
      <c r="Q1176" t="n">
        <v>623.97</v>
      </c>
      <c r="R1176" t="n">
        <v>36.53</v>
      </c>
      <c r="S1176" t="n">
        <v>29.8</v>
      </c>
      <c r="T1176" t="n">
        <v>2285.5</v>
      </c>
      <c r="U1176" t="n">
        <v>0.82</v>
      </c>
      <c r="V1176" t="n">
        <v>0.86</v>
      </c>
      <c r="W1176" t="n">
        <v>2.37</v>
      </c>
      <c r="X1176" t="n">
        <v>0.14</v>
      </c>
      <c r="Y1176" t="n">
        <v>1</v>
      </c>
      <c r="Z1176" t="n">
        <v>10</v>
      </c>
    </row>
    <row r="1177">
      <c r="A1177" t="n">
        <v>65</v>
      </c>
      <c r="B1177" t="n">
        <v>130</v>
      </c>
      <c r="C1177" t="inlineStr">
        <is>
          <t xml:space="preserve">CONCLUIDO	</t>
        </is>
      </c>
      <c r="D1177" t="n">
        <v>7.1049</v>
      </c>
      <c r="E1177" t="n">
        <v>14.07</v>
      </c>
      <c r="F1177" t="n">
        <v>10.88</v>
      </c>
      <c r="G1177" t="n">
        <v>81.59</v>
      </c>
      <c r="H1177" t="n">
        <v>1.08</v>
      </c>
      <c r="I1177" t="n">
        <v>8</v>
      </c>
      <c r="J1177" t="n">
        <v>283.68</v>
      </c>
      <c r="K1177" t="n">
        <v>59.19</v>
      </c>
      <c r="L1177" t="n">
        <v>17.25</v>
      </c>
      <c r="M1177" t="n">
        <v>6</v>
      </c>
      <c r="N1177" t="n">
        <v>77.23</v>
      </c>
      <c r="O1177" t="n">
        <v>35220.89</v>
      </c>
      <c r="P1177" t="n">
        <v>153.15</v>
      </c>
      <c r="Q1177" t="n">
        <v>623.97</v>
      </c>
      <c r="R1177" t="n">
        <v>36.37</v>
      </c>
      <c r="S1177" t="n">
        <v>29.8</v>
      </c>
      <c r="T1177" t="n">
        <v>2203.62</v>
      </c>
      <c r="U1177" t="n">
        <v>0.82</v>
      </c>
      <c r="V1177" t="n">
        <v>0.86</v>
      </c>
      <c r="W1177" t="n">
        <v>2.37</v>
      </c>
      <c r="X1177" t="n">
        <v>0.13</v>
      </c>
      <c r="Y1177" t="n">
        <v>1</v>
      </c>
      <c r="Z1177" t="n">
        <v>10</v>
      </c>
    </row>
    <row r="1178">
      <c r="A1178" t="n">
        <v>66</v>
      </c>
      <c r="B1178" t="n">
        <v>130</v>
      </c>
      <c r="C1178" t="inlineStr">
        <is>
          <t xml:space="preserve">CONCLUIDO	</t>
        </is>
      </c>
      <c r="D1178" t="n">
        <v>7.1055</v>
      </c>
      <c r="E1178" t="n">
        <v>14.07</v>
      </c>
      <c r="F1178" t="n">
        <v>10.88</v>
      </c>
      <c r="G1178" t="n">
        <v>81.58</v>
      </c>
      <c r="H1178" t="n">
        <v>1.1</v>
      </c>
      <c r="I1178" t="n">
        <v>8</v>
      </c>
      <c r="J1178" t="n">
        <v>284.17</v>
      </c>
      <c r="K1178" t="n">
        <v>59.19</v>
      </c>
      <c r="L1178" t="n">
        <v>17.5</v>
      </c>
      <c r="M1178" t="n">
        <v>6</v>
      </c>
      <c r="N1178" t="n">
        <v>77.48</v>
      </c>
      <c r="O1178" t="n">
        <v>35282.36</v>
      </c>
      <c r="P1178" t="n">
        <v>152.32</v>
      </c>
      <c r="Q1178" t="n">
        <v>623.97</v>
      </c>
      <c r="R1178" t="n">
        <v>36.35</v>
      </c>
      <c r="S1178" t="n">
        <v>29.8</v>
      </c>
      <c r="T1178" t="n">
        <v>2190.91</v>
      </c>
      <c r="U1178" t="n">
        <v>0.82</v>
      </c>
      <c r="V1178" t="n">
        <v>0.86</v>
      </c>
      <c r="W1178" t="n">
        <v>2.37</v>
      </c>
      <c r="X1178" t="n">
        <v>0.13</v>
      </c>
      <c r="Y1178" t="n">
        <v>1</v>
      </c>
      <c r="Z1178" t="n">
        <v>10</v>
      </c>
    </row>
    <row r="1179">
      <c r="A1179" t="n">
        <v>67</v>
      </c>
      <c r="B1179" t="n">
        <v>130</v>
      </c>
      <c r="C1179" t="inlineStr">
        <is>
          <t xml:space="preserve">CONCLUIDO	</t>
        </is>
      </c>
      <c r="D1179" t="n">
        <v>7.1056</v>
      </c>
      <c r="E1179" t="n">
        <v>14.07</v>
      </c>
      <c r="F1179" t="n">
        <v>10.88</v>
      </c>
      <c r="G1179" t="n">
        <v>81.58</v>
      </c>
      <c r="H1179" t="n">
        <v>1.11</v>
      </c>
      <c r="I1179" t="n">
        <v>8</v>
      </c>
      <c r="J1179" t="n">
        <v>284.67</v>
      </c>
      <c r="K1179" t="n">
        <v>59.19</v>
      </c>
      <c r="L1179" t="n">
        <v>17.75</v>
      </c>
      <c r="M1179" t="n">
        <v>6</v>
      </c>
      <c r="N1179" t="n">
        <v>77.73</v>
      </c>
      <c r="O1179" t="n">
        <v>35343.92</v>
      </c>
      <c r="P1179" t="n">
        <v>150.97</v>
      </c>
      <c r="Q1179" t="n">
        <v>623.97</v>
      </c>
      <c r="R1179" t="n">
        <v>36.55</v>
      </c>
      <c r="S1179" t="n">
        <v>29.8</v>
      </c>
      <c r="T1179" t="n">
        <v>2291.42</v>
      </c>
      <c r="U1179" t="n">
        <v>0.82</v>
      </c>
      <c r="V1179" t="n">
        <v>0.86</v>
      </c>
      <c r="W1179" t="n">
        <v>2.36</v>
      </c>
      <c r="X1179" t="n">
        <v>0.13</v>
      </c>
      <c r="Y1179" t="n">
        <v>1</v>
      </c>
      <c r="Z1179" t="n">
        <v>10</v>
      </c>
    </row>
    <row r="1180">
      <c r="A1180" t="n">
        <v>68</v>
      </c>
      <c r="B1180" t="n">
        <v>130</v>
      </c>
      <c r="C1180" t="inlineStr">
        <is>
          <t xml:space="preserve">CONCLUIDO	</t>
        </is>
      </c>
      <c r="D1180" t="n">
        <v>7.1363</v>
      </c>
      <c r="E1180" t="n">
        <v>14.01</v>
      </c>
      <c r="F1180" t="n">
        <v>10.87</v>
      </c>
      <c r="G1180" t="n">
        <v>93.13</v>
      </c>
      <c r="H1180" t="n">
        <v>1.12</v>
      </c>
      <c r="I1180" t="n">
        <v>7</v>
      </c>
      <c r="J1180" t="n">
        <v>285.17</v>
      </c>
      <c r="K1180" t="n">
        <v>59.19</v>
      </c>
      <c r="L1180" t="n">
        <v>18</v>
      </c>
      <c r="M1180" t="n">
        <v>5</v>
      </c>
      <c r="N1180" t="n">
        <v>77.98</v>
      </c>
      <c r="O1180" t="n">
        <v>35405.59</v>
      </c>
      <c r="P1180" t="n">
        <v>150.04</v>
      </c>
      <c r="Q1180" t="n">
        <v>623.98</v>
      </c>
      <c r="R1180" t="n">
        <v>35.93</v>
      </c>
      <c r="S1180" t="n">
        <v>29.8</v>
      </c>
      <c r="T1180" t="n">
        <v>1988.62</v>
      </c>
      <c r="U1180" t="n">
        <v>0.83</v>
      </c>
      <c r="V1180" t="n">
        <v>0.86</v>
      </c>
      <c r="W1180" t="n">
        <v>2.37</v>
      </c>
      <c r="X1180" t="n">
        <v>0.12</v>
      </c>
      <c r="Y1180" t="n">
        <v>1</v>
      </c>
      <c r="Z1180" t="n">
        <v>10</v>
      </c>
    </row>
    <row r="1181">
      <c r="A1181" t="n">
        <v>69</v>
      </c>
      <c r="B1181" t="n">
        <v>130</v>
      </c>
      <c r="C1181" t="inlineStr">
        <is>
          <t xml:space="preserve">CONCLUIDO	</t>
        </is>
      </c>
      <c r="D1181" t="n">
        <v>7.1361</v>
      </c>
      <c r="E1181" t="n">
        <v>14.01</v>
      </c>
      <c r="F1181" t="n">
        <v>10.87</v>
      </c>
      <c r="G1181" t="n">
        <v>93.14</v>
      </c>
      <c r="H1181" t="n">
        <v>1.14</v>
      </c>
      <c r="I1181" t="n">
        <v>7</v>
      </c>
      <c r="J1181" t="n">
        <v>285.67</v>
      </c>
      <c r="K1181" t="n">
        <v>59.19</v>
      </c>
      <c r="L1181" t="n">
        <v>18.25</v>
      </c>
      <c r="M1181" t="n">
        <v>5</v>
      </c>
      <c r="N1181" t="n">
        <v>78.23</v>
      </c>
      <c r="O1181" t="n">
        <v>35467.36</v>
      </c>
      <c r="P1181" t="n">
        <v>150.29</v>
      </c>
      <c r="Q1181" t="n">
        <v>623.98</v>
      </c>
      <c r="R1181" t="n">
        <v>36.06</v>
      </c>
      <c r="S1181" t="n">
        <v>29.8</v>
      </c>
      <c r="T1181" t="n">
        <v>2051.76</v>
      </c>
      <c r="U1181" t="n">
        <v>0.83</v>
      </c>
      <c r="V1181" t="n">
        <v>0.86</v>
      </c>
      <c r="W1181" t="n">
        <v>2.36</v>
      </c>
      <c r="X1181" t="n">
        <v>0.12</v>
      </c>
      <c r="Y1181" t="n">
        <v>1</v>
      </c>
      <c r="Z1181" t="n">
        <v>10</v>
      </c>
    </row>
    <row r="1182">
      <c r="A1182" t="n">
        <v>70</v>
      </c>
      <c r="B1182" t="n">
        <v>130</v>
      </c>
      <c r="C1182" t="inlineStr">
        <is>
          <t xml:space="preserve">CONCLUIDO	</t>
        </is>
      </c>
      <c r="D1182" t="n">
        <v>7.1344</v>
      </c>
      <c r="E1182" t="n">
        <v>14.02</v>
      </c>
      <c r="F1182" t="n">
        <v>10.87</v>
      </c>
      <c r="G1182" t="n">
        <v>93.17</v>
      </c>
      <c r="H1182" t="n">
        <v>1.15</v>
      </c>
      <c r="I1182" t="n">
        <v>7</v>
      </c>
      <c r="J1182" t="n">
        <v>286.18</v>
      </c>
      <c r="K1182" t="n">
        <v>59.19</v>
      </c>
      <c r="L1182" t="n">
        <v>18.5</v>
      </c>
      <c r="M1182" t="n">
        <v>5</v>
      </c>
      <c r="N1182" t="n">
        <v>78.48</v>
      </c>
      <c r="O1182" t="n">
        <v>35529.23</v>
      </c>
      <c r="P1182" t="n">
        <v>150.63</v>
      </c>
      <c r="Q1182" t="n">
        <v>624</v>
      </c>
      <c r="R1182" t="n">
        <v>36.17</v>
      </c>
      <c r="S1182" t="n">
        <v>29.8</v>
      </c>
      <c r="T1182" t="n">
        <v>2107.83</v>
      </c>
      <c r="U1182" t="n">
        <v>0.82</v>
      </c>
      <c r="V1182" t="n">
        <v>0.86</v>
      </c>
      <c r="W1182" t="n">
        <v>2.36</v>
      </c>
      <c r="X1182" t="n">
        <v>0.12</v>
      </c>
      <c r="Y1182" t="n">
        <v>1</v>
      </c>
      <c r="Z1182" t="n">
        <v>10</v>
      </c>
    </row>
    <row r="1183">
      <c r="A1183" t="n">
        <v>71</v>
      </c>
      <c r="B1183" t="n">
        <v>130</v>
      </c>
      <c r="C1183" t="inlineStr">
        <is>
          <t xml:space="preserve">CONCLUIDO	</t>
        </is>
      </c>
      <c r="D1183" t="n">
        <v>7.1379</v>
      </c>
      <c r="E1183" t="n">
        <v>14.01</v>
      </c>
      <c r="F1183" t="n">
        <v>10.86</v>
      </c>
      <c r="G1183" t="n">
        <v>93.11</v>
      </c>
      <c r="H1183" t="n">
        <v>1.16</v>
      </c>
      <c r="I1183" t="n">
        <v>7</v>
      </c>
      <c r="J1183" t="n">
        <v>286.68</v>
      </c>
      <c r="K1183" t="n">
        <v>59.19</v>
      </c>
      <c r="L1183" t="n">
        <v>18.75</v>
      </c>
      <c r="M1183" t="n">
        <v>5</v>
      </c>
      <c r="N1183" t="n">
        <v>78.73999999999999</v>
      </c>
      <c r="O1183" t="n">
        <v>35591.33</v>
      </c>
      <c r="P1183" t="n">
        <v>150.81</v>
      </c>
      <c r="Q1183" t="n">
        <v>623.97</v>
      </c>
      <c r="R1183" t="n">
        <v>36.02</v>
      </c>
      <c r="S1183" t="n">
        <v>29.8</v>
      </c>
      <c r="T1183" t="n">
        <v>2032.87</v>
      </c>
      <c r="U1183" t="n">
        <v>0.83</v>
      </c>
      <c r="V1183" t="n">
        <v>0.86</v>
      </c>
      <c r="W1183" t="n">
        <v>2.36</v>
      </c>
      <c r="X1183" t="n">
        <v>0.12</v>
      </c>
      <c r="Y1183" t="n">
        <v>1</v>
      </c>
      <c r="Z1183" t="n">
        <v>10</v>
      </c>
    </row>
    <row r="1184">
      <c r="A1184" t="n">
        <v>72</v>
      </c>
      <c r="B1184" t="n">
        <v>130</v>
      </c>
      <c r="C1184" t="inlineStr">
        <is>
          <t xml:space="preserve">CONCLUIDO	</t>
        </is>
      </c>
      <c r="D1184" t="n">
        <v>7.1346</v>
      </c>
      <c r="E1184" t="n">
        <v>14.02</v>
      </c>
      <c r="F1184" t="n">
        <v>10.87</v>
      </c>
      <c r="G1184" t="n">
        <v>93.16</v>
      </c>
      <c r="H1184" t="n">
        <v>1.18</v>
      </c>
      <c r="I1184" t="n">
        <v>7</v>
      </c>
      <c r="J1184" t="n">
        <v>287.18</v>
      </c>
      <c r="K1184" t="n">
        <v>59.19</v>
      </c>
      <c r="L1184" t="n">
        <v>19</v>
      </c>
      <c r="M1184" t="n">
        <v>5</v>
      </c>
      <c r="N1184" t="n">
        <v>78.98999999999999</v>
      </c>
      <c r="O1184" t="n">
        <v>35653.4</v>
      </c>
      <c r="P1184" t="n">
        <v>150.38</v>
      </c>
      <c r="Q1184" t="n">
        <v>623.97</v>
      </c>
      <c r="R1184" t="n">
        <v>36.17</v>
      </c>
      <c r="S1184" t="n">
        <v>29.8</v>
      </c>
      <c r="T1184" t="n">
        <v>2108.16</v>
      </c>
      <c r="U1184" t="n">
        <v>0.82</v>
      </c>
      <c r="V1184" t="n">
        <v>0.86</v>
      </c>
      <c r="W1184" t="n">
        <v>2.36</v>
      </c>
      <c r="X1184" t="n">
        <v>0.12</v>
      </c>
      <c r="Y1184" t="n">
        <v>1</v>
      </c>
      <c r="Z1184" t="n">
        <v>10</v>
      </c>
    </row>
    <row r="1185">
      <c r="A1185" t="n">
        <v>73</v>
      </c>
      <c r="B1185" t="n">
        <v>130</v>
      </c>
      <c r="C1185" t="inlineStr">
        <is>
          <t xml:space="preserve">CONCLUIDO	</t>
        </is>
      </c>
      <c r="D1185" t="n">
        <v>7.1363</v>
      </c>
      <c r="E1185" t="n">
        <v>14.01</v>
      </c>
      <c r="F1185" t="n">
        <v>10.87</v>
      </c>
      <c r="G1185" t="n">
        <v>93.13</v>
      </c>
      <c r="H1185" t="n">
        <v>1.19</v>
      </c>
      <c r="I1185" t="n">
        <v>7</v>
      </c>
      <c r="J1185" t="n">
        <v>287.69</v>
      </c>
      <c r="K1185" t="n">
        <v>59.19</v>
      </c>
      <c r="L1185" t="n">
        <v>19.25</v>
      </c>
      <c r="M1185" t="n">
        <v>5</v>
      </c>
      <c r="N1185" t="n">
        <v>79.23999999999999</v>
      </c>
      <c r="O1185" t="n">
        <v>35715.58</v>
      </c>
      <c r="P1185" t="n">
        <v>150.15</v>
      </c>
      <c r="Q1185" t="n">
        <v>623.97</v>
      </c>
      <c r="R1185" t="n">
        <v>36.01</v>
      </c>
      <c r="S1185" t="n">
        <v>29.8</v>
      </c>
      <c r="T1185" t="n">
        <v>2026.09</v>
      </c>
      <c r="U1185" t="n">
        <v>0.83</v>
      </c>
      <c r="V1185" t="n">
        <v>0.86</v>
      </c>
      <c r="W1185" t="n">
        <v>2.36</v>
      </c>
      <c r="X1185" t="n">
        <v>0.12</v>
      </c>
      <c r="Y1185" t="n">
        <v>1</v>
      </c>
      <c r="Z1185" t="n">
        <v>10</v>
      </c>
    </row>
    <row r="1186">
      <c r="A1186" t="n">
        <v>74</v>
      </c>
      <c r="B1186" t="n">
        <v>130</v>
      </c>
      <c r="C1186" t="inlineStr">
        <is>
          <t xml:space="preserve">CONCLUIDO	</t>
        </is>
      </c>
      <c r="D1186" t="n">
        <v>7.1371</v>
      </c>
      <c r="E1186" t="n">
        <v>14.01</v>
      </c>
      <c r="F1186" t="n">
        <v>10.86</v>
      </c>
      <c r="G1186" t="n">
        <v>93.12</v>
      </c>
      <c r="H1186" t="n">
        <v>1.2</v>
      </c>
      <c r="I1186" t="n">
        <v>7</v>
      </c>
      <c r="J1186" t="n">
        <v>288.19</v>
      </c>
      <c r="K1186" t="n">
        <v>59.19</v>
      </c>
      <c r="L1186" t="n">
        <v>19.5</v>
      </c>
      <c r="M1186" t="n">
        <v>5</v>
      </c>
      <c r="N1186" t="n">
        <v>79.5</v>
      </c>
      <c r="O1186" t="n">
        <v>35777.86</v>
      </c>
      <c r="P1186" t="n">
        <v>149.68</v>
      </c>
      <c r="Q1186" t="n">
        <v>623.99</v>
      </c>
      <c r="R1186" t="n">
        <v>35.86</v>
      </c>
      <c r="S1186" t="n">
        <v>29.8</v>
      </c>
      <c r="T1186" t="n">
        <v>1953.1</v>
      </c>
      <c r="U1186" t="n">
        <v>0.83</v>
      </c>
      <c r="V1186" t="n">
        <v>0.86</v>
      </c>
      <c r="W1186" t="n">
        <v>2.37</v>
      </c>
      <c r="X1186" t="n">
        <v>0.12</v>
      </c>
      <c r="Y1186" t="n">
        <v>1</v>
      </c>
      <c r="Z1186" t="n">
        <v>10</v>
      </c>
    </row>
    <row r="1187">
      <c r="A1187" t="n">
        <v>75</v>
      </c>
      <c r="B1187" t="n">
        <v>130</v>
      </c>
      <c r="C1187" t="inlineStr">
        <is>
          <t xml:space="preserve">CONCLUIDO	</t>
        </is>
      </c>
      <c r="D1187" t="n">
        <v>7.1341</v>
      </c>
      <c r="E1187" t="n">
        <v>14.02</v>
      </c>
      <c r="F1187" t="n">
        <v>10.87</v>
      </c>
      <c r="G1187" t="n">
        <v>93.17</v>
      </c>
      <c r="H1187" t="n">
        <v>1.22</v>
      </c>
      <c r="I1187" t="n">
        <v>7</v>
      </c>
      <c r="J1187" t="n">
        <v>288.7</v>
      </c>
      <c r="K1187" t="n">
        <v>59.19</v>
      </c>
      <c r="L1187" t="n">
        <v>19.75</v>
      </c>
      <c r="M1187" t="n">
        <v>5</v>
      </c>
      <c r="N1187" t="n">
        <v>79.75</v>
      </c>
      <c r="O1187" t="n">
        <v>35840.25</v>
      </c>
      <c r="P1187" t="n">
        <v>148.86</v>
      </c>
      <c r="Q1187" t="n">
        <v>623.98</v>
      </c>
      <c r="R1187" t="n">
        <v>36.18</v>
      </c>
      <c r="S1187" t="n">
        <v>29.8</v>
      </c>
      <c r="T1187" t="n">
        <v>2113.54</v>
      </c>
      <c r="U1187" t="n">
        <v>0.82</v>
      </c>
      <c r="V1187" t="n">
        <v>0.86</v>
      </c>
      <c r="W1187" t="n">
        <v>2.36</v>
      </c>
      <c r="X1187" t="n">
        <v>0.12</v>
      </c>
      <c r="Y1187" t="n">
        <v>1</v>
      </c>
      <c r="Z1187" t="n">
        <v>10</v>
      </c>
    </row>
    <row r="1188">
      <c r="A1188" t="n">
        <v>76</v>
      </c>
      <c r="B1188" t="n">
        <v>130</v>
      </c>
      <c r="C1188" t="inlineStr">
        <is>
          <t xml:space="preserve">CONCLUIDO	</t>
        </is>
      </c>
      <c r="D1188" t="n">
        <v>7.1307</v>
      </c>
      <c r="E1188" t="n">
        <v>14.02</v>
      </c>
      <c r="F1188" t="n">
        <v>10.88</v>
      </c>
      <c r="G1188" t="n">
        <v>93.23</v>
      </c>
      <c r="H1188" t="n">
        <v>1.23</v>
      </c>
      <c r="I1188" t="n">
        <v>7</v>
      </c>
      <c r="J1188" t="n">
        <v>289.2</v>
      </c>
      <c r="K1188" t="n">
        <v>59.19</v>
      </c>
      <c r="L1188" t="n">
        <v>20</v>
      </c>
      <c r="M1188" t="n">
        <v>5</v>
      </c>
      <c r="N1188" t="n">
        <v>80.01000000000001</v>
      </c>
      <c r="O1188" t="n">
        <v>35902.74</v>
      </c>
      <c r="P1188" t="n">
        <v>148.23</v>
      </c>
      <c r="Q1188" t="n">
        <v>623.97</v>
      </c>
      <c r="R1188" t="n">
        <v>36.38</v>
      </c>
      <c r="S1188" t="n">
        <v>29.8</v>
      </c>
      <c r="T1188" t="n">
        <v>2211.06</v>
      </c>
      <c r="U1188" t="n">
        <v>0.82</v>
      </c>
      <c r="V1188" t="n">
        <v>0.86</v>
      </c>
      <c r="W1188" t="n">
        <v>2.37</v>
      </c>
      <c r="X1188" t="n">
        <v>0.13</v>
      </c>
      <c r="Y1188" t="n">
        <v>1</v>
      </c>
      <c r="Z1188" t="n">
        <v>10</v>
      </c>
    </row>
    <row r="1189">
      <c r="A1189" t="n">
        <v>77</v>
      </c>
      <c r="B1189" t="n">
        <v>130</v>
      </c>
      <c r="C1189" t="inlineStr">
        <is>
          <t xml:space="preserve">CONCLUIDO	</t>
        </is>
      </c>
      <c r="D1189" t="n">
        <v>7.1322</v>
      </c>
      <c r="E1189" t="n">
        <v>14.02</v>
      </c>
      <c r="F1189" t="n">
        <v>10.87</v>
      </c>
      <c r="G1189" t="n">
        <v>93.2</v>
      </c>
      <c r="H1189" t="n">
        <v>1.24</v>
      </c>
      <c r="I1189" t="n">
        <v>7</v>
      </c>
      <c r="J1189" t="n">
        <v>289.71</v>
      </c>
      <c r="K1189" t="n">
        <v>59.19</v>
      </c>
      <c r="L1189" t="n">
        <v>20.25</v>
      </c>
      <c r="M1189" t="n">
        <v>5</v>
      </c>
      <c r="N1189" t="n">
        <v>80.27</v>
      </c>
      <c r="O1189" t="n">
        <v>35965.33</v>
      </c>
      <c r="P1189" t="n">
        <v>147.36</v>
      </c>
      <c r="Q1189" t="n">
        <v>623.98</v>
      </c>
      <c r="R1189" t="n">
        <v>36.32</v>
      </c>
      <c r="S1189" t="n">
        <v>29.8</v>
      </c>
      <c r="T1189" t="n">
        <v>2184.3</v>
      </c>
      <c r="U1189" t="n">
        <v>0.82</v>
      </c>
      <c r="V1189" t="n">
        <v>0.86</v>
      </c>
      <c r="W1189" t="n">
        <v>2.36</v>
      </c>
      <c r="X1189" t="n">
        <v>0.13</v>
      </c>
      <c r="Y1189" t="n">
        <v>1</v>
      </c>
      <c r="Z1189" t="n">
        <v>10</v>
      </c>
    </row>
    <row r="1190">
      <c r="A1190" t="n">
        <v>78</v>
      </c>
      <c r="B1190" t="n">
        <v>130</v>
      </c>
      <c r="C1190" t="inlineStr">
        <is>
          <t xml:space="preserve">CONCLUIDO	</t>
        </is>
      </c>
      <c r="D1190" t="n">
        <v>7.132</v>
      </c>
      <c r="E1190" t="n">
        <v>14.02</v>
      </c>
      <c r="F1190" t="n">
        <v>10.87</v>
      </c>
      <c r="G1190" t="n">
        <v>93.20999999999999</v>
      </c>
      <c r="H1190" t="n">
        <v>1.26</v>
      </c>
      <c r="I1190" t="n">
        <v>7</v>
      </c>
      <c r="J1190" t="n">
        <v>290.22</v>
      </c>
      <c r="K1190" t="n">
        <v>59.19</v>
      </c>
      <c r="L1190" t="n">
        <v>20.5</v>
      </c>
      <c r="M1190" t="n">
        <v>3</v>
      </c>
      <c r="N1190" t="n">
        <v>80.53</v>
      </c>
      <c r="O1190" t="n">
        <v>36028.03</v>
      </c>
      <c r="P1190" t="n">
        <v>146.57</v>
      </c>
      <c r="Q1190" t="n">
        <v>623.97</v>
      </c>
      <c r="R1190" t="n">
        <v>36.26</v>
      </c>
      <c r="S1190" t="n">
        <v>29.8</v>
      </c>
      <c r="T1190" t="n">
        <v>2152.11</v>
      </c>
      <c r="U1190" t="n">
        <v>0.82</v>
      </c>
      <c r="V1190" t="n">
        <v>0.86</v>
      </c>
      <c r="W1190" t="n">
        <v>2.37</v>
      </c>
      <c r="X1190" t="n">
        <v>0.13</v>
      </c>
      <c r="Y1190" t="n">
        <v>1</v>
      </c>
      <c r="Z1190" t="n">
        <v>10</v>
      </c>
    </row>
    <row r="1191">
      <c r="A1191" t="n">
        <v>79</v>
      </c>
      <c r="B1191" t="n">
        <v>130</v>
      </c>
      <c r="C1191" t="inlineStr">
        <is>
          <t xml:space="preserve">CONCLUIDO	</t>
        </is>
      </c>
      <c r="D1191" t="n">
        <v>7.1719</v>
      </c>
      <c r="E1191" t="n">
        <v>13.94</v>
      </c>
      <c r="F1191" t="n">
        <v>10.85</v>
      </c>
      <c r="G1191" t="n">
        <v>108.45</v>
      </c>
      <c r="H1191" t="n">
        <v>1.27</v>
      </c>
      <c r="I1191" t="n">
        <v>6</v>
      </c>
      <c r="J1191" t="n">
        <v>290.73</v>
      </c>
      <c r="K1191" t="n">
        <v>59.19</v>
      </c>
      <c r="L1191" t="n">
        <v>20.75</v>
      </c>
      <c r="M1191" t="n">
        <v>3</v>
      </c>
      <c r="N1191" t="n">
        <v>80.79000000000001</v>
      </c>
      <c r="O1191" t="n">
        <v>36090.84</v>
      </c>
      <c r="P1191" t="n">
        <v>144.69</v>
      </c>
      <c r="Q1191" t="n">
        <v>623.97</v>
      </c>
      <c r="R1191" t="n">
        <v>35.35</v>
      </c>
      <c r="S1191" t="n">
        <v>29.8</v>
      </c>
      <c r="T1191" t="n">
        <v>1703.83</v>
      </c>
      <c r="U1191" t="n">
        <v>0.84</v>
      </c>
      <c r="V1191" t="n">
        <v>0.86</v>
      </c>
      <c r="W1191" t="n">
        <v>2.36</v>
      </c>
      <c r="X1191" t="n">
        <v>0.1</v>
      </c>
      <c r="Y1191" t="n">
        <v>1</v>
      </c>
      <c r="Z1191" t="n">
        <v>10</v>
      </c>
    </row>
    <row r="1192">
      <c r="A1192" t="n">
        <v>80</v>
      </c>
      <c r="B1192" t="n">
        <v>130</v>
      </c>
      <c r="C1192" t="inlineStr">
        <is>
          <t xml:space="preserve">CONCLUIDO	</t>
        </is>
      </c>
      <c r="D1192" t="n">
        <v>7.1745</v>
      </c>
      <c r="E1192" t="n">
        <v>13.94</v>
      </c>
      <c r="F1192" t="n">
        <v>10.84</v>
      </c>
      <c r="G1192" t="n">
        <v>108.4</v>
      </c>
      <c r="H1192" t="n">
        <v>1.28</v>
      </c>
      <c r="I1192" t="n">
        <v>6</v>
      </c>
      <c r="J1192" t="n">
        <v>291.24</v>
      </c>
      <c r="K1192" t="n">
        <v>59.19</v>
      </c>
      <c r="L1192" t="n">
        <v>21</v>
      </c>
      <c r="M1192" t="n">
        <v>2</v>
      </c>
      <c r="N1192" t="n">
        <v>81.05</v>
      </c>
      <c r="O1192" t="n">
        <v>36153.75</v>
      </c>
      <c r="P1192" t="n">
        <v>144.7</v>
      </c>
      <c r="Q1192" t="n">
        <v>623.97</v>
      </c>
      <c r="R1192" t="n">
        <v>35.16</v>
      </c>
      <c r="S1192" t="n">
        <v>29.8</v>
      </c>
      <c r="T1192" t="n">
        <v>1610.64</v>
      </c>
      <c r="U1192" t="n">
        <v>0.85</v>
      </c>
      <c r="V1192" t="n">
        <v>0.86</v>
      </c>
      <c r="W1192" t="n">
        <v>2.36</v>
      </c>
      <c r="X1192" t="n">
        <v>0.09</v>
      </c>
      <c r="Y1192" t="n">
        <v>1</v>
      </c>
      <c r="Z1192" t="n">
        <v>10</v>
      </c>
    </row>
    <row r="1193">
      <c r="A1193" t="n">
        <v>81</v>
      </c>
      <c r="B1193" t="n">
        <v>130</v>
      </c>
      <c r="C1193" t="inlineStr">
        <is>
          <t xml:space="preserve">CONCLUIDO	</t>
        </is>
      </c>
      <c r="D1193" t="n">
        <v>7.1735</v>
      </c>
      <c r="E1193" t="n">
        <v>13.94</v>
      </c>
      <c r="F1193" t="n">
        <v>10.84</v>
      </c>
      <c r="G1193" t="n">
        <v>108.42</v>
      </c>
      <c r="H1193" t="n">
        <v>1.3</v>
      </c>
      <c r="I1193" t="n">
        <v>6</v>
      </c>
      <c r="J1193" t="n">
        <v>291.75</v>
      </c>
      <c r="K1193" t="n">
        <v>59.19</v>
      </c>
      <c r="L1193" t="n">
        <v>21.25</v>
      </c>
      <c r="M1193" t="n">
        <v>2</v>
      </c>
      <c r="N1193" t="n">
        <v>81.31</v>
      </c>
      <c r="O1193" t="n">
        <v>36216.77</v>
      </c>
      <c r="P1193" t="n">
        <v>144.75</v>
      </c>
      <c r="Q1193" t="n">
        <v>623.97</v>
      </c>
      <c r="R1193" t="n">
        <v>35.28</v>
      </c>
      <c r="S1193" t="n">
        <v>29.8</v>
      </c>
      <c r="T1193" t="n">
        <v>1666.95</v>
      </c>
      <c r="U1193" t="n">
        <v>0.84</v>
      </c>
      <c r="V1193" t="n">
        <v>0.86</v>
      </c>
      <c r="W1193" t="n">
        <v>2.36</v>
      </c>
      <c r="X1193" t="n">
        <v>0.1</v>
      </c>
      <c r="Y1193" t="n">
        <v>1</v>
      </c>
      <c r="Z1193" t="n">
        <v>10</v>
      </c>
    </row>
    <row r="1194">
      <c r="A1194" t="n">
        <v>82</v>
      </c>
      <c r="B1194" t="n">
        <v>130</v>
      </c>
      <c r="C1194" t="inlineStr">
        <is>
          <t xml:space="preserve">CONCLUIDO	</t>
        </is>
      </c>
      <c r="D1194" t="n">
        <v>7.1726</v>
      </c>
      <c r="E1194" t="n">
        <v>13.94</v>
      </c>
      <c r="F1194" t="n">
        <v>10.84</v>
      </c>
      <c r="G1194" t="n">
        <v>108.44</v>
      </c>
      <c r="H1194" t="n">
        <v>1.31</v>
      </c>
      <c r="I1194" t="n">
        <v>6</v>
      </c>
      <c r="J1194" t="n">
        <v>292.26</v>
      </c>
      <c r="K1194" t="n">
        <v>59.19</v>
      </c>
      <c r="L1194" t="n">
        <v>21.5</v>
      </c>
      <c r="M1194" t="n">
        <v>1</v>
      </c>
      <c r="N1194" t="n">
        <v>81.56999999999999</v>
      </c>
      <c r="O1194" t="n">
        <v>36279.9</v>
      </c>
      <c r="P1194" t="n">
        <v>144.86</v>
      </c>
      <c r="Q1194" t="n">
        <v>623.97</v>
      </c>
      <c r="R1194" t="n">
        <v>35.26</v>
      </c>
      <c r="S1194" t="n">
        <v>29.8</v>
      </c>
      <c r="T1194" t="n">
        <v>1655.9</v>
      </c>
      <c r="U1194" t="n">
        <v>0.85</v>
      </c>
      <c r="V1194" t="n">
        <v>0.86</v>
      </c>
      <c r="W1194" t="n">
        <v>2.36</v>
      </c>
      <c r="X1194" t="n">
        <v>0.1</v>
      </c>
      <c r="Y1194" t="n">
        <v>1</v>
      </c>
      <c r="Z1194" t="n">
        <v>10</v>
      </c>
    </row>
    <row r="1195">
      <c r="A1195" t="n">
        <v>83</v>
      </c>
      <c r="B1195" t="n">
        <v>130</v>
      </c>
      <c r="C1195" t="inlineStr">
        <is>
          <t xml:space="preserve">CONCLUIDO	</t>
        </is>
      </c>
      <c r="D1195" t="n">
        <v>7.169</v>
      </c>
      <c r="E1195" t="n">
        <v>13.95</v>
      </c>
      <c r="F1195" t="n">
        <v>10.85</v>
      </c>
      <c r="G1195" t="n">
        <v>108.51</v>
      </c>
      <c r="H1195" t="n">
        <v>1.32</v>
      </c>
      <c r="I1195" t="n">
        <v>6</v>
      </c>
      <c r="J1195" t="n">
        <v>292.77</v>
      </c>
      <c r="K1195" t="n">
        <v>59.19</v>
      </c>
      <c r="L1195" t="n">
        <v>21.75</v>
      </c>
      <c r="M1195" t="n">
        <v>0</v>
      </c>
      <c r="N1195" t="n">
        <v>81.83</v>
      </c>
      <c r="O1195" t="n">
        <v>36343.13</v>
      </c>
      <c r="P1195" t="n">
        <v>145.16</v>
      </c>
      <c r="Q1195" t="n">
        <v>623.99</v>
      </c>
      <c r="R1195" t="n">
        <v>35.28</v>
      </c>
      <c r="S1195" t="n">
        <v>29.8</v>
      </c>
      <c r="T1195" t="n">
        <v>1668.64</v>
      </c>
      <c r="U1195" t="n">
        <v>0.84</v>
      </c>
      <c r="V1195" t="n">
        <v>0.86</v>
      </c>
      <c r="W1195" t="n">
        <v>2.37</v>
      </c>
      <c r="X1195" t="n">
        <v>0.1</v>
      </c>
      <c r="Y1195" t="n">
        <v>1</v>
      </c>
      <c r="Z1195" t="n">
        <v>10</v>
      </c>
    </row>
    <row r="1196">
      <c r="A1196" t="n">
        <v>0</v>
      </c>
      <c r="B1196" t="n">
        <v>75</v>
      </c>
      <c r="C1196" t="inlineStr">
        <is>
          <t xml:space="preserve">CONCLUIDO	</t>
        </is>
      </c>
      <c r="D1196" t="n">
        <v>5.3781</v>
      </c>
      <c r="E1196" t="n">
        <v>18.59</v>
      </c>
      <c r="F1196" t="n">
        <v>12.96</v>
      </c>
      <c r="G1196" t="n">
        <v>7.07</v>
      </c>
      <c r="H1196" t="n">
        <v>0.12</v>
      </c>
      <c r="I1196" t="n">
        <v>110</v>
      </c>
      <c r="J1196" t="n">
        <v>150.44</v>
      </c>
      <c r="K1196" t="n">
        <v>49.1</v>
      </c>
      <c r="L1196" t="n">
        <v>1</v>
      </c>
      <c r="M1196" t="n">
        <v>108</v>
      </c>
      <c r="N1196" t="n">
        <v>25.34</v>
      </c>
      <c r="O1196" t="n">
        <v>18787.76</v>
      </c>
      <c r="P1196" t="n">
        <v>152.04</v>
      </c>
      <c r="Q1196" t="n">
        <v>624.09</v>
      </c>
      <c r="R1196" t="n">
        <v>101.56</v>
      </c>
      <c r="S1196" t="n">
        <v>29.8</v>
      </c>
      <c r="T1196" t="n">
        <v>34287.42</v>
      </c>
      <c r="U1196" t="n">
        <v>0.29</v>
      </c>
      <c r="V1196" t="n">
        <v>0.72</v>
      </c>
      <c r="W1196" t="n">
        <v>2.52</v>
      </c>
      <c r="X1196" t="n">
        <v>2.21</v>
      </c>
      <c r="Y1196" t="n">
        <v>1</v>
      </c>
      <c r="Z1196" t="n">
        <v>10</v>
      </c>
    </row>
    <row r="1197">
      <c r="A1197" t="n">
        <v>1</v>
      </c>
      <c r="B1197" t="n">
        <v>75</v>
      </c>
      <c r="C1197" t="inlineStr">
        <is>
          <t xml:space="preserve">CONCLUIDO	</t>
        </is>
      </c>
      <c r="D1197" t="n">
        <v>5.791</v>
      </c>
      <c r="E1197" t="n">
        <v>17.27</v>
      </c>
      <c r="F1197" t="n">
        <v>12.43</v>
      </c>
      <c r="G1197" t="n">
        <v>8.880000000000001</v>
      </c>
      <c r="H1197" t="n">
        <v>0.15</v>
      </c>
      <c r="I1197" t="n">
        <v>84</v>
      </c>
      <c r="J1197" t="n">
        <v>150.78</v>
      </c>
      <c r="K1197" t="n">
        <v>49.1</v>
      </c>
      <c r="L1197" t="n">
        <v>1.25</v>
      </c>
      <c r="M1197" t="n">
        <v>82</v>
      </c>
      <c r="N1197" t="n">
        <v>25.44</v>
      </c>
      <c r="O1197" t="n">
        <v>18830.65</v>
      </c>
      <c r="P1197" t="n">
        <v>145.02</v>
      </c>
      <c r="Q1197" t="n">
        <v>624.0599999999999</v>
      </c>
      <c r="R1197" t="n">
        <v>84.3</v>
      </c>
      <c r="S1197" t="n">
        <v>29.8</v>
      </c>
      <c r="T1197" t="n">
        <v>25789.77</v>
      </c>
      <c r="U1197" t="n">
        <v>0.35</v>
      </c>
      <c r="V1197" t="n">
        <v>0.75</v>
      </c>
      <c r="W1197" t="n">
        <v>2.49</v>
      </c>
      <c r="X1197" t="n">
        <v>1.68</v>
      </c>
      <c r="Y1197" t="n">
        <v>1</v>
      </c>
      <c r="Z1197" t="n">
        <v>10</v>
      </c>
    </row>
    <row r="1198">
      <c r="A1198" t="n">
        <v>2</v>
      </c>
      <c r="B1198" t="n">
        <v>75</v>
      </c>
      <c r="C1198" t="inlineStr">
        <is>
          <t xml:space="preserve">CONCLUIDO	</t>
        </is>
      </c>
      <c r="D1198" t="n">
        <v>6.0762</v>
      </c>
      <c r="E1198" t="n">
        <v>16.46</v>
      </c>
      <c r="F1198" t="n">
        <v>12.1</v>
      </c>
      <c r="G1198" t="n">
        <v>10.68</v>
      </c>
      <c r="H1198" t="n">
        <v>0.18</v>
      </c>
      <c r="I1198" t="n">
        <v>68</v>
      </c>
      <c r="J1198" t="n">
        <v>151.13</v>
      </c>
      <c r="K1198" t="n">
        <v>49.1</v>
      </c>
      <c r="L1198" t="n">
        <v>1.5</v>
      </c>
      <c r="M1198" t="n">
        <v>66</v>
      </c>
      <c r="N1198" t="n">
        <v>25.54</v>
      </c>
      <c r="O1198" t="n">
        <v>18873.58</v>
      </c>
      <c r="P1198" t="n">
        <v>140.4</v>
      </c>
      <c r="Q1198" t="n">
        <v>624.16</v>
      </c>
      <c r="R1198" t="n">
        <v>74.44</v>
      </c>
      <c r="S1198" t="n">
        <v>29.8</v>
      </c>
      <c r="T1198" t="n">
        <v>20935.93</v>
      </c>
      <c r="U1198" t="n">
        <v>0.4</v>
      </c>
      <c r="V1198" t="n">
        <v>0.77</v>
      </c>
      <c r="W1198" t="n">
        <v>2.46</v>
      </c>
      <c r="X1198" t="n">
        <v>1.35</v>
      </c>
      <c r="Y1198" t="n">
        <v>1</v>
      </c>
      <c r="Z1198" t="n">
        <v>10</v>
      </c>
    </row>
    <row r="1199">
      <c r="A1199" t="n">
        <v>3</v>
      </c>
      <c r="B1199" t="n">
        <v>75</v>
      </c>
      <c r="C1199" t="inlineStr">
        <is>
          <t xml:space="preserve">CONCLUIDO	</t>
        </is>
      </c>
      <c r="D1199" t="n">
        <v>6.2928</v>
      </c>
      <c r="E1199" t="n">
        <v>15.89</v>
      </c>
      <c r="F1199" t="n">
        <v>11.87</v>
      </c>
      <c r="G1199" t="n">
        <v>12.5</v>
      </c>
      <c r="H1199" t="n">
        <v>0.2</v>
      </c>
      <c r="I1199" t="n">
        <v>57</v>
      </c>
      <c r="J1199" t="n">
        <v>151.48</v>
      </c>
      <c r="K1199" t="n">
        <v>49.1</v>
      </c>
      <c r="L1199" t="n">
        <v>1.75</v>
      </c>
      <c r="M1199" t="n">
        <v>55</v>
      </c>
      <c r="N1199" t="n">
        <v>25.64</v>
      </c>
      <c r="O1199" t="n">
        <v>18916.54</v>
      </c>
      <c r="P1199" t="n">
        <v>136.96</v>
      </c>
      <c r="Q1199" t="n">
        <v>624.05</v>
      </c>
      <c r="R1199" t="n">
        <v>67.18000000000001</v>
      </c>
      <c r="S1199" t="n">
        <v>29.8</v>
      </c>
      <c r="T1199" t="n">
        <v>17361.37</v>
      </c>
      <c r="U1199" t="n">
        <v>0.44</v>
      </c>
      <c r="V1199" t="n">
        <v>0.79</v>
      </c>
      <c r="W1199" t="n">
        <v>2.45</v>
      </c>
      <c r="X1199" t="n">
        <v>1.12</v>
      </c>
      <c r="Y1199" t="n">
        <v>1</v>
      </c>
      <c r="Z1199" t="n">
        <v>10</v>
      </c>
    </row>
    <row r="1200">
      <c r="A1200" t="n">
        <v>4</v>
      </c>
      <c r="B1200" t="n">
        <v>75</v>
      </c>
      <c r="C1200" t="inlineStr">
        <is>
          <t xml:space="preserve">CONCLUIDO	</t>
        </is>
      </c>
      <c r="D1200" t="n">
        <v>6.4319</v>
      </c>
      <c r="E1200" t="n">
        <v>15.55</v>
      </c>
      <c r="F1200" t="n">
        <v>11.74</v>
      </c>
      <c r="G1200" t="n">
        <v>14.09</v>
      </c>
      <c r="H1200" t="n">
        <v>0.23</v>
      </c>
      <c r="I1200" t="n">
        <v>50</v>
      </c>
      <c r="J1200" t="n">
        <v>151.83</v>
      </c>
      <c r="K1200" t="n">
        <v>49.1</v>
      </c>
      <c r="L1200" t="n">
        <v>2</v>
      </c>
      <c r="M1200" t="n">
        <v>48</v>
      </c>
      <c r="N1200" t="n">
        <v>25.73</v>
      </c>
      <c r="O1200" t="n">
        <v>18959.54</v>
      </c>
      <c r="P1200" t="n">
        <v>134.66</v>
      </c>
      <c r="Q1200" t="n">
        <v>623.98</v>
      </c>
      <c r="R1200" t="n">
        <v>63.09</v>
      </c>
      <c r="S1200" t="n">
        <v>29.8</v>
      </c>
      <c r="T1200" t="n">
        <v>15352.85</v>
      </c>
      <c r="U1200" t="n">
        <v>0.47</v>
      </c>
      <c r="V1200" t="n">
        <v>0.8</v>
      </c>
      <c r="W1200" t="n">
        <v>2.44</v>
      </c>
      <c r="X1200" t="n">
        <v>1</v>
      </c>
      <c r="Y1200" t="n">
        <v>1</v>
      </c>
      <c r="Z1200" t="n">
        <v>10</v>
      </c>
    </row>
    <row r="1201">
      <c r="A1201" t="n">
        <v>5</v>
      </c>
      <c r="B1201" t="n">
        <v>75</v>
      </c>
      <c r="C1201" t="inlineStr">
        <is>
          <t xml:space="preserve">CONCLUIDO	</t>
        </is>
      </c>
      <c r="D1201" t="n">
        <v>6.5868</v>
      </c>
      <c r="E1201" t="n">
        <v>15.18</v>
      </c>
      <c r="F1201" t="n">
        <v>11.59</v>
      </c>
      <c r="G1201" t="n">
        <v>16.17</v>
      </c>
      <c r="H1201" t="n">
        <v>0.26</v>
      </c>
      <c r="I1201" t="n">
        <v>43</v>
      </c>
      <c r="J1201" t="n">
        <v>152.18</v>
      </c>
      <c r="K1201" t="n">
        <v>49.1</v>
      </c>
      <c r="L1201" t="n">
        <v>2.25</v>
      </c>
      <c r="M1201" t="n">
        <v>41</v>
      </c>
      <c r="N1201" t="n">
        <v>25.83</v>
      </c>
      <c r="O1201" t="n">
        <v>19002.56</v>
      </c>
      <c r="P1201" t="n">
        <v>131.95</v>
      </c>
      <c r="Q1201" t="n">
        <v>624.12</v>
      </c>
      <c r="R1201" t="n">
        <v>58.72</v>
      </c>
      <c r="S1201" t="n">
        <v>29.8</v>
      </c>
      <c r="T1201" t="n">
        <v>13202.43</v>
      </c>
      <c r="U1201" t="n">
        <v>0.51</v>
      </c>
      <c r="V1201" t="n">
        <v>0.8100000000000001</v>
      </c>
      <c r="W1201" t="n">
        <v>2.42</v>
      </c>
      <c r="X1201" t="n">
        <v>0.84</v>
      </c>
      <c r="Y1201" t="n">
        <v>1</v>
      </c>
      <c r="Z1201" t="n">
        <v>10</v>
      </c>
    </row>
    <row r="1202">
      <c r="A1202" t="n">
        <v>6</v>
      </c>
      <c r="B1202" t="n">
        <v>75</v>
      </c>
      <c r="C1202" t="inlineStr">
        <is>
          <t xml:space="preserve">CONCLUIDO	</t>
        </is>
      </c>
      <c r="D1202" t="n">
        <v>6.6804</v>
      </c>
      <c r="E1202" t="n">
        <v>14.97</v>
      </c>
      <c r="F1202" t="n">
        <v>11.5</v>
      </c>
      <c r="G1202" t="n">
        <v>17.69</v>
      </c>
      <c r="H1202" t="n">
        <v>0.29</v>
      </c>
      <c r="I1202" t="n">
        <v>39</v>
      </c>
      <c r="J1202" t="n">
        <v>152.53</v>
      </c>
      <c r="K1202" t="n">
        <v>49.1</v>
      </c>
      <c r="L1202" t="n">
        <v>2.5</v>
      </c>
      <c r="M1202" t="n">
        <v>37</v>
      </c>
      <c r="N1202" t="n">
        <v>25.93</v>
      </c>
      <c r="O1202" t="n">
        <v>19045.63</v>
      </c>
      <c r="P1202" t="n">
        <v>130.43</v>
      </c>
      <c r="Q1202" t="n">
        <v>624</v>
      </c>
      <c r="R1202" t="n">
        <v>55.94</v>
      </c>
      <c r="S1202" t="n">
        <v>29.8</v>
      </c>
      <c r="T1202" t="n">
        <v>11833.89</v>
      </c>
      <c r="U1202" t="n">
        <v>0.53</v>
      </c>
      <c r="V1202" t="n">
        <v>0.8100000000000001</v>
      </c>
      <c r="W1202" t="n">
        <v>2.41</v>
      </c>
      <c r="X1202" t="n">
        <v>0.75</v>
      </c>
      <c r="Y1202" t="n">
        <v>1</v>
      </c>
      <c r="Z1202" t="n">
        <v>10</v>
      </c>
    </row>
    <row r="1203">
      <c r="A1203" t="n">
        <v>7</v>
      </c>
      <c r="B1203" t="n">
        <v>75</v>
      </c>
      <c r="C1203" t="inlineStr">
        <is>
          <t xml:space="preserve">CONCLUIDO	</t>
        </is>
      </c>
      <c r="D1203" t="n">
        <v>6.7659</v>
      </c>
      <c r="E1203" t="n">
        <v>14.78</v>
      </c>
      <c r="F1203" t="n">
        <v>11.43</v>
      </c>
      <c r="G1203" t="n">
        <v>19.6</v>
      </c>
      <c r="H1203" t="n">
        <v>0.32</v>
      </c>
      <c r="I1203" t="n">
        <v>35</v>
      </c>
      <c r="J1203" t="n">
        <v>152.88</v>
      </c>
      <c r="K1203" t="n">
        <v>49.1</v>
      </c>
      <c r="L1203" t="n">
        <v>2.75</v>
      </c>
      <c r="M1203" t="n">
        <v>33</v>
      </c>
      <c r="N1203" t="n">
        <v>26.03</v>
      </c>
      <c r="O1203" t="n">
        <v>19088.72</v>
      </c>
      <c r="P1203" t="n">
        <v>128.59</v>
      </c>
      <c r="Q1203" t="n">
        <v>624.01</v>
      </c>
      <c r="R1203" t="n">
        <v>53.77</v>
      </c>
      <c r="S1203" t="n">
        <v>29.8</v>
      </c>
      <c r="T1203" t="n">
        <v>10767.96</v>
      </c>
      <c r="U1203" t="n">
        <v>0.55</v>
      </c>
      <c r="V1203" t="n">
        <v>0.82</v>
      </c>
      <c r="W1203" t="n">
        <v>2.41</v>
      </c>
      <c r="X1203" t="n">
        <v>0.6899999999999999</v>
      </c>
      <c r="Y1203" t="n">
        <v>1</v>
      </c>
      <c r="Z1203" t="n">
        <v>10</v>
      </c>
    </row>
    <row r="1204">
      <c r="A1204" t="n">
        <v>8</v>
      </c>
      <c r="B1204" t="n">
        <v>75</v>
      </c>
      <c r="C1204" t="inlineStr">
        <is>
          <t xml:space="preserve">CONCLUIDO	</t>
        </is>
      </c>
      <c r="D1204" t="n">
        <v>6.8335</v>
      </c>
      <c r="E1204" t="n">
        <v>14.63</v>
      </c>
      <c r="F1204" t="n">
        <v>11.38</v>
      </c>
      <c r="G1204" t="n">
        <v>21.34</v>
      </c>
      <c r="H1204" t="n">
        <v>0.35</v>
      </c>
      <c r="I1204" t="n">
        <v>32</v>
      </c>
      <c r="J1204" t="n">
        <v>153.23</v>
      </c>
      <c r="K1204" t="n">
        <v>49.1</v>
      </c>
      <c r="L1204" t="n">
        <v>3</v>
      </c>
      <c r="M1204" t="n">
        <v>30</v>
      </c>
      <c r="N1204" t="n">
        <v>26.13</v>
      </c>
      <c r="O1204" t="n">
        <v>19131.85</v>
      </c>
      <c r="P1204" t="n">
        <v>127.36</v>
      </c>
      <c r="Q1204" t="n">
        <v>624.04</v>
      </c>
      <c r="R1204" t="n">
        <v>52.23</v>
      </c>
      <c r="S1204" t="n">
        <v>29.8</v>
      </c>
      <c r="T1204" t="n">
        <v>10014.29</v>
      </c>
      <c r="U1204" t="n">
        <v>0.57</v>
      </c>
      <c r="V1204" t="n">
        <v>0.82</v>
      </c>
      <c r="W1204" t="n">
        <v>2.4</v>
      </c>
      <c r="X1204" t="n">
        <v>0.63</v>
      </c>
      <c r="Y1204" t="n">
        <v>1</v>
      </c>
      <c r="Z1204" t="n">
        <v>10</v>
      </c>
    </row>
    <row r="1205">
      <c r="A1205" t="n">
        <v>9</v>
      </c>
      <c r="B1205" t="n">
        <v>75</v>
      </c>
      <c r="C1205" t="inlineStr">
        <is>
          <t xml:space="preserve">CONCLUIDO	</t>
        </is>
      </c>
      <c r="D1205" t="n">
        <v>6.9172</v>
      </c>
      <c r="E1205" t="n">
        <v>14.46</v>
      </c>
      <c r="F1205" t="n">
        <v>11.29</v>
      </c>
      <c r="G1205" t="n">
        <v>23.37</v>
      </c>
      <c r="H1205" t="n">
        <v>0.37</v>
      </c>
      <c r="I1205" t="n">
        <v>29</v>
      </c>
      <c r="J1205" t="n">
        <v>153.58</v>
      </c>
      <c r="K1205" t="n">
        <v>49.1</v>
      </c>
      <c r="L1205" t="n">
        <v>3.25</v>
      </c>
      <c r="M1205" t="n">
        <v>27</v>
      </c>
      <c r="N1205" t="n">
        <v>26.23</v>
      </c>
      <c r="O1205" t="n">
        <v>19175.02</v>
      </c>
      <c r="P1205" t="n">
        <v>125.4</v>
      </c>
      <c r="Q1205" t="n">
        <v>623.99</v>
      </c>
      <c r="R1205" t="n">
        <v>49.51</v>
      </c>
      <c r="S1205" t="n">
        <v>29.8</v>
      </c>
      <c r="T1205" t="n">
        <v>8666.75</v>
      </c>
      <c r="U1205" t="n">
        <v>0.6</v>
      </c>
      <c r="V1205" t="n">
        <v>0.83</v>
      </c>
      <c r="W1205" t="n">
        <v>2.39</v>
      </c>
      <c r="X1205" t="n">
        <v>0.55</v>
      </c>
      <c r="Y1205" t="n">
        <v>1</v>
      </c>
      <c r="Z1205" t="n">
        <v>10</v>
      </c>
    </row>
    <row r="1206">
      <c r="A1206" t="n">
        <v>10</v>
      </c>
      <c r="B1206" t="n">
        <v>75</v>
      </c>
      <c r="C1206" t="inlineStr">
        <is>
          <t xml:space="preserve">CONCLUIDO	</t>
        </is>
      </c>
      <c r="D1206" t="n">
        <v>6.9655</v>
      </c>
      <c r="E1206" t="n">
        <v>14.36</v>
      </c>
      <c r="F1206" t="n">
        <v>11.26</v>
      </c>
      <c r="G1206" t="n">
        <v>25.01</v>
      </c>
      <c r="H1206" t="n">
        <v>0.4</v>
      </c>
      <c r="I1206" t="n">
        <v>27</v>
      </c>
      <c r="J1206" t="n">
        <v>153.93</v>
      </c>
      <c r="K1206" t="n">
        <v>49.1</v>
      </c>
      <c r="L1206" t="n">
        <v>3.5</v>
      </c>
      <c r="M1206" t="n">
        <v>25</v>
      </c>
      <c r="N1206" t="n">
        <v>26.33</v>
      </c>
      <c r="O1206" t="n">
        <v>19218.22</v>
      </c>
      <c r="P1206" t="n">
        <v>124.43</v>
      </c>
      <c r="Q1206" t="n">
        <v>624.02</v>
      </c>
      <c r="R1206" t="n">
        <v>48.21</v>
      </c>
      <c r="S1206" t="n">
        <v>29.8</v>
      </c>
      <c r="T1206" t="n">
        <v>8028.47</v>
      </c>
      <c r="U1206" t="n">
        <v>0.62</v>
      </c>
      <c r="V1206" t="n">
        <v>0.83</v>
      </c>
      <c r="W1206" t="n">
        <v>2.39</v>
      </c>
      <c r="X1206" t="n">
        <v>0.51</v>
      </c>
      <c r="Y1206" t="n">
        <v>1</v>
      </c>
      <c r="Z1206" t="n">
        <v>10</v>
      </c>
    </row>
    <row r="1207">
      <c r="A1207" t="n">
        <v>11</v>
      </c>
      <c r="B1207" t="n">
        <v>75</v>
      </c>
      <c r="C1207" t="inlineStr">
        <is>
          <t xml:space="preserve">CONCLUIDO	</t>
        </is>
      </c>
      <c r="D1207" t="n">
        <v>7.0059</v>
      </c>
      <c r="E1207" t="n">
        <v>14.27</v>
      </c>
      <c r="F1207" t="n">
        <v>11.23</v>
      </c>
      <c r="G1207" t="n">
        <v>26.96</v>
      </c>
      <c r="H1207" t="n">
        <v>0.43</v>
      </c>
      <c r="I1207" t="n">
        <v>25</v>
      </c>
      <c r="J1207" t="n">
        <v>154.28</v>
      </c>
      <c r="K1207" t="n">
        <v>49.1</v>
      </c>
      <c r="L1207" t="n">
        <v>3.75</v>
      </c>
      <c r="M1207" t="n">
        <v>23</v>
      </c>
      <c r="N1207" t="n">
        <v>26.43</v>
      </c>
      <c r="O1207" t="n">
        <v>19261.45</v>
      </c>
      <c r="P1207" t="n">
        <v>123.27</v>
      </c>
      <c r="Q1207" t="n">
        <v>624.04</v>
      </c>
      <c r="R1207" t="n">
        <v>47.28</v>
      </c>
      <c r="S1207" t="n">
        <v>29.8</v>
      </c>
      <c r="T1207" t="n">
        <v>7574.6</v>
      </c>
      <c r="U1207" t="n">
        <v>0.63</v>
      </c>
      <c r="V1207" t="n">
        <v>0.83</v>
      </c>
      <c r="W1207" t="n">
        <v>2.4</v>
      </c>
      <c r="X1207" t="n">
        <v>0.49</v>
      </c>
      <c r="Y1207" t="n">
        <v>1</v>
      </c>
      <c r="Z1207" t="n">
        <v>10</v>
      </c>
    </row>
    <row r="1208">
      <c r="A1208" t="n">
        <v>12</v>
      </c>
      <c r="B1208" t="n">
        <v>75</v>
      </c>
      <c r="C1208" t="inlineStr">
        <is>
          <t xml:space="preserve">CONCLUIDO	</t>
        </is>
      </c>
      <c r="D1208" t="n">
        <v>7.0605</v>
      </c>
      <c r="E1208" t="n">
        <v>14.16</v>
      </c>
      <c r="F1208" t="n">
        <v>11.18</v>
      </c>
      <c r="G1208" t="n">
        <v>29.18</v>
      </c>
      <c r="H1208" t="n">
        <v>0.46</v>
      </c>
      <c r="I1208" t="n">
        <v>23</v>
      </c>
      <c r="J1208" t="n">
        <v>154.63</v>
      </c>
      <c r="K1208" t="n">
        <v>49.1</v>
      </c>
      <c r="L1208" t="n">
        <v>4</v>
      </c>
      <c r="M1208" t="n">
        <v>21</v>
      </c>
      <c r="N1208" t="n">
        <v>26.53</v>
      </c>
      <c r="O1208" t="n">
        <v>19304.72</v>
      </c>
      <c r="P1208" t="n">
        <v>121.73</v>
      </c>
      <c r="Q1208" t="n">
        <v>623.99</v>
      </c>
      <c r="R1208" t="n">
        <v>45.97</v>
      </c>
      <c r="S1208" t="n">
        <v>29.8</v>
      </c>
      <c r="T1208" t="n">
        <v>6927.75</v>
      </c>
      <c r="U1208" t="n">
        <v>0.65</v>
      </c>
      <c r="V1208" t="n">
        <v>0.84</v>
      </c>
      <c r="W1208" t="n">
        <v>2.39</v>
      </c>
      <c r="X1208" t="n">
        <v>0.44</v>
      </c>
      <c r="Y1208" t="n">
        <v>1</v>
      </c>
      <c r="Z1208" t="n">
        <v>10</v>
      </c>
    </row>
    <row r="1209">
      <c r="A1209" t="n">
        <v>13</v>
      </c>
      <c r="B1209" t="n">
        <v>75</v>
      </c>
      <c r="C1209" t="inlineStr">
        <is>
          <t xml:space="preserve">CONCLUIDO	</t>
        </is>
      </c>
      <c r="D1209" t="n">
        <v>7.0799</v>
      </c>
      <c r="E1209" t="n">
        <v>14.12</v>
      </c>
      <c r="F1209" t="n">
        <v>11.18</v>
      </c>
      <c r="G1209" t="n">
        <v>30.48</v>
      </c>
      <c r="H1209" t="n">
        <v>0.49</v>
      </c>
      <c r="I1209" t="n">
        <v>22</v>
      </c>
      <c r="J1209" t="n">
        <v>154.98</v>
      </c>
      <c r="K1209" t="n">
        <v>49.1</v>
      </c>
      <c r="L1209" t="n">
        <v>4.25</v>
      </c>
      <c r="M1209" t="n">
        <v>20</v>
      </c>
      <c r="N1209" t="n">
        <v>26.63</v>
      </c>
      <c r="O1209" t="n">
        <v>19348.03</v>
      </c>
      <c r="P1209" t="n">
        <v>120.86</v>
      </c>
      <c r="Q1209" t="n">
        <v>624.08</v>
      </c>
      <c r="R1209" t="n">
        <v>45.79</v>
      </c>
      <c r="S1209" t="n">
        <v>29.8</v>
      </c>
      <c r="T1209" t="n">
        <v>6844.47</v>
      </c>
      <c r="U1209" t="n">
        <v>0.65</v>
      </c>
      <c r="V1209" t="n">
        <v>0.84</v>
      </c>
      <c r="W1209" t="n">
        <v>2.39</v>
      </c>
      <c r="X1209" t="n">
        <v>0.43</v>
      </c>
      <c r="Y1209" t="n">
        <v>1</v>
      </c>
      <c r="Z1209" t="n">
        <v>10</v>
      </c>
    </row>
    <row r="1210">
      <c r="A1210" t="n">
        <v>14</v>
      </c>
      <c r="B1210" t="n">
        <v>75</v>
      </c>
      <c r="C1210" t="inlineStr">
        <is>
          <t xml:space="preserve">CONCLUIDO	</t>
        </is>
      </c>
      <c r="D1210" t="n">
        <v>7.1402</v>
      </c>
      <c r="E1210" t="n">
        <v>14.01</v>
      </c>
      <c r="F1210" t="n">
        <v>11.12</v>
      </c>
      <c r="G1210" t="n">
        <v>33.35</v>
      </c>
      <c r="H1210" t="n">
        <v>0.51</v>
      </c>
      <c r="I1210" t="n">
        <v>20</v>
      </c>
      <c r="J1210" t="n">
        <v>155.33</v>
      </c>
      <c r="K1210" t="n">
        <v>49.1</v>
      </c>
      <c r="L1210" t="n">
        <v>4.5</v>
      </c>
      <c r="M1210" t="n">
        <v>18</v>
      </c>
      <c r="N1210" t="n">
        <v>26.74</v>
      </c>
      <c r="O1210" t="n">
        <v>19391.36</v>
      </c>
      <c r="P1210" t="n">
        <v>119.27</v>
      </c>
      <c r="Q1210" t="n">
        <v>623.98</v>
      </c>
      <c r="R1210" t="n">
        <v>44.06</v>
      </c>
      <c r="S1210" t="n">
        <v>29.8</v>
      </c>
      <c r="T1210" t="n">
        <v>5989.94</v>
      </c>
      <c r="U1210" t="n">
        <v>0.68</v>
      </c>
      <c r="V1210" t="n">
        <v>0.84</v>
      </c>
      <c r="W1210" t="n">
        <v>2.38</v>
      </c>
      <c r="X1210" t="n">
        <v>0.37</v>
      </c>
      <c r="Y1210" t="n">
        <v>1</v>
      </c>
      <c r="Z1210" t="n">
        <v>10</v>
      </c>
    </row>
    <row r="1211">
      <c r="A1211" t="n">
        <v>15</v>
      </c>
      <c r="B1211" t="n">
        <v>75</v>
      </c>
      <c r="C1211" t="inlineStr">
        <is>
          <t xml:space="preserve">CONCLUIDO	</t>
        </is>
      </c>
      <c r="D1211" t="n">
        <v>7.1579</v>
      </c>
      <c r="E1211" t="n">
        <v>13.97</v>
      </c>
      <c r="F1211" t="n">
        <v>11.11</v>
      </c>
      <c r="G1211" t="n">
        <v>35.1</v>
      </c>
      <c r="H1211" t="n">
        <v>0.54</v>
      </c>
      <c r="I1211" t="n">
        <v>19</v>
      </c>
      <c r="J1211" t="n">
        <v>155.68</v>
      </c>
      <c r="K1211" t="n">
        <v>49.1</v>
      </c>
      <c r="L1211" t="n">
        <v>4.75</v>
      </c>
      <c r="M1211" t="n">
        <v>17</v>
      </c>
      <c r="N1211" t="n">
        <v>26.84</v>
      </c>
      <c r="O1211" t="n">
        <v>19434.74</v>
      </c>
      <c r="P1211" t="n">
        <v>118.45</v>
      </c>
      <c r="Q1211" t="n">
        <v>623.99</v>
      </c>
      <c r="R1211" t="n">
        <v>43.56</v>
      </c>
      <c r="S1211" t="n">
        <v>29.8</v>
      </c>
      <c r="T1211" t="n">
        <v>5741.4</v>
      </c>
      <c r="U1211" t="n">
        <v>0.68</v>
      </c>
      <c r="V1211" t="n">
        <v>0.84</v>
      </c>
      <c r="W1211" t="n">
        <v>2.39</v>
      </c>
      <c r="X1211" t="n">
        <v>0.37</v>
      </c>
      <c r="Y1211" t="n">
        <v>1</v>
      </c>
      <c r="Z1211" t="n">
        <v>10</v>
      </c>
    </row>
    <row r="1212">
      <c r="A1212" t="n">
        <v>16</v>
      </c>
      <c r="B1212" t="n">
        <v>75</v>
      </c>
      <c r="C1212" t="inlineStr">
        <is>
          <t xml:space="preserve">CONCLUIDO	</t>
        </is>
      </c>
      <c r="D1212" t="n">
        <v>7.1805</v>
      </c>
      <c r="E1212" t="n">
        <v>13.93</v>
      </c>
      <c r="F1212" t="n">
        <v>11.1</v>
      </c>
      <c r="G1212" t="n">
        <v>37</v>
      </c>
      <c r="H1212" t="n">
        <v>0.57</v>
      </c>
      <c r="I1212" t="n">
        <v>18</v>
      </c>
      <c r="J1212" t="n">
        <v>156.03</v>
      </c>
      <c r="K1212" t="n">
        <v>49.1</v>
      </c>
      <c r="L1212" t="n">
        <v>5</v>
      </c>
      <c r="M1212" t="n">
        <v>16</v>
      </c>
      <c r="N1212" t="n">
        <v>26.94</v>
      </c>
      <c r="O1212" t="n">
        <v>19478.15</v>
      </c>
      <c r="P1212" t="n">
        <v>117.33</v>
      </c>
      <c r="Q1212" t="n">
        <v>623.97</v>
      </c>
      <c r="R1212" t="n">
        <v>43.27</v>
      </c>
      <c r="S1212" t="n">
        <v>29.8</v>
      </c>
      <c r="T1212" t="n">
        <v>5603.69</v>
      </c>
      <c r="U1212" t="n">
        <v>0.6899999999999999</v>
      </c>
      <c r="V1212" t="n">
        <v>0.84</v>
      </c>
      <c r="W1212" t="n">
        <v>2.38</v>
      </c>
      <c r="X1212" t="n">
        <v>0.35</v>
      </c>
      <c r="Y1212" t="n">
        <v>1</v>
      </c>
      <c r="Z1212" t="n">
        <v>10</v>
      </c>
    </row>
    <row r="1213">
      <c r="A1213" t="n">
        <v>17</v>
      </c>
      <c r="B1213" t="n">
        <v>75</v>
      </c>
      <c r="C1213" t="inlineStr">
        <is>
          <t xml:space="preserve">CONCLUIDO	</t>
        </is>
      </c>
      <c r="D1213" t="n">
        <v>7.2143</v>
      </c>
      <c r="E1213" t="n">
        <v>13.86</v>
      </c>
      <c r="F1213" t="n">
        <v>11.07</v>
      </c>
      <c r="G1213" t="n">
        <v>39.05</v>
      </c>
      <c r="H1213" t="n">
        <v>0.59</v>
      </c>
      <c r="I1213" t="n">
        <v>17</v>
      </c>
      <c r="J1213" t="n">
        <v>156.39</v>
      </c>
      <c r="K1213" t="n">
        <v>49.1</v>
      </c>
      <c r="L1213" t="n">
        <v>5.25</v>
      </c>
      <c r="M1213" t="n">
        <v>15</v>
      </c>
      <c r="N1213" t="n">
        <v>27.04</v>
      </c>
      <c r="O1213" t="n">
        <v>19521.59</v>
      </c>
      <c r="P1213" t="n">
        <v>115.8</v>
      </c>
      <c r="Q1213" t="n">
        <v>624</v>
      </c>
      <c r="R1213" t="n">
        <v>42.29</v>
      </c>
      <c r="S1213" t="n">
        <v>29.8</v>
      </c>
      <c r="T1213" t="n">
        <v>5118.95</v>
      </c>
      <c r="U1213" t="n">
        <v>0.7</v>
      </c>
      <c r="V1213" t="n">
        <v>0.84</v>
      </c>
      <c r="W1213" t="n">
        <v>2.38</v>
      </c>
      <c r="X1213" t="n">
        <v>0.32</v>
      </c>
      <c r="Y1213" t="n">
        <v>1</v>
      </c>
      <c r="Z1213" t="n">
        <v>10</v>
      </c>
    </row>
    <row r="1214">
      <c r="A1214" t="n">
        <v>18</v>
      </c>
      <c r="B1214" t="n">
        <v>75</v>
      </c>
      <c r="C1214" t="inlineStr">
        <is>
          <t xml:space="preserve">CONCLUIDO	</t>
        </is>
      </c>
      <c r="D1214" t="n">
        <v>7.2392</v>
      </c>
      <c r="E1214" t="n">
        <v>13.81</v>
      </c>
      <c r="F1214" t="n">
        <v>11.05</v>
      </c>
      <c r="G1214" t="n">
        <v>41.43</v>
      </c>
      <c r="H1214" t="n">
        <v>0.62</v>
      </c>
      <c r="I1214" t="n">
        <v>16</v>
      </c>
      <c r="J1214" t="n">
        <v>156.74</v>
      </c>
      <c r="K1214" t="n">
        <v>49.1</v>
      </c>
      <c r="L1214" t="n">
        <v>5.5</v>
      </c>
      <c r="M1214" t="n">
        <v>14</v>
      </c>
      <c r="N1214" t="n">
        <v>27.14</v>
      </c>
      <c r="O1214" t="n">
        <v>19565.07</v>
      </c>
      <c r="P1214" t="n">
        <v>115.01</v>
      </c>
      <c r="Q1214" t="n">
        <v>624.01</v>
      </c>
      <c r="R1214" t="n">
        <v>41.58</v>
      </c>
      <c r="S1214" t="n">
        <v>29.8</v>
      </c>
      <c r="T1214" t="n">
        <v>4769.52</v>
      </c>
      <c r="U1214" t="n">
        <v>0.72</v>
      </c>
      <c r="V1214" t="n">
        <v>0.85</v>
      </c>
      <c r="W1214" t="n">
        <v>2.38</v>
      </c>
      <c r="X1214" t="n">
        <v>0.3</v>
      </c>
      <c r="Y1214" t="n">
        <v>1</v>
      </c>
      <c r="Z1214" t="n">
        <v>10</v>
      </c>
    </row>
    <row r="1215">
      <c r="A1215" t="n">
        <v>19</v>
      </c>
      <c r="B1215" t="n">
        <v>75</v>
      </c>
      <c r="C1215" t="inlineStr">
        <is>
          <t xml:space="preserve">CONCLUIDO	</t>
        </is>
      </c>
      <c r="D1215" t="n">
        <v>7.2324</v>
      </c>
      <c r="E1215" t="n">
        <v>13.83</v>
      </c>
      <c r="F1215" t="n">
        <v>11.06</v>
      </c>
      <c r="G1215" t="n">
        <v>41.48</v>
      </c>
      <c r="H1215" t="n">
        <v>0.65</v>
      </c>
      <c r="I1215" t="n">
        <v>16</v>
      </c>
      <c r="J1215" t="n">
        <v>157.09</v>
      </c>
      <c r="K1215" t="n">
        <v>49.1</v>
      </c>
      <c r="L1215" t="n">
        <v>5.75</v>
      </c>
      <c r="M1215" t="n">
        <v>14</v>
      </c>
      <c r="N1215" t="n">
        <v>27.25</v>
      </c>
      <c r="O1215" t="n">
        <v>19608.58</v>
      </c>
      <c r="P1215" t="n">
        <v>114.15</v>
      </c>
      <c r="Q1215" t="n">
        <v>623.97</v>
      </c>
      <c r="R1215" t="n">
        <v>42.02</v>
      </c>
      <c r="S1215" t="n">
        <v>29.8</v>
      </c>
      <c r="T1215" t="n">
        <v>4989.43</v>
      </c>
      <c r="U1215" t="n">
        <v>0.71</v>
      </c>
      <c r="V1215" t="n">
        <v>0.84</v>
      </c>
      <c r="W1215" t="n">
        <v>2.38</v>
      </c>
      <c r="X1215" t="n">
        <v>0.31</v>
      </c>
      <c r="Y1215" t="n">
        <v>1</v>
      </c>
      <c r="Z1215" t="n">
        <v>10</v>
      </c>
    </row>
    <row r="1216">
      <c r="A1216" t="n">
        <v>20</v>
      </c>
      <c r="B1216" t="n">
        <v>75</v>
      </c>
      <c r="C1216" t="inlineStr">
        <is>
          <t xml:space="preserve">CONCLUIDO	</t>
        </is>
      </c>
      <c r="D1216" t="n">
        <v>7.2639</v>
      </c>
      <c r="E1216" t="n">
        <v>13.77</v>
      </c>
      <c r="F1216" t="n">
        <v>11.03</v>
      </c>
      <c r="G1216" t="n">
        <v>44.13</v>
      </c>
      <c r="H1216" t="n">
        <v>0.67</v>
      </c>
      <c r="I1216" t="n">
        <v>15</v>
      </c>
      <c r="J1216" t="n">
        <v>157.44</v>
      </c>
      <c r="K1216" t="n">
        <v>49.1</v>
      </c>
      <c r="L1216" t="n">
        <v>6</v>
      </c>
      <c r="M1216" t="n">
        <v>13</v>
      </c>
      <c r="N1216" t="n">
        <v>27.35</v>
      </c>
      <c r="O1216" t="n">
        <v>19652.13</v>
      </c>
      <c r="P1216" t="n">
        <v>113.42</v>
      </c>
      <c r="Q1216" t="n">
        <v>624.0700000000001</v>
      </c>
      <c r="R1216" t="n">
        <v>41.18</v>
      </c>
      <c r="S1216" t="n">
        <v>29.8</v>
      </c>
      <c r="T1216" t="n">
        <v>4571.07</v>
      </c>
      <c r="U1216" t="n">
        <v>0.72</v>
      </c>
      <c r="V1216" t="n">
        <v>0.85</v>
      </c>
      <c r="W1216" t="n">
        <v>2.38</v>
      </c>
      <c r="X1216" t="n">
        <v>0.28</v>
      </c>
      <c r="Y1216" t="n">
        <v>1</v>
      </c>
      <c r="Z1216" t="n">
        <v>10</v>
      </c>
    </row>
    <row r="1217">
      <c r="A1217" t="n">
        <v>21</v>
      </c>
      <c r="B1217" t="n">
        <v>75</v>
      </c>
      <c r="C1217" t="inlineStr">
        <is>
          <t xml:space="preserve">CONCLUIDO	</t>
        </is>
      </c>
      <c r="D1217" t="n">
        <v>7.2948</v>
      </c>
      <c r="E1217" t="n">
        <v>13.71</v>
      </c>
      <c r="F1217" t="n">
        <v>11</v>
      </c>
      <c r="G1217" t="n">
        <v>47.16</v>
      </c>
      <c r="H1217" t="n">
        <v>0.7</v>
      </c>
      <c r="I1217" t="n">
        <v>14</v>
      </c>
      <c r="J1217" t="n">
        <v>157.8</v>
      </c>
      <c r="K1217" t="n">
        <v>49.1</v>
      </c>
      <c r="L1217" t="n">
        <v>6.25</v>
      </c>
      <c r="M1217" t="n">
        <v>12</v>
      </c>
      <c r="N1217" t="n">
        <v>27.45</v>
      </c>
      <c r="O1217" t="n">
        <v>19695.71</v>
      </c>
      <c r="P1217" t="n">
        <v>111.89</v>
      </c>
      <c r="Q1217" t="n">
        <v>623.98</v>
      </c>
      <c r="R1217" t="n">
        <v>40.25</v>
      </c>
      <c r="S1217" t="n">
        <v>29.8</v>
      </c>
      <c r="T1217" t="n">
        <v>4111.86</v>
      </c>
      <c r="U1217" t="n">
        <v>0.74</v>
      </c>
      <c r="V1217" t="n">
        <v>0.85</v>
      </c>
      <c r="W1217" t="n">
        <v>2.38</v>
      </c>
      <c r="X1217" t="n">
        <v>0.26</v>
      </c>
      <c r="Y1217" t="n">
        <v>1</v>
      </c>
      <c r="Z1217" t="n">
        <v>10</v>
      </c>
    </row>
    <row r="1218">
      <c r="A1218" t="n">
        <v>22</v>
      </c>
      <c r="B1218" t="n">
        <v>75</v>
      </c>
      <c r="C1218" t="inlineStr">
        <is>
          <t xml:space="preserve">CONCLUIDO	</t>
        </is>
      </c>
      <c r="D1218" t="n">
        <v>7.2988</v>
      </c>
      <c r="E1218" t="n">
        <v>13.7</v>
      </c>
      <c r="F1218" t="n">
        <v>11</v>
      </c>
      <c r="G1218" t="n">
        <v>47.13</v>
      </c>
      <c r="H1218" t="n">
        <v>0.73</v>
      </c>
      <c r="I1218" t="n">
        <v>14</v>
      </c>
      <c r="J1218" t="n">
        <v>158.15</v>
      </c>
      <c r="K1218" t="n">
        <v>49.1</v>
      </c>
      <c r="L1218" t="n">
        <v>6.5</v>
      </c>
      <c r="M1218" t="n">
        <v>12</v>
      </c>
      <c r="N1218" t="n">
        <v>27.56</v>
      </c>
      <c r="O1218" t="n">
        <v>19739.33</v>
      </c>
      <c r="P1218" t="n">
        <v>110.42</v>
      </c>
      <c r="Q1218" t="n">
        <v>623.99</v>
      </c>
      <c r="R1218" t="n">
        <v>40.22</v>
      </c>
      <c r="S1218" t="n">
        <v>29.8</v>
      </c>
      <c r="T1218" t="n">
        <v>4096.41</v>
      </c>
      <c r="U1218" t="n">
        <v>0.74</v>
      </c>
      <c r="V1218" t="n">
        <v>0.85</v>
      </c>
      <c r="W1218" t="n">
        <v>2.37</v>
      </c>
      <c r="X1218" t="n">
        <v>0.25</v>
      </c>
      <c r="Y1218" t="n">
        <v>1</v>
      </c>
      <c r="Z1218" t="n">
        <v>10</v>
      </c>
    </row>
    <row r="1219">
      <c r="A1219" t="n">
        <v>23</v>
      </c>
      <c r="B1219" t="n">
        <v>75</v>
      </c>
      <c r="C1219" t="inlineStr">
        <is>
          <t xml:space="preserve">CONCLUIDO	</t>
        </is>
      </c>
      <c r="D1219" t="n">
        <v>7.3142</v>
      </c>
      <c r="E1219" t="n">
        <v>13.67</v>
      </c>
      <c r="F1219" t="n">
        <v>11</v>
      </c>
      <c r="G1219" t="n">
        <v>50.76</v>
      </c>
      <c r="H1219" t="n">
        <v>0.75</v>
      </c>
      <c r="I1219" t="n">
        <v>13</v>
      </c>
      <c r="J1219" t="n">
        <v>158.51</v>
      </c>
      <c r="K1219" t="n">
        <v>49.1</v>
      </c>
      <c r="L1219" t="n">
        <v>6.75</v>
      </c>
      <c r="M1219" t="n">
        <v>11</v>
      </c>
      <c r="N1219" t="n">
        <v>27.66</v>
      </c>
      <c r="O1219" t="n">
        <v>19782.99</v>
      </c>
      <c r="P1219" t="n">
        <v>110.08</v>
      </c>
      <c r="Q1219" t="n">
        <v>623.97</v>
      </c>
      <c r="R1219" t="n">
        <v>40.17</v>
      </c>
      <c r="S1219" t="n">
        <v>29.8</v>
      </c>
      <c r="T1219" t="n">
        <v>4079.33</v>
      </c>
      <c r="U1219" t="n">
        <v>0.74</v>
      </c>
      <c r="V1219" t="n">
        <v>0.85</v>
      </c>
      <c r="W1219" t="n">
        <v>2.37</v>
      </c>
      <c r="X1219" t="n">
        <v>0.25</v>
      </c>
      <c r="Y1219" t="n">
        <v>1</v>
      </c>
      <c r="Z1219" t="n">
        <v>10</v>
      </c>
    </row>
    <row r="1220">
      <c r="A1220" t="n">
        <v>24</v>
      </c>
      <c r="B1220" t="n">
        <v>75</v>
      </c>
      <c r="C1220" t="inlineStr">
        <is>
          <t xml:space="preserve">CONCLUIDO	</t>
        </is>
      </c>
      <c r="D1220" t="n">
        <v>7.3186</v>
      </c>
      <c r="E1220" t="n">
        <v>13.66</v>
      </c>
      <c r="F1220" t="n">
        <v>10.99</v>
      </c>
      <c r="G1220" t="n">
        <v>50.72</v>
      </c>
      <c r="H1220" t="n">
        <v>0.78</v>
      </c>
      <c r="I1220" t="n">
        <v>13</v>
      </c>
      <c r="J1220" t="n">
        <v>158.86</v>
      </c>
      <c r="K1220" t="n">
        <v>49.1</v>
      </c>
      <c r="L1220" t="n">
        <v>7</v>
      </c>
      <c r="M1220" t="n">
        <v>11</v>
      </c>
      <c r="N1220" t="n">
        <v>27.77</v>
      </c>
      <c r="O1220" t="n">
        <v>19826.68</v>
      </c>
      <c r="P1220" t="n">
        <v>108.18</v>
      </c>
      <c r="Q1220" t="n">
        <v>623.99</v>
      </c>
      <c r="R1220" t="n">
        <v>39.87</v>
      </c>
      <c r="S1220" t="n">
        <v>29.8</v>
      </c>
      <c r="T1220" t="n">
        <v>3928.37</v>
      </c>
      <c r="U1220" t="n">
        <v>0.75</v>
      </c>
      <c r="V1220" t="n">
        <v>0.85</v>
      </c>
      <c r="W1220" t="n">
        <v>2.37</v>
      </c>
      <c r="X1220" t="n">
        <v>0.24</v>
      </c>
      <c r="Y1220" t="n">
        <v>1</v>
      </c>
      <c r="Z1220" t="n">
        <v>10</v>
      </c>
    </row>
    <row r="1221">
      <c r="A1221" t="n">
        <v>25</v>
      </c>
      <c r="B1221" t="n">
        <v>75</v>
      </c>
      <c r="C1221" t="inlineStr">
        <is>
          <t xml:space="preserve">CONCLUIDO	</t>
        </is>
      </c>
      <c r="D1221" t="n">
        <v>7.342</v>
      </c>
      <c r="E1221" t="n">
        <v>13.62</v>
      </c>
      <c r="F1221" t="n">
        <v>10.98</v>
      </c>
      <c r="G1221" t="n">
        <v>54.89</v>
      </c>
      <c r="H1221" t="n">
        <v>0.8100000000000001</v>
      </c>
      <c r="I1221" t="n">
        <v>12</v>
      </c>
      <c r="J1221" t="n">
        <v>159.22</v>
      </c>
      <c r="K1221" t="n">
        <v>49.1</v>
      </c>
      <c r="L1221" t="n">
        <v>7.25</v>
      </c>
      <c r="M1221" t="n">
        <v>10</v>
      </c>
      <c r="N1221" t="n">
        <v>27.87</v>
      </c>
      <c r="O1221" t="n">
        <v>19870.53</v>
      </c>
      <c r="P1221" t="n">
        <v>107.45</v>
      </c>
      <c r="Q1221" t="n">
        <v>623.98</v>
      </c>
      <c r="R1221" t="n">
        <v>39.47</v>
      </c>
      <c r="S1221" t="n">
        <v>29.8</v>
      </c>
      <c r="T1221" t="n">
        <v>3733.98</v>
      </c>
      <c r="U1221" t="n">
        <v>0.75</v>
      </c>
      <c r="V1221" t="n">
        <v>0.85</v>
      </c>
      <c r="W1221" t="n">
        <v>2.37</v>
      </c>
      <c r="X1221" t="n">
        <v>0.23</v>
      </c>
      <c r="Y1221" t="n">
        <v>1</v>
      </c>
      <c r="Z1221" t="n">
        <v>10</v>
      </c>
    </row>
    <row r="1222">
      <c r="A1222" t="n">
        <v>26</v>
      </c>
      <c r="B1222" t="n">
        <v>75</v>
      </c>
      <c r="C1222" t="inlineStr">
        <is>
          <t xml:space="preserve">CONCLUIDO	</t>
        </is>
      </c>
      <c r="D1222" t="n">
        <v>7.3466</v>
      </c>
      <c r="E1222" t="n">
        <v>13.61</v>
      </c>
      <c r="F1222" t="n">
        <v>10.97</v>
      </c>
      <c r="G1222" t="n">
        <v>54.84</v>
      </c>
      <c r="H1222" t="n">
        <v>0.83</v>
      </c>
      <c r="I1222" t="n">
        <v>12</v>
      </c>
      <c r="J1222" t="n">
        <v>159.57</v>
      </c>
      <c r="K1222" t="n">
        <v>49.1</v>
      </c>
      <c r="L1222" t="n">
        <v>7.5</v>
      </c>
      <c r="M1222" t="n">
        <v>10</v>
      </c>
      <c r="N1222" t="n">
        <v>27.98</v>
      </c>
      <c r="O1222" t="n">
        <v>19914.3</v>
      </c>
      <c r="P1222" t="n">
        <v>106.22</v>
      </c>
      <c r="Q1222" t="n">
        <v>623.98</v>
      </c>
      <c r="R1222" t="n">
        <v>39.35</v>
      </c>
      <c r="S1222" t="n">
        <v>29.8</v>
      </c>
      <c r="T1222" t="n">
        <v>3675.13</v>
      </c>
      <c r="U1222" t="n">
        <v>0.76</v>
      </c>
      <c r="V1222" t="n">
        <v>0.85</v>
      </c>
      <c r="W1222" t="n">
        <v>2.37</v>
      </c>
      <c r="X1222" t="n">
        <v>0.22</v>
      </c>
      <c r="Y1222" t="n">
        <v>1</v>
      </c>
      <c r="Z1222" t="n">
        <v>10</v>
      </c>
    </row>
    <row r="1223">
      <c r="A1223" t="n">
        <v>27</v>
      </c>
      <c r="B1223" t="n">
        <v>75</v>
      </c>
      <c r="C1223" t="inlineStr">
        <is>
          <t xml:space="preserve">CONCLUIDO	</t>
        </is>
      </c>
      <c r="D1223" t="n">
        <v>7.3764</v>
      </c>
      <c r="E1223" t="n">
        <v>13.56</v>
      </c>
      <c r="F1223" t="n">
        <v>10.94</v>
      </c>
      <c r="G1223" t="n">
        <v>59.7</v>
      </c>
      <c r="H1223" t="n">
        <v>0.86</v>
      </c>
      <c r="I1223" t="n">
        <v>11</v>
      </c>
      <c r="J1223" t="n">
        <v>159.92</v>
      </c>
      <c r="K1223" t="n">
        <v>49.1</v>
      </c>
      <c r="L1223" t="n">
        <v>7.75</v>
      </c>
      <c r="M1223" t="n">
        <v>9</v>
      </c>
      <c r="N1223" t="n">
        <v>28.08</v>
      </c>
      <c r="O1223" t="n">
        <v>19958.1</v>
      </c>
      <c r="P1223" t="n">
        <v>105.33</v>
      </c>
      <c r="Q1223" t="n">
        <v>624.0599999999999</v>
      </c>
      <c r="R1223" t="n">
        <v>38.56</v>
      </c>
      <c r="S1223" t="n">
        <v>29.8</v>
      </c>
      <c r="T1223" t="n">
        <v>3281.57</v>
      </c>
      <c r="U1223" t="n">
        <v>0.77</v>
      </c>
      <c r="V1223" t="n">
        <v>0.85</v>
      </c>
      <c r="W1223" t="n">
        <v>2.37</v>
      </c>
      <c r="X1223" t="n">
        <v>0.2</v>
      </c>
      <c r="Y1223" t="n">
        <v>1</v>
      </c>
      <c r="Z1223" t="n">
        <v>10</v>
      </c>
    </row>
    <row r="1224">
      <c r="A1224" t="n">
        <v>28</v>
      </c>
      <c r="B1224" t="n">
        <v>75</v>
      </c>
      <c r="C1224" t="inlineStr">
        <is>
          <t xml:space="preserve">CONCLUIDO	</t>
        </is>
      </c>
      <c r="D1224" t="n">
        <v>7.3786</v>
      </c>
      <c r="E1224" t="n">
        <v>13.55</v>
      </c>
      <c r="F1224" t="n">
        <v>10.94</v>
      </c>
      <c r="G1224" t="n">
        <v>59.67</v>
      </c>
      <c r="H1224" t="n">
        <v>0.88</v>
      </c>
      <c r="I1224" t="n">
        <v>11</v>
      </c>
      <c r="J1224" t="n">
        <v>160.28</v>
      </c>
      <c r="K1224" t="n">
        <v>49.1</v>
      </c>
      <c r="L1224" t="n">
        <v>8</v>
      </c>
      <c r="M1224" t="n">
        <v>8</v>
      </c>
      <c r="N1224" t="n">
        <v>28.19</v>
      </c>
      <c r="O1224" t="n">
        <v>20001.93</v>
      </c>
      <c r="P1224" t="n">
        <v>103.79</v>
      </c>
      <c r="Q1224" t="n">
        <v>623.97</v>
      </c>
      <c r="R1224" t="n">
        <v>38.36</v>
      </c>
      <c r="S1224" t="n">
        <v>29.8</v>
      </c>
      <c r="T1224" t="n">
        <v>3183.83</v>
      </c>
      <c r="U1224" t="n">
        <v>0.78</v>
      </c>
      <c r="V1224" t="n">
        <v>0.85</v>
      </c>
      <c r="W1224" t="n">
        <v>2.37</v>
      </c>
      <c r="X1224" t="n">
        <v>0.19</v>
      </c>
      <c r="Y1224" t="n">
        <v>1</v>
      </c>
      <c r="Z1224" t="n">
        <v>10</v>
      </c>
    </row>
    <row r="1225">
      <c r="A1225" t="n">
        <v>29</v>
      </c>
      <c r="B1225" t="n">
        <v>75</v>
      </c>
      <c r="C1225" t="inlineStr">
        <is>
          <t xml:space="preserve">CONCLUIDO	</t>
        </is>
      </c>
      <c r="D1225" t="n">
        <v>7.4003</v>
      </c>
      <c r="E1225" t="n">
        <v>13.51</v>
      </c>
      <c r="F1225" t="n">
        <v>10.93</v>
      </c>
      <c r="G1225" t="n">
        <v>65.59</v>
      </c>
      <c r="H1225" t="n">
        <v>0.91</v>
      </c>
      <c r="I1225" t="n">
        <v>10</v>
      </c>
      <c r="J1225" t="n">
        <v>160.64</v>
      </c>
      <c r="K1225" t="n">
        <v>49.1</v>
      </c>
      <c r="L1225" t="n">
        <v>8.25</v>
      </c>
      <c r="M1225" t="n">
        <v>6</v>
      </c>
      <c r="N1225" t="n">
        <v>28.29</v>
      </c>
      <c r="O1225" t="n">
        <v>20045.81</v>
      </c>
      <c r="P1225" t="n">
        <v>102.59</v>
      </c>
      <c r="Q1225" t="n">
        <v>623.97</v>
      </c>
      <c r="R1225" t="n">
        <v>37.97</v>
      </c>
      <c r="S1225" t="n">
        <v>29.8</v>
      </c>
      <c r="T1225" t="n">
        <v>2994.28</v>
      </c>
      <c r="U1225" t="n">
        <v>0.78</v>
      </c>
      <c r="V1225" t="n">
        <v>0.85</v>
      </c>
      <c r="W1225" t="n">
        <v>2.37</v>
      </c>
      <c r="X1225" t="n">
        <v>0.18</v>
      </c>
      <c r="Y1225" t="n">
        <v>1</v>
      </c>
      <c r="Z1225" t="n">
        <v>10</v>
      </c>
    </row>
    <row r="1226">
      <c r="A1226" t="n">
        <v>30</v>
      </c>
      <c r="B1226" t="n">
        <v>75</v>
      </c>
      <c r="C1226" t="inlineStr">
        <is>
          <t xml:space="preserve">CONCLUIDO	</t>
        </is>
      </c>
      <c r="D1226" t="n">
        <v>7.4012</v>
      </c>
      <c r="E1226" t="n">
        <v>13.51</v>
      </c>
      <c r="F1226" t="n">
        <v>10.93</v>
      </c>
      <c r="G1226" t="n">
        <v>65.58</v>
      </c>
      <c r="H1226" t="n">
        <v>0.9399999999999999</v>
      </c>
      <c r="I1226" t="n">
        <v>10</v>
      </c>
      <c r="J1226" t="n">
        <v>160.99</v>
      </c>
      <c r="K1226" t="n">
        <v>49.1</v>
      </c>
      <c r="L1226" t="n">
        <v>8.5</v>
      </c>
      <c r="M1226" t="n">
        <v>6</v>
      </c>
      <c r="N1226" t="n">
        <v>28.4</v>
      </c>
      <c r="O1226" t="n">
        <v>20089.72</v>
      </c>
      <c r="P1226" t="n">
        <v>102.24</v>
      </c>
      <c r="Q1226" t="n">
        <v>623.97</v>
      </c>
      <c r="R1226" t="n">
        <v>37.81</v>
      </c>
      <c r="S1226" t="n">
        <v>29.8</v>
      </c>
      <c r="T1226" t="n">
        <v>2912.04</v>
      </c>
      <c r="U1226" t="n">
        <v>0.79</v>
      </c>
      <c r="V1226" t="n">
        <v>0.85</v>
      </c>
      <c r="W1226" t="n">
        <v>2.37</v>
      </c>
      <c r="X1226" t="n">
        <v>0.18</v>
      </c>
      <c r="Y1226" t="n">
        <v>1</v>
      </c>
      <c r="Z1226" t="n">
        <v>10</v>
      </c>
    </row>
    <row r="1227">
      <c r="A1227" t="n">
        <v>31</v>
      </c>
      <c r="B1227" t="n">
        <v>75</v>
      </c>
      <c r="C1227" t="inlineStr">
        <is>
          <t xml:space="preserve">CONCLUIDO	</t>
        </is>
      </c>
      <c r="D1227" t="n">
        <v>7.4016</v>
      </c>
      <c r="E1227" t="n">
        <v>13.51</v>
      </c>
      <c r="F1227" t="n">
        <v>10.93</v>
      </c>
      <c r="G1227" t="n">
        <v>65.56999999999999</v>
      </c>
      <c r="H1227" t="n">
        <v>0.96</v>
      </c>
      <c r="I1227" t="n">
        <v>10</v>
      </c>
      <c r="J1227" t="n">
        <v>161.35</v>
      </c>
      <c r="K1227" t="n">
        <v>49.1</v>
      </c>
      <c r="L1227" t="n">
        <v>8.75</v>
      </c>
      <c r="M1227" t="n">
        <v>4</v>
      </c>
      <c r="N1227" t="n">
        <v>28.5</v>
      </c>
      <c r="O1227" t="n">
        <v>20133.66</v>
      </c>
      <c r="P1227" t="n">
        <v>102.36</v>
      </c>
      <c r="Q1227" t="n">
        <v>624.03</v>
      </c>
      <c r="R1227" t="n">
        <v>37.79</v>
      </c>
      <c r="S1227" t="n">
        <v>29.8</v>
      </c>
      <c r="T1227" t="n">
        <v>2904.91</v>
      </c>
      <c r="U1227" t="n">
        <v>0.79</v>
      </c>
      <c r="V1227" t="n">
        <v>0.85</v>
      </c>
      <c r="W1227" t="n">
        <v>2.37</v>
      </c>
      <c r="X1227" t="n">
        <v>0.18</v>
      </c>
      <c r="Y1227" t="n">
        <v>1</v>
      </c>
      <c r="Z1227" t="n">
        <v>10</v>
      </c>
    </row>
    <row r="1228">
      <c r="A1228" t="n">
        <v>32</v>
      </c>
      <c r="B1228" t="n">
        <v>75</v>
      </c>
      <c r="C1228" t="inlineStr">
        <is>
          <t xml:space="preserve">CONCLUIDO	</t>
        </is>
      </c>
      <c r="D1228" t="n">
        <v>7.4013</v>
      </c>
      <c r="E1228" t="n">
        <v>13.51</v>
      </c>
      <c r="F1228" t="n">
        <v>10.93</v>
      </c>
      <c r="G1228" t="n">
        <v>65.58</v>
      </c>
      <c r="H1228" t="n">
        <v>0.99</v>
      </c>
      <c r="I1228" t="n">
        <v>10</v>
      </c>
      <c r="J1228" t="n">
        <v>161.71</v>
      </c>
      <c r="K1228" t="n">
        <v>49.1</v>
      </c>
      <c r="L1228" t="n">
        <v>9</v>
      </c>
      <c r="M1228" t="n">
        <v>2</v>
      </c>
      <c r="N1228" t="n">
        <v>28.61</v>
      </c>
      <c r="O1228" t="n">
        <v>20177.64</v>
      </c>
      <c r="P1228" t="n">
        <v>102.03</v>
      </c>
      <c r="Q1228" t="n">
        <v>624.04</v>
      </c>
      <c r="R1228" t="n">
        <v>37.78</v>
      </c>
      <c r="S1228" t="n">
        <v>29.8</v>
      </c>
      <c r="T1228" t="n">
        <v>2896.72</v>
      </c>
      <c r="U1228" t="n">
        <v>0.79</v>
      </c>
      <c r="V1228" t="n">
        <v>0.85</v>
      </c>
      <c r="W1228" t="n">
        <v>2.37</v>
      </c>
      <c r="X1228" t="n">
        <v>0.18</v>
      </c>
      <c r="Y1228" t="n">
        <v>1</v>
      </c>
      <c r="Z1228" t="n">
        <v>10</v>
      </c>
    </row>
    <row r="1229">
      <c r="A1229" t="n">
        <v>33</v>
      </c>
      <c r="B1229" t="n">
        <v>75</v>
      </c>
      <c r="C1229" t="inlineStr">
        <is>
          <t xml:space="preserve">CONCLUIDO	</t>
        </is>
      </c>
      <c r="D1229" t="n">
        <v>7.3998</v>
      </c>
      <c r="E1229" t="n">
        <v>13.51</v>
      </c>
      <c r="F1229" t="n">
        <v>10.93</v>
      </c>
      <c r="G1229" t="n">
        <v>65.59</v>
      </c>
      <c r="H1229" t="n">
        <v>1.01</v>
      </c>
      <c r="I1229" t="n">
        <v>10</v>
      </c>
      <c r="J1229" t="n">
        <v>162.06</v>
      </c>
      <c r="K1229" t="n">
        <v>49.1</v>
      </c>
      <c r="L1229" t="n">
        <v>9.25</v>
      </c>
      <c r="M1229" t="n">
        <v>0</v>
      </c>
      <c r="N1229" t="n">
        <v>28.72</v>
      </c>
      <c r="O1229" t="n">
        <v>20221.66</v>
      </c>
      <c r="P1229" t="n">
        <v>102.2</v>
      </c>
      <c r="Q1229" t="n">
        <v>624.05</v>
      </c>
      <c r="R1229" t="n">
        <v>37.8</v>
      </c>
      <c r="S1229" t="n">
        <v>29.8</v>
      </c>
      <c r="T1229" t="n">
        <v>2909.69</v>
      </c>
      <c r="U1229" t="n">
        <v>0.79</v>
      </c>
      <c r="V1229" t="n">
        <v>0.85</v>
      </c>
      <c r="W1229" t="n">
        <v>2.38</v>
      </c>
      <c r="X1229" t="n">
        <v>0.18</v>
      </c>
      <c r="Y1229" t="n">
        <v>1</v>
      </c>
      <c r="Z1229" t="n">
        <v>10</v>
      </c>
    </row>
    <row r="1230">
      <c r="A1230" t="n">
        <v>0</v>
      </c>
      <c r="B1230" t="n">
        <v>95</v>
      </c>
      <c r="C1230" t="inlineStr">
        <is>
          <t xml:space="preserve">CONCLUIDO	</t>
        </is>
      </c>
      <c r="D1230" t="n">
        <v>4.8214</v>
      </c>
      <c r="E1230" t="n">
        <v>20.74</v>
      </c>
      <c r="F1230" t="n">
        <v>13.4</v>
      </c>
      <c r="G1230" t="n">
        <v>6.14</v>
      </c>
      <c r="H1230" t="n">
        <v>0.1</v>
      </c>
      <c r="I1230" t="n">
        <v>131</v>
      </c>
      <c r="J1230" t="n">
        <v>185.69</v>
      </c>
      <c r="K1230" t="n">
        <v>53.44</v>
      </c>
      <c r="L1230" t="n">
        <v>1</v>
      </c>
      <c r="M1230" t="n">
        <v>129</v>
      </c>
      <c r="N1230" t="n">
        <v>36.26</v>
      </c>
      <c r="O1230" t="n">
        <v>23136.14</v>
      </c>
      <c r="P1230" t="n">
        <v>180.87</v>
      </c>
      <c r="Q1230" t="n">
        <v>624.4299999999999</v>
      </c>
      <c r="R1230" t="n">
        <v>115.37</v>
      </c>
      <c r="S1230" t="n">
        <v>29.8</v>
      </c>
      <c r="T1230" t="n">
        <v>41089.82</v>
      </c>
      <c r="U1230" t="n">
        <v>0.26</v>
      </c>
      <c r="V1230" t="n">
        <v>0.7</v>
      </c>
      <c r="W1230" t="n">
        <v>2.55</v>
      </c>
      <c r="X1230" t="n">
        <v>2.65</v>
      </c>
      <c r="Y1230" t="n">
        <v>1</v>
      </c>
      <c r="Z1230" t="n">
        <v>10</v>
      </c>
    </row>
    <row r="1231">
      <c r="A1231" t="n">
        <v>1</v>
      </c>
      <c r="B1231" t="n">
        <v>95</v>
      </c>
      <c r="C1231" t="inlineStr">
        <is>
          <t xml:space="preserve">CONCLUIDO	</t>
        </is>
      </c>
      <c r="D1231" t="n">
        <v>5.2726</v>
      </c>
      <c r="E1231" t="n">
        <v>18.97</v>
      </c>
      <c r="F1231" t="n">
        <v>12.78</v>
      </c>
      <c r="G1231" t="n">
        <v>7.67</v>
      </c>
      <c r="H1231" t="n">
        <v>0.12</v>
      </c>
      <c r="I1231" t="n">
        <v>100</v>
      </c>
      <c r="J1231" t="n">
        <v>186.07</v>
      </c>
      <c r="K1231" t="n">
        <v>53.44</v>
      </c>
      <c r="L1231" t="n">
        <v>1.25</v>
      </c>
      <c r="M1231" t="n">
        <v>98</v>
      </c>
      <c r="N1231" t="n">
        <v>36.39</v>
      </c>
      <c r="O1231" t="n">
        <v>23182.76</v>
      </c>
      <c r="P1231" t="n">
        <v>171.87</v>
      </c>
      <c r="Q1231" t="n">
        <v>624.12</v>
      </c>
      <c r="R1231" t="n">
        <v>95.28</v>
      </c>
      <c r="S1231" t="n">
        <v>29.8</v>
      </c>
      <c r="T1231" t="n">
        <v>31198.61</v>
      </c>
      <c r="U1231" t="n">
        <v>0.31</v>
      </c>
      <c r="V1231" t="n">
        <v>0.73</v>
      </c>
      <c r="W1231" t="n">
        <v>2.52</v>
      </c>
      <c r="X1231" t="n">
        <v>2.03</v>
      </c>
      <c r="Y1231" t="n">
        <v>1</v>
      </c>
      <c r="Z1231" t="n">
        <v>10</v>
      </c>
    </row>
    <row r="1232">
      <c r="A1232" t="n">
        <v>2</v>
      </c>
      <c r="B1232" t="n">
        <v>95</v>
      </c>
      <c r="C1232" t="inlineStr">
        <is>
          <t xml:space="preserve">CONCLUIDO	</t>
        </is>
      </c>
      <c r="D1232" t="n">
        <v>5.6169</v>
      </c>
      <c r="E1232" t="n">
        <v>17.8</v>
      </c>
      <c r="F1232" t="n">
        <v>12.36</v>
      </c>
      <c r="G1232" t="n">
        <v>9.27</v>
      </c>
      <c r="H1232" t="n">
        <v>0.14</v>
      </c>
      <c r="I1232" t="n">
        <v>80</v>
      </c>
      <c r="J1232" t="n">
        <v>186.45</v>
      </c>
      <c r="K1232" t="n">
        <v>53.44</v>
      </c>
      <c r="L1232" t="n">
        <v>1.5</v>
      </c>
      <c r="M1232" t="n">
        <v>78</v>
      </c>
      <c r="N1232" t="n">
        <v>36.51</v>
      </c>
      <c r="O1232" t="n">
        <v>23229.42</v>
      </c>
      <c r="P1232" t="n">
        <v>165.55</v>
      </c>
      <c r="Q1232" t="n">
        <v>624.22</v>
      </c>
      <c r="R1232" t="n">
        <v>82.34999999999999</v>
      </c>
      <c r="S1232" t="n">
        <v>29.8</v>
      </c>
      <c r="T1232" t="n">
        <v>24831.62</v>
      </c>
      <c r="U1232" t="n">
        <v>0.36</v>
      </c>
      <c r="V1232" t="n">
        <v>0.76</v>
      </c>
      <c r="W1232" t="n">
        <v>2.48</v>
      </c>
      <c r="X1232" t="n">
        <v>1.61</v>
      </c>
      <c r="Y1232" t="n">
        <v>1</v>
      </c>
      <c r="Z1232" t="n">
        <v>10</v>
      </c>
    </row>
    <row r="1233">
      <c r="A1233" t="n">
        <v>3</v>
      </c>
      <c r="B1233" t="n">
        <v>95</v>
      </c>
      <c r="C1233" t="inlineStr">
        <is>
          <t xml:space="preserve">CONCLUIDO	</t>
        </is>
      </c>
      <c r="D1233" t="n">
        <v>5.8697</v>
      </c>
      <c r="E1233" t="n">
        <v>17.04</v>
      </c>
      <c r="F1233" t="n">
        <v>12.07</v>
      </c>
      <c r="G1233" t="n">
        <v>10.81</v>
      </c>
      <c r="H1233" t="n">
        <v>0.17</v>
      </c>
      <c r="I1233" t="n">
        <v>67</v>
      </c>
      <c r="J1233" t="n">
        <v>186.83</v>
      </c>
      <c r="K1233" t="n">
        <v>53.44</v>
      </c>
      <c r="L1233" t="n">
        <v>1.75</v>
      </c>
      <c r="M1233" t="n">
        <v>65</v>
      </c>
      <c r="N1233" t="n">
        <v>36.64</v>
      </c>
      <c r="O1233" t="n">
        <v>23276.13</v>
      </c>
      <c r="P1233" t="n">
        <v>161.16</v>
      </c>
      <c r="Q1233" t="n">
        <v>624.17</v>
      </c>
      <c r="R1233" t="n">
        <v>73.62</v>
      </c>
      <c r="S1233" t="n">
        <v>29.8</v>
      </c>
      <c r="T1233" t="n">
        <v>20534.88</v>
      </c>
      <c r="U1233" t="n">
        <v>0.4</v>
      </c>
      <c r="V1233" t="n">
        <v>0.77</v>
      </c>
      <c r="W1233" t="n">
        <v>2.46</v>
      </c>
      <c r="X1233" t="n">
        <v>1.32</v>
      </c>
      <c r="Y1233" t="n">
        <v>1</v>
      </c>
      <c r="Z1233" t="n">
        <v>10</v>
      </c>
    </row>
    <row r="1234">
      <c r="A1234" t="n">
        <v>4</v>
      </c>
      <c r="B1234" t="n">
        <v>95</v>
      </c>
      <c r="C1234" t="inlineStr">
        <is>
          <t xml:space="preserve">CONCLUIDO	</t>
        </is>
      </c>
      <c r="D1234" t="n">
        <v>6.0411</v>
      </c>
      <c r="E1234" t="n">
        <v>16.55</v>
      </c>
      <c r="F1234" t="n">
        <v>11.93</v>
      </c>
      <c r="G1234" t="n">
        <v>12.34</v>
      </c>
      <c r="H1234" t="n">
        <v>0.19</v>
      </c>
      <c r="I1234" t="n">
        <v>58</v>
      </c>
      <c r="J1234" t="n">
        <v>187.21</v>
      </c>
      <c r="K1234" t="n">
        <v>53.44</v>
      </c>
      <c r="L1234" t="n">
        <v>2</v>
      </c>
      <c r="M1234" t="n">
        <v>56</v>
      </c>
      <c r="N1234" t="n">
        <v>36.77</v>
      </c>
      <c r="O1234" t="n">
        <v>23322.88</v>
      </c>
      <c r="P1234" t="n">
        <v>158.57</v>
      </c>
      <c r="Q1234" t="n">
        <v>624.22</v>
      </c>
      <c r="R1234" t="n">
        <v>68.8</v>
      </c>
      <c r="S1234" t="n">
        <v>29.8</v>
      </c>
      <c r="T1234" t="n">
        <v>18169.04</v>
      </c>
      <c r="U1234" t="n">
        <v>0.43</v>
      </c>
      <c r="V1234" t="n">
        <v>0.78</v>
      </c>
      <c r="W1234" t="n">
        <v>2.45</v>
      </c>
      <c r="X1234" t="n">
        <v>1.18</v>
      </c>
      <c r="Y1234" t="n">
        <v>1</v>
      </c>
      <c r="Z1234" t="n">
        <v>10</v>
      </c>
    </row>
    <row r="1235">
      <c r="A1235" t="n">
        <v>5</v>
      </c>
      <c r="B1235" t="n">
        <v>95</v>
      </c>
      <c r="C1235" t="inlineStr">
        <is>
          <t xml:space="preserve">CONCLUIDO	</t>
        </is>
      </c>
      <c r="D1235" t="n">
        <v>6.2021</v>
      </c>
      <c r="E1235" t="n">
        <v>16.12</v>
      </c>
      <c r="F1235" t="n">
        <v>11.76</v>
      </c>
      <c r="G1235" t="n">
        <v>13.83</v>
      </c>
      <c r="H1235" t="n">
        <v>0.21</v>
      </c>
      <c r="I1235" t="n">
        <v>51</v>
      </c>
      <c r="J1235" t="n">
        <v>187.59</v>
      </c>
      <c r="K1235" t="n">
        <v>53.44</v>
      </c>
      <c r="L1235" t="n">
        <v>2.25</v>
      </c>
      <c r="M1235" t="n">
        <v>49</v>
      </c>
      <c r="N1235" t="n">
        <v>36.9</v>
      </c>
      <c r="O1235" t="n">
        <v>23369.68</v>
      </c>
      <c r="P1235" t="n">
        <v>155.69</v>
      </c>
      <c r="Q1235" t="n">
        <v>623.98</v>
      </c>
      <c r="R1235" t="n">
        <v>63.79</v>
      </c>
      <c r="S1235" t="n">
        <v>29.8</v>
      </c>
      <c r="T1235" t="n">
        <v>15699.95</v>
      </c>
      <c r="U1235" t="n">
        <v>0.47</v>
      </c>
      <c r="V1235" t="n">
        <v>0.79</v>
      </c>
      <c r="W1235" t="n">
        <v>2.44</v>
      </c>
      <c r="X1235" t="n">
        <v>1.01</v>
      </c>
      <c r="Y1235" t="n">
        <v>1</v>
      </c>
      <c r="Z1235" t="n">
        <v>10</v>
      </c>
    </row>
    <row r="1236">
      <c r="A1236" t="n">
        <v>6</v>
      </c>
      <c r="B1236" t="n">
        <v>95</v>
      </c>
      <c r="C1236" t="inlineStr">
        <is>
          <t xml:space="preserve">CONCLUIDO	</t>
        </is>
      </c>
      <c r="D1236" t="n">
        <v>6.3365</v>
      </c>
      <c r="E1236" t="n">
        <v>15.78</v>
      </c>
      <c r="F1236" t="n">
        <v>11.64</v>
      </c>
      <c r="G1236" t="n">
        <v>15.52</v>
      </c>
      <c r="H1236" t="n">
        <v>0.24</v>
      </c>
      <c r="I1236" t="n">
        <v>45</v>
      </c>
      <c r="J1236" t="n">
        <v>187.97</v>
      </c>
      <c r="K1236" t="n">
        <v>53.44</v>
      </c>
      <c r="L1236" t="n">
        <v>2.5</v>
      </c>
      <c r="M1236" t="n">
        <v>43</v>
      </c>
      <c r="N1236" t="n">
        <v>37.03</v>
      </c>
      <c r="O1236" t="n">
        <v>23416.52</v>
      </c>
      <c r="P1236" t="n">
        <v>153.52</v>
      </c>
      <c r="Q1236" t="n">
        <v>624.01</v>
      </c>
      <c r="R1236" t="n">
        <v>59.94</v>
      </c>
      <c r="S1236" t="n">
        <v>29.8</v>
      </c>
      <c r="T1236" t="n">
        <v>13801.57</v>
      </c>
      <c r="U1236" t="n">
        <v>0.5</v>
      </c>
      <c r="V1236" t="n">
        <v>0.8</v>
      </c>
      <c r="W1236" t="n">
        <v>2.43</v>
      </c>
      <c r="X1236" t="n">
        <v>0.89</v>
      </c>
      <c r="Y1236" t="n">
        <v>1</v>
      </c>
      <c r="Z1236" t="n">
        <v>10</v>
      </c>
    </row>
    <row r="1237">
      <c r="A1237" t="n">
        <v>7</v>
      </c>
      <c r="B1237" t="n">
        <v>95</v>
      </c>
      <c r="C1237" t="inlineStr">
        <is>
          <t xml:space="preserve">CONCLUIDO	</t>
        </is>
      </c>
      <c r="D1237" t="n">
        <v>6.4293</v>
      </c>
      <c r="E1237" t="n">
        <v>15.55</v>
      </c>
      <c r="F1237" t="n">
        <v>11.56</v>
      </c>
      <c r="G1237" t="n">
        <v>16.92</v>
      </c>
      <c r="H1237" t="n">
        <v>0.26</v>
      </c>
      <c r="I1237" t="n">
        <v>41</v>
      </c>
      <c r="J1237" t="n">
        <v>188.35</v>
      </c>
      <c r="K1237" t="n">
        <v>53.44</v>
      </c>
      <c r="L1237" t="n">
        <v>2.75</v>
      </c>
      <c r="M1237" t="n">
        <v>39</v>
      </c>
      <c r="N1237" t="n">
        <v>37.16</v>
      </c>
      <c r="O1237" t="n">
        <v>23463.4</v>
      </c>
      <c r="P1237" t="n">
        <v>151.79</v>
      </c>
      <c r="Q1237" t="n">
        <v>624.01</v>
      </c>
      <c r="R1237" t="n">
        <v>57.44</v>
      </c>
      <c r="S1237" t="n">
        <v>29.8</v>
      </c>
      <c r="T1237" t="n">
        <v>12570.73</v>
      </c>
      <c r="U1237" t="n">
        <v>0.52</v>
      </c>
      <c r="V1237" t="n">
        <v>0.8100000000000001</v>
      </c>
      <c r="W1237" t="n">
        <v>2.42</v>
      </c>
      <c r="X1237" t="n">
        <v>0.8100000000000001</v>
      </c>
      <c r="Y1237" t="n">
        <v>1</v>
      </c>
      <c r="Z1237" t="n">
        <v>10</v>
      </c>
    </row>
    <row r="1238">
      <c r="A1238" t="n">
        <v>8</v>
      </c>
      <c r="B1238" t="n">
        <v>95</v>
      </c>
      <c r="C1238" t="inlineStr">
        <is>
          <t xml:space="preserve">CONCLUIDO	</t>
        </is>
      </c>
      <c r="D1238" t="n">
        <v>6.5335</v>
      </c>
      <c r="E1238" t="n">
        <v>15.31</v>
      </c>
      <c r="F1238" t="n">
        <v>11.46</v>
      </c>
      <c r="G1238" t="n">
        <v>18.58</v>
      </c>
      <c r="H1238" t="n">
        <v>0.28</v>
      </c>
      <c r="I1238" t="n">
        <v>37</v>
      </c>
      <c r="J1238" t="n">
        <v>188.73</v>
      </c>
      <c r="K1238" t="n">
        <v>53.44</v>
      </c>
      <c r="L1238" t="n">
        <v>3</v>
      </c>
      <c r="M1238" t="n">
        <v>35</v>
      </c>
      <c r="N1238" t="n">
        <v>37.29</v>
      </c>
      <c r="O1238" t="n">
        <v>23510.33</v>
      </c>
      <c r="P1238" t="n">
        <v>150.04</v>
      </c>
      <c r="Q1238" t="n">
        <v>624</v>
      </c>
      <c r="R1238" t="n">
        <v>54.66</v>
      </c>
      <c r="S1238" t="n">
        <v>29.8</v>
      </c>
      <c r="T1238" t="n">
        <v>11201.85</v>
      </c>
      <c r="U1238" t="n">
        <v>0.55</v>
      </c>
      <c r="V1238" t="n">
        <v>0.82</v>
      </c>
      <c r="W1238" t="n">
        <v>2.41</v>
      </c>
      <c r="X1238" t="n">
        <v>0.71</v>
      </c>
      <c r="Y1238" t="n">
        <v>1</v>
      </c>
      <c r="Z1238" t="n">
        <v>10</v>
      </c>
    </row>
    <row r="1239">
      <c r="A1239" t="n">
        <v>9</v>
      </c>
      <c r="B1239" t="n">
        <v>95</v>
      </c>
      <c r="C1239" t="inlineStr">
        <is>
          <t xml:space="preserve">CONCLUIDO	</t>
        </is>
      </c>
      <c r="D1239" t="n">
        <v>6.6084</v>
      </c>
      <c r="E1239" t="n">
        <v>15.13</v>
      </c>
      <c r="F1239" t="n">
        <v>11.4</v>
      </c>
      <c r="G1239" t="n">
        <v>20.11</v>
      </c>
      <c r="H1239" t="n">
        <v>0.3</v>
      </c>
      <c r="I1239" t="n">
        <v>34</v>
      </c>
      <c r="J1239" t="n">
        <v>189.11</v>
      </c>
      <c r="K1239" t="n">
        <v>53.44</v>
      </c>
      <c r="L1239" t="n">
        <v>3.25</v>
      </c>
      <c r="M1239" t="n">
        <v>32</v>
      </c>
      <c r="N1239" t="n">
        <v>37.42</v>
      </c>
      <c r="O1239" t="n">
        <v>23557.3</v>
      </c>
      <c r="P1239" t="n">
        <v>148.38</v>
      </c>
      <c r="Q1239" t="n">
        <v>623.98</v>
      </c>
      <c r="R1239" t="n">
        <v>52.45</v>
      </c>
      <c r="S1239" t="n">
        <v>29.8</v>
      </c>
      <c r="T1239" t="n">
        <v>10114.88</v>
      </c>
      <c r="U1239" t="n">
        <v>0.57</v>
      </c>
      <c r="V1239" t="n">
        <v>0.82</v>
      </c>
      <c r="W1239" t="n">
        <v>2.41</v>
      </c>
      <c r="X1239" t="n">
        <v>0.65</v>
      </c>
      <c r="Y1239" t="n">
        <v>1</v>
      </c>
      <c r="Z1239" t="n">
        <v>10</v>
      </c>
    </row>
    <row r="1240">
      <c r="A1240" t="n">
        <v>10</v>
      </c>
      <c r="B1240" t="n">
        <v>95</v>
      </c>
      <c r="C1240" t="inlineStr">
        <is>
          <t xml:space="preserve">CONCLUIDO	</t>
        </is>
      </c>
      <c r="D1240" t="n">
        <v>6.6487</v>
      </c>
      <c r="E1240" t="n">
        <v>15.04</v>
      </c>
      <c r="F1240" t="n">
        <v>11.38</v>
      </c>
      <c r="G1240" t="n">
        <v>21.34</v>
      </c>
      <c r="H1240" t="n">
        <v>0.33</v>
      </c>
      <c r="I1240" t="n">
        <v>32</v>
      </c>
      <c r="J1240" t="n">
        <v>189.49</v>
      </c>
      <c r="K1240" t="n">
        <v>53.44</v>
      </c>
      <c r="L1240" t="n">
        <v>3.5</v>
      </c>
      <c r="M1240" t="n">
        <v>30</v>
      </c>
      <c r="N1240" t="n">
        <v>37.55</v>
      </c>
      <c r="O1240" t="n">
        <v>23604.32</v>
      </c>
      <c r="P1240" t="n">
        <v>147.61</v>
      </c>
      <c r="Q1240" t="n">
        <v>624.02</v>
      </c>
      <c r="R1240" t="n">
        <v>52.09</v>
      </c>
      <c r="S1240" t="n">
        <v>29.8</v>
      </c>
      <c r="T1240" t="n">
        <v>9944.92</v>
      </c>
      <c r="U1240" t="n">
        <v>0.57</v>
      </c>
      <c r="V1240" t="n">
        <v>0.82</v>
      </c>
      <c r="W1240" t="n">
        <v>2.4</v>
      </c>
      <c r="X1240" t="n">
        <v>0.63</v>
      </c>
      <c r="Y1240" t="n">
        <v>1</v>
      </c>
      <c r="Z1240" t="n">
        <v>10</v>
      </c>
    </row>
    <row r="1241">
      <c r="A1241" t="n">
        <v>11</v>
      </c>
      <c r="B1241" t="n">
        <v>95</v>
      </c>
      <c r="C1241" t="inlineStr">
        <is>
          <t xml:space="preserve">CONCLUIDO	</t>
        </is>
      </c>
      <c r="D1241" t="n">
        <v>6.736</v>
      </c>
      <c r="E1241" t="n">
        <v>14.85</v>
      </c>
      <c r="F1241" t="n">
        <v>11.3</v>
      </c>
      <c r="G1241" t="n">
        <v>23.37</v>
      </c>
      <c r="H1241" t="n">
        <v>0.35</v>
      </c>
      <c r="I1241" t="n">
        <v>29</v>
      </c>
      <c r="J1241" t="n">
        <v>189.87</v>
      </c>
      <c r="K1241" t="n">
        <v>53.44</v>
      </c>
      <c r="L1241" t="n">
        <v>3.75</v>
      </c>
      <c r="M1241" t="n">
        <v>27</v>
      </c>
      <c r="N1241" t="n">
        <v>37.69</v>
      </c>
      <c r="O1241" t="n">
        <v>23651.38</v>
      </c>
      <c r="P1241" t="n">
        <v>145.78</v>
      </c>
      <c r="Q1241" t="n">
        <v>624.04</v>
      </c>
      <c r="R1241" t="n">
        <v>49.66</v>
      </c>
      <c r="S1241" t="n">
        <v>29.8</v>
      </c>
      <c r="T1241" t="n">
        <v>8742.68</v>
      </c>
      <c r="U1241" t="n">
        <v>0.6</v>
      </c>
      <c r="V1241" t="n">
        <v>0.83</v>
      </c>
      <c r="W1241" t="n">
        <v>2.39</v>
      </c>
      <c r="X1241" t="n">
        <v>0.55</v>
      </c>
      <c r="Y1241" t="n">
        <v>1</v>
      </c>
      <c r="Z1241" t="n">
        <v>10</v>
      </c>
    </row>
    <row r="1242">
      <c r="A1242" t="n">
        <v>12</v>
      </c>
      <c r="B1242" t="n">
        <v>95</v>
      </c>
      <c r="C1242" t="inlineStr">
        <is>
          <t xml:space="preserve">CONCLUIDO	</t>
        </is>
      </c>
      <c r="D1242" t="n">
        <v>6.7823</v>
      </c>
      <c r="E1242" t="n">
        <v>14.74</v>
      </c>
      <c r="F1242" t="n">
        <v>11.27</v>
      </c>
      <c r="G1242" t="n">
        <v>25.05</v>
      </c>
      <c r="H1242" t="n">
        <v>0.37</v>
      </c>
      <c r="I1242" t="n">
        <v>27</v>
      </c>
      <c r="J1242" t="n">
        <v>190.25</v>
      </c>
      <c r="K1242" t="n">
        <v>53.44</v>
      </c>
      <c r="L1242" t="n">
        <v>4</v>
      </c>
      <c r="M1242" t="n">
        <v>25</v>
      </c>
      <c r="N1242" t="n">
        <v>37.82</v>
      </c>
      <c r="O1242" t="n">
        <v>23698.48</v>
      </c>
      <c r="P1242" t="n">
        <v>144.96</v>
      </c>
      <c r="Q1242" t="n">
        <v>623.99</v>
      </c>
      <c r="R1242" t="n">
        <v>48.51</v>
      </c>
      <c r="S1242" t="n">
        <v>29.8</v>
      </c>
      <c r="T1242" t="n">
        <v>8179.88</v>
      </c>
      <c r="U1242" t="n">
        <v>0.61</v>
      </c>
      <c r="V1242" t="n">
        <v>0.83</v>
      </c>
      <c r="W1242" t="n">
        <v>2.4</v>
      </c>
      <c r="X1242" t="n">
        <v>0.52</v>
      </c>
      <c r="Y1242" t="n">
        <v>1</v>
      </c>
      <c r="Z1242" t="n">
        <v>10</v>
      </c>
    </row>
    <row r="1243">
      <c r="A1243" t="n">
        <v>13</v>
      </c>
      <c r="B1243" t="n">
        <v>95</v>
      </c>
      <c r="C1243" t="inlineStr">
        <is>
          <t xml:space="preserve">CONCLUIDO	</t>
        </is>
      </c>
      <c r="D1243" t="n">
        <v>6.8093</v>
      </c>
      <c r="E1243" t="n">
        <v>14.69</v>
      </c>
      <c r="F1243" t="n">
        <v>11.25</v>
      </c>
      <c r="G1243" t="n">
        <v>25.96</v>
      </c>
      <c r="H1243" t="n">
        <v>0.4</v>
      </c>
      <c r="I1243" t="n">
        <v>26</v>
      </c>
      <c r="J1243" t="n">
        <v>190.63</v>
      </c>
      <c r="K1243" t="n">
        <v>53.44</v>
      </c>
      <c r="L1243" t="n">
        <v>4.25</v>
      </c>
      <c r="M1243" t="n">
        <v>24</v>
      </c>
      <c r="N1243" t="n">
        <v>37.95</v>
      </c>
      <c r="O1243" t="n">
        <v>23745.63</v>
      </c>
      <c r="P1243" t="n">
        <v>144.07</v>
      </c>
      <c r="Q1243" t="n">
        <v>624.1</v>
      </c>
      <c r="R1243" t="n">
        <v>47.77</v>
      </c>
      <c r="S1243" t="n">
        <v>29.8</v>
      </c>
      <c r="T1243" t="n">
        <v>7814.01</v>
      </c>
      <c r="U1243" t="n">
        <v>0.62</v>
      </c>
      <c r="V1243" t="n">
        <v>0.83</v>
      </c>
      <c r="W1243" t="n">
        <v>2.4</v>
      </c>
      <c r="X1243" t="n">
        <v>0.5</v>
      </c>
      <c r="Y1243" t="n">
        <v>1</v>
      </c>
      <c r="Z1243" t="n">
        <v>10</v>
      </c>
    </row>
    <row r="1244">
      <c r="A1244" t="n">
        <v>14</v>
      </c>
      <c r="B1244" t="n">
        <v>95</v>
      </c>
      <c r="C1244" t="inlineStr">
        <is>
          <t xml:space="preserve">CONCLUIDO	</t>
        </is>
      </c>
      <c r="D1244" t="n">
        <v>6.8666</v>
      </c>
      <c r="E1244" t="n">
        <v>14.56</v>
      </c>
      <c r="F1244" t="n">
        <v>11.2</v>
      </c>
      <c r="G1244" t="n">
        <v>28</v>
      </c>
      <c r="H1244" t="n">
        <v>0.42</v>
      </c>
      <c r="I1244" t="n">
        <v>24</v>
      </c>
      <c r="J1244" t="n">
        <v>191.02</v>
      </c>
      <c r="K1244" t="n">
        <v>53.44</v>
      </c>
      <c r="L1244" t="n">
        <v>4.5</v>
      </c>
      <c r="M1244" t="n">
        <v>22</v>
      </c>
      <c r="N1244" t="n">
        <v>38.08</v>
      </c>
      <c r="O1244" t="n">
        <v>23792.83</v>
      </c>
      <c r="P1244" t="n">
        <v>142.94</v>
      </c>
      <c r="Q1244" t="n">
        <v>624.02</v>
      </c>
      <c r="R1244" t="n">
        <v>46.57</v>
      </c>
      <c r="S1244" t="n">
        <v>29.8</v>
      </c>
      <c r="T1244" t="n">
        <v>7224.42</v>
      </c>
      <c r="U1244" t="n">
        <v>0.64</v>
      </c>
      <c r="V1244" t="n">
        <v>0.83</v>
      </c>
      <c r="W1244" t="n">
        <v>2.39</v>
      </c>
      <c r="X1244" t="n">
        <v>0.45</v>
      </c>
      <c r="Y1244" t="n">
        <v>1</v>
      </c>
      <c r="Z1244" t="n">
        <v>10</v>
      </c>
    </row>
    <row r="1245">
      <c r="A1245" t="n">
        <v>15</v>
      </c>
      <c r="B1245" t="n">
        <v>95</v>
      </c>
      <c r="C1245" t="inlineStr">
        <is>
          <t xml:space="preserve">CONCLUIDO	</t>
        </is>
      </c>
      <c r="D1245" t="n">
        <v>6.8905</v>
      </c>
      <c r="E1245" t="n">
        <v>14.51</v>
      </c>
      <c r="F1245" t="n">
        <v>11.19</v>
      </c>
      <c r="G1245" t="n">
        <v>29.19</v>
      </c>
      <c r="H1245" t="n">
        <v>0.44</v>
      </c>
      <c r="I1245" t="n">
        <v>23</v>
      </c>
      <c r="J1245" t="n">
        <v>191.4</v>
      </c>
      <c r="K1245" t="n">
        <v>53.44</v>
      </c>
      <c r="L1245" t="n">
        <v>4.75</v>
      </c>
      <c r="M1245" t="n">
        <v>21</v>
      </c>
      <c r="N1245" t="n">
        <v>38.22</v>
      </c>
      <c r="O1245" t="n">
        <v>23840.07</v>
      </c>
      <c r="P1245" t="n">
        <v>142.06</v>
      </c>
      <c r="Q1245" t="n">
        <v>624.02</v>
      </c>
      <c r="R1245" t="n">
        <v>46.02</v>
      </c>
      <c r="S1245" t="n">
        <v>29.8</v>
      </c>
      <c r="T1245" t="n">
        <v>6952.23</v>
      </c>
      <c r="U1245" t="n">
        <v>0.65</v>
      </c>
      <c r="V1245" t="n">
        <v>0.83</v>
      </c>
      <c r="W1245" t="n">
        <v>2.39</v>
      </c>
      <c r="X1245" t="n">
        <v>0.44</v>
      </c>
      <c r="Y1245" t="n">
        <v>1</v>
      </c>
      <c r="Z1245" t="n">
        <v>10</v>
      </c>
    </row>
    <row r="1246">
      <c r="A1246" t="n">
        <v>16</v>
      </c>
      <c r="B1246" t="n">
        <v>95</v>
      </c>
      <c r="C1246" t="inlineStr">
        <is>
          <t xml:space="preserve">CONCLUIDO	</t>
        </is>
      </c>
      <c r="D1246" t="n">
        <v>6.9168</v>
      </c>
      <c r="E1246" t="n">
        <v>14.46</v>
      </c>
      <c r="F1246" t="n">
        <v>11.17</v>
      </c>
      <c r="G1246" t="n">
        <v>30.46</v>
      </c>
      <c r="H1246" t="n">
        <v>0.46</v>
      </c>
      <c r="I1246" t="n">
        <v>22</v>
      </c>
      <c r="J1246" t="n">
        <v>191.78</v>
      </c>
      <c r="K1246" t="n">
        <v>53.44</v>
      </c>
      <c r="L1246" t="n">
        <v>5</v>
      </c>
      <c r="M1246" t="n">
        <v>20</v>
      </c>
      <c r="N1246" t="n">
        <v>38.35</v>
      </c>
      <c r="O1246" t="n">
        <v>23887.36</v>
      </c>
      <c r="P1246" t="n">
        <v>141.11</v>
      </c>
      <c r="Q1246" t="n">
        <v>623.99</v>
      </c>
      <c r="R1246" t="n">
        <v>45.69</v>
      </c>
      <c r="S1246" t="n">
        <v>29.8</v>
      </c>
      <c r="T1246" t="n">
        <v>6791.11</v>
      </c>
      <c r="U1246" t="n">
        <v>0.65</v>
      </c>
      <c r="V1246" t="n">
        <v>0.84</v>
      </c>
      <c r="W1246" t="n">
        <v>2.38</v>
      </c>
      <c r="X1246" t="n">
        <v>0.42</v>
      </c>
      <c r="Y1246" t="n">
        <v>1</v>
      </c>
      <c r="Z1246" t="n">
        <v>10</v>
      </c>
    </row>
    <row r="1247">
      <c r="A1247" t="n">
        <v>17</v>
      </c>
      <c r="B1247" t="n">
        <v>95</v>
      </c>
      <c r="C1247" t="inlineStr">
        <is>
          <t xml:space="preserve">CONCLUIDO	</t>
        </is>
      </c>
      <c r="D1247" t="n">
        <v>6.9412</v>
      </c>
      <c r="E1247" t="n">
        <v>14.41</v>
      </c>
      <c r="F1247" t="n">
        <v>11.16</v>
      </c>
      <c r="G1247" t="n">
        <v>31.88</v>
      </c>
      <c r="H1247" t="n">
        <v>0.48</v>
      </c>
      <c r="I1247" t="n">
        <v>21</v>
      </c>
      <c r="J1247" t="n">
        <v>192.17</v>
      </c>
      <c r="K1247" t="n">
        <v>53.44</v>
      </c>
      <c r="L1247" t="n">
        <v>5.25</v>
      </c>
      <c r="M1247" t="n">
        <v>19</v>
      </c>
      <c r="N1247" t="n">
        <v>38.48</v>
      </c>
      <c r="O1247" t="n">
        <v>23934.69</v>
      </c>
      <c r="P1247" t="n">
        <v>140.28</v>
      </c>
      <c r="Q1247" t="n">
        <v>624.1799999999999</v>
      </c>
      <c r="R1247" t="n">
        <v>44.92</v>
      </c>
      <c r="S1247" t="n">
        <v>29.8</v>
      </c>
      <c r="T1247" t="n">
        <v>6412.27</v>
      </c>
      <c r="U1247" t="n">
        <v>0.66</v>
      </c>
      <c r="V1247" t="n">
        <v>0.84</v>
      </c>
      <c r="W1247" t="n">
        <v>2.39</v>
      </c>
      <c r="X1247" t="n">
        <v>0.41</v>
      </c>
      <c r="Y1247" t="n">
        <v>1</v>
      </c>
      <c r="Z1247" t="n">
        <v>10</v>
      </c>
    </row>
    <row r="1248">
      <c r="A1248" t="n">
        <v>18</v>
      </c>
      <c r="B1248" t="n">
        <v>95</v>
      </c>
      <c r="C1248" t="inlineStr">
        <is>
          <t xml:space="preserve">CONCLUIDO	</t>
        </is>
      </c>
      <c r="D1248" t="n">
        <v>6.9742</v>
      </c>
      <c r="E1248" t="n">
        <v>14.34</v>
      </c>
      <c r="F1248" t="n">
        <v>11.13</v>
      </c>
      <c r="G1248" t="n">
        <v>33.38</v>
      </c>
      <c r="H1248" t="n">
        <v>0.51</v>
      </c>
      <c r="I1248" t="n">
        <v>20</v>
      </c>
      <c r="J1248" t="n">
        <v>192.55</v>
      </c>
      <c r="K1248" t="n">
        <v>53.44</v>
      </c>
      <c r="L1248" t="n">
        <v>5.5</v>
      </c>
      <c r="M1248" t="n">
        <v>18</v>
      </c>
      <c r="N1248" t="n">
        <v>38.62</v>
      </c>
      <c r="O1248" t="n">
        <v>23982.06</v>
      </c>
      <c r="P1248" t="n">
        <v>139.25</v>
      </c>
      <c r="Q1248" t="n">
        <v>624.11</v>
      </c>
      <c r="R1248" t="n">
        <v>44.08</v>
      </c>
      <c r="S1248" t="n">
        <v>29.8</v>
      </c>
      <c r="T1248" t="n">
        <v>5999.13</v>
      </c>
      <c r="U1248" t="n">
        <v>0.68</v>
      </c>
      <c r="V1248" t="n">
        <v>0.84</v>
      </c>
      <c r="W1248" t="n">
        <v>2.38</v>
      </c>
      <c r="X1248" t="n">
        <v>0.38</v>
      </c>
      <c r="Y1248" t="n">
        <v>1</v>
      </c>
      <c r="Z1248" t="n">
        <v>10</v>
      </c>
    </row>
    <row r="1249">
      <c r="A1249" t="n">
        <v>19</v>
      </c>
      <c r="B1249" t="n">
        <v>95</v>
      </c>
      <c r="C1249" t="inlineStr">
        <is>
          <t xml:space="preserve">CONCLUIDO	</t>
        </is>
      </c>
      <c r="D1249" t="n">
        <v>6.9945</v>
      </c>
      <c r="E1249" t="n">
        <v>14.3</v>
      </c>
      <c r="F1249" t="n">
        <v>11.12</v>
      </c>
      <c r="G1249" t="n">
        <v>35.12</v>
      </c>
      <c r="H1249" t="n">
        <v>0.53</v>
      </c>
      <c r="I1249" t="n">
        <v>19</v>
      </c>
      <c r="J1249" t="n">
        <v>192.94</v>
      </c>
      <c r="K1249" t="n">
        <v>53.44</v>
      </c>
      <c r="L1249" t="n">
        <v>5.75</v>
      </c>
      <c r="M1249" t="n">
        <v>17</v>
      </c>
      <c r="N1249" t="n">
        <v>38.75</v>
      </c>
      <c r="O1249" t="n">
        <v>24029.48</v>
      </c>
      <c r="P1249" t="n">
        <v>138.73</v>
      </c>
      <c r="Q1249" t="n">
        <v>624.02</v>
      </c>
      <c r="R1249" t="n">
        <v>43.85</v>
      </c>
      <c r="S1249" t="n">
        <v>29.8</v>
      </c>
      <c r="T1249" t="n">
        <v>5885.83</v>
      </c>
      <c r="U1249" t="n">
        <v>0.68</v>
      </c>
      <c r="V1249" t="n">
        <v>0.84</v>
      </c>
      <c r="W1249" t="n">
        <v>2.39</v>
      </c>
      <c r="X1249" t="n">
        <v>0.37</v>
      </c>
      <c r="Y1249" t="n">
        <v>1</v>
      </c>
      <c r="Z1249" t="n">
        <v>10</v>
      </c>
    </row>
    <row r="1250">
      <c r="A1250" t="n">
        <v>20</v>
      </c>
      <c r="B1250" t="n">
        <v>95</v>
      </c>
      <c r="C1250" t="inlineStr">
        <is>
          <t xml:space="preserve">CONCLUIDO	</t>
        </is>
      </c>
      <c r="D1250" t="n">
        <v>7.0326</v>
      </c>
      <c r="E1250" t="n">
        <v>14.22</v>
      </c>
      <c r="F1250" t="n">
        <v>11.08</v>
      </c>
      <c r="G1250" t="n">
        <v>36.94</v>
      </c>
      <c r="H1250" t="n">
        <v>0.55</v>
      </c>
      <c r="I1250" t="n">
        <v>18</v>
      </c>
      <c r="J1250" t="n">
        <v>193.32</v>
      </c>
      <c r="K1250" t="n">
        <v>53.44</v>
      </c>
      <c r="L1250" t="n">
        <v>6</v>
      </c>
      <c r="M1250" t="n">
        <v>16</v>
      </c>
      <c r="N1250" t="n">
        <v>38.89</v>
      </c>
      <c r="O1250" t="n">
        <v>24076.95</v>
      </c>
      <c r="P1250" t="n">
        <v>137.29</v>
      </c>
      <c r="Q1250" t="n">
        <v>624.04</v>
      </c>
      <c r="R1250" t="n">
        <v>42.62</v>
      </c>
      <c r="S1250" t="n">
        <v>29.8</v>
      </c>
      <c r="T1250" t="n">
        <v>5275.74</v>
      </c>
      <c r="U1250" t="n">
        <v>0.7</v>
      </c>
      <c r="V1250" t="n">
        <v>0.84</v>
      </c>
      <c r="W1250" t="n">
        <v>2.38</v>
      </c>
      <c r="X1250" t="n">
        <v>0.33</v>
      </c>
      <c r="Y1250" t="n">
        <v>1</v>
      </c>
      <c r="Z1250" t="n">
        <v>10</v>
      </c>
    </row>
    <row r="1251">
      <c r="A1251" t="n">
        <v>21</v>
      </c>
      <c r="B1251" t="n">
        <v>95</v>
      </c>
      <c r="C1251" t="inlineStr">
        <is>
          <t xml:space="preserve">CONCLUIDO	</t>
        </is>
      </c>
      <c r="D1251" t="n">
        <v>7.0555</v>
      </c>
      <c r="E1251" t="n">
        <v>14.17</v>
      </c>
      <c r="F1251" t="n">
        <v>11.07</v>
      </c>
      <c r="G1251" t="n">
        <v>39.08</v>
      </c>
      <c r="H1251" t="n">
        <v>0.57</v>
      </c>
      <c r="I1251" t="n">
        <v>17</v>
      </c>
      <c r="J1251" t="n">
        <v>193.71</v>
      </c>
      <c r="K1251" t="n">
        <v>53.44</v>
      </c>
      <c r="L1251" t="n">
        <v>6.25</v>
      </c>
      <c r="M1251" t="n">
        <v>15</v>
      </c>
      <c r="N1251" t="n">
        <v>39.02</v>
      </c>
      <c r="O1251" t="n">
        <v>24124.47</v>
      </c>
      <c r="P1251" t="n">
        <v>136.71</v>
      </c>
      <c r="Q1251" t="n">
        <v>623.98</v>
      </c>
      <c r="R1251" t="n">
        <v>42.42</v>
      </c>
      <c r="S1251" t="n">
        <v>29.8</v>
      </c>
      <c r="T1251" t="n">
        <v>5181.6</v>
      </c>
      <c r="U1251" t="n">
        <v>0.7</v>
      </c>
      <c r="V1251" t="n">
        <v>0.84</v>
      </c>
      <c r="W1251" t="n">
        <v>2.38</v>
      </c>
      <c r="X1251" t="n">
        <v>0.32</v>
      </c>
      <c r="Y1251" t="n">
        <v>1</v>
      </c>
      <c r="Z1251" t="n">
        <v>10</v>
      </c>
    </row>
    <row r="1252">
      <c r="A1252" t="n">
        <v>22</v>
      </c>
      <c r="B1252" t="n">
        <v>95</v>
      </c>
      <c r="C1252" t="inlineStr">
        <is>
          <t xml:space="preserve">CONCLUIDO	</t>
        </is>
      </c>
      <c r="D1252" t="n">
        <v>7.0861</v>
      </c>
      <c r="E1252" t="n">
        <v>14.11</v>
      </c>
      <c r="F1252" t="n">
        <v>11.05</v>
      </c>
      <c r="G1252" t="n">
        <v>41.43</v>
      </c>
      <c r="H1252" t="n">
        <v>0.59</v>
      </c>
      <c r="I1252" t="n">
        <v>16</v>
      </c>
      <c r="J1252" t="n">
        <v>194.09</v>
      </c>
      <c r="K1252" t="n">
        <v>53.44</v>
      </c>
      <c r="L1252" t="n">
        <v>6.5</v>
      </c>
      <c r="M1252" t="n">
        <v>14</v>
      </c>
      <c r="N1252" t="n">
        <v>39.16</v>
      </c>
      <c r="O1252" t="n">
        <v>24172.03</v>
      </c>
      <c r="P1252" t="n">
        <v>135.72</v>
      </c>
      <c r="Q1252" t="n">
        <v>624.01</v>
      </c>
      <c r="R1252" t="n">
        <v>41.53</v>
      </c>
      <c r="S1252" t="n">
        <v>29.8</v>
      </c>
      <c r="T1252" t="n">
        <v>4741.3</v>
      </c>
      <c r="U1252" t="n">
        <v>0.72</v>
      </c>
      <c r="V1252" t="n">
        <v>0.85</v>
      </c>
      <c r="W1252" t="n">
        <v>2.38</v>
      </c>
      <c r="X1252" t="n">
        <v>0.3</v>
      </c>
      <c r="Y1252" t="n">
        <v>1</v>
      </c>
      <c r="Z1252" t="n">
        <v>10</v>
      </c>
    </row>
    <row r="1253">
      <c r="A1253" t="n">
        <v>23</v>
      </c>
      <c r="B1253" t="n">
        <v>95</v>
      </c>
      <c r="C1253" t="inlineStr">
        <is>
          <t xml:space="preserve">CONCLUIDO	</t>
        </is>
      </c>
      <c r="D1253" t="n">
        <v>7.0835</v>
      </c>
      <c r="E1253" t="n">
        <v>14.12</v>
      </c>
      <c r="F1253" t="n">
        <v>11.05</v>
      </c>
      <c r="G1253" t="n">
        <v>41.45</v>
      </c>
      <c r="H1253" t="n">
        <v>0.62</v>
      </c>
      <c r="I1253" t="n">
        <v>16</v>
      </c>
      <c r="J1253" t="n">
        <v>194.48</v>
      </c>
      <c r="K1253" t="n">
        <v>53.44</v>
      </c>
      <c r="L1253" t="n">
        <v>6.75</v>
      </c>
      <c r="M1253" t="n">
        <v>14</v>
      </c>
      <c r="N1253" t="n">
        <v>39.29</v>
      </c>
      <c r="O1253" t="n">
        <v>24219.63</v>
      </c>
      <c r="P1253" t="n">
        <v>135.12</v>
      </c>
      <c r="Q1253" t="n">
        <v>623.98</v>
      </c>
      <c r="R1253" t="n">
        <v>41.82</v>
      </c>
      <c r="S1253" t="n">
        <v>29.8</v>
      </c>
      <c r="T1253" t="n">
        <v>4890.17</v>
      </c>
      <c r="U1253" t="n">
        <v>0.71</v>
      </c>
      <c r="V1253" t="n">
        <v>0.85</v>
      </c>
      <c r="W1253" t="n">
        <v>2.38</v>
      </c>
      <c r="X1253" t="n">
        <v>0.31</v>
      </c>
      <c r="Y1253" t="n">
        <v>1</v>
      </c>
      <c r="Z1253" t="n">
        <v>10</v>
      </c>
    </row>
    <row r="1254">
      <c r="A1254" t="n">
        <v>24</v>
      </c>
      <c r="B1254" t="n">
        <v>95</v>
      </c>
      <c r="C1254" t="inlineStr">
        <is>
          <t xml:space="preserve">CONCLUIDO	</t>
        </is>
      </c>
      <c r="D1254" t="n">
        <v>7.1104</v>
      </c>
      <c r="E1254" t="n">
        <v>14.06</v>
      </c>
      <c r="F1254" t="n">
        <v>11.04</v>
      </c>
      <c r="G1254" t="n">
        <v>44.15</v>
      </c>
      <c r="H1254" t="n">
        <v>0.64</v>
      </c>
      <c r="I1254" t="n">
        <v>15</v>
      </c>
      <c r="J1254" t="n">
        <v>194.86</v>
      </c>
      <c r="K1254" t="n">
        <v>53.44</v>
      </c>
      <c r="L1254" t="n">
        <v>7</v>
      </c>
      <c r="M1254" t="n">
        <v>13</v>
      </c>
      <c r="N1254" t="n">
        <v>39.43</v>
      </c>
      <c r="O1254" t="n">
        <v>24267.28</v>
      </c>
      <c r="P1254" t="n">
        <v>134.22</v>
      </c>
      <c r="Q1254" t="n">
        <v>623.99</v>
      </c>
      <c r="R1254" t="n">
        <v>41.4</v>
      </c>
      <c r="S1254" t="n">
        <v>29.8</v>
      </c>
      <c r="T1254" t="n">
        <v>4682.35</v>
      </c>
      <c r="U1254" t="n">
        <v>0.72</v>
      </c>
      <c r="V1254" t="n">
        <v>0.85</v>
      </c>
      <c r="W1254" t="n">
        <v>2.38</v>
      </c>
      <c r="X1254" t="n">
        <v>0.29</v>
      </c>
      <c r="Y1254" t="n">
        <v>1</v>
      </c>
      <c r="Z1254" t="n">
        <v>10</v>
      </c>
    </row>
    <row r="1255">
      <c r="A1255" t="n">
        <v>25</v>
      </c>
      <c r="B1255" t="n">
        <v>95</v>
      </c>
      <c r="C1255" t="inlineStr">
        <is>
          <t xml:space="preserve">CONCLUIDO	</t>
        </is>
      </c>
      <c r="D1255" t="n">
        <v>7.1139</v>
      </c>
      <c r="E1255" t="n">
        <v>14.06</v>
      </c>
      <c r="F1255" t="n">
        <v>11.03</v>
      </c>
      <c r="G1255" t="n">
        <v>44.12</v>
      </c>
      <c r="H1255" t="n">
        <v>0.66</v>
      </c>
      <c r="I1255" t="n">
        <v>15</v>
      </c>
      <c r="J1255" t="n">
        <v>195.25</v>
      </c>
      <c r="K1255" t="n">
        <v>53.44</v>
      </c>
      <c r="L1255" t="n">
        <v>7.25</v>
      </c>
      <c r="M1255" t="n">
        <v>13</v>
      </c>
      <c r="N1255" t="n">
        <v>39.57</v>
      </c>
      <c r="O1255" t="n">
        <v>24314.98</v>
      </c>
      <c r="P1255" t="n">
        <v>133.06</v>
      </c>
      <c r="Q1255" t="n">
        <v>624.01</v>
      </c>
      <c r="R1255" t="n">
        <v>41.04</v>
      </c>
      <c r="S1255" t="n">
        <v>29.8</v>
      </c>
      <c r="T1255" t="n">
        <v>4502.52</v>
      </c>
      <c r="U1255" t="n">
        <v>0.73</v>
      </c>
      <c r="V1255" t="n">
        <v>0.85</v>
      </c>
      <c r="W1255" t="n">
        <v>2.38</v>
      </c>
      <c r="X1255" t="n">
        <v>0.28</v>
      </c>
      <c r="Y1255" t="n">
        <v>1</v>
      </c>
      <c r="Z1255" t="n">
        <v>10</v>
      </c>
    </row>
    <row r="1256">
      <c r="A1256" t="n">
        <v>26</v>
      </c>
      <c r="B1256" t="n">
        <v>95</v>
      </c>
      <c r="C1256" t="inlineStr">
        <is>
          <t xml:space="preserve">CONCLUIDO	</t>
        </is>
      </c>
      <c r="D1256" t="n">
        <v>7.1514</v>
      </c>
      <c r="E1256" t="n">
        <v>13.98</v>
      </c>
      <c r="F1256" t="n">
        <v>10.99</v>
      </c>
      <c r="G1256" t="n">
        <v>47.12</v>
      </c>
      <c r="H1256" t="n">
        <v>0.68</v>
      </c>
      <c r="I1256" t="n">
        <v>14</v>
      </c>
      <c r="J1256" t="n">
        <v>195.64</v>
      </c>
      <c r="K1256" t="n">
        <v>53.44</v>
      </c>
      <c r="L1256" t="n">
        <v>7.5</v>
      </c>
      <c r="M1256" t="n">
        <v>12</v>
      </c>
      <c r="N1256" t="n">
        <v>39.7</v>
      </c>
      <c r="O1256" t="n">
        <v>24362.73</v>
      </c>
      <c r="P1256" t="n">
        <v>132.74</v>
      </c>
      <c r="Q1256" t="n">
        <v>623.97</v>
      </c>
      <c r="R1256" t="n">
        <v>40.04</v>
      </c>
      <c r="S1256" t="n">
        <v>29.8</v>
      </c>
      <c r="T1256" t="n">
        <v>4009.97</v>
      </c>
      <c r="U1256" t="n">
        <v>0.74</v>
      </c>
      <c r="V1256" t="n">
        <v>0.85</v>
      </c>
      <c r="W1256" t="n">
        <v>2.37</v>
      </c>
      <c r="X1256" t="n">
        <v>0.25</v>
      </c>
      <c r="Y1256" t="n">
        <v>1</v>
      </c>
      <c r="Z1256" t="n">
        <v>10</v>
      </c>
    </row>
    <row r="1257">
      <c r="A1257" t="n">
        <v>27</v>
      </c>
      <c r="B1257" t="n">
        <v>95</v>
      </c>
      <c r="C1257" t="inlineStr">
        <is>
          <t xml:space="preserve">CONCLUIDO	</t>
        </is>
      </c>
      <c r="D1257" t="n">
        <v>7.147</v>
      </c>
      <c r="E1257" t="n">
        <v>13.99</v>
      </c>
      <c r="F1257" t="n">
        <v>11</v>
      </c>
      <c r="G1257" t="n">
        <v>47.15</v>
      </c>
      <c r="H1257" t="n">
        <v>0.7</v>
      </c>
      <c r="I1257" t="n">
        <v>14</v>
      </c>
      <c r="J1257" t="n">
        <v>196.03</v>
      </c>
      <c r="K1257" t="n">
        <v>53.44</v>
      </c>
      <c r="L1257" t="n">
        <v>7.75</v>
      </c>
      <c r="M1257" t="n">
        <v>12</v>
      </c>
      <c r="N1257" t="n">
        <v>39.84</v>
      </c>
      <c r="O1257" t="n">
        <v>24410.52</v>
      </c>
      <c r="P1257" t="n">
        <v>131.48</v>
      </c>
      <c r="Q1257" t="n">
        <v>624.05</v>
      </c>
      <c r="R1257" t="n">
        <v>40.24</v>
      </c>
      <c r="S1257" t="n">
        <v>29.8</v>
      </c>
      <c r="T1257" t="n">
        <v>4108.83</v>
      </c>
      <c r="U1257" t="n">
        <v>0.74</v>
      </c>
      <c r="V1257" t="n">
        <v>0.85</v>
      </c>
      <c r="W1257" t="n">
        <v>2.37</v>
      </c>
      <c r="X1257" t="n">
        <v>0.25</v>
      </c>
      <c r="Y1257" t="n">
        <v>1</v>
      </c>
      <c r="Z1257" t="n">
        <v>10</v>
      </c>
    </row>
    <row r="1258">
      <c r="A1258" t="n">
        <v>28</v>
      </c>
      <c r="B1258" t="n">
        <v>95</v>
      </c>
      <c r="C1258" t="inlineStr">
        <is>
          <t xml:space="preserve">CONCLUIDO	</t>
        </is>
      </c>
      <c r="D1258" t="n">
        <v>7.1677</v>
      </c>
      <c r="E1258" t="n">
        <v>13.95</v>
      </c>
      <c r="F1258" t="n">
        <v>11</v>
      </c>
      <c r="G1258" t="n">
        <v>50.76</v>
      </c>
      <c r="H1258" t="n">
        <v>0.72</v>
      </c>
      <c r="I1258" t="n">
        <v>13</v>
      </c>
      <c r="J1258" t="n">
        <v>196.41</v>
      </c>
      <c r="K1258" t="n">
        <v>53.44</v>
      </c>
      <c r="L1258" t="n">
        <v>8</v>
      </c>
      <c r="M1258" t="n">
        <v>11</v>
      </c>
      <c r="N1258" t="n">
        <v>39.98</v>
      </c>
      <c r="O1258" t="n">
        <v>24458.36</v>
      </c>
      <c r="P1258" t="n">
        <v>131.19</v>
      </c>
      <c r="Q1258" t="n">
        <v>623.97</v>
      </c>
      <c r="R1258" t="n">
        <v>40.1</v>
      </c>
      <c r="S1258" t="n">
        <v>29.8</v>
      </c>
      <c r="T1258" t="n">
        <v>4045.01</v>
      </c>
      <c r="U1258" t="n">
        <v>0.74</v>
      </c>
      <c r="V1258" t="n">
        <v>0.85</v>
      </c>
      <c r="W1258" t="n">
        <v>2.38</v>
      </c>
      <c r="X1258" t="n">
        <v>0.25</v>
      </c>
      <c r="Y1258" t="n">
        <v>1</v>
      </c>
      <c r="Z1258" t="n">
        <v>10</v>
      </c>
    </row>
    <row r="1259">
      <c r="A1259" t="n">
        <v>29</v>
      </c>
      <c r="B1259" t="n">
        <v>95</v>
      </c>
      <c r="C1259" t="inlineStr">
        <is>
          <t xml:space="preserve">CONCLUIDO	</t>
        </is>
      </c>
      <c r="D1259" t="n">
        <v>7.1742</v>
      </c>
      <c r="E1259" t="n">
        <v>13.94</v>
      </c>
      <c r="F1259" t="n">
        <v>10.99</v>
      </c>
      <c r="G1259" t="n">
        <v>50.71</v>
      </c>
      <c r="H1259" t="n">
        <v>0.74</v>
      </c>
      <c r="I1259" t="n">
        <v>13</v>
      </c>
      <c r="J1259" t="n">
        <v>196.8</v>
      </c>
      <c r="K1259" t="n">
        <v>53.44</v>
      </c>
      <c r="L1259" t="n">
        <v>8.25</v>
      </c>
      <c r="M1259" t="n">
        <v>11</v>
      </c>
      <c r="N1259" t="n">
        <v>40.12</v>
      </c>
      <c r="O1259" t="n">
        <v>24506.24</v>
      </c>
      <c r="P1259" t="n">
        <v>130.28</v>
      </c>
      <c r="Q1259" t="n">
        <v>623.97</v>
      </c>
      <c r="R1259" t="n">
        <v>39.72</v>
      </c>
      <c r="S1259" t="n">
        <v>29.8</v>
      </c>
      <c r="T1259" t="n">
        <v>3851.99</v>
      </c>
      <c r="U1259" t="n">
        <v>0.75</v>
      </c>
      <c r="V1259" t="n">
        <v>0.85</v>
      </c>
      <c r="W1259" t="n">
        <v>2.37</v>
      </c>
      <c r="X1259" t="n">
        <v>0.24</v>
      </c>
      <c r="Y1259" t="n">
        <v>1</v>
      </c>
      <c r="Z1259" t="n">
        <v>10</v>
      </c>
    </row>
    <row r="1260">
      <c r="A1260" t="n">
        <v>30</v>
      </c>
      <c r="B1260" t="n">
        <v>95</v>
      </c>
      <c r="C1260" t="inlineStr">
        <is>
          <t xml:space="preserve">CONCLUIDO	</t>
        </is>
      </c>
      <c r="D1260" t="n">
        <v>7.2033</v>
      </c>
      <c r="E1260" t="n">
        <v>13.88</v>
      </c>
      <c r="F1260" t="n">
        <v>10.97</v>
      </c>
      <c r="G1260" t="n">
        <v>54.84</v>
      </c>
      <c r="H1260" t="n">
        <v>0.77</v>
      </c>
      <c r="I1260" t="n">
        <v>12</v>
      </c>
      <c r="J1260" t="n">
        <v>197.19</v>
      </c>
      <c r="K1260" t="n">
        <v>53.44</v>
      </c>
      <c r="L1260" t="n">
        <v>8.5</v>
      </c>
      <c r="M1260" t="n">
        <v>10</v>
      </c>
      <c r="N1260" t="n">
        <v>40.26</v>
      </c>
      <c r="O1260" t="n">
        <v>24554.18</v>
      </c>
      <c r="P1260" t="n">
        <v>128.98</v>
      </c>
      <c r="Q1260" t="n">
        <v>624</v>
      </c>
      <c r="R1260" t="n">
        <v>39.1</v>
      </c>
      <c r="S1260" t="n">
        <v>29.8</v>
      </c>
      <c r="T1260" t="n">
        <v>3545.8</v>
      </c>
      <c r="U1260" t="n">
        <v>0.76</v>
      </c>
      <c r="V1260" t="n">
        <v>0.85</v>
      </c>
      <c r="W1260" t="n">
        <v>2.37</v>
      </c>
      <c r="X1260" t="n">
        <v>0.22</v>
      </c>
      <c r="Y1260" t="n">
        <v>1</v>
      </c>
      <c r="Z1260" t="n">
        <v>10</v>
      </c>
    </row>
    <row r="1261">
      <c r="A1261" t="n">
        <v>31</v>
      </c>
      <c r="B1261" t="n">
        <v>95</v>
      </c>
      <c r="C1261" t="inlineStr">
        <is>
          <t xml:space="preserve">CONCLUIDO	</t>
        </is>
      </c>
      <c r="D1261" t="n">
        <v>7.1978</v>
      </c>
      <c r="E1261" t="n">
        <v>13.89</v>
      </c>
      <c r="F1261" t="n">
        <v>10.98</v>
      </c>
      <c r="G1261" t="n">
        <v>54.89</v>
      </c>
      <c r="H1261" t="n">
        <v>0.79</v>
      </c>
      <c r="I1261" t="n">
        <v>12</v>
      </c>
      <c r="J1261" t="n">
        <v>197.58</v>
      </c>
      <c r="K1261" t="n">
        <v>53.44</v>
      </c>
      <c r="L1261" t="n">
        <v>8.75</v>
      </c>
      <c r="M1261" t="n">
        <v>10</v>
      </c>
      <c r="N1261" t="n">
        <v>40.39</v>
      </c>
      <c r="O1261" t="n">
        <v>24602.15</v>
      </c>
      <c r="P1261" t="n">
        <v>128.86</v>
      </c>
      <c r="Q1261" t="n">
        <v>623.97</v>
      </c>
      <c r="R1261" t="n">
        <v>39.57</v>
      </c>
      <c r="S1261" t="n">
        <v>29.8</v>
      </c>
      <c r="T1261" t="n">
        <v>3781.1</v>
      </c>
      <c r="U1261" t="n">
        <v>0.75</v>
      </c>
      <c r="V1261" t="n">
        <v>0.85</v>
      </c>
      <c r="W1261" t="n">
        <v>2.37</v>
      </c>
      <c r="X1261" t="n">
        <v>0.23</v>
      </c>
      <c r="Y1261" t="n">
        <v>1</v>
      </c>
      <c r="Z1261" t="n">
        <v>10</v>
      </c>
    </row>
    <row r="1262">
      <c r="A1262" t="n">
        <v>32</v>
      </c>
      <c r="B1262" t="n">
        <v>95</v>
      </c>
      <c r="C1262" t="inlineStr">
        <is>
          <t xml:space="preserve">CONCLUIDO	</t>
        </is>
      </c>
      <c r="D1262" t="n">
        <v>7.1996</v>
      </c>
      <c r="E1262" t="n">
        <v>13.89</v>
      </c>
      <c r="F1262" t="n">
        <v>10.97</v>
      </c>
      <c r="G1262" t="n">
        <v>54.87</v>
      </c>
      <c r="H1262" t="n">
        <v>0.8100000000000001</v>
      </c>
      <c r="I1262" t="n">
        <v>12</v>
      </c>
      <c r="J1262" t="n">
        <v>197.97</v>
      </c>
      <c r="K1262" t="n">
        <v>53.44</v>
      </c>
      <c r="L1262" t="n">
        <v>9</v>
      </c>
      <c r="M1262" t="n">
        <v>10</v>
      </c>
      <c r="N1262" t="n">
        <v>40.53</v>
      </c>
      <c r="O1262" t="n">
        <v>24650.18</v>
      </c>
      <c r="P1262" t="n">
        <v>127.8</v>
      </c>
      <c r="Q1262" t="n">
        <v>624.01</v>
      </c>
      <c r="R1262" t="n">
        <v>39.51</v>
      </c>
      <c r="S1262" t="n">
        <v>29.8</v>
      </c>
      <c r="T1262" t="n">
        <v>3753.89</v>
      </c>
      <c r="U1262" t="n">
        <v>0.75</v>
      </c>
      <c r="V1262" t="n">
        <v>0.85</v>
      </c>
      <c r="W1262" t="n">
        <v>2.37</v>
      </c>
      <c r="X1262" t="n">
        <v>0.23</v>
      </c>
      <c r="Y1262" t="n">
        <v>1</v>
      </c>
      <c r="Z1262" t="n">
        <v>10</v>
      </c>
    </row>
    <row r="1263">
      <c r="A1263" t="n">
        <v>33</v>
      </c>
      <c r="B1263" t="n">
        <v>95</v>
      </c>
      <c r="C1263" t="inlineStr">
        <is>
          <t xml:space="preserve">CONCLUIDO	</t>
        </is>
      </c>
      <c r="D1263" t="n">
        <v>7.2385</v>
      </c>
      <c r="E1263" t="n">
        <v>13.82</v>
      </c>
      <c r="F1263" t="n">
        <v>10.94</v>
      </c>
      <c r="G1263" t="n">
        <v>59.66</v>
      </c>
      <c r="H1263" t="n">
        <v>0.83</v>
      </c>
      <c r="I1263" t="n">
        <v>11</v>
      </c>
      <c r="J1263" t="n">
        <v>198.36</v>
      </c>
      <c r="K1263" t="n">
        <v>53.44</v>
      </c>
      <c r="L1263" t="n">
        <v>9.25</v>
      </c>
      <c r="M1263" t="n">
        <v>9</v>
      </c>
      <c r="N1263" t="n">
        <v>40.67</v>
      </c>
      <c r="O1263" t="n">
        <v>24698.26</v>
      </c>
      <c r="P1263" t="n">
        <v>126.71</v>
      </c>
      <c r="Q1263" t="n">
        <v>623.99</v>
      </c>
      <c r="R1263" t="n">
        <v>38.23</v>
      </c>
      <c r="S1263" t="n">
        <v>29.8</v>
      </c>
      <c r="T1263" t="n">
        <v>3117.83</v>
      </c>
      <c r="U1263" t="n">
        <v>0.78</v>
      </c>
      <c r="V1263" t="n">
        <v>0.85</v>
      </c>
      <c r="W1263" t="n">
        <v>2.37</v>
      </c>
      <c r="X1263" t="n">
        <v>0.19</v>
      </c>
      <c r="Y1263" t="n">
        <v>1</v>
      </c>
      <c r="Z1263" t="n">
        <v>10</v>
      </c>
    </row>
    <row r="1264">
      <c r="A1264" t="n">
        <v>34</v>
      </c>
      <c r="B1264" t="n">
        <v>95</v>
      </c>
      <c r="C1264" t="inlineStr">
        <is>
          <t xml:space="preserve">CONCLUIDO	</t>
        </is>
      </c>
      <c r="D1264" t="n">
        <v>7.234</v>
      </c>
      <c r="E1264" t="n">
        <v>13.82</v>
      </c>
      <c r="F1264" t="n">
        <v>10.95</v>
      </c>
      <c r="G1264" t="n">
        <v>59.7</v>
      </c>
      <c r="H1264" t="n">
        <v>0.85</v>
      </c>
      <c r="I1264" t="n">
        <v>11</v>
      </c>
      <c r="J1264" t="n">
        <v>198.75</v>
      </c>
      <c r="K1264" t="n">
        <v>53.44</v>
      </c>
      <c r="L1264" t="n">
        <v>9.5</v>
      </c>
      <c r="M1264" t="n">
        <v>9</v>
      </c>
      <c r="N1264" t="n">
        <v>40.81</v>
      </c>
      <c r="O1264" t="n">
        <v>24746.38</v>
      </c>
      <c r="P1264" t="n">
        <v>126.53</v>
      </c>
      <c r="Q1264" t="n">
        <v>623.97</v>
      </c>
      <c r="R1264" t="n">
        <v>38.63</v>
      </c>
      <c r="S1264" t="n">
        <v>29.8</v>
      </c>
      <c r="T1264" t="n">
        <v>3317.98</v>
      </c>
      <c r="U1264" t="n">
        <v>0.77</v>
      </c>
      <c r="V1264" t="n">
        <v>0.85</v>
      </c>
      <c r="W1264" t="n">
        <v>2.37</v>
      </c>
      <c r="X1264" t="n">
        <v>0.2</v>
      </c>
      <c r="Y1264" t="n">
        <v>1</v>
      </c>
      <c r="Z1264" t="n">
        <v>10</v>
      </c>
    </row>
    <row r="1265">
      <c r="A1265" t="n">
        <v>35</v>
      </c>
      <c r="B1265" t="n">
        <v>95</v>
      </c>
      <c r="C1265" t="inlineStr">
        <is>
          <t xml:space="preserve">CONCLUIDO	</t>
        </is>
      </c>
      <c r="D1265" t="n">
        <v>7.2299</v>
      </c>
      <c r="E1265" t="n">
        <v>13.83</v>
      </c>
      <c r="F1265" t="n">
        <v>10.95</v>
      </c>
      <c r="G1265" t="n">
        <v>59.75</v>
      </c>
      <c r="H1265" t="n">
        <v>0.87</v>
      </c>
      <c r="I1265" t="n">
        <v>11</v>
      </c>
      <c r="J1265" t="n">
        <v>199.14</v>
      </c>
      <c r="K1265" t="n">
        <v>53.44</v>
      </c>
      <c r="L1265" t="n">
        <v>9.75</v>
      </c>
      <c r="M1265" t="n">
        <v>9</v>
      </c>
      <c r="N1265" t="n">
        <v>40.95</v>
      </c>
      <c r="O1265" t="n">
        <v>24794.55</v>
      </c>
      <c r="P1265" t="n">
        <v>125.01</v>
      </c>
      <c r="Q1265" t="n">
        <v>623.97</v>
      </c>
      <c r="R1265" t="n">
        <v>38.66</v>
      </c>
      <c r="S1265" t="n">
        <v>29.8</v>
      </c>
      <c r="T1265" t="n">
        <v>3331.65</v>
      </c>
      <c r="U1265" t="n">
        <v>0.77</v>
      </c>
      <c r="V1265" t="n">
        <v>0.85</v>
      </c>
      <c r="W1265" t="n">
        <v>2.37</v>
      </c>
      <c r="X1265" t="n">
        <v>0.21</v>
      </c>
      <c r="Y1265" t="n">
        <v>1</v>
      </c>
      <c r="Z1265" t="n">
        <v>10</v>
      </c>
    </row>
    <row r="1266">
      <c r="A1266" t="n">
        <v>36</v>
      </c>
      <c r="B1266" t="n">
        <v>95</v>
      </c>
      <c r="C1266" t="inlineStr">
        <is>
          <t xml:space="preserve">CONCLUIDO	</t>
        </is>
      </c>
      <c r="D1266" t="n">
        <v>7.2622</v>
      </c>
      <c r="E1266" t="n">
        <v>13.77</v>
      </c>
      <c r="F1266" t="n">
        <v>10.93</v>
      </c>
      <c r="G1266" t="n">
        <v>65.58</v>
      </c>
      <c r="H1266" t="n">
        <v>0.89</v>
      </c>
      <c r="I1266" t="n">
        <v>10</v>
      </c>
      <c r="J1266" t="n">
        <v>199.53</v>
      </c>
      <c r="K1266" t="n">
        <v>53.44</v>
      </c>
      <c r="L1266" t="n">
        <v>10</v>
      </c>
      <c r="M1266" t="n">
        <v>8</v>
      </c>
      <c r="N1266" t="n">
        <v>41.1</v>
      </c>
      <c r="O1266" t="n">
        <v>24842.77</v>
      </c>
      <c r="P1266" t="n">
        <v>124.2</v>
      </c>
      <c r="Q1266" t="n">
        <v>624</v>
      </c>
      <c r="R1266" t="n">
        <v>38.09</v>
      </c>
      <c r="S1266" t="n">
        <v>29.8</v>
      </c>
      <c r="T1266" t="n">
        <v>3053.67</v>
      </c>
      <c r="U1266" t="n">
        <v>0.78</v>
      </c>
      <c r="V1266" t="n">
        <v>0.85</v>
      </c>
      <c r="W1266" t="n">
        <v>2.37</v>
      </c>
      <c r="X1266" t="n">
        <v>0.18</v>
      </c>
      <c r="Y1266" t="n">
        <v>1</v>
      </c>
      <c r="Z1266" t="n">
        <v>10</v>
      </c>
    </row>
    <row r="1267">
      <c r="A1267" t="n">
        <v>37</v>
      </c>
      <c r="B1267" t="n">
        <v>95</v>
      </c>
      <c r="C1267" t="inlineStr">
        <is>
          <t xml:space="preserve">CONCLUIDO	</t>
        </is>
      </c>
      <c r="D1267" t="n">
        <v>7.2607</v>
      </c>
      <c r="E1267" t="n">
        <v>13.77</v>
      </c>
      <c r="F1267" t="n">
        <v>10.93</v>
      </c>
      <c r="G1267" t="n">
        <v>65.59</v>
      </c>
      <c r="H1267" t="n">
        <v>0.91</v>
      </c>
      <c r="I1267" t="n">
        <v>10</v>
      </c>
      <c r="J1267" t="n">
        <v>199.92</v>
      </c>
      <c r="K1267" t="n">
        <v>53.44</v>
      </c>
      <c r="L1267" t="n">
        <v>10.25</v>
      </c>
      <c r="M1267" t="n">
        <v>8</v>
      </c>
      <c r="N1267" t="n">
        <v>41.24</v>
      </c>
      <c r="O1267" t="n">
        <v>24891.03</v>
      </c>
      <c r="P1267" t="n">
        <v>124.02</v>
      </c>
      <c r="Q1267" t="n">
        <v>623.99</v>
      </c>
      <c r="R1267" t="n">
        <v>38.06</v>
      </c>
      <c r="S1267" t="n">
        <v>29.8</v>
      </c>
      <c r="T1267" t="n">
        <v>3039.51</v>
      </c>
      <c r="U1267" t="n">
        <v>0.78</v>
      </c>
      <c r="V1267" t="n">
        <v>0.85</v>
      </c>
      <c r="W1267" t="n">
        <v>2.37</v>
      </c>
      <c r="X1267" t="n">
        <v>0.18</v>
      </c>
      <c r="Y1267" t="n">
        <v>1</v>
      </c>
      <c r="Z1267" t="n">
        <v>10</v>
      </c>
    </row>
    <row r="1268">
      <c r="A1268" t="n">
        <v>38</v>
      </c>
      <c r="B1268" t="n">
        <v>95</v>
      </c>
      <c r="C1268" t="inlineStr">
        <is>
          <t xml:space="preserve">CONCLUIDO	</t>
        </is>
      </c>
      <c r="D1268" t="n">
        <v>7.2648</v>
      </c>
      <c r="E1268" t="n">
        <v>13.76</v>
      </c>
      <c r="F1268" t="n">
        <v>10.92</v>
      </c>
      <c r="G1268" t="n">
        <v>65.55</v>
      </c>
      <c r="H1268" t="n">
        <v>0.93</v>
      </c>
      <c r="I1268" t="n">
        <v>10</v>
      </c>
      <c r="J1268" t="n">
        <v>200.31</v>
      </c>
      <c r="K1268" t="n">
        <v>53.44</v>
      </c>
      <c r="L1268" t="n">
        <v>10.5</v>
      </c>
      <c r="M1268" t="n">
        <v>8</v>
      </c>
      <c r="N1268" t="n">
        <v>41.38</v>
      </c>
      <c r="O1268" t="n">
        <v>24939.35</v>
      </c>
      <c r="P1268" t="n">
        <v>122.92</v>
      </c>
      <c r="Q1268" t="n">
        <v>624</v>
      </c>
      <c r="R1268" t="n">
        <v>37.81</v>
      </c>
      <c r="S1268" t="n">
        <v>29.8</v>
      </c>
      <c r="T1268" t="n">
        <v>2912.58</v>
      </c>
      <c r="U1268" t="n">
        <v>0.79</v>
      </c>
      <c r="V1268" t="n">
        <v>0.86</v>
      </c>
      <c r="W1268" t="n">
        <v>2.37</v>
      </c>
      <c r="X1268" t="n">
        <v>0.18</v>
      </c>
      <c r="Y1268" t="n">
        <v>1</v>
      </c>
      <c r="Z1268" t="n">
        <v>10</v>
      </c>
    </row>
    <row r="1269">
      <c r="A1269" t="n">
        <v>39</v>
      </c>
      <c r="B1269" t="n">
        <v>95</v>
      </c>
      <c r="C1269" t="inlineStr">
        <is>
          <t xml:space="preserve">CONCLUIDO	</t>
        </is>
      </c>
      <c r="D1269" t="n">
        <v>7.2623</v>
      </c>
      <c r="E1269" t="n">
        <v>13.77</v>
      </c>
      <c r="F1269" t="n">
        <v>10.93</v>
      </c>
      <c r="G1269" t="n">
        <v>65.56999999999999</v>
      </c>
      <c r="H1269" t="n">
        <v>0.95</v>
      </c>
      <c r="I1269" t="n">
        <v>10</v>
      </c>
      <c r="J1269" t="n">
        <v>200.71</v>
      </c>
      <c r="K1269" t="n">
        <v>53.44</v>
      </c>
      <c r="L1269" t="n">
        <v>10.75</v>
      </c>
      <c r="M1269" t="n">
        <v>8</v>
      </c>
      <c r="N1269" t="n">
        <v>41.52</v>
      </c>
      <c r="O1269" t="n">
        <v>24987.71</v>
      </c>
      <c r="P1269" t="n">
        <v>120.99</v>
      </c>
      <c r="Q1269" t="n">
        <v>623.97</v>
      </c>
      <c r="R1269" t="n">
        <v>37.98</v>
      </c>
      <c r="S1269" t="n">
        <v>29.8</v>
      </c>
      <c r="T1269" t="n">
        <v>2999.73</v>
      </c>
      <c r="U1269" t="n">
        <v>0.78</v>
      </c>
      <c r="V1269" t="n">
        <v>0.85</v>
      </c>
      <c r="W1269" t="n">
        <v>2.37</v>
      </c>
      <c r="X1269" t="n">
        <v>0.18</v>
      </c>
      <c r="Y1269" t="n">
        <v>1</v>
      </c>
      <c r="Z1269" t="n">
        <v>10</v>
      </c>
    </row>
    <row r="1270">
      <c r="A1270" t="n">
        <v>40</v>
      </c>
      <c r="B1270" t="n">
        <v>95</v>
      </c>
      <c r="C1270" t="inlineStr">
        <is>
          <t xml:space="preserve">CONCLUIDO	</t>
        </is>
      </c>
      <c r="D1270" t="n">
        <v>7.2917</v>
      </c>
      <c r="E1270" t="n">
        <v>13.71</v>
      </c>
      <c r="F1270" t="n">
        <v>10.91</v>
      </c>
      <c r="G1270" t="n">
        <v>72.73999999999999</v>
      </c>
      <c r="H1270" t="n">
        <v>0.97</v>
      </c>
      <c r="I1270" t="n">
        <v>9</v>
      </c>
      <c r="J1270" t="n">
        <v>201.1</v>
      </c>
      <c r="K1270" t="n">
        <v>53.44</v>
      </c>
      <c r="L1270" t="n">
        <v>11</v>
      </c>
      <c r="M1270" t="n">
        <v>7</v>
      </c>
      <c r="N1270" t="n">
        <v>41.66</v>
      </c>
      <c r="O1270" t="n">
        <v>25036.12</v>
      </c>
      <c r="P1270" t="n">
        <v>120.68</v>
      </c>
      <c r="Q1270" t="n">
        <v>623.97</v>
      </c>
      <c r="R1270" t="n">
        <v>37.48</v>
      </c>
      <c r="S1270" t="n">
        <v>29.8</v>
      </c>
      <c r="T1270" t="n">
        <v>2752.91</v>
      </c>
      <c r="U1270" t="n">
        <v>0.79</v>
      </c>
      <c r="V1270" t="n">
        <v>0.86</v>
      </c>
      <c r="W1270" t="n">
        <v>2.36</v>
      </c>
      <c r="X1270" t="n">
        <v>0.16</v>
      </c>
      <c r="Y1270" t="n">
        <v>1</v>
      </c>
      <c r="Z1270" t="n">
        <v>10</v>
      </c>
    </row>
    <row r="1271">
      <c r="A1271" t="n">
        <v>41</v>
      </c>
      <c r="B1271" t="n">
        <v>95</v>
      </c>
      <c r="C1271" t="inlineStr">
        <is>
          <t xml:space="preserve">CONCLUIDO	</t>
        </is>
      </c>
      <c r="D1271" t="n">
        <v>7.2894</v>
      </c>
      <c r="E1271" t="n">
        <v>13.72</v>
      </c>
      <c r="F1271" t="n">
        <v>10.91</v>
      </c>
      <c r="G1271" t="n">
        <v>72.77</v>
      </c>
      <c r="H1271" t="n">
        <v>0.99</v>
      </c>
      <c r="I1271" t="n">
        <v>9</v>
      </c>
      <c r="J1271" t="n">
        <v>201.49</v>
      </c>
      <c r="K1271" t="n">
        <v>53.44</v>
      </c>
      <c r="L1271" t="n">
        <v>11.25</v>
      </c>
      <c r="M1271" t="n">
        <v>7</v>
      </c>
      <c r="N1271" t="n">
        <v>41.81</v>
      </c>
      <c r="O1271" t="n">
        <v>25084.58</v>
      </c>
      <c r="P1271" t="n">
        <v>120.85</v>
      </c>
      <c r="Q1271" t="n">
        <v>624.02</v>
      </c>
      <c r="R1271" t="n">
        <v>37.64</v>
      </c>
      <c r="S1271" t="n">
        <v>29.8</v>
      </c>
      <c r="T1271" t="n">
        <v>2830.74</v>
      </c>
      <c r="U1271" t="n">
        <v>0.79</v>
      </c>
      <c r="V1271" t="n">
        <v>0.86</v>
      </c>
      <c r="W1271" t="n">
        <v>2.36</v>
      </c>
      <c r="X1271" t="n">
        <v>0.17</v>
      </c>
      <c r="Y1271" t="n">
        <v>1</v>
      </c>
      <c r="Z1271" t="n">
        <v>10</v>
      </c>
    </row>
    <row r="1272">
      <c r="A1272" t="n">
        <v>42</v>
      </c>
      <c r="B1272" t="n">
        <v>95</v>
      </c>
      <c r="C1272" t="inlineStr">
        <is>
          <t xml:space="preserve">CONCLUIDO	</t>
        </is>
      </c>
      <c r="D1272" t="n">
        <v>7.295</v>
      </c>
      <c r="E1272" t="n">
        <v>13.71</v>
      </c>
      <c r="F1272" t="n">
        <v>10.9</v>
      </c>
      <c r="G1272" t="n">
        <v>72.7</v>
      </c>
      <c r="H1272" t="n">
        <v>1.01</v>
      </c>
      <c r="I1272" t="n">
        <v>9</v>
      </c>
      <c r="J1272" t="n">
        <v>201.88</v>
      </c>
      <c r="K1272" t="n">
        <v>53.44</v>
      </c>
      <c r="L1272" t="n">
        <v>11.5</v>
      </c>
      <c r="M1272" t="n">
        <v>7</v>
      </c>
      <c r="N1272" t="n">
        <v>41.95</v>
      </c>
      <c r="O1272" t="n">
        <v>25133.09</v>
      </c>
      <c r="P1272" t="n">
        <v>119.81</v>
      </c>
      <c r="Q1272" t="n">
        <v>623.97</v>
      </c>
      <c r="R1272" t="n">
        <v>37.26</v>
      </c>
      <c r="S1272" t="n">
        <v>29.8</v>
      </c>
      <c r="T1272" t="n">
        <v>2643.71</v>
      </c>
      <c r="U1272" t="n">
        <v>0.8</v>
      </c>
      <c r="V1272" t="n">
        <v>0.86</v>
      </c>
      <c r="W1272" t="n">
        <v>2.37</v>
      </c>
      <c r="X1272" t="n">
        <v>0.16</v>
      </c>
      <c r="Y1272" t="n">
        <v>1</v>
      </c>
      <c r="Z1272" t="n">
        <v>10</v>
      </c>
    </row>
    <row r="1273">
      <c r="A1273" t="n">
        <v>43</v>
      </c>
      <c r="B1273" t="n">
        <v>95</v>
      </c>
      <c r="C1273" t="inlineStr">
        <is>
          <t xml:space="preserve">CONCLUIDO	</t>
        </is>
      </c>
      <c r="D1273" t="n">
        <v>7.2934</v>
      </c>
      <c r="E1273" t="n">
        <v>13.71</v>
      </c>
      <c r="F1273" t="n">
        <v>10.91</v>
      </c>
      <c r="G1273" t="n">
        <v>72.72</v>
      </c>
      <c r="H1273" t="n">
        <v>1.03</v>
      </c>
      <c r="I1273" t="n">
        <v>9</v>
      </c>
      <c r="J1273" t="n">
        <v>202.28</v>
      </c>
      <c r="K1273" t="n">
        <v>53.44</v>
      </c>
      <c r="L1273" t="n">
        <v>11.75</v>
      </c>
      <c r="M1273" t="n">
        <v>6</v>
      </c>
      <c r="N1273" t="n">
        <v>42.09</v>
      </c>
      <c r="O1273" t="n">
        <v>25181.64</v>
      </c>
      <c r="P1273" t="n">
        <v>118.42</v>
      </c>
      <c r="Q1273" t="n">
        <v>623.99</v>
      </c>
      <c r="R1273" t="n">
        <v>37.27</v>
      </c>
      <c r="S1273" t="n">
        <v>29.8</v>
      </c>
      <c r="T1273" t="n">
        <v>2649.01</v>
      </c>
      <c r="U1273" t="n">
        <v>0.8</v>
      </c>
      <c r="V1273" t="n">
        <v>0.86</v>
      </c>
      <c r="W1273" t="n">
        <v>2.37</v>
      </c>
      <c r="X1273" t="n">
        <v>0.16</v>
      </c>
      <c r="Y1273" t="n">
        <v>1</v>
      </c>
      <c r="Z1273" t="n">
        <v>10</v>
      </c>
    </row>
    <row r="1274">
      <c r="A1274" t="n">
        <v>44</v>
      </c>
      <c r="B1274" t="n">
        <v>95</v>
      </c>
      <c r="C1274" t="inlineStr">
        <is>
          <t xml:space="preserve">CONCLUIDO	</t>
        </is>
      </c>
      <c r="D1274" t="n">
        <v>7.2873</v>
      </c>
      <c r="E1274" t="n">
        <v>13.72</v>
      </c>
      <c r="F1274" t="n">
        <v>10.92</v>
      </c>
      <c r="G1274" t="n">
        <v>72.79000000000001</v>
      </c>
      <c r="H1274" t="n">
        <v>1.05</v>
      </c>
      <c r="I1274" t="n">
        <v>9</v>
      </c>
      <c r="J1274" t="n">
        <v>202.67</v>
      </c>
      <c r="K1274" t="n">
        <v>53.44</v>
      </c>
      <c r="L1274" t="n">
        <v>12</v>
      </c>
      <c r="M1274" t="n">
        <v>5</v>
      </c>
      <c r="N1274" t="n">
        <v>42.24</v>
      </c>
      <c r="O1274" t="n">
        <v>25230.25</v>
      </c>
      <c r="P1274" t="n">
        <v>117.64</v>
      </c>
      <c r="Q1274" t="n">
        <v>623.97</v>
      </c>
      <c r="R1274" t="n">
        <v>37.68</v>
      </c>
      <c r="S1274" t="n">
        <v>29.8</v>
      </c>
      <c r="T1274" t="n">
        <v>2853.11</v>
      </c>
      <c r="U1274" t="n">
        <v>0.79</v>
      </c>
      <c r="V1274" t="n">
        <v>0.86</v>
      </c>
      <c r="W1274" t="n">
        <v>2.37</v>
      </c>
      <c r="X1274" t="n">
        <v>0.17</v>
      </c>
      <c r="Y1274" t="n">
        <v>1</v>
      </c>
      <c r="Z1274" t="n">
        <v>10</v>
      </c>
    </row>
    <row r="1275">
      <c r="A1275" t="n">
        <v>45</v>
      </c>
      <c r="B1275" t="n">
        <v>95</v>
      </c>
      <c r="C1275" t="inlineStr">
        <is>
          <t xml:space="preserve">CONCLUIDO	</t>
        </is>
      </c>
      <c r="D1275" t="n">
        <v>7.3233</v>
      </c>
      <c r="E1275" t="n">
        <v>13.66</v>
      </c>
      <c r="F1275" t="n">
        <v>10.89</v>
      </c>
      <c r="G1275" t="n">
        <v>81.66</v>
      </c>
      <c r="H1275" t="n">
        <v>1.07</v>
      </c>
      <c r="I1275" t="n">
        <v>8</v>
      </c>
      <c r="J1275" t="n">
        <v>203.07</v>
      </c>
      <c r="K1275" t="n">
        <v>53.44</v>
      </c>
      <c r="L1275" t="n">
        <v>12.25</v>
      </c>
      <c r="M1275" t="n">
        <v>3</v>
      </c>
      <c r="N1275" t="n">
        <v>42.38</v>
      </c>
      <c r="O1275" t="n">
        <v>25279.03</v>
      </c>
      <c r="P1275" t="n">
        <v>117.03</v>
      </c>
      <c r="Q1275" t="n">
        <v>623.97</v>
      </c>
      <c r="R1275" t="n">
        <v>36.67</v>
      </c>
      <c r="S1275" t="n">
        <v>29.8</v>
      </c>
      <c r="T1275" t="n">
        <v>2353.94</v>
      </c>
      <c r="U1275" t="n">
        <v>0.8100000000000001</v>
      </c>
      <c r="V1275" t="n">
        <v>0.86</v>
      </c>
      <c r="W1275" t="n">
        <v>2.37</v>
      </c>
      <c r="X1275" t="n">
        <v>0.14</v>
      </c>
      <c r="Y1275" t="n">
        <v>1</v>
      </c>
      <c r="Z1275" t="n">
        <v>10</v>
      </c>
    </row>
    <row r="1276">
      <c r="A1276" t="n">
        <v>46</v>
      </c>
      <c r="B1276" t="n">
        <v>95</v>
      </c>
      <c r="C1276" t="inlineStr">
        <is>
          <t xml:space="preserve">CONCLUIDO	</t>
        </is>
      </c>
      <c r="D1276" t="n">
        <v>7.323</v>
      </c>
      <c r="E1276" t="n">
        <v>13.66</v>
      </c>
      <c r="F1276" t="n">
        <v>10.89</v>
      </c>
      <c r="G1276" t="n">
        <v>81.67</v>
      </c>
      <c r="H1276" t="n">
        <v>1.09</v>
      </c>
      <c r="I1276" t="n">
        <v>8</v>
      </c>
      <c r="J1276" t="n">
        <v>203.46</v>
      </c>
      <c r="K1276" t="n">
        <v>53.44</v>
      </c>
      <c r="L1276" t="n">
        <v>12.5</v>
      </c>
      <c r="M1276" t="n">
        <v>3</v>
      </c>
      <c r="N1276" t="n">
        <v>42.53</v>
      </c>
      <c r="O1276" t="n">
        <v>25327.74</v>
      </c>
      <c r="P1276" t="n">
        <v>117.21</v>
      </c>
      <c r="Q1276" t="n">
        <v>623.97</v>
      </c>
      <c r="R1276" t="n">
        <v>36.74</v>
      </c>
      <c r="S1276" t="n">
        <v>29.8</v>
      </c>
      <c r="T1276" t="n">
        <v>2388.34</v>
      </c>
      <c r="U1276" t="n">
        <v>0.8100000000000001</v>
      </c>
      <c r="V1276" t="n">
        <v>0.86</v>
      </c>
      <c r="W1276" t="n">
        <v>2.37</v>
      </c>
      <c r="X1276" t="n">
        <v>0.14</v>
      </c>
      <c r="Y1276" t="n">
        <v>1</v>
      </c>
      <c r="Z1276" t="n">
        <v>10</v>
      </c>
    </row>
    <row r="1277">
      <c r="A1277" t="n">
        <v>47</v>
      </c>
      <c r="B1277" t="n">
        <v>95</v>
      </c>
      <c r="C1277" t="inlineStr">
        <is>
          <t xml:space="preserve">CONCLUIDO	</t>
        </is>
      </c>
      <c r="D1277" t="n">
        <v>7.3223</v>
      </c>
      <c r="E1277" t="n">
        <v>13.66</v>
      </c>
      <c r="F1277" t="n">
        <v>10.89</v>
      </c>
      <c r="G1277" t="n">
        <v>81.68000000000001</v>
      </c>
      <c r="H1277" t="n">
        <v>1.11</v>
      </c>
      <c r="I1277" t="n">
        <v>8</v>
      </c>
      <c r="J1277" t="n">
        <v>203.86</v>
      </c>
      <c r="K1277" t="n">
        <v>53.44</v>
      </c>
      <c r="L1277" t="n">
        <v>12.75</v>
      </c>
      <c r="M1277" t="n">
        <v>2</v>
      </c>
      <c r="N1277" t="n">
        <v>42.67</v>
      </c>
      <c r="O1277" t="n">
        <v>25376.49</v>
      </c>
      <c r="P1277" t="n">
        <v>117.21</v>
      </c>
      <c r="Q1277" t="n">
        <v>623.97</v>
      </c>
      <c r="R1277" t="n">
        <v>36.69</v>
      </c>
      <c r="S1277" t="n">
        <v>29.8</v>
      </c>
      <c r="T1277" t="n">
        <v>2363.91</v>
      </c>
      <c r="U1277" t="n">
        <v>0.8100000000000001</v>
      </c>
      <c r="V1277" t="n">
        <v>0.86</v>
      </c>
      <c r="W1277" t="n">
        <v>2.37</v>
      </c>
      <c r="X1277" t="n">
        <v>0.14</v>
      </c>
      <c r="Y1277" t="n">
        <v>1</v>
      </c>
      <c r="Z1277" t="n">
        <v>10</v>
      </c>
    </row>
    <row r="1278">
      <c r="A1278" t="n">
        <v>48</v>
      </c>
      <c r="B1278" t="n">
        <v>95</v>
      </c>
      <c r="C1278" t="inlineStr">
        <is>
          <t xml:space="preserve">CONCLUIDO	</t>
        </is>
      </c>
      <c r="D1278" t="n">
        <v>7.3206</v>
      </c>
      <c r="E1278" t="n">
        <v>13.66</v>
      </c>
      <c r="F1278" t="n">
        <v>10.89</v>
      </c>
      <c r="G1278" t="n">
        <v>81.7</v>
      </c>
      <c r="H1278" t="n">
        <v>1.13</v>
      </c>
      <c r="I1278" t="n">
        <v>8</v>
      </c>
      <c r="J1278" t="n">
        <v>204.25</v>
      </c>
      <c r="K1278" t="n">
        <v>53.44</v>
      </c>
      <c r="L1278" t="n">
        <v>13</v>
      </c>
      <c r="M1278" t="n">
        <v>2</v>
      </c>
      <c r="N1278" t="n">
        <v>42.82</v>
      </c>
      <c r="O1278" t="n">
        <v>25425.3</v>
      </c>
      <c r="P1278" t="n">
        <v>117.36</v>
      </c>
      <c r="Q1278" t="n">
        <v>623.97</v>
      </c>
      <c r="R1278" t="n">
        <v>36.7</v>
      </c>
      <c r="S1278" t="n">
        <v>29.8</v>
      </c>
      <c r="T1278" t="n">
        <v>2369.34</v>
      </c>
      <c r="U1278" t="n">
        <v>0.8100000000000001</v>
      </c>
      <c r="V1278" t="n">
        <v>0.86</v>
      </c>
      <c r="W1278" t="n">
        <v>2.37</v>
      </c>
      <c r="X1278" t="n">
        <v>0.15</v>
      </c>
      <c r="Y1278" t="n">
        <v>1</v>
      </c>
      <c r="Z1278" t="n">
        <v>10</v>
      </c>
    </row>
    <row r="1279">
      <c r="A1279" t="n">
        <v>49</v>
      </c>
      <c r="B1279" t="n">
        <v>95</v>
      </c>
      <c r="C1279" t="inlineStr">
        <is>
          <t xml:space="preserve">CONCLUIDO	</t>
        </is>
      </c>
      <c r="D1279" t="n">
        <v>7.3235</v>
      </c>
      <c r="E1279" t="n">
        <v>13.65</v>
      </c>
      <c r="F1279" t="n">
        <v>10.89</v>
      </c>
      <c r="G1279" t="n">
        <v>81.66</v>
      </c>
      <c r="H1279" t="n">
        <v>1.15</v>
      </c>
      <c r="I1279" t="n">
        <v>8</v>
      </c>
      <c r="J1279" t="n">
        <v>204.65</v>
      </c>
      <c r="K1279" t="n">
        <v>53.44</v>
      </c>
      <c r="L1279" t="n">
        <v>13.25</v>
      </c>
      <c r="M1279" t="n">
        <v>1</v>
      </c>
      <c r="N1279" t="n">
        <v>42.96</v>
      </c>
      <c r="O1279" t="n">
        <v>25474.16</v>
      </c>
      <c r="P1279" t="n">
        <v>117.2</v>
      </c>
      <c r="Q1279" t="n">
        <v>623.97</v>
      </c>
      <c r="R1279" t="n">
        <v>36.53</v>
      </c>
      <c r="S1279" t="n">
        <v>29.8</v>
      </c>
      <c r="T1279" t="n">
        <v>2284.22</v>
      </c>
      <c r="U1279" t="n">
        <v>0.82</v>
      </c>
      <c r="V1279" t="n">
        <v>0.86</v>
      </c>
      <c r="W1279" t="n">
        <v>2.37</v>
      </c>
      <c r="X1279" t="n">
        <v>0.14</v>
      </c>
      <c r="Y1279" t="n">
        <v>1</v>
      </c>
      <c r="Z1279" t="n">
        <v>10</v>
      </c>
    </row>
    <row r="1280">
      <c r="A1280" t="n">
        <v>50</v>
      </c>
      <c r="B1280" t="n">
        <v>95</v>
      </c>
      <c r="C1280" t="inlineStr">
        <is>
          <t xml:space="preserve">CONCLUIDO	</t>
        </is>
      </c>
      <c r="D1280" t="n">
        <v>7.3251</v>
      </c>
      <c r="E1280" t="n">
        <v>13.65</v>
      </c>
      <c r="F1280" t="n">
        <v>10.89</v>
      </c>
      <c r="G1280" t="n">
        <v>81.64</v>
      </c>
      <c r="H1280" t="n">
        <v>1.17</v>
      </c>
      <c r="I1280" t="n">
        <v>8</v>
      </c>
      <c r="J1280" t="n">
        <v>205.05</v>
      </c>
      <c r="K1280" t="n">
        <v>53.44</v>
      </c>
      <c r="L1280" t="n">
        <v>13.5</v>
      </c>
      <c r="M1280" t="n">
        <v>0</v>
      </c>
      <c r="N1280" t="n">
        <v>43.11</v>
      </c>
      <c r="O1280" t="n">
        <v>25523.06</v>
      </c>
      <c r="P1280" t="n">
        <v>117.3</v>
      </c>
      <c r="Q1280" t="n">
        <v>623.97</v>
      </c>
      <c r="R1280" t="n">
        <v>36.46</v>
      </c>
      <c r="S1280" t="n">
        <v>29.8</v>
      </c>
      <c r="T1280" t="n">
        <v>2246.68</v>
      </c>
      <c r="U1280" t="n">
        <v>0.82</v>
      </c>
      <c r="V1280" t="n">
        <v>0.86</v>
      </c>
      <c r="W1280" t="n">
        <v>2.37</v>
      </c>
      <c r="X1280" t="n">
        <v>0.14</v>
      </c>
      <c r="Y1280" t="n">
        <v>1</v>
      </c>
      <c r="Z1280" t="n">
        <v>10</v>
      </c>
    </row>
    <row r="1281">
      <c r="A1281" t="n">
        <v>0</v>
      </c>
      <c r="B1281" t="n">
        <v>55</v>
      </c>
      <c r="C1281" t="inlineStr">
        <is>
          <t xml:space="preserve">CONCLUIDO	</t>
        </is>
      </c>
      <c r="D1281" t="n">
        <v>5.9698</v>
      </c>
      <c r="E1281" t="n">
        <v>16.75</v>
      </c>
      <c r="F1281" t="n">
        <v>12.54</v>
      </c>
      <c r="G1281" t="n">
        <v>8.449999999999999</v>
      </c>
      <c r="H1281" t="n">
        <v>0.15</v>
      </c>
      <c r="I1281" t="n">
        <v>89</v>
      </c>
      <c r="J1281" t="n">
        <v>116.05</v>
      </c>
      <c r="K1281" t="n">
        <v>43.4</v>
      </c>
      <c r="L1281" t="n">
        <v>1</v>
      </c>
      <c r="M1281" t="n">
        <v>87</v>
      </c>
      <c r="N1281" t="n">
        <v>16.65</v>
      </c>
      <c r="O1281" t="n">
        <v>14546.17</v>
      </c>
      <c r="P1281" t="n">
        <v>122.93</v>
      </c>
      <c r="Q1281" t="n">
        <v>624.22</v>
      </c>
      <c r="R1281" t="n">
        <v>88.08</v>
      </c>
      <c r="S1281" t="n">
        <v>29.8</v>
      </c>
      <c r="T1281" t="n">
        <v>27653.66</v>
      </c>
      <c r="U1281" t="n">
        <v>0.34</v>
      </c>
      <c r="V1281" t="n">
        <v>0.74</v>
      </c>
      <c r="W1281" t="n">
        <v>2.5</v>
      </c>
      <c r="X1281" t="n">
        <v>1.79</v>
      </c>
      <c r="Y1281" t="n">
        <v>1</v>
      </c>
      <c r="Z1281" t="n">
        <v>10</v>
      </c>
    </row>
    <row r="1282">
      <c r="A1282" t="n">
        <v>1</v>
      </c>
      <c r="B1282" t="n">
        <v>55</v>
      </c>
      <c r="C1282" t="inlineStr">
        <is>
          <t xml:space="preserve">CONCLUIDO	</t>
        </is>
      </c>
      <c r="D1282" t="n">
        <v>6.3037</v>
      </c>
      <c r="E1282" t="n">
        <v>15.86</v>
      </c>
      <c r="F1282" t="n">
        <v>12.13</v>
      </c>
      <c r="G1282" t="n">
        <v>10.55</v>
      </c>
      <c r="H1282" t="n">
        <v>0.19</v>
      </c>
      <c r="I1282" t="n">
        <v>69</v>
      </c>
      <c r="J1282" t="n">
        <v>116.37</v>
      </c>
      <c r="K1282" t="n">
        <v>43.4</v>
      </c>
      <c r="L1282" t="n">
        <v>1.25</v>
      </c>
      <c r="M1282" t="n">
        <v>67</v>
      </c>
      <c r="N1282" t="n">
        <v>16.72</v>
      </c>
      <c r="O1282" t="n">
        <v>14585.96</v>
      </c>
      <c r="P1282" t="n">
        <v>117.77</v>
      </c>
      <c r="Q1282" t="n">
        <v>624.05</v>
      </c>
      <c r="R1282" t="n">
        <v>75.45</v>
      </c>
      <c r="S1282" t="n">
        <v>29.8</v>
      </c>
      <c r="T1282" t="n">
        <v>21438.35</v>
      </c>
      <c r="U1282" t="n">
        <v>0.39</v>
      </c>
      <c r="V1282" t="n">
        <v>0.77</v>
      </c>
      <c r="W1282" t="n">
        <v>2.46</v>
      </c>
      <c r="X1282" t="n">
        <v>1.38</v>
      </c>
      <c r="Y1282" t="n">
        <v>1</v>
      </c>
      <c r="Z1282" t="n">
        <v>10</v>
      </c>
    </row>
    <row r="1283">
      <c r="A1283" t="n">
        <v>2</v>
      </c>
      <c r="B1283" t="n">
        <v>55</v>
      </c>
      <c r="C1283" t="inlineStr">
        <is>
          <t xml:space="preserve">CONCLUIDO	</t>
        </is>
      </c>
      <c r="D1283" t="n">
        <v>6.5437</v>
      </c>
      <c r="E1283" t="n">
        <v>15.28</v>
      </c>
      <c r="F1283" t="n">
        <v>11.86</v>
      </c>
      <c r="G1283" t="n">
        <v>12.71</v>
      </c>
      <c r="H1283" t="n">
        <v>0.23</v>
      </c>
      <c r="I1283" t="n">
        <v>56</v>
      </c>
      <c r="J1283" t="n">
        <v>116.69</v>
      </c>
      <c r="K1283" t="n">
        <v>43.4</v>
      </c>
      <c r="L1283" t="n">
        <v>1.5</v>
      </c>
      <c r="M1283" t="n">
        <v>54</v>
      </c>
      <c r="N1283" t="n">
        <v>16.79</v>
      </c>
      <c r="O1283" t="n">
        <v>14625.77</v>
      </c>
      <c r="P1283" t="n">
        <v>114.03</v>
      </c>
      <c r="Q1283" t="n">
        <v>624.08</v>
      </c>
      <c r="R1283" t="n">
        <v>66.77</v>
      </c>
      <c r="S1283" t="n">
        <v>29.8</v>
      </c>
      <c r="T1283" t="n">
        <v>17164.56</v>
      </c>
      <c r="U1283" t="n">
        <v>0.45</v>
      </c>
      <c r="V1283" t="n">
        <v>0.79</v>
      </c>
      <c r="W1283" t="n">
        <v>2.45</v>
      </c>
      <c r="X1283" t="n">
        <v>1.11</v>
      </c>
      <c r="Y1283" t="n">
        <v>1</v>
      </c>
      <c r="Z1283" t="n">
        <v>10</v>
      </c>
    </row>
    <row r="1284">
      <c r="A1284" t="n">
        <v>3</v>
      </c>
      <c r="B1284" t="n">
        <v>55</v>
      </c>
      <c r="C1284" t="inlineStr">
        <is>
          <t xml:space="preserve">CONCLUIDO	</t>
        </is>
      </c>
      <c r="D1284" t="n">
        <v>6.7191</v>
      </c>
      <c r="E1284" t="n">
        <v>14.88</v>
      </c>
      <c r="F1284" t="n">
        <v>11.68</v>
      </c>
      <c r="G1284" t="n">
        <v>14.91</v>
      </c>
      <c r="H1284" t="n">
        <v>0.26</v>
      </c>
      <c r="I1284" t="n">
        <v>47</v>
      </c>
      <c r="J1284" t="n">
        <v>117.01</v>
      </c>
      <c r="K1284" t="n">
        <v>43.4</v>
      </c>
      <c r="L1284" t="n">
        <v>1.75</v>
      </c>
      <c r="M1284" t="n">
        <v>45</v>
      </c>
      <c r="N1284" t="n">
        <v>16.86</v>
      </c>
      <c r="O1284" t="n">
        <v>14665.62</v>
      </c>
      <c r="P1284" t="n">
        <v>111.25</v>
      </c>
      <c r="Q1284" t="n">
        <v>624.14</v>
      </c>
      <c r="R1284" t="n">
        <v>61.29</v>
      </c>
      <c r="S1284" t="n">
        <v>29.8</v>
      </c>
      <c r="T1284" t="n">
        <v>14467.11</v>
      </c>
      <c r="U1284" t="n">
        <v>0.49</v>
      </c>
      <c r="V1284" t="n">
        <v>0.8</v>
      </c>
      <c r="W1284" t="n">
        <v>2.43</v>
      </c>
      <c r="X1284" t="n">
        <v>0.93</v>
      </c>
      <c r="Y1284" t="n">
        <v>1</v>
      </c>
      <c r="Z1284" t="n">
        <v>10</v>
      </c>
    </row>
    <row r="1285">
      <c r="A1285" t="n">
        <v>4</v>
      </c>
      <c r="B1285" t="n">
        <v>55</v>
      </c>
      <c r="C1285" t="inlineStr">
        <is>
          <t xml:space="preserve">CONCLUIDO	</t>
        </is>
      </c>
      <c r="D1285" t="n">
        <v>6.8582</v>
      </c>
      <c r="E1285" t="n">
        <v>14.58</v>
      </c>
      <c r="F1285" t="n">
        <v>11.54</v>
      </c>
      <c r="G1285" t="n">
        <v>17.31</v>
      </c>
      <c r="H1285" t="n">
        <v>0.3</v>
      </c>
      <c r="I1285" t="n">
        <v>40</v>
      </c>
      <c r="J1285" t="n">
        <v>117.34</v>
      </c>
      <c r="K1285" t="n">
        <v>43.4</v>
      </c>
      <c r="L1285" t="n">
        <v>2</v>
      </c>
      <c r="M1285" t="n">
        <v>38</v>
      </c>
      <c r="N1285" t="n">
        <v>16.94</v>
      </c>
      <c r="O1285" t="n">
        <v>14705.49</v>
      </c>
      <c r="P1285" t="n">
        <v>108.67</v>
      </c>
      <c r="Q1285" t="n">
        <v>624.14</v>
      </c>
      <c r="R1285" t="n">
        <v>57.11</v>
      </c>
      <c r="S1285" t="n">
        <v>29.8</v>
      </c>
      <c r="T1285" t="n">
        <v>12413.48</v>
      </c>
      <c r="U1285" t="n">
        <v>0.52</v>
      </c>
      <c r="V1285" t="n">
        <v>0.8100000000000001</v>
      </c>
      <c r="W1285" t="n">
        <v>2.42</v>
      </c>
      <c r="X1285" t="n">
        <v>0.79</v>
      </c>
      <c r="Y1285" t="n">
        <v>1</v>
      </c>
      <c r="Z1285" t="n">
        <v>10</v>
      </c>
    </row>
    <row r="1286">
      <c r="A1286" t="n">
        <v>5</v>
      </c>
      <c r="B1286" t="n">
        <v>55</v>
      </c>
      <c r="C1286" t="inlineStr">
        <is>
          <t xml:space="preserve">CONCLUIDO	</t>
        </is>
      </c>
      <c r="D1286" t="n">
        <v>6.9645</v>
      </c>
      <c r="E1286" t="n">
        <v>14.36</v>
      </c>
      <c r="F1286" t="n">
        <v>11.44</v>
      </c>
      <c r="G1286" t="n">
        <v>19.61</v>
      </c>
      <c r="H1286" t="n">
        <v>0.34</v>
      </c>
      <c r="I1286" t="n">
        <v>35</v>
      </c>
      <c r="J1286" t="n">
        <v>117.66</v>
      </c>
      <c r="K1286" t="n">
        <v>43.4</v>
      </c>
      <c r="L1286" t="n">
        <v>2.25</v>
      </c>
      <c r="M1286" t="n">
        <v>33</v>
      </c>
      <c r="N1286" t="n">
        <v>17.01</v>
      </c>
      <c r="O1286" t="n">
        <v>14745.39</v>
      </c>
      <c r="P1286" t="n">
        <v>106.75</v>
      </c>
      <c r="Q1286" t="n">
        <v>623.99</v>
      </c>
      <c r="R1286" t="n">
        <v>53.68</v>
      </c>
      <c r="S1286" t="n">
        <v>29.8</v>
      </c>
      <c r="T1286" t="n">
        <v>10724.56</v>
      </c>
      <c r="U1286" t="n">
        <v>0.5600000000000001</v>
      </c>
      <c r="V1286" t="n">
        <v>0.82</v>
      </c>
      <c r="W1286" t="n">
        <v>2.41</v>
      </c>
      <c r="X1286" t="n">
        <v>0.6899999999999999</v>
      </c>
      <c r="Y1286" t="n">
        <v>1</v>
      </c>
      <c r="Z1286" t="n">
        <v>10</v>
      </c>
    </row>
    <row r="1287">
      <c r="A1287" t="n">
        <v>6</v>
      </c>
      <c r="B1287" t="n">
        <v>55</v>
      </c>
      <c r="C1287" t="inlineStr">
        <is>
          <t xml:space="preserve">CONCLUIDO	</t>
        </is>
      </c>
      <c r="D1287" t="n">
        <v>7.071</v>
      </c>
      <c r="E1287" t="n">
        <v>14.14</v>
      </c>
      <c r="F1287" t="n">
        <v>11.32</v>
      </c>
      <c r="G1287" t="n">
        <v>21.9</v>
      </c>
      <c r="H1287" t="n">
        <v>0.37</v>
      </c>
      <c r="I1287" t="n">
        <v>31</v>
      </c>
      <c r="J1287" t="n">
        <v>117.98</v>
      </c>
      <c r="K1287" t="n">
        <v>43.4</v>
      </c>
      <c r="L1287" t="n">
        <v>2.5</v>
      </c>
      <c r="M1287" t="n">
        <v>29</v>
      </c>
      <c r="N1287" t="n">
        <v>17.08</v>
      </c>
      <c r="O1287" t="n">
        <v>14785.31</v>
      </c>
      <c r="P1287" t="n">
        <v>104.31</v>
      </c>
      <c r="Q1287" t="n">
        <v>624.04</v>
      </c>
      <c r="R1287" t="n">
        <v>50.31</v>
      </c>
      <c r="S1287" t="n">
        <v>29.8</v>
      </c>
      <c r="T1287" t="n">
        <v>9057.16</v>
      </c>
      <c r="U1287" t="n">
        <v>0.59</v>
      </c>
      <c r="V1287" t="n">
        <v>0.83</v>
      </c>
      <c r="W1287" t="n">
        <v>2.39</v>
      </c>
      <c r="X1287" t="n">
        <v>0.57</v>
      </c>
      <c r="Y1287" t="n">
        <v>1</v>
      </c>
      <c r="Z1287" t="n">
        <v>10</v>
      </c>
    </row>
    <row r="1288">
      <c r="A1288" t="n">
        <v>7</v>
      </c>
      <c r="B1288" t="n">
        <v>55</v>
      </c>
      <c r="C1288" t="inlineStr">
        <is>
          <t xml:space="preserve">CONCLUIDO	</t>
        </is>
      </c>
      <c r="D1288" t="n">
        <v>7.1159</v>
      </c>
      <c r="E1288" t="n">
        <v>14.05</v>
      </c>
      <c r="F1288" t="n">
        <v>11.3</v>
      </c>
      <c r="G1288" t="n">
        <v>24.21</v>
      </c>
      <c r="H1288" t="n">
        <v>0.41</v>
      </c>
      <c r="I1288" t="n">
        <v>28</v>
      </c>
      <c r="J1288" t="n">
        <v>118.31</v>
      </c>
      <c r="K1288" t="n">
        <v>43.4</v>
      </c>
      <c r="L1288" t="n">
        <v>2.75</v>
      </c>
      <c r="M1288" t="n">
        <v>26</v>
      </c>
      <c r="N1288" t="n">
        <v>17.16</v>
      </c>
      <c r="O1288" t="n">
        <v>14825.26</v>
      </c>
      <c r="P1288" t="n">
        <v>103.39</v>
      </c>
      <c r="Q1288" t="n">
        <v>624.12</v>
      </c>
      <c r="R1288" t="n">
        <v>49.41</v>
      </c>
      <c r="S1288" t="n">
        <v>29.8</v>
      </c>
      <c r="T1288" t="n">
        <v>8623.530000000001</v>
      </c>
      <c r="U1288" t="n">
        <v>0.6</v>
      </c>
      <c r="V1288" t="n">
        <v>0.83</v>
      </c>
      <c r="W1288" t="n">
        <v>2.4</v>
      </c>
      <c r="X1288" t="n">
        <v>0.55</v>
      </c>
      <c r="Y1288" t="n">
        <v>1</v>
      </c>
      <c r="Z1288" t="n">
        <v>10</v>
      </c>
    </row>
    <row r="1289">
      <c r="A1289" t="n">
        <v>8</v>
      </c>
      <c r="B1289" t="n">
        <v>55</v>
      </c>
      <c r="C1289" t="inlineStr">
        <is>
          <t xml:space="preserve">CONCLUIDO	</t>
        </is>
      </c>
      <c r="D1289" t="n">
        <v>7.1635</v>
      </c>
      <c r="E1289" t="n">
        <v>13.96</v>
      </c>
      <c r="F1289" t="n">
        <v>11.25</v>
      </c>
      <c r="G1289" t="n">
        <v>25.97</v>
      </c>
      <c r="H1289" t="n">
        <v>0.45</v>
      </c>
      <c r="I1289" t="n">
        <v>26</v>
      </c>
      <c r="J1289" t="n">
        <v>118.63</v>
      </c>
      <c r="K1289" t="n">
        <v>43.4</v>
      </c>
      <c r="L1289" t="n">
        <v>3</v>
      </c>
      <c r="M1289" t="n">
        <v>24</v>
      </c>
      <c r="N1289" t="n">
        <v>17.23</v>
      </c>
      <c r="O1289" t="n">
        <v>14865.24</v>
      </c>
      <c r="P1289" t="n">
        <v>101.63</v>
      </c>
      <c r="Q1289" t="n">
        <v>624.05</v>
      </c>
      <c r="R1289" t="n">
        <v>47.9</v>
      </c>
      <c r="S1289" t="n">
        <v>29.8</v>
      </c>
      <c r="T1289" t="n">
        <v>7879.65</v>
      </c>
      <c r="U1289" t="n">
        <v>0.62</v>
      </c>
      <c r="V1289" t="n">
        <v>0.83</v>
      </c>
      <c r="W1289" t="n">
        <v>2.4</v>
      </c>
      <c r="X1289" t="n">
        <v>0.51</v>
      </c>
      <c r="Y1289" t="n">
        <v>1</v>
      </c>
      <c r="Z1289" t="n">
        <v>10</v>
      </c>
    </row>
    <row r="1290">
      <c r="A1290" t="n">
        <v>9</v>
      </c>
      <c r="B1290" t="n">
        <v>55</v>
      </c>
      <c r="C1290" t="inlineStr">
        <is>
          <t xml:space="preserve">CONCLUIDO	</t>
        </is>
      </c>
      <c r="D1290" t="n">
        <v>7.2359</v>
      </c>
      <c r="E1290" t="n">
        <v>13.82</v>
      </c>
      <c r="F1290" t="n">
        <v>11.19</v>
      </c>
      <c r="G1290" t="n">
        <v>29.18</v>
      </c>
      <c r="H1290" t="n">
        <v>0.48</v>
      </c>
      <c r="I1290" t="n">
        <v>23</v>
      </c>
      <c r="J1290" t="n">
        <v>118.96</v>
      </c>
      <c r="K1290" t="n">
        <v>43.4</v>
      </c>
      <c r="L1290" t="n">
        <v>3.25</v>
      </c>
      <c r="M1290" t="n">
        <v>21</v>
      </c>
      <c r="N1290" t="n">
        <v>17.31</v>
      </c>
      <c r="O1290" t="n">
        <v>14905.25</v>
      </c>
      <c r="P1290" t="n">
        <v>99.69</v>
      </c>
      <c r="Q1290" t="n">
        <v>624</v>
      </c>
      <c r="R1290" t="n">
        <v>46</v>
      </c>
      <c r="S1290" t="n">
        <v>29.8</v>
      </c>
      <c r="T1290" t="n">
        <v>6945.61</v>
      </c>
      <c r="U1290" t="n">
        <v>0.65</v>
      </c>
      <c r="V1290" t="n">
        <v>0.83</v>
      </c>
      <c r="W1290" t="n">
        <v>2.39</v>
      </c>
      <c r="X1290" t="n">
        <v>0.44</v>
      </c>
      <c r="Y1290" t="n">
        <v>1</v>
      </c>
      <c r="Z1290" t="n">
        <v>10</v>
      </c>
    </row>
    <row r="1291">
      <c r="A1291" t="n">
        <v>10</v>
      </c>
      <c r="B1291" t="n">
        <v>55</v>
      </c>
      <c r="C1291" t="inlineStr">
        <is>
          <t xml:space="preserve">CONCLUIDO	</t>
        </is>
      </c>
      <c r="D1291" t="n">
        <v>7.2494</v>
      </c>
      <c r="E1291" t="n">
        <v>13.79</v>
      </c>
      <c r="F1291" t="n">
        <v>11.18</v>
      </c>
      <c r="G1291" t="n">
        <v>30.5</v>
      </c>
      <c r="H1291" t="n">
        <v>0.52</v>
      </c>
      <c r="I1291" t="n">
        <v>22</v>
      </c>
      <c r="J1291" t="n">
        <v>119.28</v>
      </c>
      <c r="K1291" t="n">
        <v>43.4</v>
      </c>
      <c r="L1291" t="n">
        <v>3.5</v>
      </c>
      <c r="M1291" t="n">
        <v>20</v>
      </c>
      <c r="N1291" t="n">
        <v>17.38</v>
      </c>
      <c r="O1291" t="n">
        <v>14945.29</v>
      </c>
      <c r="P1291" t="n">
        <v>98.22</v>
      </c>
      <c r="Q1291" t="n">
        <v>624.01</v>
      </c>
      <c r="R1291" t="n">
        <v>45.91</v>
      </c>
      <c r="S1291" t="n">
        <v>29.8</v>
      </c>
      <c r="T1291" t="n">
        <v>6905.29</v>
      </c>
      <c r="U1291" t="n">
        <v>0.65</v>
      </c>
      <c r="V1291" t="n">
        <v>0.84</v>
      </c>
      <c r="W1291" t="n">
        <v>2.39</v>
      </c>
      <c r="X1291" t="n">
        <v>0.44</v>
      </c>
      <c r="Y1291" t="n">
        <v>1</v>
      </c>
      <c r="Z1291" t="n">
        <v>10</v>
      </c>
    </row>
    <row r="1292">
      <c r="A1292" t="n">
        <v>11</v>
      </c>
      <c r="B1292" t="n">
        <v>55</v>
      </c>
      <c r="C1292" t="inlineStr">
        <is>
          <t xml:space="preserve">CONCLUIDO	</t>
        </is>
      </c>
      <c r="D1292" t="n">
        <v>7.3114</v>
      </c>
      <c r="E1292" t="n">
        <v>13.68</v>
      </c>
      <c r="F1292" t="n">
        <v>11.12</v>
      </c>
      <c r="G1292" t="n">
        <v>33.35</v>
      </c>
      <c r="H1292" t="n">
        <v>0.55</v>
      </c>
      <c r="I1292" t="n">
        <v>20</v>
      </c>
      <c r="J1292" t="n">
        <v>119.61</v>
      </c>
      <c r="K1292" t="n">
        <v>43.4</v>
      </c>
      <c r="L1292" t="n">
        <v>3.75</v>
      </c>
      <c r="M1292" t="n">
        <v>18</v>
      </c>
      <c r="N1292" t="n">
        <v>17.46</v>
      </c>
      <c r="O1292" t="n">
        <v>14985.35</v>
      </c>
      <c r="P1292" t="n">
        <v>96.87</v>
      </c>
      <c r="Q1292" t="n">
        <v>624.0599999999999</v>
      </c>
      <c r="R1292" t="n">
        <v>43.73</v>
      </c>
      <c r="S1292" t="n">
        <v>29.8</v>
      </c>
      <c r="T1292" t="n">
        <v>5822.48</v>
      </c>
      <c r="U1292" t="n">
        <v>0.68</v>
      </c>
      <c r="V1292" t="n">
        <v>0.84</v>
      </c>
      <c r="W1292" t="n">
        <v>2.38</v>
      </c>
      <c r="X1292" t="n">
        <v>0.37</v>
      </c>
      <c r="Y1292" t="n">
        <v>1</v>
      </c>
      <c r="Z1292" t="n">
        <v>10</v>
      </c>
    </row>
    <row r="1293">
      <c r="A1293" t="n">
        <v>12</v>
      </c>
      <c r="B1293" t="n">
        <v>55</v>
      </c>
      <c r="C1293" t="inlineStr">
        <is>
          <t xml:space="preserve">CONCLUIDO	</t>
        </is>
      </c>
      <c r="D1293" t="n">
        <v>7.3447</v>
      </c>
      <c r="E1293" t="n">
        <v>13.62</v>
      </c>
      <c r="F1293" t="n">
        <v>11.1</v>
      </c>
      <c r="G1293" t="n">
        <v>37</v>
      </c>
      <c r="H1293" t="n">
        <v>0.59</v>
      </c>
      <c r="I1293" t="n">
        <v>18</v>
      </c>
      <c r="J1293" t="n">
        <v>119.93</v>
      </c>
      <c r="K1293" t="n">
        <v>43.4</v>
      </c>
      <c r="L1293" t="n">
        <v>4</v>
      </c>
      <c r="M1293" t="n">
        <v>16</v>
      </c>
      <c r="N1293" t="n">
        <v>17.53</v>
      </c>
      <c r="O1293" t="n">
        <v>15025.44</v>
      </c>
      <c r="P1293" t="n">
        <v>95.04000000000001</v>
      </c>
      <c r="Q1293" t="n">
        <v>624.02</v>
      </c>
      <c r="R1293" t="n">
        <v>43.12</v>
      </c>
      <c r="S1293" t="n">
        <v>29.8</v>
      </c>
      <c r="T1293" t="n">
        <v>5525.94</v>
      </c>
      <c r="U1293" t="n">
        <v>0.6899999999999999</v>
      </c>
      <c r="V1293" t="n">
        <v>0.84</v>
      </c>
      <c r="W1293" t="n">
        <v>2.39</v>
      </c>
      <c r="X1293" t="n">
        <v>0.35</v>
      </c>
      <c r="Y1293" t="n">
        <v>1</v>
      </c>
      <c r="Z1293" t="n">
        <v>10</v>
      </c>
    </row>
    <row r="1294">
      <c r="A1294" t="n">
        <v>13</v>
      </c>
      <c r="B1294" t="n">
        <v>55</v>
      </c>
      <c r="C1294" t="inlineStr">
        <is>
          <t xml:space="preserve">CONCLUIDO	</t>
        </is>
      </c>
      <c r="D1294" t="n">
        <v>7.3751</v>
      </c>
      <c r="E1294" t="n">
        <v>13.56</v>
      </c>
      <c r="F1294" t="n">
        <v>11.07</v>
      </c>
      <c r="G1294" t="n">
        <v>39.07</v>
      </c>
      <c r="H1294" t="n">
        <v>0.62</v>
      </c>
      <c r="I1294" t="n">
        <v>17</v>
      </c>
      <c r="J1294" t="n">
        <v>120.26</v>
      </c>
      <c r="K1294" t="n">
        <v>43.4</v>
      </c>
      <c r="L1294" t="n">
        <v>4.25</v>
      </c>
      <c r="M1294" t="n">
        <v>15</v>
      </c>
      <c r="N1294" t="n">
        <v>17.61</v>
      </c>
      <c r="O1294" t="n">
        <v>15065.56</v>
      </c>
      <c r="P1294" t="n">
        <v>93.59999999999999</v>
      </c>
      <c r="Q1294" t="n">
        <v>624.02</v>
      </c>
      <c r="R1294" t="n">
        <v>42.32</v>
      </c>
      <c r="S1294" t="n">
        <v>29.8</v>
      </c>
      <c r="T1294" t="n">
        <v>5135.4</v>
      </c>
      <c r="U1294" t="n">
        <v>0.7</v>
      </c>
      <c r="V1294" t="n">
        <v>0.84</v>
      </c>
      <c r="W1294" t="n">
        <v>2.38</v>
      </c>
      <c r="X1294" t="n">
        <v>0.32</v>
      </c>
      <c r="Y1294" t="n">
        <v>1</v>
      </c>
      <c r="Z1294" t="n">
        <v>10</v>
      </c>
    </row>
    <row r="1295">
      <c r="A1295" t="n">
        <v>14</v>
      </c>
      <c r="B1295" t="n">
        <v>55</v>
      </c>
      <c r="C1295" t="inlineStr">
        <is>
          <t xml:space="preserve">CONCLUIDO	</t>
        </is>
      </c>
      <c r="D1295" t="n">
        <v>7.4033</v>
      </c>
      <c r="E1295" t="n">
        <v>13.51</v>
      </c>
      <c r="F1295" t="n">
        <v>11.04</v>
      </c>
      <c r="G1295" t="n">
        <v>41.4</v>
      </c>
      <c r="H1295" t="n">
        <v>0.66</v>
      </c>
      <c r="I1295" t="n">
        <v>16</v>
      </c>
      <c r="J1295" t="n">
        <v>120.58</v>
      </c>
      <c r="K1295" t="n">
        <v>43.4</v>
      </c>
      <c r="L1295" t="n">
        <v>4.5</v>
      </c>
      <c r="M1295" t="n">
        <v>14</v>
      </c>
      <c r="N1295" t="n">
        <v>17.68</v>
      </c>
      <c r="O1295" t="n">
        <v>15105.7</v>
      </c>
      <c r="P1295" t="n">
        <v>92.33</v>
      </c>
      <c r="Q1295" t="n">
        <v>624.02</v>
      </c>
      <c r="R1295" t="n">
        <v>41.23</v>
      </c>
      <c r="S1295" t="n">
        <v>29.8</v>
      </c>
      <c r="T1295" t="n">
        <v>4591.56</v>
      </c>
      <c r="U1295" t="n">
        <v>0.72</v>
      </c>
      <c r="V1295" t="n">
        <v>0.85</v>
      </c>
      <c r="W1295" t="n">
        <v>2.38</v>
      </c>
      <c r="X1295" t="n">
        <v>0.29</v>
      </c>
      <c r="Y1295" t="n">
        <v>1</v>
      </c>
      <c r="Z1295" t="n">
        <v>10</v>
      </c>
    </row>
    <row r="1296">
      <c r="A1296" t="n">
        <v>15</v>
      </c>
      <c r="B1296" t="n">
        <v>55</v>
      </c>
      <c r="C1296" t="inlineStr">
        <is>
          <t xml:space="preserve">CONCLUIDO	</t>
        </is>
      </c>
      <c r="D1296" t="n">
        <v>7.4199</v>
      </c>
      <c r="E1296" t="n">
        <v>13.48</v>
      </c>
      <c r="F1296" t="n">
        <v>11.03</v>
      </c>
      <c r="G1296" t="n">
        <v>44.14</v>
      </c>
      <c r="H1296" t="n">
        <v>0.6899999999999999</v>
      </c>
      <c r="I1296" t="n">
        <v>15</v>
      </c>
      <c r="J1296" t="n">
        <v>120.91</v>
      </c>
      <c r="K1296" t="n">
        <v>43.4</v>
      </c>
      <c r="L1296" t="n">
        <v>4.75</v>
      </c>
      <c r="M1296" t="n">
        <v>13</v>
      </c>
      <c r="N1296" t="n">
        <v>17.76</v>
      </c>
      <c r="O1296" t="n">
        <v>15145.88</v>
      </c>
      <c r="P1296" t="n">
        <v>90.77</v>
      </c>
      <c r="Q1296" t="n">
        <v>624.01</v>
      </c>
      <c r="R1296" t="n">
        <v>41.41</v>
      </c>
      <c r="S1296" t="n">
        <v>29.8</v>
      </c>
      <c r="T1296" t="n">
        <v>4687.52</v>
      </c>
      <c r="U1296" t="n">
        <v>0.72</v>
      </c>
      <c r="V1296" t="n">
        <v>0.85</v>
      </c>
      <c r="W1296" t="n">
        <v>2.37</v>
      </c>
      <c r="X1296" t="n">
        <v>0.29</v>
      </c>
      <c r="Y1296" t="n">
        <v>1</v>
      </c>
      <c r="Z1296" t="n">
        <v>10</v>
      </c>
    </row>
    <row r="1297">
      <c r="A1297" t="n">
        <v>16</v>
      </c>
      <c r="B1297" t="n">
        <v>55</v>
      </c>
      <c r="C1297" t="inlineStr">
        <is>
          <t xml:space="preserve">CONCLUIDO	</t>
        </is>
      </c>
      <c r="D1297" t="n">
        <v>7.4511</v>
      </c>
      <c r="E1297" t="n">
        <v>13.42</v>
      </c>
      <c r="F1297" t="n">
        <v>11</v>
      </c>
      <c r="G1297" t="n">
        <v>47.15</v>
      </c>
      <c r="H1297" t="n">
        <v>0.73</v>
      </c>
      <c r="I1297" t="n">
        <v>14</v>
      </c>
      <c r="J1297" t="n">
        <v>121.23</v>
      </c>
      <c r="K1297" t="n">
        <v>43.4</v>
      </c>
      <c r="L1297" t="n">
        <v>5</v>
      </c>
      <c r="M1297" t="n">
        <v>11</v>
      </c>
      <c r="N1297" t="n">
        <v>17.83</v>
      </c>
      <c r="O1297" t="n">
        <v>15186.08</v>
      </c>
      <c r="P1297" t="n">
        <v>89.31</v>
      </c>
      <c r="Q1297" t="n">
        <v>624.03</v>
      </c>
      <c r="R1297" t="n">
        <v>40.16</v>
      </c>
      <c r="S1297" t="n">
        <v>29.8</v>
      </c>
      <c r="T1297" t="n">
        <v>4070.04</v>
      </c>
      <c r="U1297" t="n">
        <v>0.74</v>
      </c>
      <c r="V1297" t="n">
        <v>0.85</v>
      </c>
      <c r="W1297" t="n">
        <v>2.38</v>
      </c>
      <c r="X1297" t="n">
        <v>0.26</v>
      </c>
      <c r="Y1297" t="n">
        <v>1</v>
      </c>
      <c r="Z1297" t="n">
        <v>10</v>
      </c>
    </row>
    <row r="1298">
      <c r="A1298" t="n">
        <v>17</v>
      </c>
      <c r="B1298" t="n">
        <v>55</v>
      </c>
      <c r="C1298" t="inlineStr">
        <is>
          <t xml:space="preserve">CONCLUIDO	</t>
        </is>
      </c>
      <c r="D1298" t="n">
        <v>7.4445</v>
      </c>
      <c r="E1298" t="n">
        <v>13.43</v>
      </c>
      <c r="F1298" t="n">
        <v>11.01</v>
      </c>
      <c r="G1298" t="n">
        <v>47.2</v>
      </c>
      <c r="H1298" t="n">
        <v>0.76</v>
      </c>
      <c r="I1298" t="n">
        <v>14</v>
      </c>
      <c r="J1298" t="n">
        <v>121.56</v>
      </c>
      <c r="K1298" t="n">
        <v>43.4</v>
      </c>
      <c r="L1298" t="n">
        <v>5.25</v>
      </c>
      <c r="M1298" t="n">
        <v>8</v>
      </c>
      <c r="N1298" t="n">
        <v>17.91</v>
      </c>
      <c r="O1298" t="n">
        <v>15226.31</v>
      </c>
      <c r="P1298" t="n">
        <v>87.92</v>
      </c>
      <c r="Q1298" t="n">
        <v>623.97</v>
      </c>
      <c r="R1298" t="n">
        <v>40.39</v>
      </c>
      <c r="S1298" t="n">
        <v>29.8</v>
      </c>
      <c r="T1298" t="n">
        <v>4184.03</v>
      </c>
      <c r="U1298" t="n">
        <v>0.74</v>
      </c>
      <c r="V1298" t="n">
        <v>0.85</v>
      </c>
      <c r="W1298" t="n">
        <v>2.38</v>
      </c>
      <c r="X1298" t="n">
        <v>0.27</v>
      </c>
      <c r="Y1298" t="n">
        <v>1</v>
      </c>
      <c r="Z1298" t="n">
        <v>10</v>
      </c>
    </row>
    <row r="1299">
      <c r="A1299" t="n">
        <v>18</v>
      </c>
      <c r="B1299" t="n">
        <v>55</v>
      </c>
      <c r="C1299" t="inlineStr">
        <is>
          <t xml:space="preserve">CONCLUIDO	</t>
        </is>
      </c>
      <c r="D1299" t="n">
        <v>7.459</v>
      </c>
      <c r="E1299" t="n">
        <v>13.41</v>
      </c>
      <c r="F1299" t="n">
        <v>11.01</v>
      </c>
      <c r="G1299" t="n">
        <v>50.82</v>
      </c>
      <c r="H1299" t="n">
        <v>0.8</v>
      </c>
      <c r="I1299" t="n">
        <v>13</v>
      </c>
      <c r="J1299" t="n">
        <v>121.89</v>
      </c>
      <c r="K1299" t="n">
        <v>43.4</v>
      </c>
      <c r="L1299" t="n">
        <v>5.5</v>
      </c>
      <c r="M1299" t="n">
        <v>5</v>
      </c>
      <c r="N1299" t="n">
        <v>17.99</v>
      </c>
      <c r="O1299" t="n">
        <v>15266.56</v>
      </c>
      <c r="P1299" t="n">
        <v>87.67</v>
      </c>
      <c r="Q1299" t="n">
        <v>623.98</v>
      </c>
      <c r="R1299" t="n">
        <v>40.16</v>
      </c>
      <c r="S1299" t="n">
        <v>29.8</v>
      </c>
      <c r="T1299" t="n">
        <v>4073.88</v>
      </c>
      <c r="U1299" t="n">
        <v>0.74</v>
      </c>
      <c r="V1299" t="n">
        <v>0.85</v>
      </c>
      <c r="W1299" t="n">
        <v>2.39</v>
      </c>
      <c r="X1299" t="n">
        <v>0.27</v>
      </c>
      <c r="Y1299" t="n">
        <v>1</v>
      </c>
      <c r="Z1299" t="n">
        <v>10</v>
      </c>
    </row>
    <row r="1300">
      <c r="A1300" t="n">
        <v>19</v>
      </c>
      <c r="B1300" t="n">
        <v>55</v>
      </c>
      <c r="C1300" t="inlineStr">
        <is>
          <t xml:space="preserve">CONCLUIDO	</t>
        </is>
      </c>
      <c r="D1300" t="n">
        <v>7.4638</v>
      </c>
      <c r="E1300" t="n">
        <v>13.4</v>
      </c>
      <c r="F1300" t="n">
        <v>11</v>
      </c>
      <c r="G1300" t="n">
        <v>50.78</v>
      </c>
      <c r="H1300" t="n">
        <v>0.83</v>
      </c>
      <c r="I1300" t="n">
        <v>13</v>
      </c>
      <c r="J1300" t="n">
        <v>122.21</v>
      </c>
      <c r="K1300" t="n">
        <v>43.4</v>
      </c>
      <c r="L1300" t="n">
        <v>5.75</v>
      </c>
      <c r="M1300" t="n">
        <v>2</v>
      </c>
      <c r="N1300" t="n">
        <v>18.06</v>
      </c>
      <c r="O1300" t="n">
        <v>15306.85</v>
      </c>
      <c r="P1300" t="n">
        <v>87.61</v>
      </c>
      <c r="Q1300" t="n">
        <v>624.03</v>
      </c>
      <c r="R1300" t="n">
        <v>39.97</v>
      </c>
      <c r="S1300" t="n">
        <v>29.8</v>
      </c>
      <c r="T1300" t="n">
        <v>3977.43</v>
      </c>
      <c r="U1300" t="n">
        <v>0.75</v>
      </c>
      <c r="V1300" t="n">
        <v>0.85</v>
      </c>
      <c r="W1300" t="n">
        <v>2.38</v>
      </c>
      <c r="X1300" t="n">
        <v>0.26</v>
      </c>
      <c r="Y1300" t="n">
        <v>1</v>
      </c>
      <c r="Z1300" t="n">
        <v>10</v>
      </c>
    </row>
    <row r="1301">
      <c r="A1301" t="n">
        <v>20</v>
      </c>
      <c r="B1301" t="n">
        <v>55</v>
      </c>
      <c r="C1301" t="inlineStr">
        <is>
          <t xml:space="preserve">CONCLUIDO	</t>
        </is>
      </c>
      <c r="D1301" t="n">
        <v>7.4619</v>
      </c>
      <c r="E1301" t="n">
        <v>13.4</v>
      </c>
      <c r="F1301" t="n">
        <v>11.01</v>
      </c>
      <c r="G1301" t="n">
        <v>50.8</v>
      </c>
      <c r="H1301" t="n">
        <v>0.86</v>
      </c>
      <c r="I1301" t="n">
        <v>13</v>
      </c>
      <c r="J1301" t="n">
        <v>122.54</v>
      </c>
      <c r="K1301" t="n">
        <v>43.4</v>
      </c>
      <c r="L1301" t="n">
        <v>6</v>
      </c>
      <c r="M1301" t="n">
        <v>1</v>
      </c>
      <c r="N1301" t="n">
        <v>18.14</v>
      </c>
      <c r="O1301" t="n">
        <v>15347.16</v>
      </c>
      <c r="P1301" t="n">
        <v>87.68000000000001</v>
      </c>
      <c r="Q1301" t="n">
        <v>624.03</v>
      </c>
      <c r="R1301" t="n">
        <v>39.91</v>
      </c>
      <c r="S1301" t="n">
        <v>29.8</v>
      </c>
      <c r="T1301" t="n">
        <v>3948.7</v>
      </c>
      <c r="U1301" t="n">
        <v>0.75</v>
      </c>
      <c r="V1301" t="n">
        <v>0.85</v>
      </c>
      <c r="W1301" t="n">
        <v>2.39</v>
      </c>
      <c r="X1301" t="n">
        <v>0.26</v>
      </c>
      <c r="Y1301" t="n">
        <v>1</v>
      </c>
      <c r="Z1301" t="n">
        <v>10</v>
      </c>
    </row>
    <row r="1302">
      <c r="A1302" t="n">
        <v>21</v>
      </c>
      <c r="B1302" t="n">
        <v>55</v>
      </c>
      <c r="C1302" t="inlineStr">
        <is>
          <t xml:space="preserve">CONCLUIDO	</t>
        </is>
      </c>
      <c r="D1302" t="n">
        <v>7.4618</v>
      </c>
      <c r="E1302" t="n">
        <v>13.4</v>
      </c>
      <c r="F1302" t="n">
        <v>11.01</v>
      </c>
      <c r="G1302" t="n">
        <v>50.8</v>
      </c>
      <c r="H1302" t="n">
        <v>0.9</v>
      </c>
      <c r="I1302" t="n">
        <v>13</v>
      </c>
      <c r="J1302" t="n">
        <v>122.87</v>
      </c>
      <c r="K1302" t="n">
        <v>43.4</v>
      </c>
      <c r="L1302" t="n">
        <v>6.25</v>
      </c>
      <c r="M1302" t="n">
        <v>0</v>
      </c>
      <c r="N1302" t="n">
        <v>18.22</v>
      </c>
      <c r="O1302" t="n">
        <v>15387.5</v>
      </c>
      <c r="P1302" t="n">
        <v>87.84</v>
      </c>
      <c r="Q1302" t="n">
        <v>624.03</v>
      </c>
      <c r="R1302" t="n">
        <v>39.92</v>
      </c>
      <c r="S1302" t="n">
        <v>29.8</v>
      </c>
      <c r="T1302" t="n">
        <v>3955.03</v>
      </c>
      <c r="U1302" t="n">
        <v>0.75</v>
      </c>
      <c r="V1302" t="n">
        <v>0.85</v>
      </c>
      <c r="W1302" t="n">
        <v>2.39</v>
      </c>
      <c r="X1302" t="n">
        <v>0.26</v>
      </c>
      <c r="Y1302" t="n">
        <v>1</v>
      </c>
      <c r="Z1302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130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INDEX(resultados!$A$2:$ZZ$1302, 1, MATCH($B$1, resultados!$A$1:$ZZ$1, 0))</f>
        <v/>
      </c>
      <c r="B7">
        <f>INDEX(resultados!$A$2:$ZZ$1302, 1, MATCH($B$2, resultados!$A$1:$ZZ$1, 0))</f>
        <v/>
      </c>
      <c r="C7">
        <f>INDEX(resultados!$A$2:$ZZ$1302, 1, MATCH($B$3, resultados!$A$1:$ZZ$1, 0))</f>
        <v/>
      </c>
    </row>
    <row r="8">
      <c r="A8">
        <f>INDEX(resultados!$A$2:$ZZ$1302, 2, MATCH($B$1, resultados!$A$1:$ZZ$1, 0))</f>
        <v/>
      </c>
      <c r="B8">
        <f>INDEX(resultados!$A$2:$ZZ$1302, 2, MATCH($B$2, resultados!$A$1:$ZZ$1, 0))</f>
        <v/>
      </c>
      <c r="C8">
        <f>INDEX(resultados!$A$2:$ZZ$1302, 2, MATCH($B$3, resultados!$A$1:$ZZ$1, 0))</f>
        <v/>
      </c>
    </row>
    <row r="9">
      <c r="A9">
        <f>INDEX(resultados!$A$2:$ZZ$1302, 3, MATCH($B$1, resultados!$A$1:$ZZ$1, 0))</f>
        <v/>
      </c>
      <c r="B9">
        <f>INDEX(resultados!$A$2:$ZZ$1302, 3, MATCH($B$2, resultados!$A$1:$ZZ$1, 0))</f>
        <v/>
      </c>
      <c r="C9">
        <f>INDEX(resultados!$A$2:$ZZ$1302, 3, MATCH($B$3, resultados!$A$1:$ZZ$1, 0))</f>
        <v/>
      </c>
    </row>
    <row r="10">
      <c r="A10">
        <f>INDEX(resultados!$A$2:$ZZ$1302, 4, MATCH($B$1, resultados!$A$1:$ZZ$1, 0))</f>
        <v/>
      </c>
      <c r="B10">
        <f>INDEX(resultados!$A$2:$ZZ$1302, 4, MATCH($B$2, resultados!$A$1:$ZZ$1, 0))</f>
        <v/>
      </c>
      <c r="C10">
        <f>INDEX(resultados!$A$2:$ZZ$1302, 4, MATCH($B$3, resultados!$A$1:$ZZ$1, 0))</f>
        <v/>
      </c>
    </row>
    <row r="11">
      <c r="A11">
        <f>INDEX(resultados!$A$2:$ZZ$1302, 5, MATCH($B$1, resultados!$A$1:$ZZ$1, 0))</f>
        <v/>
      </c>
      <c r="B11">
        <f>INDEX(resultados!$A$2:$ZZ$1302, 5, MATCH($B$2, resultados!$A$1:$ZZ$1, 0))</f>
        <v/>
      </c>
      <c r="C11">
        <f>INDEX(resultados!$A$2:$ZZ$1302, 5, MATCH($B$3, resultados!$A$1:$ZZ$1, 0))</f>
        <v/>
      </c>
    </row>
    <row r="12">
      <c r="A12">
        <f>INDEX(resultados!$A$2:$ZZ$1302, 6, MATCH($B$1, resultados!$A$1:$ZZ$1, 0))</f>
        <v/>
      </c>
      <c r="B12">
        <f>INDEX(resultados!$A$2:$ZZ$1302, 6, MATCH($B$2, resultados!$A$1:$ZZ$1, 0))</f>
        <v/>
      </c>
      <c r="C12">
        <f>INDEX(resultados!$A$2:$ZZ$1302, 6, MATCH($B$3, resultados!$A$1:$ZZ$1, 0))</f>
        <v/>
      </c>
    </row>
    <row r="13">
      <c r="A13">
        <f>INDEX(resultados!$A$2:$ZZ$1302, 7, MATCH($B$1, resultados!$A$1:$ZZ$1, 0))</f>
        <v/>
      </c>
      <c r="B13">
        <f>INDEX(resultados!$A$2:$ZZ$1302, 7, MATCH($B$2, resultados!$A$1:$ZZ$1, 0))</f>
        <v/>
      </c>
      <c r="C13">
        <f>INDEX(resultados!$A$2:$ZZ$1302, 7, MATCH($B$3, resultados!$A$1:$ZZ$1, 0))</f>
        <v/>
      </c>
    </row>
    <row r="14">
      <c r="A14">
        <f>INDEX(resultados!$A$2:$ZZ$1302, 8, MATCH($B$1, resultados!$A$1:$ZZ$1, 0))</f>
        <v/>
      </c>
      <c r="B14">
        <f>INDEX(resultados!$A$2:$ZZ$1302, 8, MATCH($B$2, resultados!$A$1:$ZZ$1, 0))</f>
        <v/>
      </c>
      <c r="C14">
        <f>INDEX(resultados!$A$2:$ZZ$1302, 8, MATCH($B$3, resultados!$A$1:$ZZ$1, 0))</f>
        <v/>
      </c>
    </row>
    <row r="15">
      <c r="A15">
        <f>INDEX(resultados!$A$2:$ZZ$1302, 9, MATCH($B$1, resultados!$A$1:$ZZ$1, 0))</f>
        <v/>
      </c>
      <c r="B15">
        <f>INDEX(resultados!$A$2:$ZZ$1302, 9, MATCH($B$2, resultados!$A$1:$ZZ$1, 0))</f>
        <v/>
      </c>
      <c r="C15">
        <f>INDEX(resultados!$A$2:$ZZ$1302, 9, MATCH($B$3, resultados!$A$1:$ZZ$1, 0))</f>
        <v/>
      </c>
    </row>
    <row r="16">
      <c r="A16">
        <f>INDEX(resultados!$A$2:$ZZ$1302, 10, MATCH($B$1, resultados!$A$1:$ZZ$1, 0))</f>
        <v/>
      </c>
      <c r="B16">
        <f>INDEX(resultados!$A$2:$ZZ$1302, 10, MATCH($B$2, resultados!$A$1:$ZZ$1, 0))</f>
        <v/>
      </c>
      <c r="C16">
        <f>INDEX(resultados!$A$2:$ZZ$1302, 10, MATCH($B$3, resultados!$A$1:$ZZ$1, 0))</f>
        <v/>
      </c>
    </row>
    <row r="17">
      <c r="A17">
        <f>INDEX(resultados!$A$2:$ZZ$1302, 11, MATCH($B$1, resultados!$A$1:$ZZ$1, 0))</f>
        <v/>
      </c>
      <c r="B17">
        <f>INDEX(resultados!$A$2:$ZZ$1302, 11, MATCH($B$2, resultados!$A$1:$ZZ$1, 0))</f>
        <v/>
      </c>
      <c r="C17">
        <f>INDEX(resultados!$A$2:$ZZ$1302, 11, MATCH($B$3, resultados!$A$1:$ZZ$1, 0))</f>
        <v/>
      </c>
    </row>
    <row r="18">
      <c r="A18">
        <f>INDEX(resultados!$A$2:$ZZ$1302, 12, MATCH($B$1, resultados!$A$1:$ZZ$1, 0))</f>
        <v/>
      </c>
      <c r="B18">
        <f>INDEX(resultados!$A$2:$ZZ$1302, 12, MATCH($B$2, resultados!$A$1:$ZZ$1, 0))</f>
        <v/>
      </c>
      <c r="C18">
        <f>INDEX(resultados!$A$2:$ZZ$1302, 12, MATCH($B$3, resultados!$A$1:$ZZ$1, 0))</f>
        <v/>
      </c>
    </row>
    <row r="19">
      <c r="A19">
        <f>INDEX(resultados!$A$2:$ZZ$1302, 13, MATCH($B$1, resultados!$A$1:$ZZ$1, 0))</f>
        <v/>
      </c>
      <c r="B19">
        <f>INDEX(resultados!$A$2:$ZZ$1302, 13, MATCH($B$2, resultados!$A$1:$ZZ$1, 0))</f>
        <v/>
      </c>
      <c r="C19">
        <f>INDEX(resultados!$A$2:$ZZ$1302, 13, MATCH($B$3, resultados!$A$1:$ZZ$1, 0))</f>
        <v/>
      </c>
    </row>
    <row r="20">
      <c r="A20">
        <f>INDEX(resultados!$A$2:$ZZ$1302, 14, MATCH($B$1, resultados!$A$1:$ZZ$1, 0))</f>
        <v/>
      </c>
      <c r="B20">
        <f>INDEX(resultados!$A$2:$ZZ$1302, 14, MATCH($B$2, resultados!$A$1:$ZZ$1, 0))</f>
        <v/>
      </c>
      <c r="C20">
        <f>INDEX(resultados!$A$2:$ZZ$1302, 14, MATCH($B$3, resultados!$A$1:$ZZ$1, 0))</f>
        <v/>
      </c>
    </row>
    <row r="21">
      <c r="A21">
        <f>INDEX(resultados!$A$2:$ZZ$1302, 15, MATCH($B$1, resultados!$A$1:$ZZ$1, 0))</f>
        <v/>
      </c>
      <c r="B21">
        <f>INDEX(resultados!$A$2:$ZZ$1302, 15, MATCH($B$2, resultados!$A$1:$ZZ$1, 0))</f>
        <v/>
      </c>
      <c r="C21">
        <f>INDEX(resultados!$A$2:$ZZ$1302, 15, MATCH($B$3, resultados!$A$1:$ZZ$1, 0))</f>
        <v/>
      </c>
    </row>
    <row r="22">
      <c r="A22">
        <f>INDEX(resultados!$A$2:$ZZ$1302, 16, MATCH($B$1, resultados!$A$1:$ZZ$1, 0))</f>
        <v/>
      </c>
      <c r="B22">
        <f>INDEX(resultados!$A$2:$ZZ$1302, 16, MATCH($B$2, resultados!$A$1:$ZZ$1, 0))</f>
        <v/>
      </c>
      <c r="C22">
        <f>INDEX(resultados!$A$2:$ZZ$1302, 16, MATCH($B$3, resultados!$A$1:$ZZ$1, 0))</f>
        <v/>
      </c>
    </row>
    <row r="23">
      <c r="A23">
        <f>INDEX(resultados!$A$2:$ZZ$1302, 17, MATCH($B$1, resultados!$A$1:$ZZ$1, 0))</f>
        <v/>
      </c>
      <c r="B23">
        <f>INDEX(resultados!$A$2:$ZZ$1302, 17, MATCH($B$2, resultados!$A$1:$ZZ$1, 0))</f>
        <v/>
      </c>
      <c r="C23">
        <f>INDEX(resultados!$A$2:$ZZ$1302, 17, MATCH($B$3, resultados!$A$1:$ZZ$1, 0))</f>
        <v/>
      </c>
    </row>
    <row r="24">
      <c r="A24">
        <f>INDEX(resultados!$A$2:$ZZ$1302, 18, MATCH($B$1, resultados!$A$1:$ZZ$1, 0))</f>
        <v/>
      </c>
      <c r="B24">
        <f>INDEX(resultados!$A$2:$ZZ$1302, 18, MATCH($B$2, resultados!$A$1:$ZZ$1, 0))</f>
        <v/>
      </c>
      <c r="C24">
        <f>INDEX(resultados!$A$2:$ZZ$1302, 18, MATCH($B$3, resultados!$A$1:$ZZ$1, 0))</f>
        <v/>
      </c>
    </row>
    <row r="25">
      <c r="A25">
        <f>INDEX(resultados!$A$2:$ZZ$1302, 19, MATCH($B$1, resultados!$A$1:$ZZ$1, 0))</f>
        <v/>
      </c>
      <c r="B25">
        <f>INDEX(resultados!$A$2:$ZZ$1302, 19, MATCH($B$2, resultados!$A$1:$ZZ$1, 0))</f>
        <v/>
      </c>
      <c r="C25">
        <f>INDEX(resultados!$A$2:$ZZ$1302, 19, MATCH($B$3, resultados!$A$1:$ZZ$1, 0))</f>
        <v/>
      </c>
    </row>
    <row r="26">
      <c r="A26">
        <f>INDEX(resultados!$A$2:$ZZ$1302, 20, MATCH($B$1, resultados!$A$1:$ZZ$1, 0))</f>
        <v/>
      </c>
      <c r="B26">
        <f>INDEX(resultados!$A$2:$ZZ$1302, 20, MATCH($B$2, resultados!$A$1:$ZZ$1, 0))</f>
        <v/>
      </c>
      <c r="C26">
        <f>INDEX(resultados!$A$2:$ZZ$1302, 20, MATCH($B$3, resultados!$A$1:$ZZ$1, 0))</f>
        <v/>
      </c>
    </row>
    <row r="27">
      <c r="A27">
        <f>INDEX(resultados!$A$2:$ZZ$1302, 21, MATCH($B$1, resultados!$A$1:$ZZ$1, 0))</f>
        <v/>
      </c>
      <c r="B27">
        <f>INDEX(resultados!$A$2:$ZZ$1302, 21, MATCH($B$2, resultados!$A$1:$ZZ$1, 0))</f>
        <v/>
      </c>
      <c r="C27">
        <f>INDEX(resultados!$A$2:$ZZ$1302, 21, MATCH($B$3, resultados!$A$1:$ZZ$1, 0))</f>
        <v/>
      </c>
    </row>
    <row r="28">
      <c r="A28">
        <f>INDEX(resultados!$A$2:$ZZ$1302, 22, MATCH($B$1, resultados!$A$1:$ZZ$1, 0))</f>
        <v/>
      </c>
      <c r="B28">
        <f>INDEX(resultados!$A$2:$ZZ$1302, 22, MATCH($B$2, resultados!$A$1:$ZZ$1, 0))</f>
        <v/>
      </c>
      <c r="C28">
        <f>INDEX(resultados!$A$2:$ZZ$1302, 22, MATCH($B$3, resultados!$A$1:$ZZ$1, 0))</f>
        <v/>
      </c>
    </row>
    <row r="29">
      <c r="A29">
        <f>INDEX(resultados!$A$2:$ZZ$1302, 23, MATCH($B$1, resultados!$A$1:$ZZ$1, 0))</f>
        <v/>
      </c>
      <c r="B29">
        <f>INDEX(resultados!$A$2:$ZZ$1302, 23, MATCH($B$2, resultados!$A$1:$ZZ$1, 0))</f>
        <v/>
      </c>
      <c r="C29">
        <f>INDEX(resultados!$A$2:$ZZ$1302, 23, MATCH($B$3, resultados!$A$1:$ZZ$1, 0))</f>
        <v/>
      </c>
    </row>
    <row r="30">
      <c r="A30">
        <f>INDEX(resultados!$A$2:$ZZ$1302, 24, MATCH($B$1, resultados!$A$1:$ZZ$1, 0))</f>
        <v/>
      </c>
      <c r="B30">
        <f>INDEX(resultados!$A$2:$ZZ$1302, 24, MATCH($B$2, resultados!$A$1:$ZZ$1, 0))</f>
        <v/>
      </c>
      <c r="C30">
        <f>INDEX(resultados!$A$2:$ZZ$1302, 24, MATCH($B$3, resultados!$A$1:$ZZ$1, 0))</f>
        <v/>
      </c>
    </row>
    <row r="31">
      <c r="A31">
        <f>INDEX(resultados!$A$2:$ZZ$1302, 25, MATCH($B$1, resultados!$A$1:$ZZ$1, 0))</f>
        <v/>
      </c>
      <c r="B31">
        <f>INDEX(resultados!$A$2:$ZZ$1302, 25, MATCH($B$2, resultados!$A$1:$ZZ$1, 0))</f>
        <v/>
      </c>
      <c r="C31">
        <f>INDEX(resultados!$A$2:$ZZ$1302, 25, MATCH($B$3, resultados!$A$1:$ZZ$1, 0))</f>
        <v/>
      </c>
    </row>
    <row r="32">
      <c r="A32">
        <f>INDEX(resultados!$A$2:$ZZ$1302, 26, MATCH($B$1, resultados!$A$1:$ZZ$1, 0))</f>
        <v/>
      </c>
      <c r="B32">
        <f>INDEX(resultados!$A$2:$ZZ$1302, 26, MATCH($B$2, resultados!$A$1:$ZZ$1, 0))</f>
        <v/>
      </c>
      <c r="C32">
        <f>INDEX(resultados!$A$2:$ZZ$1302, 26, MATCH($B$3, resultados!$A$1:$ZZ$1, 0))</f>
        <v/>
      </c>
    </row>
    <row r="33">
      <c r="A33">
        <f>INDEX(resultados!$A$2:$ZZ$1302, 27, MATCH($B$1, resultados!$A$1:$ZZ$1, 0))</f>
        <v/>
      </c>
      <c r="B33">
        <f>INDEX(resultados!$A$2:$ZZ$1302, 27, MATCH($B$2, resultados!$A$1:$ZZ$1, 0))</f>
        <v/>
      </c>
      <c r="C33">
        <f>INDEX(resultados!$A$2:$ZZ$1302, 27, MATCH($B$3, resultados!$A$1:$ZZ$1, 0))</f>
        <v/>
      </c>
    </row>
    <row r="34">
      <c r="A34">
        <f>INDEX(resultados!$A$2:$ZZ$1302, 28, MATCH($B$1, resultados!$A$1:$ZZ$1, 0))</f>
        <v/>
      </c>
      <c r="B34">
        <f>INDEX(resultados!$A$2:$ZZ$1302, 28, MATCH($B$2, resultados!$A$1:$ZZ$1, 0))</f>
        <v/>
      </c>
      <c r="C34">
        <f>INDEX(resultados!$A$2:$ZZ$1302, 28, MATCH($B$3, resultados!$A$1:$ZZ$1, 0))</f>
        <v/>
      </c>
    </row>
    <row r="35">
      <c r="A35">
        <f>INDEX(resultados!$A$2:$ZZ$1302, 29, MATCH($B$1, resultados!$A$1:$ZZ$1, 0))</f>
        <v/>
      </c>
      <c r="B35">
        <f>INDEX(resultados!$A$2:$ZZ$1302, 29, MATCH($B$2, resultados!$A$1:$ZZ$1, 0))</f>
        <v/>
      </c>
      <c r="C35">
        <f>INDEX(resultados!$A$2:$ZZ$1302, 29, MATCH($B$3, resultados!$A$1:$ZZ$1, 0))</f>
        <v/>
      </c>
    </row>
    <row r="36">
      <c r="A36">
        <f>INDEX(resultados!$A$2:$ZZ$1302, 30, MATCH($B$1, resultados!$A$1:$ZZ$1, 0))</f>
        <v/>
      </c>
      <c r="B36">
        <f>INDEX(resultados!$A$2:$ZZ$1302, 30, MATCH($B$2, resultados!$A$1:$ZZ$1, 0))</f>
        <v/>
      </c>
      <c r="C36">
        <f>INDEX(resultados!$A$2:$ZZ$1302, 30, MATCH($B$3, resultados!$A$1:$ZZ$1, 0))</f>
        <v/>
      </c>
    </row>
    <row r="37">
      <c r="A37">
        <f>INDEX(resultados!$A$2:$ZZ$1302, 31, MATCH($B$1, resultados!$A$1:$ZZ$1, 0))</f>
        <v/>
      </c>
      <c r="B37">
        <f>INDEX(resultados!$A$2:$ZZ$1302, 31, MATCH($B$2, resultados!$A$1:$ZZ$1, 0))</f>
        <v/>
      </c>
      <c r="C37">
        <f>INDEX(resultados!$A$2:$ZZ$1302, 31, MATCH($B$3, resultados!$A$1:$ZZ$1, 0))</f>
        <v/>
      </c>
    </row>
    <row r="38">
      <c r="A38">
        <f>INDEX(resultados!$A$2:$ZZ$1302, 32, MATCH($B$1, resultados!$A$1:$ZZ$1, 0))</f>
        <v/>
      </c>
      <c r="B38">
        <f>INDEX(resultados!$A$2:$ZZ$1302, 32, MATCH($B$2, resultados!$A$1:$ZZ$1, 0))</f>
        <v/>
      </c>
      <c r="C38">
        <f>INDEX(resultados!$A$2:$ZZ$1302, 32, MATCH($B$3, resultados!$A$1:$ZZ$1, 0))</f>
        <v/>
      </c>
    </row>
    <row r="39">
      <c r="A39">
        <f>INDEX(resultados!$A$2:$ZZ$1302, 33, MATCH($B$1, resultados!$A$1:$ZZ$1, 0))</f>
        <v/>
      </c>
      <c r="B39">
        <f>INDEX(resultados!$A$2:$ZZ$1302, 33, MATCH($B$2, resultados!$A$1:$ZZ$1, 0))</f>
        <v/>
      </c>
      <c r="C39">
        <f>INDEX(resultados!$A$2:$ZZ$1302, 33, MATCH($B$3, resultados!$A$1:$ZZ$1, 0))</f>
        <v/>
      </c>
    </row>
    <row r="40">
      <c r="A40">
        <f>INDEX(resultados!$A$2:$ZZ$1302, 34, MATCH($B$1, resultados!$A$1:$ZZ$1, 0))</f>
        <v/>
      </c>
      <c r="B40">
        <f>INDEX(resultados!$A$2:$ZZ$1302, 34, MATCH($B$2, resultados!$A$1:$ZZ$1, 0))</f>
        <v/>
      </c>
      <c r="C40">
        <f>INDEX(resultados!$A$2:$ZZ$1302, 34, MATCH($B$3, resultados!$A$1:$ZZ$1, 0))</f>
        <v/>
      </c>
    </row>
    <row r="41">
      <c r="A41">
        <f>INDEX(resultados!$A$2:$ZZ$1302, 35, MATCH($B$1, resultados!$A$1:$ZZ$1, 0))</f>
        <v/>
      </c>
      <c r="B41">
        <f>INDEX(resultados!$A$2:$ZZ$1302, 35, MATCH($B$2, resultados!$A$1:$ZZ$1, 0))</f>
        <v/>
      </c>
      <c r="C41">
        <f>INDEX(resultados!$A$2:$ZZ$1302, 35, MATCH($B$3, resultados!$A$1:$ZZ$1, 0))</f>
        <v/>
      </c>
    </row>
    <row r="42">
      <c r="A42">
        <f>INDEX(resultados!$A$2:$ZZ$1302, 36, MATCH($B$1, resultados!$A$1:$ZZ$1, 0))</f>
        <v/>
      </c>
      <c r="B42">
        <f>INDEX(resultados!$A$2:$ZZ$1302, 36, MATCH($B$2, resultados!$A$1:$ZZ$1, 0))</f>
        <v/>
      </c>
      <c r="C42">
        <f>INDEX(resultados!$A$2:$ZZ$1302, 36, MATCH($B$3, resultados!$A$1:$ZZ$1, 0))</f>
        <v/>
      </c>
    </row>
    <row r="43">
      <c r="A43">
        <f>INDEX(resultados!$A$2:$ZZ$1302, 37, MATCH($B$1, resultados!$A$1:$ZZ$1, 0))</f>
        <v/>
      </c>
      <c r="B43">
        <f>INDEX(resultados!$A$2:$ZZ$1302, 37, MATCH($B$2, resultados!$A$1:$ZZ$1, 0))</f>
        <v/>
      </c>
      <c r="C43">
        <f>INDEX(resultados!$A$2:$ZZ$1302, 37, MATCH($B$3, resultados!$A$1:$ZZ$1, 0))</f>
        <v/>
      </c>
    </row>
    <row r="44">
      <c r="A44">
        <f>INDEX(resultados!$A$2:$ZZ$1302, 38, MATCH($B$1, resultados!$A$1:$ZZ$1, 0))</f>
        <v/>
      </c>
      <c r="B44">
        <f>INDEX(resultados!$A$2:$ZZ$1302, 38, MATCH($B$2, resultados!$A$1:$ZZ$1, 0))</f>
        <v/>
      </c>
      <c r="C44">
        <f>INDEX(resultados!$A$2:$ZZ$1302, 38, MATCH($B$3, resultados!$A$1:$ZZ$1, 0))</f>
        <v/>
      </c>
    </row>
    <row r="45">
      <c r="A45">
        <f>INDEX(resultados!$A$2:$ZZ$1302, 39, MATCH($B$1, resultados!$A$1:$ZZ$1, 0))</f>
        <v/>
      </c>
      <c r="B45">
        <f>INDEX(resultados!$A$2:$ZZ$1302, 39, MATCH($B$2, resultados!$A$1:$ZZ$1, 0))</f>
        <v/>
      </c>
      <c r="C45">
        <f>INDEX(resultados!$A$2:$ZZ$1302, 39, MATCH($B$3, resultados!$A$1:$ZZ$1, 0))</f>
        <v/>
      </c>
    </row>
    <row r="46">
      <c r="A46">
        <f>INDEX(resultados!$A$2:$ZZ$1302, 40, MATCH($B$1, resultados!$A$1:$ZZ$1, 0))</f>
        <v/>
      </c>
      <c r="B46">
        <f>INDEX(resultados!$A$2:$ZZ$1302, 40, MATCH($B$2, resultados!$A$1:$ZZ$1, 0))</f>
        <v/>
      </c>
      <c r="C46">
        <f>INDEX(resultados!$A$2:$ZZ$1302, 40, MATCH($B$3, resultados!$A$1:$ZZ$1, 0))</f>
        <v/>
      </c>
    </row>
    <row r="47">
      <c r="A47">
        <f>INDEX(resultados!$A$2:$ZZ$1302, 41, MATCH($B$1, resultados!$A$1:$ZZ$1, 0))</f>
        <v/>
      </c>
      <c r="B47">
        <f>INDEX(resultados!$A$2:$ZZ$1302, 41, MATCH($B$2, resultados!$A$1:$ZZ$1, 0))</f>
        <v/>
      </c>
      <c r="C47">
        <f>INDEX(resultados!$A$2:$ZZ$1302, 41, MATCH($B$3, resultados!$A$1:$ZZ$1, 0))</f>
        <v/>
      </c>
    </row>
    <row r="48">
      <c r="A48">
        <f>INDEX(resultados!$A$2:$ZZ$1302, 42, MATCH($B$1, resultados!$A$1:$ZZ$1, 0))</f>
        <v/>
      </c>
      <c r="B48">
        <f>INDEX(resultados!$A$2:$ZZ$1302, 42, MATCH($B$2, resultados!$A$1:$ZZ$1, 0))</f>
        <v/>
      </c>
      <c r="C48">
        <f>INDEX(resultados!$A$2:$ZZ$1302, 42, MATCH($B$3, resultados!$A$1:$ZZ$1, 0))</f>
        <v/>
      </c>
    </row>
    <row r="49">
      <c r="A49">
        <f>INDEX(resultados!$A$2:$ZZ$1302, 43, MATCH($B$1, resultados!$A$1:$ZZ$1, 0))</f>
        <v/>
      </c>
      <c r="B49">
        <f>INDEX(resultados!$A$2:$ZZ$1302, 43, MATCH($B$2, resultados!$A$1:$ZZ$1, 0))</f>
        <v/>
      </c>
      <c r="C49">
        <f>INDEX(resultados!$A$2:$ZZ$1302, 43, MATCH($B$3, resultados!$A$1:$ZZ$1, 0))</f>
        <v/>
      </c>
    </row>
    <row r="50">
      <c r="A50">
        <f>INDEX(resultados!$A$2:$ZZ$1302, 44, MATCH($B$1, resultados!$A$1:$ZZ$1, 0))</f>
        <v/>
      </c>
      <c r="B50">
        <f>INDEX(resultados!$A$2:$ZZ$1302, 44, MATCH($B$2, resultados!$A$1:$ZZ$1, 0))</f>
        <v/>
      </c>
      <c r="C50">
        <f>INDEX(resultados!$A$2:$ZZ$1302, 44, MATCH($B$3, resultados!$A$1:$ZZ$1, 0))</f>
        <v/>
      </c>
    </row>
    <row r="51">
      <c r="A51">
        <f>INDEX(resultados!$A$2:$ZZ$1302, 45, MATCH($B$1, resultados!$A$1:$ZZ$1, 0))</f>
        <v/>
      </c>
      <c r="B51">
        <f>INDEX(resultados!$A$2:$ZZ$1302, 45, MATCH($B$2, resultados!$A$1:$ZZ$1, 0))</f>
        <v/>
      </c>
      <c r="C51">
        <f>INDEX(resultados!$A$2:$ZZ$1302, 45, MATCH($B$3, resultados!$A$1:$ZZ$1, 0))</f>
        <v/>
      </c>
    </row>
    <row r="52">
      <c r="A52">
        <f>INDEX(resultados!$A$2:$ZZ$1302, 46, MATCH($B$1, resultados!$A$1:$ZZ$1, 0))</f>
        <v/>
      </c>
      <c r="B52">
        <f>INDEX(resultados!$A$2:$ZZ$1302, 46, MATCH($B$2, resultados!$A$1:$ZZ$1, 0))</f>
        <v/>
      </c>
      <c r="C52">
        <f>INDEX(resultados!$A$2:$ZZ$1302, 46, MATCH($B$3, resultados!$A$1:$ZZ$1, 0))</f>
        <v/>
      </c>
    </row>
    <row r="53">
      <c r="A53">
        <f>INDEX(resultados!$A$2:$ZZ$1302, 47, MATCH($B$1, resultados!$A$1:$ZZ$1, 0))</f>
        <v/>
      </c>
      <c r="B53">
        <f>INDEX(resultados!$A$2:$ZZ$1302, 47, MATCH($B$2, resultados!$A$1:$ZZ$1, 0))</f>
        <v/>
      </c>
      <c r="C53">
        <f>INDEX(resultados!$A$2:$ZZ$1302, 47, MATCH($B$3, resultados!$A$1:$ZZ$1, 0))</f>
        <v/>
      </c>
    </row>
    <row r="54">
      <c r="A54">
        <f>INDEX(resultados!$A$2:$ZZ$1302, 48, MATCH($B$1, resultados!$A$1:$ZZ$1, 0))</f>
        <v/>
      </c>
      <c r="B54">
        <f>INDEX(resultados!$A$2:$ZZ$1302, 48, MATCH($B$2, resultados!$A$1:$ZZ$1, 0))</f>
        <v/>
      </c>
      <c r="C54">
        <f>INDEX(resultados!$A$2:$ZZ$1302, 48, MATCH($B$3, resultados!$A$1:$ZZ$1, 0))</f>
        <v/>
      </c>
    </row>
    <row r="55">
      <c r="A55">
        <f>INDEX(resultados!$A$2:$ZZ$1302, 49, MATCH($B$1, resultados!$A$1:$ZZ$1, 0))</f>
        <v/>
      </c>
      <c r="B55">
        <f>INDEX(resultados!$A$2:$ZZ$1302, 49, MATCH($B$2, resultados!$A$1:$ZZ$1, 0))</f>
        <v/>
      </c>
      <c r="C55">
        <f>INDEX(resultados!$A$2:$ZZ$1302, 49, MATCH($B$3, resultados!$A$1:$ZZ$1, 0))</f>
        <v/>
      </c>
    </row>
    <row r="56">
      <c r="A56">
        <f>INDEX(resultados!$A$2:$ZZ$1302, 50, MATCH($B$1, resultados!$A$1:$ZZ$1, 0))</f>
        <v/>
      </c>
      <c r="B56">
        <f>INDEX(resultados!$A$2:$ZZ$1302, 50, MATCH($B$2, resultados!$A$1:$ZZ$1, 0))</f>
        <v/>
      </c>
      <c r="C56">
        <f>INDEX(resultados!$A$2:$ZZ$1302, 50, MATCH($B$3, resultados!$A$1:$ZZ$1, 0))</f>
        <v/>
      </c>
    </row>
    <row r="57">
      <c r="A57">
        <f>INDEX(resultados!$A$2:$ZZ$1302, 51, MATCH($B$1, resultados!$A$1:$ZZ$1, 0))</f>
        <v/>
      </c>
      <c r="B57">
        <f>INDEX(resultados!$A$2:$ZZ$1302, 51, MATCH($B$2, resultados!$A$1:$ZZ$1, 0))</f>
        <v/>
      </c>
      <c r="C57">
        <f>INDEX(resultados!$A$2:$ZZ$1302, 51, MATCH($B$3, resultados!$A$1:$ZZ$1, 0))</f>
        <v/>
      </c>
    </row>
    <row r="58">
      <c r="A58">
        <f>INDEX(resultados!$A$2:$ZZ$1302, 52, MATCH($B$1, resultados!$A$1:$ZZ$1, 0))</f>
        <v/>
      </c>
      <c r="B58">
        <f>INDEX(resultados!$A$2:$ZZ$1302, 52, MATCH($B$2, resultados!$A$1:$ZZ$1, 0))</f>
        <v/>
      </c>
      <c r="C58">
        <f>INDEX(resultados!$A$2:$ZZ$1302, 52, MATCH($B$3, resultados!$A$1:$ZZ$1, 0))</f>
        <v/>
      </c>
    </row>
    <row r="59">
      <c r="A59">
        <f>INDEX(resultados!$A$2:$ZZ$1302, 53, MATCH($B$1, resultados!$A$1:$ZZ$1, 0))</f>
        <v/>
      </c>
      <c r="B59">
        <f>INDEX(resultados!$A$2:$ZZ$1302, 53, MATCH($B$2, resultados!$A$1:$ZZ$1, 0))</f>
        <v/>
      </c>
      <c r="C59">
        <f>INDEX(resultados!$A$2:$ZZ$1302, 53, MATCH($B$3, resultados!$A$1:$ZZ$1, 0))</f>
        <v/>
      </c>
    </row>
    <row r="60">
      <c r="A60">
        <f>INDEX(resultados!$A$2:$ZZ$1302, 54, MATCH($B$1, resultados!$A$1:$ZZ$1, 0))</f>
        <v/>
      </c>
      <c r="B60">
        <f>INDEX(resultados!$A$2:$ZZ$1302, 54, MATCH($B$2, resultados!$A$1:$ZZ$1, 0))</f>
        <v/>
      </c>
      <c r="C60">
        <f>INDEX(resultados!$A$2:$ZZ$1302, 54, MATCH($B$3, resultados!$A$1:$ZZ$1, 0))</f>
        <v/>
      </c>
    </row>
    <row r="61">
      <c r="A61">
        <f>INDEX(resultados!$A$2:$ZZ$1302, 55, MATCH($B$1, resultados!$A$1:$ZZ$1, 0))</f>
        <v/>
      </c>
      <c r="B61">
        <f>INDEX(resultados!$A$2:$ZZ$1302, 55, MATCH($B$2, resultados!$A$1:$ZZ$1, 0))</f>
        <v/>
      </c>
      <c r="C61">
        <f>INDEX(resultados!$A$2:$ZZ$1302, 55, MATCH($B$3, resultados!$A$1:$ZZ$1, 0))</f>
        <v/>
      </c>
    </row>
    <row r="62">
      <c r="A62">
        <f>INDEX(resultados!$A$2:$ZZ$1302, 56, MATCH($B$1, resultados!$A$1:$ZZ$1, 0))</f>
        <v/>
      </c>
      <c r="B62">
        <f>INDEX(resultados!$A$2:$ZZ$1302, 56, MATCH($B$2, resultados!$A$1:$ZZ$1, 0))</f>
        <v/>
      </c>
      <c r="C62">
        <f>INDEX(resultados!$A$2:$ZZ$1302, 56, MATCH($B$3, resultados!$A$1:$ZZ$1, 0))</f>
        <v/>
      </c>
    </row>
    <row r="63">
      <c r="A63">
        <f>INDEX(resultados!$A$2:$ZZ$1302, 57, MATCH($B$1, resultados!$A$1:$ZZ$1, 0))</f>
        <v/>
      </c>
      <c r="B63">
        <f>INDEX(resultados!$A$2:$ZZ$1302, 57, MATCH($B$2, resultados!$A$1:$ZZ$1, 0))</f>
        <v/>
      </c>
      <c r="C63">
        <f>INDEX(resultados!$A$2:$ZZ$1302, 57, MATCH($B$3, resultados!$A$1:$ZZ$1, 0))</f>
        <v/>
      </c>
    </row>
    <row r="64">
      <c r="A64">
        <f>INDEX(resultados!$A$2:$ZZ$1302, 58, MATCH($B$1, resultados!$A$1:$ZZ$1, 0))</f>
        <v/>
      </c>
      <c r="B64">
        <f>INDEX(resultados!$A$2:$ZZ$1302, 58, MATCH($B$2, resultados!$A$1:$ZZ$1, 0))</f>
        <v/>
      </c>
      <c r="C64">
        <f>INDEX(resultados!$A$2:$ZZ$1302, 58, MATCH($B$3, resultados!$A$1:$ZZ$1, 0))</f>
        <v/>
      </c>
    </row>
    <row r="65">
      <c r="A65">
        <f>INDEX(resultados!$A$2:$ZZ$1302, 59, MATCH($B$1, resultados!$A$1:$ZZ$1, 0))</f>
        <v/>
      </c>
      <c r="B65">
        <f>INDEX(resultados!$A$2:$ZZ$1302, 59, MATCH($B$2, resultados!$A$1:$ZZ$1, 0))</f>
        <v/>
      </c>
      <c r="C65">
        <f>INDEX(resultados!$A$2:$ZZ$1302, 59, MATCH($B$3, resultados!$A$1:$ZZ$1, 0))</f>
        <v/>
      </c>
    </row>
    <row r="66">
      <c r="A66">
        <f>INDEX(resultados!$A$2:$ZZ$1302, 60, MATCH($B$1, resultados!$A$1:$ZZ$1, 0))</f>
        <v/>
      </c>
      <c r="B66">
        <f>INDEX(resultados!$A$2:$ZZ$1302, 60, MATCH($B$2, resultados!$A$1:$ZZ$1, 0))</f>
        <v/>
      </c>
      <c r="C66">
        <f>INDEX(resultados!$A$2:$ZZ$1302, 60, MATCH($B$3, resultados!$A$1:$ZZ$1, 0))</f>
        <v/>
      </c>
    </row>
    <row r="67">
      <c r="A67">
        <f>INDEX(resultados!$A$2:$ZZ$1302, 61, MATCH($B$1, resultados!$A$1:$ZZ$1, 0))</f>
        <v/>
      </c>
      <c r="B67">
        <f>INDEX(resultados!$A$2:$ZZ$1302, 61, MATCH($B$2, resultados!$A$1:$ZZ$1, 0))</f>
        <v/>
      </c>
      <c r="C67">
        <f>INDEX(resultados!$A$2:$ZZ$1302, 61, MATCH($B$3, resultados!$A$1:$ZZ$1, 0))</f>
        <v/>
      </c>
    </row>
    <row r="68">
      <c r="A68">
        <f>INDEX(resultados!$A$2:$ZZ$1302, 62, MATCH($B$1, resultados!$A$1:$ZZ$1, 0))</f>
        <v/>
      </c>
      <c r="B68">
        <f>INDEX(resultados!$A$2:$ZZ$1302, 62, MATCH($B$2, resultados!$A$1:$ZZ$1, 0))</f>
        <v/>
      </c>
      <c r="C68">
        <f>INDEX(resultados!$A$2:$ZZ$1302, 62, MATCH($B$3, resultados!$A$1:$ZZ$1, 0))</f>
        <v/>
      </c>
    </row>
    <row r="69">
      <c r="A69">
        <f>INDEX(resultados!$A$2:$ZZ$1302, 63, MATCH($B$1, resultados!$A$1:$ZZ$1, 0))</f>
        <v/>
      </c>
      <c r="B69">
        <f>INDEX(resultados!$A$2:$ZZ$1302, 63, MATCH($B$2, resultados!$A$1:$ZZ$1, 0))</f>
        <v/>
      </c>
      <c r="C69">
        <f>INDEX(resultados!$A$2:$ZZ$1302, 63, MATCH($B$3, resultados!$A$1:$ZZ$1, 0))</f>
        <v/>
      </c>
    </row>
    <row r="70">
      <c r="A70">
        <f>INDEX(resultados!$A$2:$ZZ$1302, 64, MATCH($B$1, resultados!$A$1:$ZZ$1, 0))</f>
        <v/>
      </c>
      <c r="B70">
        <f>INDEX(resultados!$A$2:$ZZ$1302, 64, MATCH($B$2, resultados!$A$1:$ZZ$1, 0))</f>
        <v/>
      </c>
      <c r="C70">
        <f>INDEX(resultados!$A$2:$ZZ$1302, 64, MATCH($B$3, resultados!$A$1:$ZZ$1, 0))</f>
        <v/>
      </c>
    </row>
    <row r="71">
      <c r="A71">
        <f>INDEX(resultados!$A$2:$ZZ$1302, 65, MATCH($B$1, resultados!$A$1:$ZZ$1, 0))</f>
        <v/>
      </c>
      <c r="B71">
        <f>INDEX(resultados!$A$2:$ZZ$1302, 65, MATCH($B$2, resultados!$A$1:$ZZ$1, 0))</f>
        <v/>
      </c>
      <c r="C71">
        <f>INDEX(resultados!$A$2:$ZZ$1302, 65, MATCH($B$3, resultados!$A$1:$ZZ$1, 0))</f>
        <v/>
      </c>
    </row>
    <row r="72">
      <c r="A72">
        <f>INDEX(resultados!$A$2:$ZZ$1302, 66, MATCH($B$1, resultados!$A$1:$ZZ$1, 0))</f>
        <v/>
      </c>
      <c r="B72">
        <f>INDEX(resultados!$A$2:$ZZ$1302, 66, MATCH($B$2, resultados!$A$1:$ZZ$1, 0))</f>
        <v/>
      </c>
      <c r="C72">
        <f>INDEX(resultados!$A$2:$ZZ$1302, 66, MATCH($B$3, resultados!$A$1:$ZZ$1, 0))</f>
        <v/>
      </c>
    </row>
    <row r="73">
      <c r="A73">
        <f>INDEX(resultados!$A$2:$ZZ$1302, 67, MATCH($B$1, resultados!$A$1:$ZZ$1, 0))</f>
        <v/>
      </c>
      <c r="B73">
        <f>INDEX(resultados!$A$2:$ZZ$1302, 67, MATCH($B$2, resultados!$A$1:$ZZ$1, 0))</f>
        <v/>
      </c>
      <c r="C73">
        <f>INDEX(resultados!$A$2:$ZZ$1302, 67, MATCH($B$3, resultados!$A$1:$ZZ$1, 0))</f>
        <v/>
      </c>
    </row>
    <row r="74">
      <c r="A74">
        <f>INDEX(resultados!$A$2:$ZZ$1302, 68, MATCH($B$1, resultados!$A$1:$ZZ$1, 0))</f>
        <v/>
      </c>
      <c r="B74">
        <f>INDEX(resultados!$A$2:$ZZ$1302, 68, MATCH($B$2, resultados!$A$1:$ZZ$1, 0))</f>
        <v/>
      </c>
      <c r="C74">
        <f>INDEX(resultados!$A$2:$ZZ$1302, 68, MATCH($B$3, resultados!$A$1:$ZZ$1, 0))</f>
        <v/>
      </c>
    </row>
    <row r="75">
      <c r="A75">
        <f>INDEX(resultados!$A$2:$ZZ$1302, 69, MATCH($B$1, resultados!$A$1:$ZZ$1, 0))</f>
        <v/>
      </c>
      <c r="B75">
        <f>INDEX(resultados!$A$2:$ZZ$1302, 69, MATCH($B$2, resultados!$A$1:$ZZ$1, 0))</f>
        <v/>
      </c>
      <c r="C75">
        <f>INDEX(resultados!$A$2:$ZZ$1302, 69, MATCH($B$3, resultados!$A$1:$ZZ$1, 0))</f>
        <v/>
      </c>
    </row>
    <row r="76">
      <c r="A76">
        <f>INDEX(resultados!$A$2:$ZZ$1302, 70, MATCH($B$1, resultados!$A$1:$ZZ$1, 0))</f>
        <v/>
      </c>
      <c r="B76">
        <f>INDEX(resultados!$A$2:$ZZ$1302, 70, MATCH($B$2, resultados!$A$1:$ZZ$1, 0))</f>
        <v/>
      </c>
      <c r="C76">
        <f>INDEX(resultados!$A$2:$ZZ$1302, 70, MATCH($B$3, resultados!$A$1:$ZZ$1, 0))</f>
        <v/>
      </c>
    </row>
    <row r="77">
      <c r="A77">
        <f>INDEX(resultados!$A$2:$ZZ$1302, 71, MATCH($B$1, resultados!$A$1:$ZZ$1, 0))</f>
        <v/>
      </c>
      <c r="B77">
        <f>INDEX(resultados!$A$2:$ZZ$1302, 71, MATCH($B$2, resultados!$A$1:$ZZ$1, 0))</f>
        <v/>
      </c>
      <c r="C77">
        <f>INDEX(resultados!$A$2:$ZZ$1302, 71, MATCH($B$3, resultados!$A$1:$ZZ$1, 0))</f>
        <v/>
      </c>
    </row>
    <row r="78">
      <c r="A78">
        <f>INDEX(resultados!$A$2:$ZZ$1302, 72, MATCH($B$1, resultados!$A$1:$ZZ$1, 0))</f>
        <v/>
      </c>
      <c r="B78">
        <f>INDEX(resultados!$A$2:$ZZ$1302, 72, MATCH($B$2, resultados!$A$1:$ZZ$1, 0))</f>
        <v/>
      </c>
      <c r="C78">
        <f>INDEX(resultados!$A$2:$ZZ$1302, 72, MATCH($B$3, resultados!$A$1:$ZZ$1, 0))</f>
        <v/>
      </c>
    </row>
    <row r="79">
      <c r="A79">
        <f>INDEX(resultados!$A$2:$ZZ$1302, 73, MATCH($B$1, resultados!$A$1:$ZZ$1, 0))</f>
        <v/>
      </c>
      <c r="B79">
        <f>INDEX(resultados!$A$2:$ZZ$1302, 73, MATCH($B$2, resultados!$A$1:$ZZ$1, 0))</f>
        <v/>
      </c>
      <c r="C79">
        <f>INDEX(resultados!$A$2:$ZZ$1302, 73, MATCH($B$3, resultados!$A$1:$ZZ$1, 0))</f>
        <v/>
      </c>
    </row>
    <row r="80">
      <c r="A80">
        <f>INDEX(resultados!$A$2:$ZZ$1302, 74, MATCH($B$1, resultados!$A$1:$ZZ$1, 0))</f>
        <v/>
      </c>
      <c r="B80">
        <f>INDEX(resultados!$A$2:$ZZ$1302, 74, MATCH($B$2, resultados!$A$1:$ZZ$1, 0))</f>
        <v/>
      </c>
      <c r="C80">
        <f>INDEX(resultados!$A$2:$ZZ$1302, 74, MATCH($B$3, resultados!$A$1:$ZZ$1, 0))</f>
        <v/>
      </c>
    </row>
    <row r="81">
      <c r="A81">
        <f>INDEX(resultados!$A$2:$ZZ$1302, 75, MATCH($B$1, resultados!$A$1:$ZZ$1, 0))</f>
        <v/>
      </c>
      <c r="B81">
        <f>INDEX(resultados!$A$2:$ZZ$1302, 75, MATCH($B$2, resultados!$A$1:$ZZ$1, 0))</f>
        <v/>
      </c>
      <c r="C81">
        <f>INDEX(resultados!$A$2:$ZZ$1302, 75, MATCH($B$3, resultados!$A$1:$ZZ$1, 0))</f>
        <v/>
      </c>
    </row>
    <row r="82">
      <c r="A82">
        <f>INDEX(resultados!$A$2:$ZZ$1302, 76, MATCH($B$1, resultados!$A$1:$ZZ$1, 0))</f>
        <v/>
      </c>
      <c r="B82">
        <f>INDEX(resultados!$A$2:$ZZ$1302, 76, MATCH($B$2, resultados!$A$1:$ZZ$1, 0))</f>
        <v/>
      </c>
      <c r="C82">
        <f>INDEX(resultados!$A$2:$ZZ$1302, 76, MATCH($B$3, resultados!$A$1:$ZZ$1, 0))</f>
        <v/>
      </c>
    </row>
    <row r="83">
      <c r="A83">
        <f>INDEX(resultados!$A$2:$ZZ$1302, 77, MATCH($B$1, resultados!$A$1:$ZZ$1, 0))</f>
        <v/>
      </c>
      <c r="B83">
        <f>INDEX(resultados!$A$2:$ZZ$1302, 77, MATCH($B$2, resultados!$A$1:$ZZ$1, 0))</f>
        <v/>
      </c>
      <c r="C83">
        <f>INDEX(resultados!$A$2:$ZZ$1302, 77, MATCH($B$3, resultados!$A$1:$ZZ$1, 0))</f>
        <v/>
      </c>
    </row>
    <row r="84">
      <c r="A84">
        <f>INDEX(resultados!$A$2:$ZZ$1302, 78, MATCH($B$1, resultados!$A$1:$ZZ$1, 0))</f>
        <v/>
      </c>
      <c r="B84">
        <f>INDEX(resultados!$A$2:$ZZ$1302, 78, MATCH($B$2, resultados!$A$1:$ZZ$1, 0))</f>
        <v/>
      </c>
      <c r="C84">
        <f>INDEX(resultados!$A$2:$ZZ$1302, 78, MATCH($B$3, resultados!$A$1:$ZZ$1, 0))</f>
        <v/>
      </c>
    </row>
    <row r="85">
      <c r="A85">
        <f>INDEX(resultados!$A$2:$ZZ$1302, 79, MATCH($B$1, resultados!$A$1:$ZZ$1, 0))</f>
        <v/>
      </c>
      <c r="B85">
        <f>INDEX(resultados!$A$2:$ZZ$1302, 79, MATCH($B$2, resultados!$A$1:$ZZ$1, 0))</f>
        <v/>
      </c>
      <c r="C85">
        <f>INDEX(resultados!$A$2:$ZZ$1302, 79, MATCH($B$3, resultados!$A$1:$ZZ$1, 0))</f>
        <v/>
      </c>
    </row>
    <row r="86">
      <c r="A86">
        <f>INDEX(resultados!$A$2:$ZZ$1302, 80, MATCH($B$1, resultados!$A$1:$ZZ$1, 0))</f>
        <v/>
      </c>
      <c r="B86">
        <f>INDEX(resultados!$A$2:$ZZ$1302, 80, MATCH($B$2, resultados!$A$1:$ZZ$1, 0))</f>
        <v/>
      </c>
      <c r="C86">
        <f>INDEX(resultados!$A$2:$ZZ$1302, 80, MATCH($B$3, resultados!$A$1:$ZZ$1, 0))</f>
        <v/>
      </c>
    </row>
    <row r="87">
      <c r="A87">
        <f>INDEX(resultados!$A$2:$ZZ$1302, 81, MATCH($B$1, resultados!$A$1:$ZZ$1, 0))</f>
        <v/>
      </c>
      <c r="B87">
        <f>INDEX(resultados!$A$2:$ZZ$1302, 81, MATCH($B$2, resultados!$A$1:$ZZ$1, 0))</f>
        <v/>
      </c>
      <c r="C87">
        <f>INDEX(resultados!$A$2:$ZZ$1302, 81, MATCH($B$3, resultados!$A$1:$ZZ$1, 0))</f>
        <v/>
      </c>
    </row>
    <row r="88">
      <c r="A88">
        <f>INDEX(resultados!$A$2:$ZZ$1302, 82, MATCH($B$1, resultados!$A$1:$ZZ$1, 0))</f>
        <v/>
      </c>
      <c r="B88">
        <f>INDEX(resultados!$A$2:$ZZ$1302, 82, MATCH($B$2, resultados!$A$1:$ZZ$1, 0))</f>
        <v/>
      </c>
      <c r="C88">
        <f>INDEX(resultados!$A$2:$ZZ$1302, 82, MATCH($B$3, resultados!$A$1:$ZZ$1, 0))</f>
        <v/>
      </c>
    </row>
    <row r="89">
      <c r="A89">
        <f>INDEX(resultados!$A$2:$ZZ$1302, 83, MATCH($B$1, resultados!$A$1:$ZZ$1, 0))</f>
        <v/>
      </c>
      <c r="B89">
        <f>INDEX(resultados!$A$2:$ZZ$1302, 83, MATCH($B$2, resultados!$A$1:$ZZ$1, 0))</f>
        <v/>
      </c>
      <c r="C89">
        <f>INDEX(resultados!$A$2:$ZZ$1302, 83, MATCH($B$3, resultados!$A$1:$ZZ$1, 0))</f>
        <v/>
      </c>
    </row>
    <row r="90">
      <c r="A90">
        <f>INDEX(resultados!$A$2:$ZZ$1302, 84, MATCH($B$1, resultados!$A$1:$ZZ$1, 0))</f>
        <v/>
      </c>
      <c r="B90">
        <f>INDEX(resultados!$A$2:$ZZ$1302, 84, MATCH($B$2, resultados!$A$1:$ZZ$1, 0))</f>
        <v/>
      </c>
      <c r="C90">
        <f>INDEX(resultados!$A$2:$ZZ$1302, 84, MATCH($B$3, resultados!$A$1:$ZZ$1, 0))</f>
        <v/>
      </c>
    </row>
    <row r="91">
      <c r="A91">
        <f>INDEX(resultados!$A$2:$ZZ$1302, 85, MATCH($B$1, resultados!$A$1:$ZZ$1, 0))</f>
        <v/>
      </c>
      <c r="B91">
        <f>INDEX(resultados!$A$2:$ZZ$1302, 85, MATCH($B$2, resultados!$A$1:$ZZ$1, 0))</f>
        <v/>
      </c>
      <c r="C91">
        <f>INDEX(resultados!$A$2:$ZZ$1302, 85, MATCH($B$3, resultados!$A$1:$ZZ$1, 0))</f>
        <v/>
      </c>
    </row>
    <row r="92">
      <c r="A92">
        <f>INDEX(resultados!$A$2:$ZZ$1302, 86, MATCH($B$1, resultados!$A$1:$ZZ$1, 0))</f>
        <v/>
      </c>
      <c r="B92">
        <f>INDEX(resultados!$A$2:$ZZ$1302, 86, MATCH($B$2, resultados!$A$1:$ZZ$1, 0))</f>
        <v/>
      </c>
      <c r="C92">
        <f>INDEX(resultados!$A$2:$ZZ$1302, 86, MATCH($B$3, resultados!$A$1:$ZZ$1, 0))</f>
        <v/>
      </c>
    </row>
    <row r="93">
      <c r="A93">
        <f>INDEX(resultados!$A$2:$ZZ$1302, 87, MATCH($B$1, resultados!$A$1:$ZZ$1, 0))</f>
        <v/>
      </c>
      <c r="B93">
        <f>INDEX(resultados!$A$2:$ZZ$1302, 87, MATCH($B$2, resultados!$A$1:$ZZ$1, 0))</f>
        <v/>
      </c>
      <c r="C93">
        <f>INDEX(resultados!$A$2:$ZZ$1302, 87, MATCH($B$3, resultados!$A$1:$ZZ$1, 0))</f>
        <v/>
      </c>
    </row>
    <row r="94">
      <c r="A94">
        <f>INDEX(resultados!$A$2:$ZZ$1302, 88, MATCH($B$1, resultados!$A$1:$ZZ$1, 0))</f>
        <v/>
      </c>
      <c r="B94">
        <f>INDEX(resultados!$A$2:$ZZ$1302, 88, MATCH($B$2, resultados!$A$1:$ZZ$1, 0))</f>
        <v/>
      </c>
      <c r="C94">
        <f>INDEX(resultados!$A$2:$ZZ$1302, 88, MATCH($B$3, resultados!$A$1:$ZZ$1, 0))</f>
        <v/>
      </c>
    </row>
    <row r="95">
      <c r="A95">
        <f>INDEX(resultados!$A$2:$ZZ$1302, 89, MATCH($B$1, resultados!$A$1:$ZZ$1, 0))</f>
        <v/>
      </c>
      <c r="B95">
        <f>INDEX(resultados!$A$2:$ZZ$1302, 89, MATCH($B$2, resultados!$A$1:$ZZ$1, 0))</f>
        <v/>
      </c>
      <c r="C95">
        <f>INDEX(resultados!$A$2:$ZZ$1302, 89, MATCH($B$3, resultados!$A$1:$ZZ$1, 0))</f>
        <v/>
      </c>
    </row>
    <row r="96">
      <c r="A96">
        <f>INDEX(resultados!$A$2:$ZZ$1302, 90, MATCH($B$1, resultados!$A$1:$ZZ$1, 0))</f>
        <v/>
      </c>
      <c r="B96">
        <f>INDEX(resultados!$A$2:$ZZ$1302, 90, MATCH($B$2, resultados!$A$1:$ZZ$1, 0))</f>
        <v/>
      </c>
      <c r="C96">
        <f>INDEX(resultados!$A$2:$ZZ$1302, 90, MATCH($B$3, resultados!$A$1:$ZZ$1, 0))</f>
        <v/>
      </c>
    </row>
    <row r="97">
      <c r="A97">
        <f>INDEX(resultados!$A$2:$ZZ$1302, 91, MATCH($B$1, resultados!$A$1:$ZZ$1, 0))</f>
        <v/>
      </c>
      <c r="B97">
        <f>INDEX(resultados!$A$2:$ZZ$1302, 91, MATCH($B$2, resultados!$A$1:$ZZ$1, 0))</f>
        <v/>
      </c>
      <c r="C97">
        <f>INDEX(resultados!$A$2:$ZZ$1302, 91, MATCH($B$3, resultados!$A$1:$ZZ$1, 0))</f>
        <v/>
      </c>
    </row>
    <row r="98">
      <c r="A98">
        <f>INDEX(resultados!$A$2:$ZZ$1302, 92, MATCH($B$1, resultados!$A$1:$ZZ$1, 0))</f>
        <v/>
      </c>
      <c r="B98">
        <f>INDEX(resultados!$A$2:$ZZ$1302, 92, MATCH($B$2, resultados!$A$1:$ZZ$1, 0))</f>
        <v/>
      </c>
      <c r="C98">
        <f>INDEX(resultados!$A$2:$ZZ$1302, 92, MATCH($B$3, resultados!$A$1:$ZZ$1, 0))</f>
        <v/>
      </c>
    </row>
    <row r="99">
      <c r="A99">
        <f>INDEX(resultados!$A$2:$ZZ$1302, 93, MATCH($B$1, resultados!$A$1:$ZZ$1, 0))</f>
        <v/>
      </c>
      <c r="B99">
        <f>INDEX(resultados!$A$2:$ZZ$1302, 93, MATCH($B$2, resultados!$A$1:$ZZ$1, 0))</f>
        <v/>
      </c>
      <c r="C99">
        <f>INDEX(resultados!$A$2:$ZZ$1302, 93, MATCH($B$3, resultados!$A$1:$ZZ$1, 0))</f>
        <v/>
      </c>
    </row>
    <row r="100">
      <c r="A100">
        <f>INDEX(resultados!$A$2:$ZZ$1302, 94, MATCH($B$1, resultados!$A$1:$ZZ$1, 0))</f>
        <v/>
      </c>
      <c r="B100">
        <f>INDEX(resultados!$A$2:$ZZ$1302, 94, MATCH($B$2, resultados!$A$1:$ZZ$1, 0))</f>
        <v/>
      </c>
      <c r="C100">
        <f>INDEX(resultados!$A$2:$ZZ$1302, 94, MATCH($B$3, resultados!$A$1:$ZZ$1, 0))</f>
        <v/>
      </c>
    </row>
    <row r="101">
      <c r="A101">
        <f>INDEX(resultados!$A$2:$ZZ$1302, 95, MATCH($B$1, resultados!$A$1:$ZZ$1, 0))</f>
        <v/>
      </c>
      <c r="B101">
        <f>INDEX(resultados!$A$2:$ZZ$1302, 95, MATCH($B$2, resultados!$A$1:$ZZ$1, 0))</f>
        <v/>
      </c>
      <c r="C101">
        <f>INDEX(resultados!$A$2:$ZZ$1302, 95, MATCH($B$3, resultados!$A$1:$ZZ$1, 0))</f>
        <v/>
      </c>
    </row>
    <row r="102">
      <c r="A102">
        <f>INDEX(resultados!$A$2:$ZZ$1302, 96, MATCH($B$1, resultados!$A$1:$ZZ$1, 0))</f>
        <v/>
      </c>
      <c r="B102">
        <f>INDEX(resultados!$A$2:$ZZ$1302, 96, MATCH($B$2, resultados!$A$1:$ZZ$1, 0))</f>
        <v/>
      </c>
      <c r="C102">
        <f>INDEX(resultados!$A$2:$ZZ$1302, 96, MATCH($B$3, resultados!$A$1:$ZZ$1, 0))</f>
        <v/>
      </c>
    </row>
    <row r="103">
      <c r="A103">
        <f>INDEX(resultados!$A$2:$ZZ$1302, 97, MATCH($B$1, resultados!$A$1:$ZZ$1, 0))</f>
        <v/>
      </c>
      <c r="B103">
        <f>INDEX(resultados!$A$2:$ZZ$1302, 97, MATCH($B$2, resultados!$A$1:$ZZ$1, 0))</f>
        <v/>
      </c>
      <c r="C103">
        <f>INDEX(resultados!$A$2:$ZZ$1302, 97, MATCH($B$3, resultados!$A$1:$ZZ$1, 0))</f>
        <v/>
      </c>
    </row>
    <row r="104">
      <c r="A104">
        <f>INDEX(resultados!$A$2:$ZZ$1302, 98, MATCH($B$1, resultados!$A$1:$ZZ$1, 0))</f>
        <v/>
      </c>
      <c r="B104">
        <f>INDEX(resultados!$A$2:$ZZ$1302, 98, MATCH($B$2, resultados!$A$1:$ZZ$1, 0))</f>
        <v/>
      </c>
      <c r="C104">
        <f>INDEX(resultados!$A$2:$ZZ$1302, 98, MATCH($B$3, resultados!$A$1:$ZZ$1, 0))</f>
        <v/>
      </c>
    </row>
    <row r="105">
      <c r="A105">
        <f>INDEX(resultados!$A$2:$ZZ$1302, 99, MATCH($B$1, resultados!$A$1:$ZZ$1, 0))</f>
        <v/>
      </c>
      <c r="B105">
        <f>INDEX(resultados!$A$2:$ZZ$1302, 99, MATCH($B$2, resultados!$A$1:$ZZ$1, 0))</f>
        <v/>
      </c>
      <c r="C105">
        <f>INDEX(resultados!$A$2:$ZZ$1302, 99, MATCH($B$3, resultados!$A$1:$ZZ$1, 0))</f>
        <v/>
      </c>
    </row>
    <row r="106">
      <c r="A106">
        <f>INDEX(resultados!$A$2:$ZZ$1302, 100, MATCH($B$1, resultados!$A$1:$ZZ$1, 0))</f>
        <v/>
      </c>
      <c r="B106">
        <f>INDEX(resultados!$A$2:$ZZ$1302, 100, MATCH($B$2, resultados!$A$1:$ZZ$1, 0))</f>
        <v/>
      </c>
      <c r="C106">
        <f>INDEX(resultados!$A$2:$ZZ$1302, 100, MATCH($B$3, resultados!$A$1:$ZZ$1, 0))</f>
        <v/>
      </c>
    </row>
    <row r="107">
      <c r="A107">
        <f>INDEX(resultados!$A$2:$ZZ$1302, 101, MATCH($B$1, resultados!$A$1:$ZZ$1, 0))</f>
        <v/>
      </c>
      <c r="B107">
        <f>INDEX(resultados!$A$2:$ZZ$1302, 101, MATCH($B$2, resultados!$A$1:$ZZ$1, 0))</f>
        <v/>
      </c>
      <c r="C107">
        <f>INDEX(resultados!$A$2:$ZZ$1302, 101, MATCH($B$3, resultados!$A$1:$ZZ$1, 0))</f>
        <v/>
      </c>
    </row>
    <row r="108">
      <c r="A108">
        <f>INDEX(resultados!$A$2:$ZZ$1302, 102, MATCH($B$1, resultados!$A$1:$ZZ$1, 0))</f>
        <v/>
      </c>
      <c r="B108">
        <f>INDEX(resultados!$A$2:$ZZ$1302, 102, MATCH($B$2, resultados!$A$1:$ZZ$1, 0))</f>
        <v/>
      </c>
      <c r="C108">
        <f>INDEX(resultados!$A$2:$ZZ$1302, 102, MATCH($B$3, resultados!$A$1:$ZZ$1, 0))</f>
        <v/>
      </c>
    </row>
    <row r="109">
      <c r="A109">
        <f>INDEX(resultados!$A$2:$ZZ$1302, 103, MATCH($B$1, resultados!$A$1:$ZZ$1, 0))</f>
        <v/>
      </c>
      <c r="B109">
        <f>INDEX(resultados!$A$2:$ZZ$1302, 103, MATCH($B$2, resultados!$A$1:$ZZ$1, 0))</f>
        <v/>
      </c>
      <c r="C109">
        <f>INDEX(resultados!$A$2:$ZZ$1302, 103, MATCH($B$3, resultados!$A$1:$ZZ$1, 0))</f>
        <v/>
      </c>
    </row>
    <row r="110">
      <c r="A110">
        <f>INDEX(resultados!$A$2:$ZZ$1302, 104, MATCH($B$1, resultados!$A$1:$ZZ$1, 0))</f>
        <v/>
      </c>
      <c r="B110">
        <f>INDEX(resultados!$A$2:$ZZ$1302, 104, MATCH($B$2, resultados!$A$1:$ZZ$1, 0))</f>
        <v/>
      </c>
      <c r="C110">
        <f>INDEX(resultados!$A$2:$ZZ$1302, 104, MATCH($B$3, resultados!$A$1:$ZZ$1, 0))</f>
        <v/>
      </c>
    </row>
    <row r="111">
      <c r="A111">
        <f>INDEX(resultados!$A$2:$ZZ$1302, 105, MATCH($B$1, resultados!$A$1:$ZZ$1, 0))</f>
        <v/>
      </c>
      <c r="B111">
        <f>INDEX(resultados!$A$2:$ZZ$1302, 105, MATCH($B$2, resultados!$A$1:$ZZ$1, 0))</f>
        <v/>
      </c>
      <c r="C111">
        <f>INDEX(resultados!$A$2:$ZZ$1302, 105, MATCH($B$3, resultados!$A$1:$ZZ$1, 0))</f>
        <v/>
      </c>
    </row>
    <row r="112">
      <c r="A112">
        <f>INDEX(resultados!$A$2:$ZZ$1302, 106, MATCH($B$1, resultados!$A$1:$ZZ$1, 0))</f>
        <v/>
      </c>
      <c r="B112">
        <f>INDEX(resultados!$A$2:$ZZ$1302, 106, MATCH($B$2, resultados!$A$1:$ZZ$1, 0))</f>
        <v/>
      </c>
      <c r="C112">
        <f>INDEX(resultados!$A$2:$ZZ$1302, 106, MATCH($B$3, resultados!$A$1:$ZZ$1, 0))</f>
        <v/>
      </c>
    </row>
    <row r="113">
      <c r="A113">
        <f>INDEX(resultados!$A$2:$ZZ$1302, 107, MATCH($B$1, resultados!$A$1:$ZZ$1, 0))</f>
        <v/>
      </c>
      <c r="B113">
        <f>INDEX(resultados!$A$2:$ZZ$1302, 107, MATCH($B$2, resultados!$A$1:$ZZ$1, 0))</f>
        <v/>
      </c>
      <c r="C113">
        <f>INDEX(resultados!$A$2:$ZZ$1302, 107, MATCH($B$3, resultados!$A$1:$ZZ$1, 0))</f>
        <v/>
      </c>
    </row>
    <row r="114">
      <c r="A114">
        <f>INDEX(resultados!$A$2:$ZZ$1302, 108, MATCH($B$1, resultados!$A$1:$ZZ$1, 0))</f>
        <v/>
      </c>
      <c r="B114">
        <f>INDEX(resultados!$A$2:$ZZ$1302, 108, MATCH($B$2, resultados!$A$1:$ZZ$1, 0))</f>
        <v/>
      </c>
      <c r="C114">
        <f>INDEX(resultados!$A$2:$ZZ$1302, 108, MATCH($B$3, resultados!$A$1:$ZZ$1, 0))</f>
        <v/>
      </c>
    </row>
    <row r="115">
      <c r="A115">
        <f>INDEX(resultados!$A$2:$ZZ$1302, 109, MATCH($B$1, resultados!$A$1:$ZZ$1, 0))</f>
        <v/>
      </c>
      <c r="B115">
        <f>INDEX(resultados!$A$2:$ZZ$1302, 109, MATCH($B$2, resultados!$A$1:$ZZ$1, 0))</f>
        <v/>
      </c>
      <c r="C115">
        <f>INDEX(resultados!$A$2:$ZZ$1302, 109, MATCH($B$3, resultados!$A$1:$ZZ$1, 0))</f>
        <v/>
      </c>
    </row>
    <row r="116">
      <c r="A116">
        <f>INDEX(resultados!$A$2:$ZZ$1302, 110, MATCH($B$1, resultados!$A$1:$ZZ$1, 0))</f>
        <v/>
      </c>
      <c r="B116">
        <f>INDEX(resultados!$A$2:$ZZ$1302, 110, MATCH($B$2, resultados!$A$1:$ZZ$1, 0))</f>
        <v/>
      </c>
      <c r="C116">
        <f>INDEX(resultados!$A$2:$ZZ$1302, 110, MATCH($B$3, resultados!$A$1:$ZZ$1, 0))</f>
        <v/>
      </c>
    </row>
    <row r="117">
      <c r="A117">
        <f>INDEX(resultados!$A$2:$ZZ$1302, 111, MATCH($B$1, resultados!$A$1:$ZZ$1, 0))</f>
        <v/>
      </c>
      <c r="B117">
        <f>INDEX(resultados!$A$2:$ZZ$1302, 111, MATCH($B$2, resultados!$A$1:$ZZ$1, 0))</f>
        <v/>
      </c>
      <c r="C117">
        <f>INDEX(resultados!$A$2:$ZZ$1302, 111, MATCH($B$3, resultados!$A$1:$ZZ$1, 0))</f>
        <v/>
      </c>
    </row>
    <row r="118">
      <c r="A118">
        <f>INDEX(resultados!$A$2:$ZZ$1302, 112, MATCH($B$1, resultados!$A$1:$ZZ$1, 0))</f>
        <v/>
      </c>
      <c r="B118">
        <f>INDEX(resultados!$A$2:$ZZ$1302, 112, MATCH($B$2, resultados!$A$1:$ZZ$1, 0))</f>
        <v/>
      </c>
      <c r="C118">
        <f>INDEX(resultados!$A$2:$ZZ$1302, 112, MATCH($B$3, resultados!$A$1:$ZZ$1, 0))</f>
        <v/>
      </c>
    </row>
    <row r="119">
      <c r="A119">
        <f>INDEX(resultados!$A$2:$ZZ$1302, 113, MATCH($B$1, resultados!$A$1:$ZZ$1, 0))</f>
        <v/>
      </c>
      <c r="B119">
        <f>INDEX(resultados!$A$2:$ZZ$1302, 113, MATCH($B$2, resultados!$A$1:$ZZ$1, 0))</f>
        <v/>
      </c>
      <c r="C119">
        <f>INDEX(resultados!$A$2:$ZZ$1302, 113, MATCH($B$3, resultados!$A$1:$ZZ$1, 0))</f>
        <v/>
      </c>
    </row>
    <row r="120">
      <c r="A120">
        <f>INDEX(resultados!$A$2:$ZZ$1302, 114, MATCH($B$1, resultados!$A$1:$ZZ$1, 0))</f>
        <v/>
      </c>
      <c r="B120">
        <f>INDEX(resultados!$A$2:$ZZ$1302, 114, MATCH($B$2, resultados!$A$1:$ZZ$1, 0))</f>
        <v/>
      </c>
      <c r="C120">
        <f>INDEX(resultados!$A$2:$ZZ$1302, 114, MATCH($B$3, resultados!$A$1:$ZZ$1, 0))</f>
        <v/>
      </c>
    </row>
    <row r="121">
      <c r="A121">
        <f>INDEX(resultados!$A$2:$ZZ$1302, 115, MATCH($B$1, resultados!$A$1:$ZZ$1, 0))</f>
        <v/>
      </c>
      <c r="B121">
        <f>INDEX(resultados!$A$2:$ZZ$1302, 115, MATCH($B$2, resultados!$A$1:$ZZ$1, 0))</f>
        <v/>
      </c>
      <c r="C121">
        <f>INDEX(resultados!$A$2:$ZZ$1302, 115, MATCH($B$3, resultados!$A$1:$ZZ$1, 0))</f>
        <v/>
      </c>
    </row>
    <row r="122">
      <c r="A122">
        <f>INDEX(resultados!$A$2:$ZZ$1302, 116, MATCH($B$1, resultados!$A$1:$ZZ$1, 0))</f>
        <v/>
      </c>
      <c r="B122">
        <f>INDEX(resultados!$A$2:$ZZ$1302, 116, MATCH($B$2, resultados!$A$1:$ZZ$1, 0))</f>
        <v/>
      </c>
      <c r="C122">
        <f>INDEX(resultados!$A$2:$ZZ$1302, 116, MATCH($B$3, resultados!$A$1:$ZZ$1, 0))</f>
        <v/>
      </c>
    </row>
    <row r="123">
      <c r="A123">
        <f>INDEX(resultados!$A$2:$ZZ$1302, 117, MATCH($B$1, resultados!$A$1:$ZZ$1, 0))</f>
        <v/>
      </c>
      <c r="B123">
        <f>INDEX(resultados!$A$2:$ZZ$1302, 117, MATCH($B$2, resultados!$A$1:$ZZ$1, 0))</f>
        <v/>
      </c>
      <c r="C123">
        <f>INDEX(resultados!$A$2:$ZZ$1302, 117, MATCH($B$3, resultados!$A$1:$ZZ$1, 0))</f>
        <v/>
      </c>
    </row>
    <row r="124">
      <c r="A124">
        <f>INDEX(resultados!$A$2:$ZZ$1302, 118, MATCH($B$1, resultados!$A$1:$ZZ$1, 0))</f>
        <v/>
      </c>
      <c r="B124">
        <f>INDEX(resultados!$A$2:$ZZ$1302, 118, MATCH($B$2, resultados!$A$1:$ZZ$1, 0))</f>
        <v/>
      </c>
      <c r="C124">
        <f>INDEX(resultados!$A$2:$ZZ$1302, 118, MATCH($B$3, resultados!$A$1:$ZZ$1, 0))</f>
        <v/>
      </c>
    </row>
    <row r="125">
      <c r="A125">
        <f>INDEX(resultados!$A$2:$ZZ$1302, 119, MATCH($B$1, resultados!$A$1:$ZZ$1, 0))</f>
        <v/>
      </c>
      <c r="B125">
        <f>INDEX(resultados!$A$2:$ZZ$1302, 119, MATCH($B$2, resultados!$A$1:$ZZ$1, 0))</f>
        <v/>
      </c>
      <c r="C125">
        <f>INDEX(resultados!$A$2:$ZZ$1302, 119, MATCH($B$3, resultados!$A$1:$ZZ$1, 0))</f>
        <v/>
      </c>
    </row>
    <row r="126">
      <c r="A126">
        <f>INDEX(resultados!$A$2:$ZZ$1302, 120, MATCH($B$1, resultados!$A$1:$ZZ$1, 0))</f>
        <v/>
      </c>
      <c r="B126">
        <f>INDEX(resultados!$A$2:$ZZ$1302, 120, MATCH($B$2, resultados!$A$1:$ZZ$1, 0))</f>
        <v/>
      </c>
      <c r="C126">
        <f>INDEX(resultados!$A$2:$ZZ$1302, 120, MATCH($B$3, resultados!$A$1:$ZZ$1, 0))</f>
        <v/>
      </c>
    </row>
    <row r="127">
      <c r="A127">
        <f>INDEX(resultados!$A$2:$ZZ$1302, 121, MATCH($B$1, resultados!$A$1:$ZZ$1, 0))</f>
        <v/>
      </c>
      <c r="B127">
        <f>INDEX(resultados!$A$2:$ZZ$1302, 121, MATCH($B$2, resultados!$A$1:$ZZ$1, 0))</f>
        <v/>
      </c>
      <c r="C127">
        <f>INDEX(resultados!$A$2:$ZZ$1302, 121, MATCH($B$3, resultados!$A$1:$ZZ$1, 0))</f>
        <v/>
      </c>
    </row>
    <row r="128">
      <c r="A128">
        <f>INDEX(resultados!$A$2:$ZZ$1302, 122, MATCH($B$1, resultados!$A$1:$ZZ$1, 0))</f>
        <v/>
      </c>
      <c r="B128">
        <f>INDEX(resultados!$A$2:$ZZ$1302, 122, MATCH($B$2, resultados!$A$1:$ZZ$1, 0))</f>
        <v/>
      </c>
      <c r="C128">
        <f>INDEX(resultados!$A$2:$ZZ$1302, 122, MATCH($B$3, resultados!$A$1:$ZZ$1, 0))</f>
        <v/>
      </c>
    </row>
    <row r="129">
      <c r="A129">
        <f>INDEX(resultados!$A$2:$ZZ$1302, 123, MATCH($B$1, resultados!$A$1:$ZZ$1, 0))</f>
        <v/>
      </c>
      <c r="B129">
        <f>INDEX(resultados!$A$2:$ZZ$1302, 123, MATCH($B$2, resultados!$A$1:$ZZ$1, 0))</f>
        <v/>
      </c>
      <c r="C129">
        <f>INDEX(resultados!$A$2:$ZZ$1302, 123, MATCH($B$3, resultados!$A$1:$ZZ$1, 0))</f>
        <v/>
      </c>
    </row>
    <row r="130">
      <c r="A130">
        <f>INDEX(resultados!$A$2:$ZZ$1302, 124, MATCH($B$1, resultados!$A$1:$ZZ$1, 0))</f>
        <v/>
      </c>
      <c r="B130">
        <f>INDEX(resultados!$A$2:$ZZ$1302, 124, MATCH($B$2, resultados!$A$1:$ZZ$1, 0))</f>
        <v/>
      </c>
      <c r="C130">
        <f>INDEX(resultados!$A$2:$ZZ$1302, 124, MATCH($B$3, resultados!$A$1:$ZZ$1, 0))</f>
        <v/>
      </c>
    </row>
    <row r="131">
      <c r="A131">
        <f>INDEX(resultados!$A$2:$ZZ$1302, 125, MATCH($B$1, resultados!$A$1:$ZZ$1, 0))</f>
        <v/>
      </c>
      <c r="B131">
        <f>INDEX(resultados!$A$2:$ZZ$1302, 125, MATCH($B$2, resultados!$A$1:$ZZ$1, 0))</f>
        <v/>
      </c>
      <c r="C131">
        <f>INDEX(resultados!$A$2:$ZZ$1302, 125, MATCH($B$3, resultados!$A$1:$ZZ$1, 0))</f>
        <v/>
      </c>
    </row>
    <row r="132">
      <c r="A132">
        <f>INDEX(resultados!$A$2:$ZZ$1302, 126, MATCH($B$1, resultados!$A$1:$ZZ$1, 0))</f>
        <v/>
      </c>
      <c r="B132">
        <f>INDEX(resultados!$A$2:$ZZ$1302, 126, MATCH($B$2, resultados!$A$1:$ZZ$1, 0))</f>
        <v/>
      </c>
      <c r="C132">
        <f>INDEX(resultados!$A$2:$ZZ$1302, 126, MATCH($B$3, resultados!$A$1:$ZZ$1, 0))</f>
        <v/>
      </c>
    </row>
    <row r="133">
      <c r="A133">
        <f>INDEX(resultados!$A$2:$ZZ$1302, 127, MATCH($B$1, resultados!$A$1:$ZZ$1, 0))</f>
        <v/>
      </c>
      <c r="B133">
        <f>INDEX(resultados!$A$2:$ZZ$1302, 127, MATCH($B$2, resultados!$A$1:$ZZ$1, 0))</f>
        <v/>
      </c>
      <c r="C133">
        <f>INDEX(resultados!$A$2:$ZZ$1302, 127, MATCH($B$3, resultados!$A$1:$ZZ$1, 0))</f>
        <v/>
      </c>
    </row>
    <row r="134">
      <c r="A134">
        <f>INDEX(resultados!$A$2:$ZZ$1302, 128, MATCH($B$1, resultados!$A$1:$ZZ$1, 0))</f>
        <v/>
      </c>
      <c r="B134">
        <f>INDEX(resultados!$A$2:$ZZ$1302, 128, MATCH($B$2, resultados!$A$1:$ZZ$1, 0))</f>
        <v/>
      </c>
      <c r="C134">
        <f>INDEX(resultados!$A$2:$ZZ$1302, 128, MATCH($B$3, resultados!$A$1:$ZZ$1, 0))</f>
        <v/>
      </c>
    </row>
    <row r="135">
      <c r="A135">
        <f>INDEX(resultados!$A$2:$ZZ$1302, 129, MATCH($B$1, resultados!$A$1:$ZZ$1, 0))</f>
        <v/>
      </c>
      <c r="B135">
        <f>INDEX(resultados!$A$2:$ZZ$1302, 129, MATCH($B$2, resultados!$A$1:$ZZ$1, 0))</f>
        <v/>
      </c>
      <c r="C135">
        <f>INDEX(resultados!$A$2:$ZZ$1302, 129, MATCH($B$3, resultados!$A$1:$ZZ$1, 0))</f>
        <v/>
      </c>
    </row>
    <row r="136">
      <c r="A136">
        <f>INDEX(resultados!$A$2:$ZZ$1302, 130, MATCH($B$1, resultados!$A$1:$ZZ$1, 0))</f>
        <v/>
      </c>
      <c r="B136">
        <f>INDEX(resultados!$A$2:$ZZ$1302, 130, MATCH($B$2, resultados!$A$1:$ZZ$1, 0))</f>
        <v/>
      </c>
      <c r="C136">
        <f>INDEX(resultados!$A$2:$ZZ$1302, 130, MATCH($B$3, resultados!$A$1:$ZZ$1, 0))</f>
        <v/>
      </c>
    </row>
    <row r="137">
      <c r="A137">
        <f>INDEX(resultados!$A$2:$ZZ$1302, 131, MATCH($B$1, resultados!$A$1:$ZZ$1, 0))</f>
        <v/>
      </c>
      <c r="B137">
        <f>INDEX(resultados!$A$2:$ZZ$1302, 131, MATCH($B$2, resultados!$A$1:$ZZ$1, 0))</f>
        <v/>
      </c>
      <c r="C137">
        <f>INDEX(resultados!$A$2:$ZZ$1302, 131, MATCH($B$3, resultados!$A$1:$ZZ$1, 0))</f>
        <v/>
      </c>
    </row>
    <row r="138">
      <c r="A138">
        <f>INDEX(resultados!$A$2:$ZZ$1302, 132, MATCH($B$1, resultados!$A$1:$ZZ$1, 0))</f>
        <v/>
      </c>
      <c r="B138">
        <f>INDEX(resultados!$A$2:$ZZ$1302, 132, MATCH($B$2, resultados!$A$1:$ZZ$1, 0))</f>
        <v/>
      </c>
      <c r="C138">
        <f>INDEX(resultados!$A$2:$ZZ$1302, 132, MATCH($B$3, resultados!$A$1:$ZZ$1, 0))</f>
        <v/>
      </c>
    </row>
    <row r="139">
      <c r="A139">
        <f>INDEX(resultados!$A$2:$ZZ$1302, 133, MATCH($B$1, resultados!$A$1:$ZZ$1, 0))</f>
        <v/>
      </c>
      <c r="B139">
        <f>INDEX(resultados!$A$2:$ZZ$1302, 133, MATCH($B$2, resultados!$A$1:$ZZ$1, 0))</f>
        <v/>
      </c>
      <c r="C139">
        <f>INDEX(resultados!$A$2:$ZZ$1302, 133, MATCH($B$3, resultados!$A$1:$ZZ$1, 0))</f>
        <v/>
      </c>
    </row>
    <row r="140">
      <c r="A140">
        <f>INDEX(resultados!$A$2:$ZZ$1302, 134, MATCH($B$1, resultados!$A$1:$ZZ$1, 0))</f>
        <v/>
      </c>
      <c r="B140">
        <f>INDEX(resultados!$A$2:$ZZ$1302, 134, MATCH($B$2, resultados!$A$1:$ZZ$1, 0))</f>
        <v/>
      </c>
      <c r="C140">
        <f>INDEX(resultados!$A$2:$ZZ$1302, 134, MATCH($B$3, resultados!$A$1:$ZZ$1, 0))</f>
        <v/>
      </c>
    </row>
    <row r="141">
      <c r="A141">
        <f>INDEX(resultados!$A$2:$ZZ$1302, 135, MATCH($B$1, resultados!$A$1:$ZZ$1, 0))</f>
        <v/>
      </c>
      <c r="B141">
        <f>INDEX(resultados!$A$2:$ZZ$1302, 135, MATCH($B$2, resultados!$A$1:$ZZ$1, 0))</f>
        <v/>
      </c>
      <c r="C141">
        <f>INDEX(resultados!$A$2:$ZZ$1302, 135, MATCH($B$3, resultados!$A$1:$ZZ$1, 0))</f>
        <v/>
      </c>
    </row>
    <row r="142">
      <c r="A142">
        <f>INDEX(resultados!$A$2:$ZZ$1302, 136, MATCH($B$1, resultados!$A$1:$ZZ$1, 0))</f>
        <v/>
      </c>
      <c r="B142">
        <f>INDEX(resultados!$A$2:$ZZ$1302, 136, MATCH($B$2, resultados!$A$1:$ZZ$1, 0))</f>
        <v/>
      </c>
      <c r="C142">
        <f>INDEX(resultados!$A$2:$ZZ$1302, 136, MATCH($B$3, resultados!$A$1:$ZZ$1, 0))</f>
        <v/>
      </c>
    </row>
    <row r="143">
      <c r="A143">
        <f>INDEX(resultados!$A$2:$ZZ$1302, 137, MATCH($B$1, resultados!$A$1:$ZZ$1, 0))</f>
        <v/>
      </c>
      <c r="B143">
        <f>INDEX(resultados!$A$2:$ZZ$1302, 137, MATCH($B$2, resultados!$A$1:$ZZ$1, 0))</f>
        <v/>
      </c>
      <c r="C143">
        <f>INDEX(resultados!$A$2:$ZZ$1302, 137, MATCH($B$3, resultados!$A$1:$ZZ$1, 0))</f>
        <v/>
      </c>
    </row>
    <row r="144">
      <c r="A144">
        <f>INDEX(resultados!$A$2:$ZZ$1302, 138, MATCH($B$1, resultados!$A$1:$ZZ$1, 0))</f>
        <v/>
      </c>
      <c r="B144">
        <f>INDEX(resultados!$A$2:$ZZ$1302, 138, MATCH($B$2, resultados!$A$1:$ZZ$1, 0))</f>
        <v/>
      </c>
      <c r="C144">
        <f>INDEX(resultados!$A$2:$ZZ$1302, 138, MATCH($B$3, resultados!$A$1:$ZZ$1, 0))</f>
        <v/>
      </c>
    </row>
    <row r="145">
      <c r="A145">
        <f>INDEX(resultados!$A$2:$ZZ$1302, 139, MATCH($B$1, resultados!$A$1:$ZZ$1, 0))</f>
        <v/>
      </c>
      <c r="B145">
        <f>INDEX(resultados!$A$2:$ZZ$1302, 139, MATCH($B$2, resultados!$A$1:$ZZ$1, 0))</f>
        <v/>
      </c>
      <c r="C145">
        <f>INDEX(resultados!$A$2:$ZZ$1302, 139, MATCH($B$3, resultados!$A$1:$ZZ$1, 0))</f>
        <v/>
      </c>
    </row>
    <row r="146">
      <c r="A146">
        <f>INDEX(resultados!$A$2:$ZZ$1302, 140, MATCH($B$1, resultados!$A$1:$ZZ$1, 0))</f>
        <v/>
      </c>
      <c r="B146">
        <f>INDEX(resultados!$A$2:$ZZ$1302, 140, MATCH($B$2, resultados!$A$1:$ZZ$1, 0))</f>
        <v/>
      </c>
      <c r="C146">
        <f>INDEX(resultados!$A$2:$ZZ$1302, 140, MATCH($B$3, resultados!$A$1:$ZZ$1, 0))</f>
        <v/>
      </c>
    </row>
    <row r="147">
      <c r="A147">
        <f>INDEX(resultados!$A$2:$ZZ$1302, 141, MATCH($B$1, resultados!$A$1:$ZZ$1, 0))</f>
        <v/>
      </c>
      <c r="B147">
        <f>INDEX(resultados!$A$2:$ZZ$1302, 141, MATCH($B$2, resultados!$A$1:$ZZ$1, 0))</f>
        <v/>
      </c>
      <c r="C147">
        <f>INDEX(resultados!$A$2:$ZZ$1302, 141, MATCH($B$3, resultados!$A$1:$ZZ$1, 0))</f>
        <v/>
      </c>
    </row>
    <row r="148">
      <c r="A148">
        <f>INDEX(resultados!$A$2:$ZZ$1302, 142, MATCH($B$1, resultados!$A$1:$ZZ$1, 0))</f>
        <v/>
      </c>
      <c r="B148">
        <f>INDEX(resultados!$A$2:$ZZ$1302, 142, MATCH($B$2, resultados!$A$1:$ZZ$1, 0))</f>
        <v/>
      </c>
      <c r="C148">
        <f>INDEX(resultados!$A$2:$ZZ$1302, 142, MATCH($B$3, resultados!$A$1:$ZZ$1, 0))</f>
        <v/>
      </c>
    </row>
    <row r="149">
      <c r="A149">
        <f>INDEX(resultados!$A$2:$ZZ$1302, 143, MATCH($B$1, resultados!$A$1:$ZZ$1, 0))</f>
        <v/>
      </c>
      <c r="B149">
        <f>INDEX(resultados!$A$2:$ZZ$1302, 143, MATCH($B$2, resultados!$A$1:$ZZ$1, 0))</f>
        <v/>
      </c>
      <c r="C149">
        <f>INDEX(resultados!$A$2:$ZZ$1302, 143, MATCH($B$3, resultados!$A$1:$ZZ$1, 0))</f>
        <v/>
      </c>
    </row>
    <row r="150">
      <c r="A150">
        <f>INDEX(resultados!$A$2:$ZZ$1302, 144, MATCH($B$1, resultados!$A$1:$ZZ$1, 0))</f>
        <v/>
      </c>
      <c r="B150">
        <f>INDEX(resultados!$A$2:$ZZ$1302, 144, MATCH($B$2, resultados!$A$1:$ZZ$1, 0))</f>
        <v/>
      </c>
      <c r="C150">
        <f>INDEX(resultados!$A$2:$ZZ$1302, 144, MATCH($B$3, resultados!$A$1:$ZZ$1, 0))</f>
        <v/>
      </c>
    </row>
    <row r="151">
      <c r="A151">
        <f>INDEX(resultados!$A$2:$ZZ$1302, 145, MATCH($B$1, resultados!$A$1:$ZZ$1, 0))</f>
        <v/>
      </c>
      <c r="B151">
        <f>INDEX(resultados!$A$2:$ZZ$1302, 145, MATCH($B$2, resultados!$A$1:$ZZ$1, 0))</f>
        <v/>
      </c>
      <c r="C151">
        <f>INDEX(resultados!$A$2:$ZZ$1302, 145, MATCH($B$3, resultados!$A$1:$ZZ$1, 0))</f>
        <v/>
      </c>
    </row>
    <row r="152">
      <c r="A152">
        <f>INDEX(resultados!$A$2:$ZZ$1302, 146, MATCH($B$1, resultados!$A$1:$ZZ$1, 0))</f>
        <v/>
      </c>
      <c r="B152">
        <f>INDEX(resultados!$A$2:$ZZ$1302, 146, MATCH($B$2, resultados!$A$1:$ZZ$1, 0))</f>
        <v/>
      </c>
      <c r="C152">
        <f>INDEX(resultados!$A$2:$ZZ$1302, 146, MATCH($B$3, resultados!$A$1:$ZZ$1, 0))</f>
        <v/>
      </c>
    </row>
    <row r="153">
      <c r="A153">
        <f>INDEX(resultados!$A$2:$ZZ$1302, 147, MATCH($B$1, resultados!$A$1:$ZZ$1, 0))</f>
        <v/>
      </c>
      <c r="B153">
        <f>INDEX(resultados!$A$2:$ZZ$1302, 147, MATCH($B$2, resultados!$A$1:$ZZ$1, 0))</f>
        <v/>
      </c>
      <c r="C153">
        <f>INDEX(resultados!$A$2:$ZZ$1302, 147, MATCH($B$3, resultados!$A$1:$ZZ$1, 0))</f>
        <v/>
      </c>
    </row>
    <row r="154">
      <c r="A154">
        <f>INDEX(resultados!$A$2:$ZZ$1302, 148, MATCH($B$1, resultados!$A$1:$ZZ$1, 0))</f>
        <v/>
      </c>
      <c r="B154">
        <f>INDEX(resultados!$A$2:$ZZ$1302, 148, MATCH($B$2, resultados!$A$1:$ZZ$1, 0))</f>
        <v/>
      </c>
      <c r="C154">
        <f>INDEX(resultados!$A$2:$ZZ$1302, 148, MATCH($B$3, resultados!$A$1:$ZZ$1, 0))</f>
        <v/>
      </c>
    </row>
    <row r="155">
      <c r="A155">
        <f>INDEX(resultados!$A$2:$ZZ$1302, 149, MATCH($B$1, resultados!$A$1:$ZZ$1, 0))</f>
        <v/>
      </c>
      <c r="B155">
        <f>INDEX(resultados!$A$2:$ZZ$1302, 149, MATCH($B$2, resultados!$A$1:$ZZ$1, 0))</f>
        <v/>
      </c>
      <c r="C155">
        <f>INDEX(resultados!$A$2:$ZZ$1302, 149, MATCH($B$3, resultados!$A$1:$ZZ$1, 0))</f>
        <v/>
      </c>
    </row>
    <row r="156">
      <c r="A156">
        <f>INDEX(resultados!$A$2:$ZZ$1302, 150, MATCH($B$1, resultados!$A$1:$ZZ$1, 0))</f>
        <v/>
      </c>
      <c r="B156">
        <f>INDEX(resultados!$A$2:$ZZ$1302, 150, MATCH($B$2, resultados!$A$1:$ZZ$1, 0))</f>
        <v/>
      </c>
      <c r="C156">
        <f>INDEX(resultados!$A$2:$ZZ$1302, 150, MATCH($B$3, resultados!$A$1:$ZZ$1, 0))</f>
        <v/>
      </c>
    </row>
    <row r="157">
      <c r="A157">
        <f>INDEX(resultados!$A$2:$ZZ$1302, 151, MATCH($B$1, resultados!$A$1:$ZZ$1, 0))</f>
        <v/>
      </c>
      <c r="B157">
        <f>INDEX(resultados!$A$2:$ZZ$1302, 151, MATCH($B$2, resultados!$A$1:$ZZ$1, 0))</f>
        <v/>
      </c>
      <c r="C157">
        <f>INDEX(resultados!$A$2:$ZZ$1302, 151, MATCH($B$3, resultados!$A$1:$ZZ$1, 0))</f>
        <v/>
      </c>
    </row>
    <row r="158">
      <c r="A158">
        <f>INDEX(resultados!$A$2:$ZZ$1302, 152, MATCH($B$1, resultados!$A$1:$ZZ$1, 0))</f>
        <v/>
      </c>
      <c r="B158">
        <f>INDEX(resultados!$A$2:$ZZ$1302, 152, MATCH($B$2, resultados!$A$1:$ZZ$1, 0))</f>
        <v/>
      </c>
      <c r="C158">
        <f>INDEX(resultados!$A$2:$ZZ$1302, 152, MATCH($B$3, resultados!$A$1:$ZZ$1, 0))</f>
        <v/>
      </c>
    </row>
    <row r="159">
      <c r="A159">
        <f>INDEX(resultados!$A$2:$ZZ$1302, 153, MATCH($B$1, resultados!$A$1:$ZZ$1, 0))</f>
        <v/>
      </c>
      <c r="B159">
        <f>INDEX(resultados!$A$2:$ZZ$1302, 153, MATCH($B$2, resultados!$A$1:$ZZ$1, 0))</f>
        <v/>
      </c>
      <c r="C159">
        <f>INDEX(resultados!$A$2:$ZZ$1302, 153, MATCH($B$3, resultados!$A$1:$ZZ$1, 0))</f>
        <v/>
      </c>
    </row>
    <row r="160">
      <c r="A160">
        <f>INDEX(resultados!$A$2:$ZZ$1302, 154, MATCH($B$1, resultados!$A$1:$ZZ$1, 0))</f>
        <v/>
      </c>
      <c r="B160">
        <f>INDEX(resultados!$A$2:$ZZ$1302, 154, MATCH($B$2, resultados!$A$1:$ZZ$1, 0))</f>
        <v/>
      </c>
      <c r="C160">
        <f>INDEX(resultados!$A$2:$ZZ$1302, 154, MATCH($B$3, resultados!$A$1:$ZZ$1, 0))</f>
        <v/>
      </c>
    </row>
    <row r="161">
      <c r="A161">
        <f>INDEX(resultados!$A$2:$ZZ$1302, 155, MATCH($B$1, resultados!$A$1:$ZZ$1, 0))</f>
        <v/>
      </c>
      <c r="B161">
        <f>INDEX(resultados!$A$2:$ZZ$1302, 155, MATCH($B$2, resultados!$A$1:$ZZ$1, 0))</f>
        <v/>
      </c>
      <c r="C161">
        <f>INDEX(resultados!$A$2:$ZZ$1302, 155, MATCH($B$3, resultados!$A$1:$ZZ$1, 0))</f>
        <v/>
      </c>
    </row>
    <row r="162">
      <c r="A162">
        <f>INDEX(resultados!$A$2:$ZZ$1302, 156, MATCH($B$1, resultados!$A$1:$ZZ$1, 0))</f>
        <v/>
      </c>
      <c r="B162">
        <f>INDEX(resultados!$A$2:$ZZ$1302, 156, MATCH($B$2, resultados!$A$1:$ZZ$1, 0))</f>
        <v/>
      </c>
      <c r="C162">
        <f>INDEX(resultados!$A$2:$ZZ$1302, 156, MATCH($B$3, resultados!$A$1:$ZZ$1, 0))</f>
        <v/>
      </c>
    </row>
    <row r="163">
      <c r="A163">
        <f>INDEX(resultados!$A$2:$ZZ$1302, 157, MATCH($B$1, resultados!$A$1:$ZZ$1, 0))</f>
        <v/>
      </c>
      <c r="B163">
        <f>INDEX(resultados!$A$2:$ZZ$1302, 157, MATCH($B$2, resultados!$A$1:$ZZ$1, 0))</f>
        <v/>
      </c>
      <c r="C163">
        <f>INDEX(resultados!$A$2:$ZZ$1302, 157, MATCH($B$3, resultados!$A$1:$ZZ$1, 0))</f>
        <v/>
      </c>
    </row>
    <row r="164">
      <c r="A164">
        <f>INDEX(resultados!$A$2:$ZZ$1302, 158, MATCH($B$1, resultados!$A$1:$ZZ$1, 0))</f>
        <v/>
      </c>
      <c r="B164">
        <f>INDEX(resultados!$A$2:$ZZ$1302, 158, MATCH($B$2, resultados!$A$1:$ZZ$1, 0))</f>
        <v/>
      </c>
      <c r="C164">
        <f>INDEX(resultados!$A$2:$ZZ$1302, 158, MATCH($B$3, resultados!$A$1:$ZZ$1, 0))</f>
        <v/>
      </c>
    </row>
    <row r="165">
      <c r="A165">
        <f>INDEX(resultados!$A$2:$ZZ$1302, 159, MATCH($B$1, resultados!$A$1:$ZZ$1, 0))</f>
        <v/>
      </c>
      <c r="B165">
        <f>INDEX(resultados!$A$2:$ZZ$1302, 159, MATCH($B$2, resultados!$A$1:$ZZ$1, 0))</f>
        <v/>
      </c>
      <c r="C165">
        <f>INDEX(resultados!$A$2:$ZZ$1302, 159, MATCH($B$3, resultados!$A$1:$ZZ$1, 0))</f>
        <v/>
      </c>
    </row>
    <row r="166">
      <c r="A166">
        <f>INDEX(resultados!$A$2:$ZZ$1302, 160, MATCH($B$1, resultados!$A$1:$ZZ$1, 0))</f>
        <v/>
      </c>
      <c r="B166">
        <f>INDEX(resultados!$A$2:$ZZ$1302, 160, MATCH($B$2, resultados!$A$1:$ZZ$1, 0))</f>
        <v/>
      </c>
      <c r="C166">
        <f>INDEX(resultados!$A$2:$ZZ$1302, 160, MATCH($B$3, resultados!$A$1:$ZZ$1, 0))</f>
        <v/>
      </c>
    </row>
    <row r="167">
      <c r="A167">
        <f>INDEX(resultados!$A$2:$ZZ$1302, 161, MATCH($B$1, resultados!$A$1:$ZZ$1, 0))</f>
        <v/>
      </c>
      <c r="B167">
        <f>INDEX(resultados!$A$2:$ZZ$1302, 161, MATCH($B$2, resultados!$A$1:$ZZ$1, 0))</f>
        <v/>
      </c>
      <c r="C167">
        <f>INDEX(resultados!$A$2:$ZZ$1302, 161, MATCH($B$3, resultados!$A$1:$ZZ$1, 0))</f>
        <v/>
      </c>
    </row>
    <row r="168">
      <c r="A168">
        <f>INDEX(resultados!$A$2:$ZZ$1302, 162, MATCH($B$1, resultados!$A$1:$ZZ$1, 0))</f>
        <v/>
      </c>
      <c r="B168">
        <f>INDEX(resultados!$A$2:$ZZ$1302, 162, MATCH($B$2, resultados!$A$1:$ZZ$1, 0))</f>
        <v/>
      </c>
      <c r="C168">
        <f>INDEX(resultados!$A$2:$ZZ$1302, 162, MATCH($B$3, resultados!$A$1:$ZZ$1, 0))</f>
        <v/>
      </c>
    </row>
    <row r="169">
      <c r="A169">
        <f>INDEX(resultados!$A$2:$ZZ$1302, 163, MATCH($B$1, resultados!$A$1:$ZZ$1, 0))</f>
        <v/>
      </c>
      <c r="B169">
        <f>INDEX(resultados!$A$2:$ZZ$1302, 163, MATCH($B$2, resultados!$A$1:$ZZ$1, 0))</f>
        <v/>
      </c>
      <c r="C169">
        <f>INDEX(resultados!$A$2:$ZZ$1302, 163, MATCH($B$3, resultados!$A$1:$ZZ$1, 0))</f>
        <v/>
      </c>
    </row>
    <row r="170">
      <c r="A170">
        <f>INDEX(resultados!$A$2:$ZZ$1302, 164, MATCH($B$1, resultados!$A$1:$ZZ$1, 0))</f>
        <v/>
      </c>
      <c r="B170">
        <f>INDEX(resultados!$A$2:$ZZ$1302, 164, MATCH($B$2, resultados!$A$1:$ZZ$1, 0))</f>
        <v/>
      </c>
      <c r="C170">
        <f>INDEX(resultados!$A$2:$ZZ$1302, 164, MATCH($B$3, resultados!$A$1:$ZZ$1, 0))</f>
        <v/>
      </c>
    </row>
    <row r="171">
      <c r="A171">
        <f>INDEX(resultados!$A$2:$ZZ$1302, 165, MATCH($B$1, resultados!$A$1:$ZZ$1, 0))</f>
        <v/>
      </c>
      <c r="B171">
        <f>INDEX(resultados!$A$2:$ZZ$1302, 165, MATCH($B$2, resultados!$A$1:$ZZ$1, 0))</f>
        <v/>
      </c>
      <c r="C171">
        <f>INDEX(resultados!$A$2:$ZZ$1302, 165, MATCH($B$3, resultados!$A$1:$ZZ$1, 0))</f>
        <v/>
      </c>
    </row>
    <row r="172">
      <c r="A172">
        <f>INDEX(resultados!$A$2:$ZZ$1302, 166, MATCH($B$1, resultados!$A$1:$ZZ$1, 0))</f>
        <v/>
      </c>
      <c r="B172">
        <f>INDEX(resultados!$A$2:$ZZ$1302, 166, MATCH($B$2, resultados!$A$1:$ZZ$1, 0))</f>
        <v/>
      </c>
      <c r="C172">
        <f>INDEX(resultados!$A$2:$ZZ$1302, 166, MATCH($B$3, resultados!$A$1:$ZZ$1, 0))</f>
        <v/>
      </c>
    </row>
    <row r="173">
      <c r="A173">
        <f>INDEX(resultados!$A$2:$ZZ$1302, 167, MATCH($B$1, resultados!$A$1:$ZZ$1, 0))</f>
        <v/>
      </c>
      <c r="B173">
        <f>INDEX(resultados!$A$2:$ZZ$1302, 167, MATCH($B$2, resultados!$A$1:$ZZ$1, 0))</f>
        <v/>
      </c>
      <c r="C173">
        <f>INDEX(resultados!$A$2:$ZZ$1302, 167, MATCH($B$3, resultados!$A$1:$ZZ$1, 0))</f>
        <v/>
      </c>
    </row>
    <row r="174">
      <c r="A174">
        <f>INDEX(resultados!$A$2:$ZZ$1302, 168, MATCH($B$1, resultados!$A$1:$ZZ$1, 0))</f>
        <v/>
      </c>
      <c r="B174">
        <f>INDEX(resultados!$A$2:$ZZ$1302, 168, MATCH($B$2, resultados!$A$1:$ZZ$1, 0))</f>
        <v/>
      </c>
      <c r="C174">
        <f>INDEX(resultados!$A$2:$ZZ$1302, 168, MATCH($B$3, resultados!$A$1:$ZZ$1, 0))</f>
        <v/>
      </c>
    </row>
    <row r="175">
      <c r="A175">
        <f>INDEX(resultados!$A$2:$ZZ$1302, 169, MATCH($B$1, resultados!$A$1:$ZZ$1, 0))</f>
        <v/>
      </c>
      <c r="B175">
        <f>INDEX(resultados!$A$2:$ZZ$1302, 169, MATCH($B$2, resultados!$A$1:$ZZ$1, 0))</f>
        <v/>
      </c>
      <c r="C175">
        <f>INDEX(resultados!$A$2:$ZZ$1302, 169, MATCH($B$3, resultados!$A$1:$ZZ$1, 0))</f>
        <v/>
      </c>
    </row>
    <row r="176">
      <c r="A176">
        <f>INDEX(resultados!$A$2:$ZZ$1302, 170, MATCH($B$1, resultados!$A$1:$ZZ$1, 0))</f>
        <v/>
      </c>
      <c r="B176">
        <f>INDEX(resultados!$A$2:$ZZ$1302, 170, MATCH($B$2, resultados!$A$1:$ZZ$1, 0))</f>
        <v/>
      </c>
      <c r="C176">
        <f>INDEX(resultados!$A$2:$ZZ$1302, 170, MATCH($B$3, resultados!$A$1:$ZZ$1, 0))</f>
        <v/>
      </c>
    </row>
    <row r="177">
      <c r="A177">
        <f>INDEX(resultados!$A$2:$ZZ$1302, 171, MATCH($B$1, resultados!$A$1:$ZZ$1, 0))</f>
        <v/>
      </c>
      <c r="B177">
        <f>INDEX(resultados!$A$2:$ZZ$1302, 171, MATCH($B$2, resultados!$A$1:$ZZ$1, 0))</f>
        <v/>
      </c>
      <c r="C177">
        <f>INDEX(resultados!$A$2:$ZZ$1302, 171, MATCH($B$3, resultados!$A$1:$ZZ$1, 0))</f>
        <v/>
      </c>
    </row>
    <row r="178">
      <c r="A178">
        <f>INDEX(resultados!$A$2:$ZZ$1302, 172, MATCH($B$1, resultados!$A$1:$ZZ$1, 0))</f>
        <v/>
      </c>
      <c r="B178">
        <f>INDEX(resultados!$A$2:$ZZ$1302, 172, MATCH($B$2, resultados!$A$1:$ZZ$1, 0))</f>
        <v/>
      </c>
      <c r="C178">
        <f>INDEX(resultados!$A$2:$ZZ$1302, 172, MATCH($B$3, resultados!$A$1:$ZZ$1, 0))</f>
        <v/>
      </c>
    </row>
    <row r="179">
      <c r="A179">
        <f>INDEX(resultados!$A$2:$ZZ$1302, 173, MATCH($B$1, resultados!$A$1:$ZZ$1, 0))</f>
        <v/>
      </c>
      <c r="B179">
        <f>INDEX(resultados!$A$2:$ZZ$1302, 173, MATCH($B$2, resultados!$A$1:$ZZ$1, 0))</f>
        <v/>
      </c>
      <c r="C179">
        <f>INDEX(resultados!$A$2:$ZZ$1302, 173, MATCH($B$3, resultados!$A$1:$ZZ$1, 0))</f>
        <v/>
      </c>
    </row>
    <row r="180">
      <c r="A180">
        <f>INDEX(resultados!$A$2:$ZZ$1302, 174, MATCH($B$1, resultados!$A$1:$ZZ$1, 0))</f>
        <v/>
      </c>
      <c r="B180">
        <f>INDEX(resultados!$A$2:$ZZ$1302, 174, MATCH($B$2, resultados!$A$1:$ZZ$1, 0))</f>
        <v/>
      </c>
      <c r="C180">
        <f>INDEX(resultados!$A$2:$ZZ$1302, 174, MATCH($B$3, resultados!$A$1:$ZZ$1, 0))</f>
        <v/>
      </c>
    </row>
    <row r="181">
      <c r="A181">
        <f>INDEX(resultados!$A$2:$ZZ$1302, 175, MATCH($B$1, resultados!$A$1:$ZZ$1, 0))</f>
        <v/>
      </c>
      <c r="B181">
        <f>INDEX(resultados!$A$2:$ZZ$1302, 175, MATCH($B$2, resultados!$A$1:$ZZ$1, 0))</f>
        <v/>
      </c>
      <c r="C181">
        <f>INDEX(resultados!$A$2:$ZZ$1302, 175, MATCH($B$3, resultados!$A$1:$ZZ$1, 0))</f>
        <v/>
      </c>
    </row>
    <row r="182">
      <c r="A182">
        <f>INDEX(resultados!$A$2:$ZZ$1302, 176, MATCH($B$1, resultados!$A$1:$ZZ$1, 0))</f>
        <v/>
      </c>
      <c r="B182">
        <f>INDEX(resultados!$A$2:$ZZ$1302, 176, MATCH($B$2, resultados!$A$1:$ZZ$1, 0))</f>
        <v/>
      </c>
      <c r="C182">
        <f>INDEX(resultados!$A$2:$ZZ$1302, 176, MATCH($B$3, resultados!$A$1:$ZZ$1, 0))</f>
        <v/>
      </c>
    </row>
    <row r="183">
      <c r="A183">
        <f>INDEX(resultados!$A$2:$ZZ$1302, 177, MATCH($B$1, resultados!$A$1:$ZZ$1, 0))</f>
        <v/>
      </c>
      <c r="B183">
        <f>INDEX(resultados!$A$2:$ZZ$1302, 177, MATCH($B$2, resultados!$A$1:$ZZ$1, 0))</f>
        <v/>
      </c>
      <c r="C183">
        <f>INDEX(resultados!$A$2:$ZZ$1302, 177, MATCH($B$3, resultados!$A$1:$ZZ$1, 0))</f>
        <v/>
      </c>
    </row>
    <row r="184">
      <c r="A184">
        <f>INDEX(resultados!$A$2:$ZZ$1302, 178, MATCH($B$1, resultados!$A$1:$ZZ$1, 0))</f>
        <v/>
      </c>
      <c r="B184">
        <f>INDEX(resultados!$A$2:$ZZ$1302, 178, MATCH($B$2, resultados!$A$1:$ZZ$1, 0))</f>
        <v/>
      </c>
      <c r="C184">
        <f>INDEX(resultados!$A$2:$ZZ$1302, 178, MATCH($B$3, resultados!$A$1:$ZZ$1, 0))</f>
        <v/>
      </c>
    </row>
    <row r="185">
      <c r="A185">
        <f>INDEX(resultados!$A$2:$ZZ$1302, 179, MATCH($B$1, resultados!$A$1:$ZZ$1, 0))</f>
        <v/>
      </c>
      <c r="B185">
        <f>INDEX(resultados!$A$2:$ZZ$1302, 179, MATCH($B$2, resultados!$A$1:$ZZ$1, 0))</f>
        <v/>
      </c>
      <c r="C185">
        <f>INDEX(resultados!$A$2:$ZZ$1302, 179, MATCH($B$3, resultados!$A$1:$ZZ$1, 0))</f>
        <v/>
      </c>
    </row>
    <row r="186">
      <c r="A186">
        <f>INDEX(resultados!$A$2:$ZZ$1302, 180, MATCH($B$1, resultados!$A$1:$ZZ$1, 0))</f>
        <v/>
      </c>
      <c r="B186">
        <f>INDEX(resultados!$A$2:$ZZ$1302, 180, MATCH($B$2, resultados!$A$1:$ZZ$1, 0))</f>
        <v/>
      </c>
      <c r="C186">
        <f>INDEX(resultados!$A$2:$ZZ$1302, 180, MATCH($B$3, resultados!$A$1:$ZZ$1, 0))</f>
        <v/>
      </c>
    </row>
    <row r="187">
      <c r="A187">
        <f>INDEX(resultados!$A$2:$ZZ$1302, 181, MATCH($B$1, resultados!$A$1:$ZZ$1, 0))</f>
        <v/>
      </c>
      <c r="B187">
        <f>INDEX(resultados!$A$2:$ZZ$1302, 181, MATCH($B$2, resultados!$A$1:$ZZ$1, 0))</f>
        <v/>
      </c>
      <c r="C187">
        <f>INDEX(resultados!$A$2:$ZZ$1302, 181, MATCH($B$3, resultados!$A$1:$ZZ$1, 0))</f>
        <v/>
      </c>
    </row>
    <row r="188">
      <c r="A188">
        <f>INDEX(resultados!$A$2:$ZZ$1302, 182, MATCH($B$1, resultados!$A$1:$ZZ$1, 0))</f>
        <v/>
      </c>
      <c r="B188">
        <f>INDEX(resultados!$A$2:$ZZ$1302, 182, MATCH($B$2, resultados!$A$1:$ZZ$1, 0))</f>
        <v/>
      </c>
      <c r="C188">
        <f>INDEX(resultados!$A$2:$ZZ$1302, 182, MATCH($B$3, resultados!$A$1:$ZZ$1, 0))</f>
        <v/>
      </c>
    </row>
    <row r="189">
      <c r="A189">
        <f>INDEX(resultados!$A$2:$ZZ$1302, 183, MATCH($B$1, resultados!$A$1:$ZZ$1, 0))</f>
        <v/>
      </c>
      <c r="B189">
        <f>INDEX(resultados!$A$2:$ZZ$1302, 183, MATCH($B$2, resultados!$A$1:$ZZ$1, 0))</f>
        <v/>
      </c>
      <c r="C189">
        <f>INDEX(resultados!$A$2:$ZZ$1302, 183, MATCH($B$3, resultados!$A$1:$ZZ$1, 0))</f>
        <v/>
      </c>
    </row>
    <row r="190">
      <c r="A190">
        <f>INDEX(resultados!$A$2:$ZZ$1302, 184, MATCH($B$1, resultados!$A$1:$ZZ$1, 0))</f>
        <v/>
      </c>
      <c r="B190">
        <f>INDEX(resultados!$A$2:$ZZ$1302, 184, MATCH($B$2, resultados!$A$1:$ZZ$1, 0))</f>
        <v/>
      </c>
      <c r="C190">
        <f>INDEX(resultados!$A$2:$ZZ$1302, 184, MATCH($B$3, resultados!$A$1:$ZZ$1, 0))</f>
        <v/>
      </c>
    </row>
    <row r="191">
      <c r="A191">
        <f>INDEX(resultados!$A$2:$ZZ$1302, 185, MATCH($B$1, resultados!$A$1:$ZZ$1, 0))</f>
        <v/>
      </c>
      <c r="B191">
        <f>INDEX(resultados!$A$2:$ZZ$1302, 185, MATCH($B$2, resultados!$A$1:$ZZ$1, 0))</f>
        <v/>
      </c>
      <c r="C191">
        <f>INDEX(resultados!$A$2:$ZZ$1302, 185, MATCH($B$3, resultados!$A$1:$ZZ$1, 0))</f>
        <v/>
      </c>
    </row>
    <row r="192">
      <c r="A192">
        <f>INDEX(resultados!$A$2:$ZZ$1302, 186, MATCH($B$1, resultados!$A$1:$ZZ$1, 0))</f>
        <v/>
      </c>
      <c r="B192">
        <f>INDEX(resultados!$A$2:$ZZ$1302, 186, MATCH($B$2, resultados!$A$1:$ZZ$1, 0))</f>
        <v/>
      </c>
      <c r="C192">
        <f>INDEX(resultados!$A$2:$ZZ$1302, 186, MATCH($B$3, resultados!$A$1:$ZZ$1, 0))</f>
        <v/>
      </c>
    </row>
    <row r="193">
      <c r="A193">
        <f>INDEX(resultados!$A$2:$ZZ$1302, 187, MATCH($B$1, resultados!$A$1:$ZZ$1, 0))</f>
        <v/>
      </c>
      <c r="B193">
        <f>INDEX(resultados!$A$2:$ZZ$1302, 187, MATCH($B$2, resultados!$A$1:$ZZ$1, 0))</f>
        <v/>
      </c>
      <c r="C193">
        <f>INDEX(resultados!$A$2:$ZZ$1302, 187, MATCH($B$3, resultados!$A$1:$ZZ$1, 0))</f>
        <v/>
      </c>
    </row>
    <row r="194">
      <c r="A194">
        <f>INDEX(resultados!$A$2:$ZZ$1302, 188, MATCH($B$1, resultados!$A$1:$ZZ$1, 0))</f>
        <v/>
      </c>
      <c r="B194">
        <f>INDEX(resultados!$A$2:$ZZ$1302, 188, MATCH($B$2, resultados!$A$1:$ZZ$1, 0))</f>
        <v/>
      </c>
      <c r="C194">
        <f>INDEX(resultados!$A$2:$ZZ$1302, 188, MATCH($B$3, resultados!$A$1:$ZZ$1, 0))</f>
        <v/>
      </c>
    </row>
    <row r="195">
      <c r="A195">
        <f>INDEX(resultados!$A$2:$ZZ$1302, 189, MATCH($B$1, resultados!$A$1:$ZZ$1, 0))</f>
        <v/>
      </c>
      <c r="B195">
        <f>INDEX(resultados!$A$2:$ZZ$1302, 189, MATCH($B$2, resultados!$A$1:$ZZ$1, 0))</f>
        <v/>
      </c>
      <c r="C195">
        <f>INDEX(resultados!$A$2:$ZZ$1302, 189, MATCH($B$3, resultados!$A$1:$ZZ$1, 0))</f>
        <v/>
      </c>
    </row>
    <row r="196">
      <c r="A196">
        <f>INDEX(resultados!$A$2:$ZZ$1302, 190, MATCH($B$1, resultados!$A$1:$ZZ$1, 0))</f>
        <v/>
      </c>
      <c r="B196">
        <f>INDEX(resultados!$A$2:$ZZ$1302, 190, MATCH($B$2, resultados!$A$1:$ZZ$1, 0))</f>
        <v/>
      </c>
      <c r="C196">
        <f>INDEX(resultados!$A$2:$ZZ$1302, 190, MATCH($B$3, resultados!$A$1:$ZZ$1, 0))</f>
        <v/>
      </c>
    </row>
    <row r="197">
      <c r="A197">
        <f>INDEX(resultados!$A$2:$ZZ$1302, 191, MATCH($B$1, resultados!$A$1:$ZZ$1, 0))</f>
        <v/>
      </c>
      <c r="B197">
        <f>INDEX(resultados!$A$2:$ZZ$1302, 191, MATCH($B$2, resultados!$A$1:$ZZ$1, 0))</f>
        <v/>
      </c>
      <c r="C197">
        <f>INDEX(resultados!$A$2:$ZZ$1302, 191, MATCH($B$3, resultados!$A$1:$ZZ$1, 0))</f>
        <v/>
      </c>
    </row>
    <row r="198">
      <c r="A198">
        <f>INDEX(resultados!$A$2:$ZZ$1302, 192, MATCH($B$1, resultados!$A$1:$ZZ$1, 0))</f>
        <v/>
      </c>
      <c r="B198">
        <f>INDEX(resultados!$A$2:$ZZ$1302, 192, MATCH($B$2, resultados!$A$1:$ZZ$1, 0))</f>
        <v/>
      </c>
      <c r="C198">
        <f>INDEX(resultados!$A$2:$ZZ$1302, 192, MATCH($B$3, resultados!$A$1:$ZZ$1, 0))</f>
        <v/>
      </c>
    </row>
    <row r="199">
      <c r="A199">
        <f>INDEX(resultados!$A$2:$ZZ$1302, 193, MATCH($B$1, resultados!$A$1:$ZZ$1, 0))</f>
        <v/>
      </c>
      <c r="B199">
        <f>INDEX(resultados!$A$2:$ZZ$1302, 193, MATCH($B$2, resultados!$A$1:$ZZ$1, 0))</f>
        <v/>
      </c>
      <c r="C199">
        <f>INDEX(resultados!$A$2:$ZZ$1302, 193, MATCH($B$3, resultados!$A$1:$ZZ$1, 0))</f>
        <v/>
      </c>
    </row>
    <row r="200">
      <c r="A200">
        <f>INDEX(resultados!$A$2:$ZZ$1302, 194, MATCH($B$1, resultados!$A$1:$ZZ$1, 0))</f>
        <v/>
      </c>
      <c r="B200">
        <f>INDEX(resultados!$A$2:$ZZ$1302, 194, MATCH($B$2, resultados!$A$1:$ZZ$1, 0))</f>
        <v/>
      </c>
      <c r="C200">
        <f>INDEX(resultados!$A$2:$ZZ$1302, 194, MATCH($B$3, resultados!$A$1:$ZZ$1, 0))</f>
        <v/>
      </c>
    </row>
    <row r="201">
      <c r="A201">
        <f>INDEX(resultados!$A$2:$ZZ$1302, 195, MATCH($B$1, resultados!$A$1:$ZZ$1, 0))</f>
        <v/>
      </c>
      <c r="B201">
        <f>INDEX(resultados!$A$2:$ZZ$1302, 195, MATCH($B$2, resultados!$A$1:$ZZ$1, 0))</f>
        <v/>
      </c>
      <c r="C201">
        <f>INDEX(resultados!$A$2:$ZZ$1302, 195, MATCH($B$3, resultados!$A$1:$ZZ$1, 0))</f>
        <v/>
      </c>
    </row>
    <row r="202">
      <c r="A202">
        <f>INDEX(resultados!$A$2:$ZZ$1302, 196, MATCH($B$1, resultados!$A$1:$ZZ$1, 0))</f>
        <v/>
      </c>
      <c r="B202">
        <f>INDEX(resultados!$A$2:$ZZ$1302, 196, MATCH($B$2, resultados!$A$1:$ZZ$1, 0))</f>
        <v/>
      </c>
      <c r="C202">
        <f>INDEX(resultados!$A$2:$ZZ$1302, 196, MATCH($B$3, resultados!$A$1:$ZZ$1, 0))</f>
        <v/>
      </c>
    </row>
    <row r="203">
      <c r="A203">
        <f>INDEX(resultados!$A$2:$ZZ$1302, 197, MATCH($B$1, resultados!$A$1:$ZZ$1, 0))</f>
        <v/>
      </c>
      <c r="B203">
        <f>INDEX(resultados!$A$2:$ZZ$1302, 197, MATCH($B$2, resultados!$A$1:$ZZ$1, 0))</f>
        <v/>
      </c>
      <c r="C203">
        <f>INDEX(resultados!$A$2:$ZZ$1302, 197, MATCH($B$3, resultados!$A$1:$ZZ$1, 0))</f>
        <v/>
      </c>
    </row>
    <row r="204">
      <c r="A204">
        <f>INDEX(resultados!$A$2:$ZZ$1302, 198, MATCH($B$1, resultados!$A$1:$ZZ$1, 0))</f>
        <v/>
      </c>
      <c r="B204">
        <f>INDEX(resultados!$A$2:$ZZ$1302, 198, MATCH($B$2, resultados!$A$1:$ZZ$1, 0))</f>
        <v/>
      </c>
      <c r="C204">
        <f>INDEX(resultados!$A$2:$ZZ$1302, 198, MATCH($B$3, resultados!$A$1:$ZZ$1, 0))</f>
        <v/>
      </c>
    </row>
    <row r="205">
      <c r="A205">
        <f>INDEX(resultados!$A$2:$ZZ$1302, 199, MATCH($B$1, resultados!$A$1:$ZZ$1, 0))</f>
        <v/>
      </c>
      <c r="B205">
        <f>INDEX(resultados!$A$2:$ZZ$1302, 199, MATCH($B$2, resultados!$A$1:$ZZ$1, 0))</f>
        <v/>
      </c>
      <c r="C205">
        <f>INDEX(resultados!$A$2:$ZZ$1302, 199, MATCH($B$3, resultados!$A$1:$ZZ$1, 0))</f>
        <v/>
      </c>
    </row>
    <row r="206">
      <c r="A206">
        <f>INDEX(resultados!$A$2:$ZZ$1302, 200, MATCH($B$1, resultados!$A$1:$ZZ$1, 0))</f>
        <v/>
      </c>
      <c r="B206">
        <f>INDEX(resultados!$A$2:$ZZ$1302, 200, MATCH($B$2, resultados!$A$1:$ZZ$1, 0))</f>
        <v/>
      </c>
      <c r="C206">
        <f>INDEX(resultados!$A$2:$ZZ$1302, 200, MATCH($B$3, resultados!$A$1:$ZZ$1, 0))</f>
        <v/>
      </c>
    </row>
    <row r="207">
      <c r="A207">
        <f>INDEX(resultados!$A$2:$ZZ$1302, 201, MATCH($B$1, resultados!$A$1:$ZZ$1, 0))</f>
        <v/>
      </c>
      <c r="B207">
        <f>INDEX(resultados!$A$2:$ZZ$1302, 201, MATCH($B$2, resultados!$A$1:$ZZ$1, 0))</f>
        <v/>
      </c>
      <c r="C207">
        <f>INDEX(resultados!$A$2:$ZZ$1302, 201, MATCH($B$3, resultados!$A$1:$ZZ$1, 0))</f>
        <v/>
      </c>
    </row>
    <row r="208">
      <c r="A208">
        <f>INDEX(resultados!$A$2:$ZZ$1302, 202, MATCH($B$1, resultados!$A$1:$ZZ$1, 0))</f>
        <v/>
      </c>
      <c r="B208">
        <f>INDEX(resultados!$A$2:$ZZ$1302, 202, MATCH($B$2, resultados!$A$1:$ZZ$1, 0))</f>
        <v/>
      </c>
      <c r="C208">
        <f>INDEX(resultados!$A$2:$ZZ$1302, 202, MATCH($B$3, resultados!$A$1:$ZZ$1, 0))</f>
        <v/>
      </c>
    </row>
    <row r="209">
      <c r="A209">
        <f>INDEX(resultados!$A$2:$ZZ$1302, 203, MATCH($B$1, resultados!$A$1:$ZZ$1, 0))</f>
        <v/>
      </c>
      <c r="B209">
        <f>INDEX(resultados!$A$2:$ZZ$1302, 203, MATCH($B$2, resultados!$A$1:$ZZ$1, 0))</f>
        <v/>
      </c>
      <c r="C209">
        <f>INDEX(resultados!$A$2:$ZZ$1302, 203, MATCH($B$3, resultados!$A$1:$ZZ$1, 0))</f>
        <v/>
      </c>
    </row>
    <row r="210">
      <c r="A210">
        <f>INDEX(resultados!$A$2:$ZZ$1302, 204, MATCH($B$1, resultados!$A$1:$ZZ$1, 0))</f>
        <v/>
      </c>
      <c r="B210">
        <f>INDEX(resultados!$A$2:$ZZ$1302, 204, MATCH($B$2, resultados!$A$1:$ZZ$1, 0))</f>
        <v/>
      </c>
      <c r="C210">
        <f>INDEX(resultados!$A$2:$ZZ$1302, 204, MATCH($B$3, resultados!$A$1:$ZZ$1, 0))</f>
        <v/>
      </c>
    </row>
    <row r="211">
      <c r="A211">
        <f>INDEX(resultados!$A$2:$ZZ$1302, 205, MATCH($B$1, resultados!$A$1:$ZZ$1, 0))</f>
        <v/>
      </c>
      <c r="B211">
        <f>INDEX(resultados!$A$2:$ZZ$1302, 205, MATCH($B$2, resultados!$A$1:$ZZ$1, 0))</f>
        <v/>
      </c>
      <c r="C211">
        <f>INDEX(resultados!$A$2:$ZZ$1302, 205, MATCH($B$3, resultados!$A$1:$ZZ$1, 0))</f>
        <v/>
      </c>
    </row>
    <row r="212">
      <c r="A212">
        <f>INDEX(resultados!$A$2:$ZZ$1302, 206, MATCH($B$1, resultados!$A$1:$ZZ$1, 0))</f>
        <v/>
      </c>
      <c r="B212">
        <f>INDEX(resultados!$A$2:$ZZ$1302, 206, MATCH($B$2, resultados!$A$1:$ZZ$1, 0))</f>
        <v/>
      </c>
      <c r="C212">
        <f>INDEX(resultados!$A$2:$ZZ$1302, 206, MATCH($B$3, resultados!$A$1:$ZZ$1, 0))</f>
        <v/>
      </c>
    </row>
    <row r="213">
      <c r="A213">
        <f>INDEX(resultados!$A$2:$ZZ$1302, 207, MATCH($B$1, resultados!$A$1:$ZZ$1, 0))</f>
        <v/>
      </c>
      <c r="B213">
        <f>INDEX(resultados!$A$2:$ZZ$1302, 207, MATCH($B$2, resultados!$A$1:$ZZ$1, 0))</f>
        <v/>
      </c>
      <c r="C213">
        <f>INDEX(resultados!$A$2:$ZZ$1302, 207, MATCH($B$3, resultados!$A$1:$ZZ$1, 0))</f>
        <v/>
      </c>
    </row>
    <row r="214">
      <c r="A214">
        <f>INDEX(resultados!$A$2:$ZZ$1302, 208, MATCH($B$1, resultados!$A$1:$ZZ$1, 0))</f>
        <v/>
      </c>
      <c r="B214">
        <f>INDEX(resultados!$A$2:$ZZ$1302, 208, MATCH($B$2, resultados!$A$1:$ZZ$1, 0))</f>
        <v/>
      </c>
      <c r="C214">
        <f>INDEX(resultados!$A$2:$ZZ$1302, 208, MATCH($B$3, resultados!$A$1:$ZZ$1, 0))</f>
        <v/>
      </c>
    </row>
    <row r="215">
      <c r="A215">
        <f>INDEX(resultados!$A$2:$ZZ$1302, 209, MATCH($B$1, resultados!$A$1:$ZZ$1, 0))</f>
        <v/>
      </c>
      <c r="B215">
        <f>INDEX(resultados!$A$2:$ZZ$1302, 209, MATCH($B$2, resultados!$A$1:$ZZ$1, 0))</f>
        <v/>
      </c>
      <c r="C215">
        <f>INDEX(resultados!$A$2:$ZZ$1302, 209, MATCH($B$3, resultados!$A$1:$ZZ$1, 0))</f>
        <v/>
      </c>
    </row>
    <row r="216">
      <c r="A216">
        <f>INDEX(resultados!$A$2:$ZZ$1302, 210, MATCH($B$1, resultados!$A$1:$ZZ$1, 0))</f>
        <v/>
      </c>
      <c r="B216">
        <f>INDEX(resultados!$A$2:$ZZ$1302, 210, MATCH($B$2, resultados!$A$1:$ZZ$1, 0))</f>
        <v/>
      </c>
      <c r="C216">
        <f>INDEX(resultados!$A$2:$ZZ$1302, 210, MATCH($B$3, resultados!$A$1:$ZZ$1, 0))</f>
        <v/>
      </c>
    </row>
    <row r="217">
      <c r="A217">
        <f>INDEX(resultados!$A$2:$ZZ$1302, 211, MATCH($B$1, resultados!$A$1:$ZZ$1, 0))</f>
        <v/>
      </c>
      <c r="B217">
        <f>INDEX(resultados!$A$2:$ZZ$1302, 211, MATCH($B$2, resultados!$A$1:$ZZ$1, 0))</f>
        <v/>
      </c>
      <c r="C217">
        <f>INDEX(resultados!$A$2:$ZZ$1302, 211, MATCH($B$3, resultados!$A$1:$ZZ$1, 0))</f>
        <v/>
      </c>
    </row>
    <row r="218">
      <c r="A218">
        <f>INDEX(resultados!$A$2:$ZZ$1302, 212, MATCH($B$1, resultados!$A$1:$ZZ$1, 0))</f>
        <v/>
      </c>
      <c r="B218">
        <f>INDEX(resultados!$A$2:$ZZ$1302, 212, MATCH($B$2, resultados!$A$1:$ZZ$1, 0))</f>
        <v/>
      </c>
      <c r="C218">
        <f>INDEX(resultados!$A$2:$ZZ$1302, 212, MATCH($B$3, resultados!$A$1:$ZZ$1, 0))</f>
        <v/>
      </c>
    </row>
    <row r="219">
      <c r="A219">
        <f>INDEX(resultados!$A$2:$ZZ$1302, 213, MATCH($B$1, resultados!$A$1:$ZZ$1, 0))</f>
        <v/>
      </c>
      <c r="B219">
        <f>INDEX(resultados!$A$2:$ZZ$1302, 213, MATCH($B$2, resultados!$A$1:$ZZ$1, 0))</f>
        <v/>
      </c>
      <c r="C219">
        <f>INDEX(resultados!$A$2:$ZZ$1302, 213, MATCH($B$3, resultados!$A$1:$ZZ$1, 0))</f>
        <v/>
      </c>
    </row>
    <row r="220">
      <c r="A220">
        <f>INDEX(resultados!$A$2:$ZZ$1302, 214, MATCH($B$1, resultados!$A$1:$ZZ$1, 0))</f>
        <v/>
      </c>
      <c r="B220">
        <f>INDEX(resultados!$A$2:$ZZ$1302, 214, MATCH($B$2, resultados!$A$1:$ZZ$1, 0))</f>
        <v/>
      </c>
      <c r="C220">
        <f>INDEX(resultados!$A$2:$ZZ$1302, 214, MATCH($B$3, resultados!$A$1:$ZZ$1, 0))</f>
        <v/>
      </c>
    </row>
    <row r="221">
      <c r="A221">
        <f>INDEX(resultados!$A$2:$ZZ$1302, 215, MATCH($B$1, resultados!$A$1:$ZZ$1, 0))</f>
        <v/>
      </c>
      <c r="B221">
        <f>INDEX(resultados!$A$2:$ZZ$1302, 215, MATCH($B$2, resultados!$A$1:$ZZ$1, 0))</f>
        <v/>
      </c>
      <c r="C221">
        <f>INDEX(resultados!$A$2:$ZZ$1302, 215, MATCH($B$3, resultados!$A$1:$ZZ$1, 0))</f>
        <v/>
      </c>
    </row>
    <row r="222">
      <c r="A222">
        <f>INDEX(resultados!$A$2:$ZZ$1302, 216, MATCH($B$1, resultados!$A$1:$ZZ$1, 0))</f>
        <v/>
      </c>
      <c r="B222">
        <f>INDEX(resultados!$A$2:$ZZ$1302, 216, MATCH($B$2, resultados!$A$1:$ZZ$1, 0))</f>
        <v/>
      </c>
      <c r="C222">
        <f>INDEX(resultados!$A$2:$ZZ$1302, 216, MATCH($B$3, resultados!$A$1:$ZZ$1, 0))</f>
        <v/>
      </c>
    </row>
    <row r="223">
      <c r="A223">
        <f>INDEX(resultados!$A$2:$ZZ$1302, 217, MATCH($B$1, resultados!$A$1:$ZZ$1, 0))</f>
        <v/>
      </c>
      <c r="B223">
        <f>INDEX(resultados!$A$2:$ZZ$1302, 217, MATCH($B$2, resultados!$A$1:$ZZ$1, 0))</f>
        <v/>
      </c>
      <c r="C223">
        <f>INDEX(resultados!$A$2:$ZZ$1302, 217, MATCH($B$3, resultados!$A$1:$ZZ$1, 0))</f>
        <v/>
      </c>
    </row>
    <row r="224">
      <c r="A224">
        <f>INDEX(resultados!$A$2:$ZZ$1302, 218, MATCH($B$1, resultados!$A$1:$ZZ$1, 0))</f>
        <v/>
      </c>
      <c r="B224">
        <f>INDEX(resultados!$A$2:$ZZ$1302, 218, MATCH($B$2, resultados!$A$1:$ZZ$1, 0))</f>
        <v/>
      </c>
      <c r="C224">
        <f>INDEX(resultados!$A$2:$ZZ$1302, 218, MATCH($B$3, resultados!$A$1:$ZZ$1, 0))</f>
        <v/>
      </c>
    </row>
    <row r="225">
      <c r="A225">
        <f>INDEX(resultados!$A$2:$ZZ$1302, 219, MATCH($B$1, resultados!$A$1:$ZZ$1, 0))</f>
        <v/>
      </c>
      <c r="B225">
        <f>INDEX(resultados!$A$2:$ZZ$1302, 219, MATCH($B$2, resultados!$A$1:$ZZ$1, 0))</f>
        <v/>
      </c>
      <c r="C225">
        <f>INDEX(resultados!$A$2:$ZZ$1302, 219, MATCH($B$3, resultados!$A$1:$ZZ$1, 0))</f>
        <v/>
      </c>
    </row>
    <row r="226">
      <c r="A226">
        <f>INDEX(resultados!$A$2:$ZZ$1302, 220, MATCH($B$1, resultados!$A$1:$ZZ$1, 0))</f>
        <v/>
      </c>
      <c r="B226">
        <f>INDEX(resultados!$A$2:$ZZ$1302, 220, MATCH($B$2, resultados!$A$1:$ZZ$1, 0))</f>
        <v/>
      </c>
      <c r="C226">
        <f>INDEX(resultados!$A$2:$ZZ$1302, 220, MATCH($B$3, resultados!$A$1:$ZZ$1, 0))</f>
        <v/>
      </c>
    </row>
    <row r="227">
      <c r="A227">
        <f>INDEX(resultados!$A$2:$ZZ$1302, 221, MATCH($B$1, resultados!$A$1:$ZZ$1, 0))</f>
        <v/>
      </c>
      <c r="B227">
        <f>INDEX(resultados!$A$2:$ZZ$1302, 221, MATCH($B$2, resultados!$A$1:$ZZ$1, 0))</f>
        <v/>
      </c>
      <c r="C227">
        <f>INDEX(resultados!$A$2:$ZZ$1302, 221, MATCH($B$3, resultados!$A$1:$ZZ$1, 0))</f>
        <v/>
      </c>
    </row>
    <row r="228">
      <c r="A228">
        <f>INDEX(resultados!$A$2:$ZZ$1302, 222, MATCH($B$1, resultados!$A$1:$ZZ$1, 0))</f>
        <v/>
      </c>
      <c r="B228">
        <f>INDEX(resultados!$A$2:$ZZ$1302, 222, MATCH($B$2, resultados!$A$1:$ZZ$1, 0))</f>
        <v/>
      </c>
      <c r="C228">
        <f>INDEX(resultados!$A$2:$ZZ$1302, 222, MATCH($B$3, resultados!$A$1:$ZZ$1, 0))</f>
        <v/>
      </c>
    </row>
    <row r="229">
      <c r="A229">
        <f>INDEX(resultados!$A$2:$ZZ$1302, 223, MATCH($B$1, resultados!$A$1:$ZZ$1, 0))</f>
        <v/>
      </c>
      <c r="B229">
        <f>INDEX(resultados!$A$2:$ZZ$1302, 223, MATCH($B$2, resultados!$A$1:$ZZ$1, 0))</f>
        <v/>
      </c>
      <c r="C229">
        <f>INDEX(resultados!$A$2:$ZZ$1302, 223, MATCH($B$3, resultados!$A$1:$ZZ$1, 0))</f>
        <v/>
      </c>
    </row>
    <row r="230">
      <c r="A230">
        <f>INDEX(resultados!$A$2:$ZZ$1302, 224, MATCH($B$1, resultados!$A$1:$ZZ$1, 0))</f>
        <v/>
      </c>
      <c r="B230">
        <f>INDEX(resultados!$A$2:$ZZ$1302, 224, MATCH($B$2, resultados!$A$1:$ZZ$1, 0))</f>
        <v/>
      </c>
      <c r="C230">
        <f>INDEX(resultados!$A$2:$ZZ$1302, 224, MATCH($B$3, resultados!$A$1:$ZZ$1, 0))</f>
        <v/>
      </c>
    </row>
    <row r="231">
      <c r="A231">
        <f>INDEX(resultados!$A$2:$ZZ$1302, 225, MATCH($B$1, resultados!$A$1:$ZZ$1, 0))</f>
        <v/>
      </c>
      <c r="B231">
        <f>INDEX(resultados!$A$2:$ZZ$1302, 225, MATCH($B$2, resultados!$A$1:$ZZ$1, 0))</f>
        <v/>
      </c>
      <c r="C231">
        <f>INDEX(resultados!$A$2:$ZZ$1302, 225, MATCH($B$3, resultados!$A$1:$ZZ$1, 0))</f>
        <v/>
      </c>
    </row>
    <row r="232">
      <c r="A232">
        <f>INDEX(resultados!$A$2:$ZZ$1302, 226, MATCH($B$1, resultados!$A$1:$ZZ$1, 0))</f>
        <v/>
      </c>
      <c r="B232">
        <f>INDEX(resultados!$A$2:$ZZ$1302, 226, MATCH($B$2, resultados!$A$1:$ZZ$1, 0))</f>
        <v/>
      </c>
      <c r="C232">
        <f>INDEX(resultados!$A$2:$ZZ$1302, 226, MATCH($B$3, resultados!$A$1:$ZZ$1, 0))</f>
        <v/>
      </c>
    </row>
    <row r="233">
      <c r="A233">
        <f>INDEX(resultados!$A$2:$ZZ$1302, 227, MATCH($B$1, resultados!$A$1:$ZZ$1, 0))</f>
        <v/>
      </c>
      <c r="B233">
        <f>INDEX(resultados!$A$2:$ZZ$1302, 227, MATCH($B$2, resultados!$A$1:$ZZ$1, 0))</f>
        <v/>
      </c>
      <c r="C233">
        <f>INDEX(resultados!$A$2:$ZZ$1302, 227, MATCH($B$3, resultados!$A$1:$ZZ$1, 0))</f>
        <v/>
      </c>
    </row>
    <row r="234">
      <c r="A234">
        <f>INDEX(resultados!$A$2:$ZZ$1302, 228, MATCH($B$1, resultados!$A$1:$ZZ$1, 0))</f>
        <v/>
      </c>
      <c r="B234">
        <f>INDEX(resultados!$A$2:$ZZ$1302, 228, MATCH($B$2, resultados!$A$1:$ZZ$1, 0))</f>
        <v/>
      </c>
      <c r="C234">
        <f>INDEX(resultados!$A$2:$ZZ$1302, 228, MATCH($B$3, resultados!$A$1:$ZZ$1, 0))</f>
        <v/>
      </c>
    </row>
    <row r="235">
      <c r="A235">
        <f>INDEX(resultados!$A$2:$ZZ$1302, 229, MATCH($B$1, resultados!$A$1:$ZZ$1, 0))</f>
        <v/>
      </c>
      <c r="B235">
        <f>INDEX(resultados!$A$2:$ZZ$1302, 229, MATCH($B$2, resultados!$A$1:$ZZ$1, 0))</f>
        <v/>
      </c>
      <c r="C235">
        <f>INDEX(resultados!$A$2:$ZZ$1302, 229, MATCH($B$3, resultados!$A$1:$ZZ$1, 0))</f>
        <v/>
      </c>
    </row>
    <row r="236">
      <c r="A236">
        <f>INDEX(resultados!$A$2:$ZZ$1302, 230, MATCH($B$1, resultados!$A$1:$ZZ$1, 0))</f>
        <v/>
      </c>
      <c r="B236">
        <f>INDEX(resultados!$A$2:$ZZ$1302, 230, MATCH($B$2, resultados!$A$1:$ZZ$1, 0))</f>
        <v/>
      </c>
      <c r="C236">
        <f>INDEX(resultados!$A$2:$ZZ$1302, 230, MATCH($B$3, resultados!$A$1:$ZZ$1, 0))</f>
        <v/>
      </c>
    </row>
    <row r="237">
      <c r="A237">
        <f>INDEX(resultados!$A$2:$ZZ$1302, 231, MATCH($B$1, resultados!$A$1:$ZZ$1, 0))</f>
        <v/>
      </c>
      <c r="B237">
        <f>INDEX(resultados!$A$2:$ZZ$1302, 231, MATCH($B$2, resultados!$A$1:$ZZ$1, 0))</f>
        <v/>
      </c>
      <c r="C237">
        <f>INDEX(resultados!$A$2:$ZZ$1302, 231, MATCH($B$3, resultados!$A$1:$ZZ$1, 0))</f>
        <v/>
      </c>
    </row>
    <row r="238">
      <c r="A238">
        <f>INDEX(resultados!$A$2:$ZZ$1302, 232, MATCH($B$1, resultados!$A$1:$ZZ$1, 0))</f>
        <v/>
      </c>
      <c r="B238">
        <f>INDEX(resultados!$A$2:$ZZ$1302, 232, MATCH($B$2, resultados!$A$1:$ZZ$1, 0))</f>
        <v/>
      </c>
      <c r="C238">
        <f>INDEX(resultados!$A$2:$ZZ$1302, 232, MATCH($B$3, resultados!$A$1:$ZZ$1, 0))</f>
        <v/>
      </c>
    </row>
    <row r="239">
      <c r="A239">
        <f>INDEX(resultados!$A$2:$ZZ$1302, 233, MATCH($B$1, resultados!$A$1:$ZZ$1, 0))</f>
        <v/>
      </c>
      <c r="B239">
        <f>INDEX(resultados!$A$2:$ZZ$1302, 233, MATCH($B$2, resultados!$A$1:$ZZ$1, 0))</f>
        <v/>
      </c>
      <c r="C239">
        <f>INDEX(resultados!$A$2:$ZZ$1302, 233, MATCH($B$3, resultados!$A$1:$ZZ$1, 0))</f>
        <v/>
      </c>
    </row>
    <row r="240">
      <c r="A240">
        <f>INDEX(resultados!$A$2:$ZZ$1302, 234, MATCH($B$1, resultados!$A$1:$ZZ$1, 0))</f>
        <v/>
      </c>
      <c r="B240">
        <f>INDEX(resultados!$A$2:$ZZ$1302, 234, MATCH($B$2, resultados!$A$1:$ZZ$1, 0))</f>
        <v/>
      </c>
      <c r="C240">
        <f>INDEX(resultados!$A$2:$ZZ$1302, 234, MATCH($B$3, resultados!$A$1:$ZZ$1, 0))</f>
        <v/>
      </c>
    </row>
    <row r="241">
      <c r="A241">
        <f>INDEX(resultados!$A$2:$ZZ$1302, 235, MATCH($B$1, resultados!$A$1:$ZZ$1, 0))</f>
        <v/>
      </c>
      <c r="B241">
        <f>INDEX(resultados!$A$2:$ZZ$1302, 235, MATCH($B$2, resultados!$A$1:$ZZ$1, 0))</f>
        <v/>
      </c>
      <c r="C241">
        <f>INDEX(resultados!$A$2:$ZZ$1302, 235, MATCH($B$3, resultados!$A$1:$ZZ$1, 0))</f>
        <v/>
      </c>
    </row>
    <row r="242">
      <c r="A242">
        <f>INDEX(resultados!$A$2:$ZZ$1302, 236, MATCH($B$1, resultados!$A$1:$ZZ$1, 0))</f>
        <v/>
      </c>
      <c r="B242">
        <f>INDEX(resultados!$A$2:$ZZ$1302, 236, MATCH($B$2, resultados!$A$1:$ZZ$1, 0))</f>
        <v/>
      </c>
      <c r="C242">
        <f>INDEX(resultados!$A$2:$ZZ$1302, 236, MATCH($B$3, resultados!$A$1:$ZZ$1, 0))</f>
        <v/>
      </c>
    </row>
    <row r="243">
      <c r="A243">
        <f>INDEX(resultados!$A$2:$ZZ$1302, 237, MATCH($B$1, resultados!$A$1:$ZZ$1, 0))</f>
        <v/>
      </c>
      <c r="B243">
        <f>INDEX(resultados!$A$2:$ZZ$1302, 237, MATCH($B$2, resultados!$A$1:$ZZ$1, 0))</f>
        <v/>
      </c>
      <c r="C243">
        <f>INDEX(resultados!$A$2:$ZZ$1302, 237, MATCH($B$3, resultados!$A$1:$ZZ$1, 0))</f>
        <v/>
      </c>
    </row>
    <row r="244">
      <c r="A244">
        <f>INDEX(resultados!$A$2:$ZZ$1302, 238, MATCH($B$1, resultados!$A$1:$ZZ$1, 0))</f>
        <v/>
      </c>
      <c r="B244">
        <f>INDEX(resultados!$A$2:$ZZ$1302, 238, MATCH($B$2, resultados!$A$1:$ZZ$1, 0))</f>
        <v/>
      </c>
      <c r="C244">
        <f>INDEX(resultados!$A$2:$ZZ$1302, 238, MATCH($B$3, resultados!$A$1:$ZZ$1, 0))</f>
        <v/>
      </c>
    </row>
    <row r="245">
      <c r="A245">
        <f>INDEX(resultados!$A$2:$ZZ$1302, 239, MATCH($B$1, resultados!$A$1:$ZZ$1, 0))</f>
        <v/>
      </c>
      <c r="B245">
        <f>INDEX(resultados!$A$2:$ZZ$1302, 239, MATCH($B$2, resultados!$A$1:$ZZ$1, 0))</f>
        <v/>
      </c>
      <c r="C245">
        <f>INDEX(resultados!$A$2:$ZZ$1302, 239, MATCH($B$3, resultados!$A$1:$ZZ$1, 0))</f>
        <v/>
      </c>
    </row>
    <row r="246">
      <c r="A246">
        <f>INDEX(resultados!$A$2:$ZZ$1302, 240, MATCH($B$1, resultados!$A$1:$ZZ$1, 0))</f>
        <v/>
      </c>
      <c r="B246">
        <f>INDEX(resultados!$A$2:$ZZ$1302, 240, MATCH($B$2, resultados!$A$1:$ZZ$1, 0))</f>
        <v/>
      </c>
      <c r="C246">
        <f>INDEX(resultados!$A$2:$ZZ$1302, 240, MATCH($B$3, resultados!$A$1:$ZZ$1, 0))</f>
        <v/>
      </c>
    </row>
    <row r="247">
      <c r="A247">
        <f>INDEX(resultados!$A$2:$ZZ$1302, 241, MATCH($B$1, resultados!$A$1:$ZZ$1, 0))</f>
        <v/>
      </c>
      <c r="B247">
        <f>INDEX(resultados!$A$2:$ZZ$1302, 241, MATCH($B$2, resultados!$A$1:$ZZ$1, 0))</f>
        <v/>
      </c>
      <c r="C247">
        <f>INDEX(resultados!$A$2:$ZZ$1302, 241, MATCH($B$3, resultados!$A$1:$ZZ$1, 0))</f>
        <v/>
      </c>
    </row>
    <row r="248">
      <c r="A248">
        <f>INDEX(resultados!$A$2:$ZZ$1302, 242, MATCH($B$1, resultados!$A$1:$ZZ$1, 0))</f>
        <v/>
      </c>
      <c r="B248">
        <f>INDEX(resultados!$A$2:$ZZ$1302, 242, MATCH($B$2, resultados!$A$1:$ZZ$1, 0))</f>
        <v/>
      </c>
      <c r="C248">
        <f>INDEX(resultados!$A$2:$ZZ$1302, 242, MATCH($B$3, resultados!$A$1:$ZZ$1, 0))</f>
        <v/>
      </c>
    </row>
    <row r="249">
      <c r="A249">
        <f>INDEX(resultados!$A$2:$ZZ$1302, 243, MATCH($B$1, resultados!$A$1:$ZZ$1, 0))</f>
        <v/>
      </c>
      <c r="B249">
        <f>INDEX(resultados!$A$2:$ZZ$1302, 243, MATCH($B$2, resultados!$A$1:$ZZ$1, 0))</f>
        <v/>
      </c>
      <c r="C249">
        <f>INDEX(resultados!$A$2:$ZZ$1302, 243, MATCH($B$3, resultados!$A$1:$ZZ$1, 0))</f>
        <v/>
      </c>
    </row>
    <row r="250">
      <c r="A250">
        <f>INDEX(resultados!$A$2:$ZZ$1302, 244, MATCH($B$1, resultados!$A$1:$ZZ$1, 0))</f>
        <v/>
      </c>
      <c r="B250">
        <f>INDEX(resultados!$A$2:$ZZ$1302, 244, MATCH($B$2, resultados!$A$1:$ZZ$1, 0))</f>
        <v/>
      </c>
      <c r="C250">
        <f>INDEX(resultados!$A$2:$ZZ$1302, 244, MATCH($B$3, resultados!$A$1:$ZZ$1, 0))</f>
        <v/>
      </c>
    </row>
    <row r="251">
      <c r="A251">
        <f>INDEX(resultados!$A$2:$ZZ$1302, 245, MATCH($B$1, resultados!$A$1:$ZZ$1, 0))</f>
        <v/>
      </c>
      <c r="B251">
        <f>INDEX(resultados!$A$2:$ZZ$1302, 245, MATCH($B$2, resultados!$A$1:$ZZ$1, 0))</f>
        <v/>
      </c>
      <c r="C251">
        <f>INDEX(resultados!$A$2:$ZZ$1302, 245, MATCH($B$3, resultados!$A$1:$ZZ$1, 0))</f>
        <v/>
      </c>
    </row>
    <row r="252">
      <c r="A252">
        <f>INDEX(resultados!$A$2:$ZZ$1302, 246, MATCH($B$1, resultados!$A$1:$ZZ$1, 0))</f>
        <v/>
      </c>
      <c r="B252">
        <f>INDEX(resultados!$A$2:$ZZ$1302, 246, MATCH($B$2, resultados!$A$1:$ZZ$1, 0))</f>
        <v/>
      </c>
      <c r="C252">
        <f>INDEX(resultados!$A$2:$ZZ$1302, 246, MATCH($B$3, resultados!$A$1:$ZZ$1, 0))</f>
        <v/>
      </c>
    </row>
    <row r="253">
      <c r="A253">
        <f>INDEX(resultados!$A$2:$ZZ$1302, 247, MATCH($B$1, resultados!$A$1:$ZZ$1, 0))</f>
        <v/>
      </c>
      <c r="B253">
        <f>INDEX(resultados!$A$2:$ZZ$1302, 247, MATCH($B$2, resultados!$A$1:$ZZ$1, 0))</f>
        <v/>
      </c>
      <c r="C253">
        <f>INDEX(resultados!$A$2:$ZZ$1302, 247, MATCH($B$3, resultados!$A$1:$ZZ$1, 0))</f>
        <v/>
      </c>
    </row>
    <row r="254">
      <c r="A254">
        <f>INDEX(resultados!$A$2:$ZZ$1302, 248, MATCH($B$1, resultados!$A$1:$ZZ$1, 0))</f>
        <v/>
      </c>
      <c r="B254">
        <f>INDEX(resultados!$A$2:$ZZ$1302, 248, MATCH($B$2, resultados!$A$1:$ZZ$1, 0))</f>
        <v/>
      </c>
      <c r="C254">
        <f>INDEX(resultados!$A$2:$ZZ$1302, 248, MATCH($B$3, resultados!$A$1:$ZZ$1, 0))</f>
        <v/>
      </c>
    </row>
    <row r="255">
      <c r="A255">
        <f>INDEX(resultados!$A$2:$ZZ$1302, 249, MATCH($B$1, resultados!$A$1:$ZZ$1, 0))</f>
        <v/>
      </c>
      <c r="B255">
        <f>INDEX(resultados!$A$2:$ZZ$1302, 249, MATCH($B$2, resultados!$A$1:$ZZ$1, 0))</f>
        <v/>
      </c>
      <c r="C255">
        <f>INDEX(resultados!$A$2:$ZZ$1302, 249, MATCH($B$3, resultados!$A$1:$ZZ$1, 0))</f>
        <v/>
      </c>
    </row>
    <row r="256">
      <c r="A256">
        <f>INDEX(resultados!$A$2:$ZZ$1302, 250, MATCH($B$1, resultados!$A$1:$ZZ$1, 0))</f>
        <v/>
      </c>
      <c r="B256">
        <f>INDEX(resultados!$A$2:$ZZ$1302, 250, MATCH($B$2, resultados!$A$1:$ZZ$1, 0))</f>
        <v/>
      </c>
      <c r="C256">
        <f>INDEX(resultados!$A$2:$ZZ$1302, 250, MATCH($B$3, resultados!$A$1:$ZZ$1, 0))</f>
        <v/>
      </c>
    </row>
    <row r="257">
      <c r="A257">
        <f>INDEX(resultados!$A$2:$ZZ$1302, 251, MATCH($B$1, resultados!$A$1:$ZZ$1, 0))</f>
        <v/>
      </c>
      <c r="B257">
        <f>INDEX(resultados!$A$2:$ZZ$1302, 251, MATCH($B$2, resultados!$A$1:$ZZ$1, 0))</f>
        <v/>
      </c>
      <c r="C257">
        <f>INDEX(resultados!$A$2:$ZZ$1302, 251, MATCH($B$3, resultados!$A$1:$ZZ$1, 0))</f>
        <v/>
      </c>
    </row>
    <row r="258">
      <c r="A258">
        <f>INDEX(resultados!$A$2:$ZZ$1302, 252, MATCH($B$1, resultados!$A$1:$ZZ$1, 0))</f>
        <v/>
      </c>
      <c r="B258">
        <f>INDEX(resultados!$A$2:$ZZ$1302, 252, MATCH($B$2, resultados!$A$1:$ZZ$1, 0))</f>
        <v/>
      </c>
      <c r="C258">
        <f>INDEX(resultados!$A$2:$ZZ$1302, 252, MATCH($B$3, resultados!$A$1:$ZZ$1, 0))</f>
        <v/>
      </c>
    </row>
    <row r="259">
      <c r="A259">
        <f>INDEX(resultados!$A$2:$ZZ$1302, 253, MATCH($B$1, resultados!$A$1:$ZZ$1, 0))</f>
        <v/>
      </c>
      <c r="B259">
        <f>INDEX(resultados!$A$2:$ZZ$1302, 253, MATCH($B$2, resultados!$A$1:$ZZ$1, 0))</f>
        <v/>
      </c>
      <c r="C259">
        <f>INDEX(resultados!$A$2:$ZZ$1302, 253, MATCH($B$3, resultados!$A$1:$ZZ$1, 0))</f>
        <v/>
      </c>
    </row>
    <row r="260">
      <c r="A260">
        <f>INDEX(resultados!$A$2:$ZZ$1302, 254, MATCH($B$1, resultados!$A$1:$ZZ$1, 0))</f>
        <v/>
      </c>
      <c r="B260">
        <f>INDEX(resultados!$A$2:$ZZ$1302, 254, MATCH($B$2, resultados!$A$1:$ZZ$1, 0))</f>
        <v/>
      </c>
      <c r="C260">
        <f>INDEX(resultados!$A$2:$ZZ$1302, 254, MATCH($B$3, resultados!$A$1:$ZZ$1, 0))</f>
        <v/>
      </c>
    </row>
    <row r="261">
      <c r="A261">
        <f>INDEX(resultados!$A$2:$ZZ$1302, 255, MATCH($B$1, resultados!$A$1:$ZZ$1, 0))</f>
        <v/>
      </c>
      <c r="B261">
        <f>INDEX(resultados!$A$2:$ZZ$1302, 255, MATCH($B$2, resultados!$A$1:$ZZ$1, 0))</f>
        <v/>
      </c>
      <c r="C261">
        <f>INDEX(resultados!$A$2:$ZZ$1302, 255, MATCH($B$3, resultados!$A$1:$ZZ$1, 0))</f>
        <v/>
      </c>
    </row>
    <row r="262">
      <c r="A262">
        <f>INDEX(resultados!$A$2:$ZZ$1302, 256, MATCH($B$1, resultados!$A$1:$ZZ$1, 0))</f>
        <v/>
      </c>
      <c r="B262">
        <f>INDEX(resultados!$A$2:$ZZ$1302, 256, MATCH($B$2, resultados!$A$1:$ZZ$1, 0))</f>
        <v/>
      </c>
      <c r="C262">
        <f>INDEX(resultados!$A$2:$ZZ$1302, 256, MATCH($B$3, resultados!$A$1:$ZZ$1, 0))</f>
        <v/>
      </c>
    </row>
    <row r="263">
      <c r="A263">
        <f>INDEX(resultados!$A$2:$ZZ$1302, 257, MATCH($B$1, resultados!$A$1:$ZZ$1, 0))</f>
        <v/>
      </c>
      <c r="B263">
        <f>INDEX(resultados!$A$2:$ZZ$1302, 257, MATCH($B$2, resultados!$A$1:$ZZ$1, 0))</f>
        <v/>
      </c>
      <c r="C263">
        <f>INDEX(resultados!$A$2:$ZZ$1302, 257, MATCH($B$3, resultados!$A$1:$ZZ$1, 0))</f>
        <v/>
      </c>
    </row>
    <row r="264">
      <c r="A264">
        <f>INDEX(resultados!$A$2:$ZZ$1302, 258, MATCH($B$1, resultados!$A$1:$ZZ$1, 0))</f>
        <v/>
      </c>
      <c r="B264">
        <f>INDEX(resultados!$A$2:$ZZ$1302, 258, MATCH($B$2, resultados!$A$1:$ZZ$1, 0))</f>
        <v/>
      </c>
      <c r="C264">
        <f>INDEX(resultados!$A$2:$ZZ$1302, 258, MATCH($B$3, resultados!$A$1:$ZZ$1, 0))</f>
        <v/>
      </c>
    </row>
    <row r="265">
      <c r="A265">
        <f>INDEX(resultados!$A$2:$ZZ$1302, 259, MATCH($B$1, resultados!$A$1:$ZZ$1, 0))</f>
        <v/>
      </c>
      <c r="B265">
        <f>INDEX(resultados!$A$2:$ZZ$1302, 259, MATCH($B$2, resultados!$A$1:$ZZ$1, 0))</f>
        <v/>
      </c>
      <c r="C265">
        <f>INDEX(resultados!$A$2:$ZZ$1302, 259, MATCH($B$3, resultados!$A$1:$ZZ$1, 0))</f>
        <v/>
      </c>
    </row>
    <row r="266">
      <c r="A266">
        <f>INDEX(resultados!$A$2:$ZZ$1302, 260, MATCH($B$1, resultados!$A$1:$ZZ$1, 0))</f>
        <v/>
      </c>
      <c r="B266">
        <f>INDEX(resultados!$A$2:$ZZ$1302, 260, MATCH($B$2, resultados!$A$1:$ZZ$1, 0))</f>
        <v/>
      </c>
      <c r="C266">
        <f>INDEX(resultados!$A$2:$ZZ$1302, 260, MATCH($B$3, resultados!$A$1:$ZZ$1, 0))</f>
        <v/>
      </c>
    </row>
    <row r="267">
      <c r="A267">
        <f>INDEX(resultados!$A$2:$ZZ$1302, 261, MATCH($B$1, resultados!$A$1:$ZZ$1, 0))</f>
        <v/>
      </c>
      <c r="B267">
        <f>INDEX(resultados!$A$2:$ZZ$1302, 261, MATCH($B$2, resultados!$A$1:$ZZ$1, 0))</f>
        <v/>
      </c>
      <c r="C267">
        <f>INDEX(resultados!$A$2:$ZZ$1302, 261, MATCH($B$3, resultados!$A$1:$ZZ$1, 0))</f>
        <v/>
      </c>
    </row>
    <row r="268">
      <c r="A268">
        <f>INDEX(resultados!$A$2:$ZZ$1302, 262, MATCH($B$1, resultados!$A$1:$ZZ$1, 0))</f>
        <v/>
      </c>
      <c r="B268">
        <f>INDEX(resultados!$A$2:$ZZ$1302, 262, MATCH($B$2, resultados!$A$1:$ZZ$1, 0))</f>
        <v/>
      </c>
      <c r="C268">
        <f>INDEX(resultados!$A$2:$ZZ$1302, 262, MATCH($B$3, resultados!$A$1:$ZZ$1, 0))</f>
        <v/>
      </c>
    </row>
    <row r="269">
      <c r="A269">
        <f>INDEX(resultados!$A$2:$ZZ$1302, 263, MATCH($B$1, resultados!$A$1:$ZZ$1, 0))</f>
        <v/>
      </c>
      <c r="B269">
        <f>INDEX(resultados!$A$2:$ZZ$1302, 263, MATCH($B$2, resultados!$A$1:$ZZ$1, 0))</f>
        <v/>
      </c>
      <c r="C269">
        <f>INDEX(resultados!$A$2:$ZZ$1302, 263, MATCH($B$3, resultados!$A$1:$ZZ$1, 0))</f>
        <v/>
      </c>
    </row>
    <row r="270">
      <c r="A270">
        <f>INDEX(resultados!$A$2:$ZZ$1302, 264, MATCH($B$1, resultados!$A$1:$ZZ$1, 0))</f>
        <v/>
      </c>
      <c r="B270">
        <f>INDEX(resultados!$A$2:$ZZ$1302, 264, MATCH($B$2, resultados!$A$1:$ZZ$1, 0))</f>
        <v/>
      </c>
      <c r="C270">
        <f>INDEX(resultados!$A$2:$ZZ$1302, 264, MATCH($B$3, resultados!$A$1:$ZZ$1, 0))</f>
        <v/>
      </c>
    </row>
    <row r="271">
      <c r="A271">
        <f>INDEX(resultados!$A$2:$ZZ$1302, 265, MATCH($B$1, resultados!$A$1:$ZZ$1, 0))</f>
        <v/>
      </c>
      <c r="B271">
        <f>INDEX(resultados!$A$2:$ZZ$1302, 265, MATCH($B$2, resultados!$A$1:$ZZ$1, 0))</f>
        <v/>
      </c>
      <c r="C271">
        <f>INDEX(resultados!$A$2:$ZZ$1302, 265, MATCH($B$3, resultados!$A$1:$ZZ$1, 0))</f>
        <v/>
      </c>
    </row>
    <row r="272">
      <c r="A272">
        <f>INDEX(resultados!$A$2:$ZZ$1302, 266, MATCH($B$1, resultados!$A$1:$ZZ$1, 0))</f>
        <v/>
      </c>
      <c r="B272">
        <f>INDEX(resultados!$A$2:$ZZ$1302, 266, MATCH($B$2, resultados!$A$1:$ZZ$1, 0))</f>
        <v/>
      </c>
      <c r="C272">
        <f>INDEX(resultados!$A$2:$ZZ$1302, 266, MATCH($B$3, resultados!$A$1:$ZZ$1, 0))</f>
        <v/>
      </c>
    </row>
    <row r="273">
      <c r="A273">
        <f>INDEX(resultados!$A$2:$ZZ$1302, 267, MATCH($B$1, resultados!$A$1:$ZZ$1, 0))</f>
        <v/>
      </c>
      <c r="B273">
        <f>INDEX(resultados!$A$2:$ZZ$1302, 267, MATCH($B$2, resultados!$A$1:$ZZ$1, 0))</f>
        <v/>
      </c>
      <c r="C273">
        <f>INDEX(resultados!$A$2:$ZZ$1302, 267, MATCH($B$3, resultados!$A$1:$ZZ$1, 0))</f>
        <v/>
      </c>
    </row>
    <row r="274">
      <c r="A274">
        <f>INDEX(resultados!$A$2:$ZZ$1302, 268, MATCH($B$1, resultados!$A$1:$ZZ$1, 0))</f>
        <v/>
      </c>
      <c r="B274">
        <f>INDEX(resultados!$A$2:$ZZ$1302, 268, MATCH($B$2, resultados!$A$1:$ZZ$1, 0))</f>
        <v/>
      </c>
      <c r="C274">
        <f>INDEX(resultados!$A$2:$ZZ$1302, 268, MATCH($B$3, resultados!$A$1:$ZZ$1, 0))</f>
        <v/>
      </c>
    </row>
    <row r="275">
      <c r="A275">
        <f>INDEX(resultados!$A$2:$ZZ$1302, 269, MATCH($B$1, resultados!$A$1:$ZZ$1, 0))</f>
        <v/>
      </c>
      <c r="B275">
        <f>INDEX(resultados!$A$2:$ZZ$1302, 269, MATCH($B$2, resultados!$A$1:$ZZ$1, 0))</f>
        <v/>
      </c>
      <c r="C275">
        <f>INDEX(resultados!$A$2:$ZZ$1302, 269, MATCH($B$3, resultados!$A$1:$ZZ$1, 0))</f>
        <v/>
      </c>
    </row>
    <row r="276">
      <c r="A276">
        <f>INDEX(resultados!$A$2:$ZZ$1302, 270, MATCH($B$1, resultados!$A$1:$ZZ$1, 0))</f>
        <v/>
      </c>
      <c r="B276">
        <f>INDEX(resultados!$A$2:$ZZ$1302, 270, MATCH($B$2, resultados!$A$1:$ZZ$1, 0))</f>
        <v/>
      </c>
      <c r="C276">
        <f>INDEX(resultados!$A$2:$ZZ$1302, 270, MATCH($B$3, resultados!$A$1:$ZZ$1, 0))</f>
        <v/>
      </c>
    </row>
    <row r="277">
      <c r="A277">
        <f>INDEX(resultados!$A$2:$ZZ$1302, 271, MATCH($B$1, resultados!$A$1:$ZZ$1, 0))</f>
        <v/>
      </c>
      <c r="B277">
        <f>INDEX(resultados!$A$2:$ZZ$1302, 271, MATCH($B$2, resultados!$A$1:$ZZ$1, 0))</f>
        <v/>
      </c>
      <c r="C277">
        <f>INDEX(resultados!$A$2:$ZZ$1302, 271, MATCH($B$3, resultados!$A$1:$ZZ$1, 0))</f>
        <v/>
      </c>
    </row>
    <row r="278">
      <c r="A278">
        <f>INDEX(resultados!$A$2:$ZZ$1302, 272, MATCH($B$1, resultados!$A$1:$ZZ$1, 0))</f>
        <v/>
      </c>
      <c r="B278">
        <f>INDEX(resultados!$A$2:$ZZ$1302, 272, MATCH($B$2, resultados!$A$1:$ZZ$1, 0))</f>
        <v/>
      </c>
      <c r="C278">
        <f>INDEX(resultados!$A$2:$ZZ$1302, 272, MATCH($B$3, resultados!$A$1:$ZZ$1, 0))</f>
        <v/>
      </c>
    </row>
    <row r="279">
      <c r="A279">
        <f>INDEX(resultados!$A$2:$ZZ$1302, 273, MATCH($B$1, resultados!$A$1:$ZZ$1, 0))</f>
        <v/>
      </c>
      <c r="B279">
        <f>INDEX(resultados!$A$2:$ZZ$1302, 273, MATCH($B$2, resultados!$A$1:$ZZ$1, 0))</f>
        <v/>
      </c>
      <c r="C279">
        <f>INDEX(resultados!$A$2:$ZZ$1302, 273, MATCH($B$3, resultados!$A$1:$ZZ$1, 0))</f>
        <v/>
      </c>
    </row>
    <row r="280">
      <c r="A280">
        <f>INDEX(resultados!$A$2:$ZZ$1302, 274, MATCH($B$1, resultados!$A$1:$ZZ$1, 0))</f>
        <v/>
      </c>
      <c r="B280">
        <f>INDEX(resultados!$A$2:$ZZ$1302, 274, MATCH($B$2, resultados!$A$1:$ZZ$1, 0))</f>
        <v/>
      </c>
      <c r="C280">
        <f>INDEX(resultados!$A$2:$ZZ$1302, 274, MATCH($B$3, resultados!$A$1:$ZZ$1, 0))</f>
        <v/>
      </c>
    </row>
    <row r="281">
      <c r="A281">
        <f>INDEX(resultados!$A$2:$ZZ$1302, 275, MATCH($B$1, resultados!$A$1:$ZZ$1, 0))</f>
        <v/>
      </c>
      <c r="B281">
        <f>INDEX(resultados!$A$2:$ZZ$1302, 275, MATCH($B$2, resultados!$A$1:$ZZ$1, 0))</f>
        <v/>
      </c>
      <c r="C281">
        <f>INDEX(resultados!$A$2:$ZZ$1302, 275, MATCH($B$3, resultados!$A$1:$ZZ$1, 0))</f>
        <v/>
      </c>
    </row>
    <row r="282">
      <c r="A282">
        <f>INDEX(resultados!$A$2:$ZZ$1302, 276, MATCH($B$1, resultados!$A$1:$ZZ$1, 0))</f>
        <v/>
      </c>
      <c r="B282">
        <f>INDEX(resultados!$A$2:$ZZ$1302, 276, MATCH($B$2, resultados!$A$1:$ZZ$1, 0))</f>
        <v/>
      </c>
      <c r="C282">
        <f>INDEX(resultados!$A$2:$ZZ$1302, 276, MATCH($B$3, resultados!$A$1:$ZZ$1, 0))</f>
        <v/>
      </c>
    </row>
    <row r="283">
      <c r="A283">
        <f>INDEX(resultados!$A$2:$ZZ$1302, 277, MATCH($B$1, resultados!$A$1:$ZZ$1, 0))</f>
        <v/>
      </c>
      <c r="B283">
        <f>INDEX(resultados!$A$2:$ZZ$1302, 277, MATCH($B$2, resultados!$A$1:$ZZ$1, 0))</f>
        <v/>
      </c>
      <c r="C283">
        <f>INDEX(resultados!$A$2:$ZZ$1302, 277, MATCH($B$3, resultados!$A$1:$ZZ$1, 0))</f>
        <v/>
      </c>
    </row>
    <row r="284">
      <c r="A284">
        <f>INDEX(resultados!$A$2:$ZZ$1302, 278, MATCH($B$1, resultados!$A$1:$ZZ$1, 0))</f>
        <v/>
      </c>
      <c r="B284">
        <f>INDEX(resultados!$A$2:$ZZ$1302, 278, MATCH($B$2, resultados!$A$1:$ZZ$1, 0))</f>
        <v/>
      </c>
      <c r="C284">
        <f>INDEX(resultados!$A$2:$ZZ$1302, 278, MATCH($B$3, resultados!$A$1:$ZZ$1, 0))</f>
        <v/>
      </c>
    </row>
    <row r="285">
      <c r="A285">
        <f>INDEX(resultados!$A$2:$ZZ$1302, 279, MATCH($B$1, resultados!$A$1:$ZZ$1, 0))</f>
        <v/>
      </c>
      <c r="B285">
        <f>INDEX(resultados!$A$2:$ZZ$1302, 279, MATCH($B$2, resultados!$A$1:$ZZ$1, 0))</f>
        <v/>
      </c>
      <c r="C285">
        <f>INDEX(resultados!$A$2:$ZZ$1302, 279, MATCH($B$3, resultados!$A$1:$ZZ$1, 0))</f>
        <v/>
      </c>
    </row>
    <row r="286">
      <c r="A286">
        <f>INDEX(resultados!$A$2:$ZZ$1302, 280, MATCH($B$1, resultados!$A$1:$ZZ$1, 0))</f>
        <v/>
      </c>
      <c r="B286">
        <f>INDEX(resultados!$A$2:$ZZ$1302, 280, MATCH($B$2, resultados!$A$1:$ZZ$1, 0))</f>
        <v/>
      </c>
      <c r="C286">
        <f>INDEX(resultados!$A$2:$ZZ$1302, 280, MATCH($B$3, resultados!$A$1:$ZZ$1, 0))</f>
        <v/>
      </c>
    </row>
    <row r="287">
      <c r="A287">
        <f>INDEX(resultados!$A$2:$ZZ$1302, 281, MATCH($B$1, resultados!$A$1:$ZZ$1, 0))</f>
        <v/>
      </c>
      <c r="B287">
        <f>INDEX(resultados!$A$2:$ZZ$1302, 281, MATCH($B$2, resultados!$A$1:$ZZ$1, 0))</f>
        <v/>
      </c>
      <c r="C287">
        <f>INDEX(resultados!$A$2:$ZZ$1302, 281, MATCH($B$3, resultados!$A$1:$ZZ$1, 0))</f>
        <v/>
      </c>
    </row>
    <row r="288">
      <c r="A288">
        <f>INDEX(resultados!$A$2:$ZZ$1302, 282, MATCH($B$1, resultados!$A$1:$ZZ$1, 0))</f>
        <v/>
      </c>
      <c r="B288">
        <f>INDEX(resultados!$A$2:$ZZ$1302, 282, MATCH($B$2, resultados!$A$1:$ZZ$1, 0))</f>
        <v/>
      </c>
      <c r="C288">
        <f>INDEX(resultados!$A$2:$ZZ$1302, 282, MATCH($B$3, resultados!$A$1:$ZZ$1, 0))</f>
        <v/>
      </c>
    </row>
    <row r="289">
      <c r="A289">
        <f>INDEX(resultados!$A$2:$ZZ$1302, 283, MATCH($B$1, resultados!$A$1:$ZZ$1, 0))</f>
        <v/>
      </c>
      <c r="B289">
        <f>INDEX(resultados!$A$2:$ZZ$1302, 283, MATCH($B$2, resultados!$A$1:$ZZ$1, 0))</f>
        <v/>
      </c>
      <c r="C289">
        <f>INDEX(resultados!$A$2:$ZZ$1302, 283, MATCH($B$3, resultados!$A$1:$ZZ$1, 0))</f>
        <v/>
      </c>
    </row>
    <row r="290">
      <c r="A290">
        <f>INDEX(resultados!$A$2:$ZZ$1302, 284, MATCH($B$1, resultados!$A$1:$ZZ$1, 0))</f>
        <v/>
      </c>
      <c r="B290">
        <f>INDEX(resultados!$A$2:$ZZ$1302, 284, MATCH($B$2, resultados!$A$1:$ZZ$1, 0))</f>
        <v/>
      </c>
      <c r="C290">
        <f>INDEX(resultados!$A$2:$ZZ$1302, 284, MATCH($B$3, resultados!$A$1:$ZZ$1, 0))</f>
        <v/>
      </c>
    </row>
    <row r="291">
      <c r="A291">
        <f>INDEX(resultados!$A$2:$ZZ$1302, 285, MATCH($B$1, resultados!$A$1:$ZZ$1, 0))</f>
        <v/>
      </c>
      <c r="B291">
        <f>INDEX(resultados!$A$2:$ZZ$1302, 285, MATCH($B$2, resultados!$A$1:$ZZ$1, 0))</f>
        <v/>
      </c>
      <c r="C291">
        <f>INDEX(resultados!$A$2:$ZZ$1302, 285, MATCH($B$3, resultados!$A$1:$ZZ$1, 0))</f>
        <v/>
      </c>
    </row>
    <row r="292">
      <c r="A292">
        <f>INDEX(resultados!$A$2:$ZZ$1302, 286, MATCH($B$1, resultados!$A$1:$ZZ$1, 0))</f>
        <v/>
      </c>
      <c r="B292">
        <f>INDEX(resultados!$A$2:$ZZ$1302, 286, MATCH($B$2, resultados!$A$1:$ZZ$1, 0))</f>
        <v/>
      </c>
      <c r="C292">
        <f>INDEX(resultados!$A$2:$ZZ$1302, 286, MATCH($B$3, resultados!$A$1:$ZZ$1, 0))</f>
        <v/>
      </c>
    </row>
    <row r="293">
      <c r="A293">
        <f>INDEX(resultados!$A$2:$ZZ$1302, 287, MATCH($B$1, resultados!$A$1:$ZZ$1, 0))</f>
        <v/>
      </c>
      <c r="B293">
        <f>INDEX(resultados!$A$2:$ZZ$1302, 287, MATCH($B$2, resultados!$A$1:$ZZ$1, 0))</f>
        <v/>
      </c>
      <c r="C293">
        <f>INDEX(resultados!$A$2:$ZZ$1302, 287, MATCH($B$3, resultados!$A$1:$ZZ$1, 0))</f>
        <v/>
      </c>
    </row>
    <row r="294">
      <c r="A294">
        <f>INDEX(resultados!$A$2:$ZZ$1302, 288, MATCH($B$1, resultados!$A$1:$ZZ$1, 0))</f>
        <v/>
      </c>
      <c r="B294">
        <f>INDEX(resultados!$A$2:$ZZ$1302, 288, MATCH($B$2, resultados!$A$1:$ZZ$1, 0))</f>
        <v/>
      </c>
      <c r="C294">
        <f>INDEX(resultados!$A$2:$ZZ$1302, 288, MATCH($B$3, resultados!$A$1:$ZZ$1, 0))</f>
        <v/>
      </c>
    </row>
    <row r="295">
      <c r="A295">
        <f>INDEX(resultados!$A$2:$ZZ$1302, 289, MATCH($B$1, resultados!$A$1:$ZZ$1, 0))</f>
        <v/>
      </c>
      <c r="B295">
        <f>INDEX(resultados!$A$2:$ZZ$1302, 289, MATCH($B$2, resultados!$A$1:$ZZ$1, 0))</f>
        <v/>
      </c>
      <c r="C295">
        <f>INDEX(resultados!$A$2:$ZZ$1302, 289, MATCH($B$3, resultados!$A$1:$ZZ$1, 0))</f>
        <v/>
      </c>
    </row>
    <row r="296">
      <c r="A296">
        <f>INDEX(resultados!$A$2:$ZZ$1302, 290, MATCH($B$1, resultados!$A$1:$ZZ$1, 0))</f>
        <v/>
      </c>
      <c r="B296">
        <f>INDEX(resultados!$A$2:$ZZ$1302, 290, MATCH($B$2, resultados!$A$1:$ZZ$1, 0))</f>
        <v/>
      </c>
      <c r="C296">
        <f>INDEX(resultados!$A$2:$ZZ$1302, 290, MATCH($B$3, resultados!$A$1:$ZZ$1, 0))</f>
        <v/>
      </c>
    </row>
    <row r="297">
      <c r="A297">
        <f>INDEX(resultados!$A$2:$ZZ$1302, 291, MATCH($B$1, resultados!$A$1:$ZZ$1, 0))</f>
        <v/>
      </c>
      <c r="B297">
        <f>INDEX(resultados!$A$2:$ZZ$1302, 291, MATCH($B$2, resultados!$A$1:$ZZ$1, 0))</f>
        <v/>
      </c>
      <c r="C297">
        <f>INDEX(resultados!$A$2:$ZZ$1302, 291, MATCH($B$3, resultados!$A$1:$ZZ$1, 0))</f>
        <v/>
      </c>
    </row>
    <row r="298">
      <c r="A298">
        <f>INDEX(resultados!$A$2:$ZZ$1302, 292, MATCH($B$1, resultados!$A$1:$ZZ$1, 0))</f>
        <v/>
      </c>
      <c r="B298">
        <f>INDEX(resultados!$A$2:$ZZ$1302, 292, MATCH($B$2, resultados!$A$1:$ZZ$1, 0))</f>
        <v/>
      </c>
      <c r="C298">
        <f>INDEX(resultados!$A$2:$ZZ$1302, 292, MATCH($B$3, resultados!$A$1:$ZZ$1, 0))</f>
        <v/>
      </c>
    </row>
    <row r="299">
      <c r="A299">
        <f>INDEX(resultados!$A$2:$ZZ$1302, 293, MATCH($B$1, resultados!$A$1:$ZZ$1, 0))</f>
        <v/>
      </c>
      <c r="B299">
        <f>INDEX(resultados!$A$2:$ZZ$1302, 293, MATCH($B$2, resultados!$A$1:$ZZ$1, 0))</f>
        <v/>
      </c>
      <c r="C299">
        <f>INDEX(resultados!$A$2:$ZZ$1302, 293, MATCH($B$3, resultados!$A$1:$ZZ$1, 0))</f>
        <v/>
      </c>
    </row>
    <row r="300">
      <c r="A300">
        <f>INDEX(resultados!$A$2:$ZZ$1302, 294, MATCH($B$1, resultados!$A$1:$ZZ$1, 0))</f>
        <v/>
      </c>
      <c r="B300">
        <f>INDEX(resultados!$A$2:$ZZ$1302, 294, MATCH($B$2, resultados!$A$1:$ZZ$1, 0))</f>
        <v/>
      </c>
      <c r="C300">
        <f>INDEX(resultados!$A$2:$ZZ$1302, 294, MATCH($B$3, resultados!$A$1:$ZZ$1, 0))</f>
        <v/>
      </c>
    </row>
    <row r="301">
      <c r="A301">
        <f>INDEX(resultados!$A$2:$ZZ$1302, 295, MATCH($B$1, resultados!$A$1:$ZZ$1, 0))</f>
        <v/>
      </c>
      <c r="B301">
        <f>INDEX(resultados!$A$2:$ZZ$1302, 295, MATCH($B$2, resultados!$A$1:$ZZ$1, 0))</f>
        <v/>
      </c>
      <c r="C301">
        <f>INDEX(resultados!$A$2:$ZZ$1302, 295, MATCH($B$3, resultados!$A$1:$ZZ$1, 0))</f>
        <v/>
      </c>
    </row>
    <row r="302">
      <c r="A302">
        <f>INDEX(resultados!$A$2:$ZZ$1302, 296, MATCH($B$1, resultados!$A$1:$ZZ$1, 0))</f>
        <v/>
      </c>
      <c r="B302">
        <f>INDEX(resultados!$A$2:$ZZ$1302, 296, MATCH($B$2, resultados!$A$1:$ZZ$1, 0))</f>
        <v/>
      </c>
      <c r="C302">
        <f>INDEX(resultados!$A$2:$ZZ$1302, 296, MATCH($B$3, resultados!$A$1:$ZZ$1, 0))</f>
        <v/>
      </c>
    </row>
    <row r="303">
      <c r="A303">
        <f>INDEX(resultados!$A$2:$ZZ$1302, 297, MATCH($B$1, resultados!$A$1:$ZZ$1, 0))</f>
        <v/>
      </c>
      <c r="B303">
        <f>INDEX(resultados!$A$2:$ZZ$1302, 297, MATCH($B$2, resultados!$A$1:$ZZ$1, 0))</f>
        <v/>
      </c>
      <c r="C303">
        <f>INDEX(resultados!$A$2:$ZZ$1302, 297, MATCH($B$3, resultados!$A$1:$ZZ$1, 0))</f>
        <v/>
      </c>
    </row>
    <row r="304">
      <c r="A304">
        <f>INDEX(resultados!$A$2:$ZZ$1302, 298, MATCH($B$1, resultados!$A$1:$ZZ$1, 0))</f>
        <v/>
      </c>
      <c r="B304">
        <f>INDEX(resultados!$A$2:$ZZ$1302, 298, MATCH($B$2, resultados!$A$1:$ZZ$1, 0))</f>
        <v/>
      </c>
      <c r="C304">
        <f>INDEX(resultados!$A$2:$ZZ$1302, 298, MATCH($B$3, resultados!$A$1:$ZZ$1, 0))</f>
        <v/>
      </c>
    </row>
    <row r="305">
      <c r="A305">
        <f>INDEX(resultados!$A$2:$ZZ$1302, 299, MATCH($B$1, resultados!$A$1:$ZZ$1, 0))</f>
        <v/>
      </c>
      <c r="B305">
        <f>INDEX(resultados!$A$2:$ZZ$1302, 299, MATCH($B$2, resultados!$A$1:$ZZ$1, 0))</f>
        <v/>
      </c>
      <c r="C305">
        <f>INDEX(resultados!$A$2:$ZZ$1302, 299, MATCH($B$3, resultados!$A$1:$ZZ$1, 0))</f>
        <v/>
      </c>
    </row>
    <row r="306">
      <c r="A306">
        <f>INDEX(resultados!$A$2:$ZZ$1302, 300, MATCH($B$1, resultados!$A$1:$ZZ$1, 0))</f>
        <v/>
      </c>
      <c r="B306">
        <f>INDEX(resultados!$A$2:$ZZ$1302, 300, MATCH($B$2, resultados!$A$1:$ZZ$1, 0))</f>
        <v/>
      </c>
      <c r="C306">
        <f>INDEX(resultados!$A$2:$ZZ$1302, 300, MATCH($B$3, resultados!$A$1:$ZZ$1, 0))</f>
        <v/>
      </c>
    </row>
    <row r="307">
      <c r="A307">
        <f>INDEX(resultados!$A$2:$ZZ$1302, 301, MATCH($B$1, resultados!$A$1:$ZZ$1, 0))</f>
        <v/>
      </c>
      <c r="B307">
        <f>INDEX(resultados!$A$2:$ZZ$1302, 301, MATCH($B$2, resultados!$A$1:$ZZ$1, 0))</f>
        <v/>
      </c>
      <c r="C307">
        <f>INDEX(resultados!$A$2:$ZZ$1302, 301, MATCH($B$3, resultados!$A$1:$ZZ$1, 0))</f>
        <v/>
      </c>
    </row>
    <row r="308">
      <c r="A308">
        <f>INDEX(resultados!$A$2:$ZZ$1302, 302, MATCH($B$1, resultados!$A$1:$ZZ$1, 0))</f>
        <v/>
      </c>
      <c r="B308">
        <f>INDEX(resultados!$A$2:$ZZ$1302, 302, MATCH($B$2, resultados!$A$1:$ZZ$1, 0))</f>
        <v/>
      </c>
      <c r="C308">
        <f>INDEX(resultados!$A$2:$ZZ$1302, 302, MATCH($B$3, resultados!$A$1:$ZZ$1, 0))</f>
        <v/>
      </c>
    </row>
    <row r="309">
      <c r="A309">
        <f>INDEX(resultados!$A$2:$ZZ$1302, 303, MATCH($B$1, resultados!$A$1:$ZZ$1, 0))</f>
        <v/>
      </c>
      <c r="B309">
        <f>INDEX(resultados!$A$2:$ZZ$1302, 303, MATCH($B$2, resultados!$A$1:$ZZ$1, 0))</f>
        <v/>
      </c>
      <c r="C309">
        <f>INDEX(resultados!$A$2:$ZZ$1302, 303, MATCH($B$3, resultados!$A$1:$ZZ$1, 0))</f>
        <v/>
      </c>
    </row>
    <row r="310">
      <c r="A310">
        <f>INDEX(resultados!$A$2:$ZZ$1302, 304, MATCH($B$1, resultados!$A$1:$ZZ$1, 0))</f>
        <v/>
      </c>
      <c r="B310">
        <f>INDEX(resultados!$A$2:$ZZ$1302, 304, MATCH($B$2, resultados!$A$1:$ZZ$1, 0))</f>
        <v/>
      </c>
      <c r="C310">
        <f>INDEX(resultados!$A$2:$ZZ$1302, 304, MATCH($B$3, resultados!$A$1:$ZZ$1, 0))</f>
        <v/>
      </c>
    </row>
    <row r="311">
      <c r="A311">
        <f>INDEX(resultados!$A$2:$ZZ$1302, 305, MATCH($B$1, resultados!$A$1:$ZZ$1, 0))</f>
        <v/>
      </c>
      <c r="B311">
        <f>INDEX(resultados!$A$2:$ZZ$1302, 305, MATCH($B$2, resultados!$A$1:$ZZ$1, 0))</f>
        <v/>
      </c>
      <c r="C311">
        <f>INDEX(resultados!$A$2:$ZZ$1302, 305, MATCH($B$3, resultados!$A$1:$ZZ$1, 0))</f>
        <v/>
      </c>
    </row>
    <row r="312">
      <c r="A312">
        <f>INDEX(resultados!$A$2:$ZZ$1302, 306, MATCH($B$1, resultados!$A$1:$ZZ$1, 0))</f>
        <v/>
      </c>
      <c r="B312">
        <f>INDEX(resultados!$A$2:$ZZ$1302, 306, MATCH($B$2, resultados!$A$1:$ZZ$1, 0))</f>
        <v/>
      </c>
      <c r="C312">
        <f>INDEX(resultados!$A$2:$ZZ$1302, 306, MATCH($B$3, resultados!$A$1:$ZZ$1, 0))</f>
        <v/>
      </c>
    </row>
    <row r="313">
      <c r="A313">
        <f>INDEX(resultados!$A$2:$ZZ$1302, 307, MATCH($B$1, resultados!$A$1:$ZZ$1, 0))</f>
        <v/>
      </c>
      <c r="B313">
        <f>INDEX(resultados!$A$2:$ZZ$1302, 307, MATCH($B$2, resultados!$A$1:$ZZ$1, 0))</f>
        <v/>
      </c>
      <c r="C313">
        <f>INDEX(resultados!$A$2:$ZZ$1302, 307, MATCH($B$3, resultados!$A$1:$ZZ$1, 0))</f>
        <v/>
      </c>
    </row>
    <row r="314">
      <c r="A314">
        <f>INDEX(resultados!$A$2:$ZZ$1302, 308, MATCH($B$1, resultados!$A$1:$ZZ$1, 0))</f>
        <v/>
      </c>
      <c r="B314">
        <f>INDEX(resultados!$A$2:$ZZ$1302, 308, MATCH($B$2, resultados!$A$1:$ZZ$1, 0))</f>
        <v/>
      </c>
      <c r="C314">
        <f>INDEX(resultados!$A$2:$ZZ$1302, 308, MATCH($B$3, resultados!$A$1:$ZZ$1, 0))</f>
        <v/>
      </c>
    </row>
    <row r="315">
      <c r="A315">
        <f>INDEX(resultados!$A$2:$ZZ$1302, 309, MATCH($B$1, resultados!$A$1:$ZZ$1, 0))</f>
        <v/>
      </c>
      <c r="B315">
        <f>INDEX(resultados!$A$2:$ZZ$1302, 309, MATCH($B$2, resultados!$A$1:$ZZ$1, 0))</f>
        <v/>
      </c>
      <c r="C315">
        <f>INDEX(resultados!$A$2:$ZZ$1302, 309, MATCH($B$3, resultados!$A$1:$ZZ$1, 0))</f>
        <v/>
      </c>
    </row>
    <row r="316">
      <c r="A316">
        <f>INDEX(resultados!$A$2:$ZZ$1302, 310, MATCH($B$1, resultados!$A$1:$ZZ$1, 0))</f>
        <v/>
      </c>
      <c r="B316">
        <f>INDEX(resultados!$A$2:$ZZ$1302, 310, MATCH($B$2, resultados!$A$1:$ZZ$1, 0))</f>
        <v/>
      </c>
      <c r="C316">
        <f>INDEX(resultados!$A$2:$ZZ$1302, 310, MATCH($B$3, resultados!$A$1:$ZZ$1, 0))</f>
        <v/>
      </c>
    </row>
    <row r="317">
      <c r="A317">
        <f>INDEX(resultados!$A$2:$ZZ$1302, 311, MATCH($B$1, resultados!$A$1:$ZZ$1, 0))</f>
        <v/>
      </c>
      <c r="B317">
        <f>INDEX(resultados!$A$2:$ZZ$1302, 311, MATCH($B$2, resultados!$A$1:$ZZ$1, 0))</f>
        <v/>
      </c>
      <c r="C317">
        <f>INDEX(resultados!$A$2:$ZZ$1302, 311, MATCH($B$3, resultados!$A$1:$ZZ$1, 0))</f>
        <v/>
      </c>
    </row>
    <row r="318">
      <c r="A318">
        <f>INDEX(resultados!$A$2:$ZZ$1302, 312, MATCH($B$1, resultados!$A$1:$ZZ$1, 0))</f>
        <v/>
      </c>
      <c r="B318">
        <f>INDEX(resultados!$A$2:$ZZ$1302, 312, MATCH($B$2, resultados!$A$1:$ZZ$1, 0))</f>
        <v/>
      </c>
      <c r="C318">
        <f>INDEX(resultados!$A$2:$ZZ$1302, 312, MATCH($B$3, resultados!$A$1:$ZZ$1, 0))</f>
        <v/>
      </c>
    </row>
    <row r="319">
      <c r="A319">
        <f>INDEX(resultados!$A$2:$ZZ$1302, 313, MATCH($B$1, resultados!$A$1:$ZZ$1, 0))</f>
        <v/>
      </c>
      <c r="B319">
        <f>INDEX(resultados!$A$2:$ZZ$1302, 313, MATCH($B$2, resultados!$A$1:$ZZ$1, 0))</f>
        <v/>
      </c>
      <c r="C319">
        <f>INDEX(resultados!$A$2:$ZZ$1302, 313, MATCH($B$3, resultados!$A$1:$ZZ$1, 0))</f>
        <v/>
      </c>
    </row>
    <row r="320">
      <c r="A320">
        <f>INDEX(resultados!$A$2:$ZZ$1302, 314, MATCH($B$1, resultados!$A$1:$ZZ$1, 0))</f>
        <v/>
      </c>
      <c r="B320">
        <f>INDEX(resultados!$A$2:$ZZ$1302, 314, MATCH($B$2, resultados!$A$1:$ZZ$1, 0))</f>
        <v/>
      </c>
      <c r="C320">
        <f>INDEX(resultados!$A$2:$ZZ$1302, 314, MATCH($B$3, resultados!$A$1:$ZZ$1, 0))</f>
        <v/>
      </c>
    </row>
    <row r="321">
      <c r="A321">
        <f>INDEX(resultados!$A$2:$ZZ$1302, 315, MATCH($B$1, resultados!$A$1:$ZZ$1, 0))</f>
        <v/>
      </c>
      <c r="B321">
        <f>INDEX(resultados!$A$2:$ZZ$1302, 315, MATCH($B$2, resultados!$A$1:$ZZ$1, 0))</f>
        <v/>
      </c>
      <c r="C321">
        <f>INDEX(resultados!$A$2:$ZZ$1302, 315, MATCH($B$3, resultados!$A$1:$ZZ$1, 0))</f>
        <v/>
      </c>
    </row>
    <row r="322">
      <c r="A322">
        <f>INDEX(resultados!$A$2:$ZZ$1302, 316, MATCH($B$1, resultados!$A$1:$ZZ$1, 0))</f>
        <v/>
      </c>
      <c r="B322">
        <f>INDEX(resultados!$A$2:$ZZ$1302, 316, MATCH($B$2, resultados!$A$1:$ZZ$1, 0))</f>
        <v/>
      </c>
      <c r="C322">
        <f>INDEX(resultados!$A$2:$ZZ$1302, 316, MATCH($B$3, resultados!$A$1:$ZZ$1, 0))</f>
        <v/>
      </c>
    </row>
    <row r="323">
      <c r="A323">
        <f>INDEX(resultados!$A$2:$ZZ$1302, 317, MATCH($B$1, resultados!$A$1:$ZZ$1, 0))</f>
        <v/>
      </c>
      <c r="B323">
        <f>INDEX(resultados!$A$2:$ZZ$1302, 317, MATCH($B$2, resultados!$A$1:$ZZ$1, 0))</f>
        <v/>
      </c>
      <c r="C323">
        <f>INDEX(resultados!$A$2:$ZZ$1302, 317, MATCH($B$3, resultados!$A$1:$ZZ$1, 0))</f>
        <v/>
      </c>
    </row>
    <row r="324">
      <c r="A324">
        <f>INDEX(resultados!$A$2:$ZZ$1302, 318, MATCH($B$1, resultados!$A$1:$ZZ$1, 0))</f>
        <v/>
      </c>
      <c r="B324">
        <f>INDEX(resultados!$A$2:$ZZ$1302, 318, MATCH($B$2, resultados!$A$1:$ZZ$1, 0))</f>
        <v/>
      </c>
      <c r="C324">
        <f>INDEX(resultados!$A$2:$ZZ$1302, 318, MATCH($B$3, resultados!$A$1:$ZZ$1, 0))</f>
        <v/>
      </c>
    </row>
    <row r="325">
      <c r="A325">
        <f>INDEX(resultados!$A$2:$ZZ$1302, 319, MATCH($B$1, resultados!$A$1:$ZZ$1, 0))</f>
        <v/>
      </c>
      <c r="B325">
        <f>INDEX(resultados!$A$2:$ZZ$1302, 319, MATCH($B$2, resultados!$A$1:$ZZ$1, 0))</f>
        <v/>
      </c>
      <c r="C325">
        <f>INDEX(resultados!$A$2:$ZZ$1302, 319, MATCH($B$3, resultados!$A$1:$ZZ$1, 0))</f>
        <v/>
      </c>
    </row>
    <row r="326">
      <c r="A326">
        <f>INDEX(resultados!$A$2:$ZZ$1302, 320, MATCH($B$1, resultados!$A$1:$ZZ$1, 0))</f>
        <v/>
      </c>
      <c r="B326">
        <f>INDEX(resultados!$A$2:$ZZ$1302, 320, MATCH($B$2, resultados!$A$1:$ZZ$1, 0))</f>
        <v/>
      </c>
      <c r="C326">
        <f>INDEX(resultados!$A$2:$ZZ$1302, 320, MATCH($B$3, resultados!$A$1:$ZZ$1, 0))</f>
        <v/>
      </c>
    </row>
    <row r="327">
      <c r="A327">
        <f>INDEX(resultados!$A$2:$ZZ$1302, 321, MATCH($B$1, resultados!$A$1:$ZZ$1, 0))</f>
        <v/>
      </c>
      <c r="B327">
        <f>INDEX(resultados!$A$2:$ZZ$1302, 321, MATCH($B$2, resultados!$A$1:$ZZ$1, 0))</f>
        <v/>
      </c>
      <c r="C327">
        <f>INDEX(resultados!$A$2:$ZZ$1302, 321, MATCH($B$3, resultados!$A$1:$ZZ$1, 0))</f>
        <v/>
      </c>
    </row>
    <row r="328">
      <c r="A328">
        <f>INDEX(resultados!$A$2:$ZZ$1302, 322, MATCH($B$1, resultados!$A$1:$ZZ$1, 0))</f>
        <v/>
      </c>
      <c r="B328">
        <f>INDEX(resultados!$A$2:$ZZ$1302, 322, MATCH($B$2, resultados!$A$1:$ZZ$1, 0))</f>
        <v/>
      </c>
      <c r="C328">
        <f>INDEX(resultados!$A$2:$ZZ$1302, 322, MATCH($B$3, resultados!$A$1:$ZZ$1, 0))</f>
        <v/>
      </c>
    </row>
    <row r="329">
      <c r="A329">
        <f>INDEX(resultados!$A$2:$ZZ$1302, 323, MATCH($B$1, resultados!$A$1:$ZZ$1, 0))</f>
        <v/>
      </c>
      <c r="B329">
        <f>INDEX(resultados!$A$2:$ZZ$1302, 323, MATCH($B$2, resultados!$A$1:$ZZ$1, 0))</f>
        <v/>
      </c>
      <c r="C329">
        <f>INDEX(resultados!$A$2:$ZZ$1302, 323, MATCH($B$3, resultados!$A$1:$ZZ$1, 0))</f>
        <v/>
      </c>
    </row>
    <row r="330">
      <c r="A330">
        <f>INDEX(resultados!$A$2:$ZZ$1302, 324, MATCH($B$1, resultados!$A$1:$ZZ$1, 0))</f>
        <v/>
      </c>
      <c r="B330">
        <f>INDEX(resultados!$A$2:$ZZ$1302, 324, MATCH($B$2, resultados!$A$1:$ZZ$1, 0))</f>
        <v/>
      </c>
      <c r="C330">
        <f>INDEX(resultados!$A$2:$ZZ$1302, 324, MATCH($B$3, resultados!$A$1:$ZZ$1, 0))</f>
        <v/>
      </c>
    </row>
    <row r="331">
      <c r="A331">
        <f>INDEX(resultados!$A$2:$ZZ$1302, 325, MATCH($B$1, resultados!$A$1:$ZZ$1, 0))</f>
        <v/>
      </c>
      <c r="B331">
        <f>INDEX(resultados!$A$2:$ZZ$1302, 325, MATCH($B$2, resultados!$A$1:$ZZ$1, 0))</f>
        <v/>
      </c>
      <c r="C331">
        <f>INDEX(resultados!$A$2:$ZZ$1302, 325, MATCH($B$3, resultados!$A$1:$ZZ$1, 0))</f>
        <v/>
      </c>
    </row>
    <row r="332">
      <c r="A332">
        <f>INDEX(resultados!$A$2:$ZZ$1302, 326, MATCH($B$1, resultados!$A$1:$ZZ$1, 0))</f>
        <v/>
      </c>
      <c r="B332">
        <f>INDEX(resultados!$A$2:$ZZ$1302, 326, MATCH($B$2, resultados!$A$1:$ZZ$1, 0))</f>
        <v/>
      </c>
      <c r="C332">
        <f>INDEX(resultados!$A$2:$ZZ$1302, 326, MATCH($B$3, resultados!$A$1:$ZZ$1, 0))</f>
        <v/>
      </c>
    </row>
    <row r="333">
      <c r="A333">
        <f>INDEX(resultados!$A$2:$ZZ$1302, 327, MATCH($B$1, resultados!$A$1:$ZZ$1, 0))</f>
        <v/>
      </c>
      <c r="B333">
        <f>INDEX(resultados!$A$2:$ZZ$1302, 327, MATCH($B$2, resultados!$A$1:$ZZ$1, 0))</f>
        <v/>
      </c>
      <c r="C333">
        <f>INDEX(resultados!$A$2:$ZZ$1302, 327, MATCH($B$3, resultados!$A$1:$ZZ$1, 0))</f>
        <v/>
      </c>
    </row>
    <row r="334">
      <c r="A334">
        <f>INDEX(resultados!$A$2:$ZZ$1302, 328, MATCH($B$1, resultados!$A$1:$ZZ$1, 0))</f>
        <v/>
      </c>
      <c r="B334">
        <f>INDEX(resultados!$A$2:$ZZ$1302, 328, MATCH($B$2, resultados!$A$1:$ZZ$1, 0))</f>
        <v/>
      </c>
      <c r="C334">
        <f>INDEX(resultados!$A$2:$ZZ$1302, 328, MATCH($B$3, resultados!$A$1:$ZZ$1, 0))</f>
        <v/>
      </c>
    </row>
    <row r="335">
      <c r="A335">
        <f>INDEX(resultados!$A$2:$ZZ$1302, 329, MATCH($B$1, resultados!$A$1:$ZZ$1, 0))</f>
        <v/>
      </c>
      <c r="B335">
        <f>INDEX(resultados!$A$2:$ZZ$1302, 329, MATCH($B$2, resultados!$A$1:$ZZ$1, 0))</f>
        <v/>
      </c>
      <c r="C335">
        <f>INDEX(resultados!$A$2:$ZZ$1302, 329, MATCH($B$3, resultados!$A$1:$ZZ$1, 0))</f>
        <v/>
      </c>
    </row>
    <row r="336">
      <c r="A336">
        <f>INDEX(resultados!$A$2:$ZZ$1302, 330, MATCH($B$1, resultados!$A$1:$ZZ$1, 0))</f>
        <v/>
      </c>
      <c r="B336">
        <f>INDEX(resultados!$A$2:$ZZ$1302, 330, MATCH($B$2, resultados!$A$1:$ZZ$1, 0))</f>
        <v/>
      </c>
      <c r="C336">
        <f>INDEX(resultados!$A$2:$ZZ$1302, 330, MATCH($B$3, resultados!$A$1:$ZZ$1, 0))</f>
        <v/>
      </c>
    </row>
    <row r="337">
      <c r="A337">
        <f>INDEX(resultados!$A$2:$ZZ$1302, 331, MATCH($B$1, resultados!$A$1:$ZZ$1, 0))</f>
        <v/>
      </c>
      <c r="B337">
        <f>INDEX(resultados!$A$2:$ZZ$1302, 331, MATCH($B$2, resultados!$A$1:$ZZ$1, 0))</f>
        <v/>
      </c>
      <c r="C337">
        <f>INDEX(resultados!$A$2:$ZZ$1302, 331, MATCH($B$3, resultados!$A$1:$ZZ$1, 0))</f>
        <v/>
      </c>
    </row>
    <row r="338">
      <c r="A338">
        <f>INDEX(resultados!$A$2:$ZZ$1302, 332, MATCH($B$1, resultados!$A$1:$ZZ$1, 0))</f>
        <v/>
      </c>
      <c r="B338">
        <f>INDEX(resultados!$A$2:$ZZ$1302, 332, MATCH($B$2, resultados!$A$1:$ZZ$1, 0))</f>
        <v/>
      </c>
      <c r="C338">
        <f>INDEX(resultados!$A$2:$ZZ$1302, 332, MATCH($B$3, resultados!$A$1:$ZZ$1, 0))</f>
        <v/>
      </c>
    </row>
    <row r="339">
      <c r="A339">
        <f>INDEX(resultados!$A$2:$ZZ$1302, 333, MATCH($B$1, resultados!$A$1:$ZZ$1, 0))</f>
        <v/>
      </c>
      <c r="B339">
        <f>INDEX(resultados!$A$2:$ZZ$1302, 333, MATCH($B$2, resultados!$A$1:$ZZ$1, 0))</f>
        <v/>
      </c>
      <c r="C339">
        <f>INDEX(resultados!$A$2:$ZZ$1302, 333, MATCH($B$3, resultados!$A$1:$ZZ$1, 0))</f>
        <v/>
      </c>
    </row>
    <row r="340">
      <c r="A340">
        <f>INDEX(resultados!$A$2:$ZZ$1302, 334, MATCH($B$1, resultados!$A$1:$ZZ$1, 0))</f>
        <v/>
      </c>
      <c r="B340">
        <f>INDEX(resultados!$A$2:$ZZ$1302, 334, MATCH($B$2, resultados!$A$1:$ZZ$1, 0))</f>
        <v/>
      </c>
      <c r="C340">
        <f>INDEX(resultados!$A$2:$ZZ$1302, 334, MATCH($B$3, resultados!$A$1:$ZZ$1, 0))</f>
        <v/>
      </c>
    </row>
    <row r="341">
      <c r="A341">
        <f>INDEX(resultados!$A$2:$ZZ$1302, 335, MATCH($B$1, resultados!$A$1:$ZZ$1, 0))</f>
        <v/>
      </c>
      <c r="B341">
        <f>INDEX(resultados!$A$2:$ZZ$1302, 335, MATCH($B$2, resultados!$A$1:$ZZ$1, 0))</f>
        <v/>
      </c>
      <c r="C341">
        <f>INDEX(resultados!$A$2:$ZZ$1302, 335, MATCH($B$3, resultados!$A$1:$ZZ$1, 0))</f>
        <v/>
      </c>
    </row>
    <row r="342">
      <c r="A342">
        <f>INDEX(resultados!$A$2:$ZZ$1302, 336, MATCH($B$1, resultados!$A$1:$ZZ$1, 0))</f>
        <v/>
      </c>
      <c r="B342">
        <f>INDEX(resultados!$A$2:$ZZ$1302, 336, MATCH($B$2, resultados!$A$1:$ZZ$1, 0))</f>
        <v/>
      </c>
      <c r="C342">
        <f>INDEX(resultados!$A$2:$ZZ$1302, 336, MATCH($B$3, resultados!$A$1:$ZZ$1, 0))</f>
        <v/>
      </c>
    </row>
    <row r="343">
      <c r="A343">
        <f>INDEX(resultados!$A$2:$ZZ$1302, 337, MATCH($B$1, resultados!$A$1:$ZZ$1, 0))</f>
        <v/>
      </c>
      <c r="B343">
        <f>INDEX(resultados!$A$2:$ZZ$1302, 337, MATCH($B$2, resultados!$A$1:$ZZ$1, 0))</f>
        <v/>
      </c>
      <c r="C343">
        <f>INDEX(resultados!$A$2:$ZZ$1302, 337, MATCH($B$3, resultados!$A$1:$ZZ$1, 0))</f>
        <v/>
      </c>
    </row>
    <row r="344">
      <c r="A344">
        <f>INDEX(resultados!$A$2:$ZZ$1302, 338, MATCH($B$1, resultados!$A$1:$ZZ$1, 0))</f>
        <v/>
      </c>
      <c r="B344">
        <f>INDEX(resultados!$A$2:$ZZ$1302, 338, MATCH($B$2, resultados!$A$1:$ZZ$1, 0))</f>
        <v/>
      </c>
      <c r="C344">
        <f>INDEX(resultados!$A$2:$ZZ$1302, 338, MATCH($B$3, resultados!$A$1:$ZZ$1, 0))</f>
        <v/>
      </c>
    </row>
    <row r="345">
      <c r="A345">
        <f>INDEX(resultados!$A$2:$ZZ$1302, 339, MATCH($B$1, resultados!$A$1:$ZZ$1, 0))</f>
        <v/>
      </c>
      <c r="B345">
        <f>INDEX(resultados!$A$2:$ZZ$1302, 339, MATCH($B$2, resultados!$A$1:$ZZ$1, 0))</f>
        <v/>
      </c>
      <c r="C345">
        <f>INDEX(resultados!$A$2:$ZZ$1302, 339, MATCH($B$3, resultados!$A$1:$ZZ$1, 0))</f>
        <v/>
      </c>
    </row>
    <row r="346">
      <c r="A346">
        <f>INDEX(resultados!$A$2:$ZZ$1302, 340, MATCH($B$1, resultados!$A$1:$ZZ$1, 0))</f>
        <v/>
      </c>
      <c r="B346">
        <f>INDEX(resultados!$A$2:$ZZ$1302, 340, MATCH($B$2, resultados!$A$1:$ZZ$1, 0))</f>
        <v/>
      </c>
      <c r="C346">
        <f>INDEX(resultados!$A$2:$ZZ$1302, 340, MATCH($B$3, resultados!$A$1:$ZZ$1, 0))</f>
        <v/>
      </c>
    </row>
    <row r="347">
      <c r="A347">
        <f>INDEX(resultados!$A$2:$ZZ$1302, 341, MATCH($B$1, resultados!$A$1:$ZZ$1, 0))</f>
        <v/>
      </c>
      <c r="B347">
        <f>INDEX(resultados!$A$2:$ZZ$1302, 341, MATCH($B$2, resultados!$A$1:$ZZ$1, 0))</f>
        <v/>
      </c>
      <c r="C347">
        <f>INDEX(resultados!$A$2:$ZZ$1302, 341, MATCH($B$3, resultados!$A$1:$ZZ$1, 0))</f>
        <v/>
      </c>
    </row>
    <row r="348">
      <c r="A348">
        <f>INDEX(resultados!$A$2:$ZZ$1302, 342, MATCH($B$1, resultados!$A$1:$ZZ$1, 0))</f>
        <v/>
      </c>
      <c r="B348">
        <f>INDEX(resultados!$A$2:$ZZ$1302, 342, MATCH($B$2, resultados!$A$1:$ZZ$1, 0))</f>
        <v/>
      </c>
      <c r="C348">
        <f>INDEX(resultados!$A$2:$ZZ$1302, 342, MATCH($B$3, resultados!$A$1:$ZZ$1, 0))</f>
        <v/>
      </c>
    </row>
    <row r="349">
      <c r="A349">
        <f>INDEX(resultados!$A$2:$ZZ$1302, 343, MATCH($B$1, resultados!$A$1:$ZZ$1, 0))</f>
        <v/>
      </c>
      <c r="B349">
        <f>INDEX(resultados!$A$2:$ZZ$1302, 343, MATCH($B$2, resultados!$A$1:$ZZ$1, 0))</f>
        <v/>
      </c>
      <c r="C349">
        <f>INDEX(resultados!$A$2:$ZZ$1302, 343, MATCH($B$3, resultados!$A$1:$ZZ$1, 0))</f>
        <v/>
      </c>
    </row>
    <row r="350">
      <c r="A350">
        <f>INDEX(resultados!$A$2:$ZZ$1302, 344, MATCH($B$1, resultados!$A$1:$ZZ$1, 0))</f>
        <v/>
      </c>
      <c r="B350">
        <f>INDEX(resultados!$A$2:$ZZ$1302, 344, MATCH($B$2, resultados!$A$1:$ZZ$1, 0))</f>
        <v/>
      </c>
      <c r="C350">
        <f>INDEX(resultados!$A$2:$ZZ$1302, 344, MATCH($B$3, resultados!$A$1:$ZZ$1, 0))</f>
        <v/>
      </c>
    </row>
    <row r="351">
      <c r="A351">
        <f>INDEX(resultados!$A$2:$ZZ$1302, 345, MATCH($B$1, resultados!$A$1:$ZZ$1, 0))</f>
        <v/>
      </c>
      <c r="B351">
        <f>INDEX(resultados!$A$2:$ZZ$1302, 345, MATCH($B$2, resultados!$A$1:$ZZ$1, 0))</f>
        <v/>
      </c>
      <c r="C351">
        <f>INDEX(resultados!$A$2:$ZZ$1302, 345, MATCH($B$3, resultados!$A$1:$ZZ$1, 0))</f>
        <v/>
      </c>
    </row>
    <row r="352">
      <c r="A352">
        <f>INDEX(resultados!$A$2:$ZZ$1302, 346, MATCH($B$1, resultados!$A$1:$ZZ$1, 0))</f>
        <v/>
      </c>
      <c r="B352">
        <f>INDEX(resultados!$A$2:$ZZ$1302, 346, MATCH($B$2, resultados!$A$1:$ZZ$1, 0))</f>
        <v/>
      </c>
      <c r="C352">
        <f>INDEX(resultados!$A$2:$ZZ$1302, 346, MATCH($B$3, resultados!$A$1:$ZZ$1, 0))</f>
        <v/>
      </c>
    </row>
    <row r="353">
      <c r="A353">
        <f>INDEX(resultados!$A$2:$ZZ$1302, 347, MATCH($B$1, resultados!$A$1:$ZZ$1, 0))</f>
        <v/>
      </c>
      <c r="B353">
        <f>INDEX(resultados!$A$2:$ZZ$1302, 347, MATCH($B$2, resultados!$A$1:$ZZ$1, 0))</f>
        <v/>
      </c>
      <c r="C353">
        <f>INDEX(resultados!$A$2:$ZZ$1302, 347, MATCH($B$3, resultados!$A$1:$ZZ$1, 0))</f>
        <v/>
      </c>
    </row>
    <row r="354">
      <c r="A354">
        <f>INDEX(resultados!$A$2:$ZZ$1302, 348, MATCH($B$1, resultados!$A$1:$ZZ$1, 0))</f>
        <v/>
      </c>
      <c r="B354">
        <f>INDEX(resultados!$A$2:$ZZ$1302, 348, MATCH($B$2, resultados!$A$1:$ZZ$1, 0))</f>
        <v/>
      </c>
      <c r="C354">
        <f>INDEX(resultados!$A$2:$ZZ$1302, 348, MATCH($B$3, resultados!$A$1:$ZZ$1, 0))</f>
        <v/>
      </c>
    </row>
    <row r="355">
      <c r="A355">
        <f>INDEX(resultados!$A$2:$ZZ$1302, 349, MATCH($B$1, resultados!$A$1:$ZZ$1, 0))</f>
        <v/>
      </c>
      <c r="B355">
        <f>INDEX(resultados!$A$2:$ZZ$1302, 349, MATCH($B$2, resultados!$A$1:$ZZ$1, 0))</f>
        <v/>
      </c>
      <c r="C355">
        <f>INDEX(resultados!$A$2:$ZZ$1302, 349, MATCH($B$3, resultados!$A$1:$ZZ$1, 0))</f>
        <v/>
      </c>
    </row>
    <row r="356">
      <c r="A356">
        <f>INDEX(resultados!$A$2:$ZZ$1302, 350, MATCH($B$1, resultados!$A$1:$ZZ$1, 0))</f>
        <v/>
      </c>
      <c r="B356">
        <f>INDEX(resultados!$A$2:$ZZ$1302, 350, MATCH($B$2, resultados!$A$1:$ZZ$1, 0))</f>
        <v/>
      </c>
      <c r="C356">
        <f>INDEX(resultados!$A$2:$ZZ$1302, 350, MATCH($B$3, resultados!$A$1:$ZZ$1, 0))</f>
        <v/>
      </c>
    </row>
    <row r="357">
      <c r="A357">
        <f>INDEX(resultados!$A$2:$ZZ$1302, 351, MATCH($B$1, resultados!$A$1:$ZZ$1, 0))</f>
        <v/>
      </c>
      <c r="B357">
        <f>INDEX(resultados!$A$2:$ZZ$1302, 351, MATCH($B$2, resultados!$A$1:$ZZ$1, 0))</f>
        <v/>
      </c>
      <c r="C357">
        <f>INDEX(resultados!$A$2:$ZZ$1302, 351, MATCH($B$3, resultados!$A$1:$ZZ$1, 0))</f>
        <v/>
      </c>
    </row>
    <row r="358">
      <c r="A358">
        <f>INDEX(resultados!$A$2:$ZZ$1302, 352, MATCH($B$1, resultados!$A$1:$ZZ$1, 0))</f>
        <v/>
      </c>
      <c r="B358">
        <f>INDEX(resultados!$A$2:$ZZ$1302, 352, MATCH($B$2, resultados!$A$1:$ZZ$1, 0))</f>
        <v/>
      </c>
      <c r="C358">
        <f>INDEX(resultados!$A$2:$ZZ$1302, 352, MATCH($B$3, resultados!$A$1:$ZZ$1, 0))</f>
        <v/>
      </c>
    </row>
    <row r="359">
      <c r="A359">
        <f>INDEX(resultados!$A$2:$ZZ$1302, 353, MATCH($B$1, resultados!$A$1:$ZZ$1, 0))</f>
        <v/>
      </c>
      <c r="B359">
        <f>INDEX(resultados!$A$2:$ZZ$1302, 353, MATCH($B$2, resultados!$A$1:$ZZ$1, 0))</f>
        <v/>
      </c>
      <c r="C359">
        <f>INDEX(resultados!$A$2:$ZZ$1302, 353, MATCH($B$3, resultados!$A$1:$ZZ$1, 0))</f>
        <v/>
      </c>
    </row>
    <row r="360">
      <c r="A360">
        <f>INDEX(resultados!$A$2:$ZZ$1302, 354, MATCH($B$1, resultados!$A$1:$ZZ$1, 0))</f>
        <v/>
      </c>
      <c r="B360">
        <f>INDEX(resultados!$A$2:$ZZ$1302, 354, MATCH($B$2, resultados!$A$1:$ZZ$1, 0))</f>
        <v/>
      </c>
      <c r="C360">
        <f>INDEX(resultados!$A$2:$ZZ$1302, 354, MATCH($B$3, resultados!$A$1:$ZZ$1, 0))</f>
        <v/>
      </c>
    </row>
    <row r="361">
      <c r="A361">
        <f>INDEX(resultados!$A$2:$ZZ$1302, 355, MATCH($B$1, resultados!$A$1:$ZZ$1, 0))</f>
        <v/>
      </c>
      <c r="B361">
        <f>INDEX(resultados!$A$2:$ZZ$1302, 355, MATCH($B$2, resultados!$A$1:$ZZ$1, 0))</f>
        <v/>
      </c>
      <c r="C361">
        <f>INDEX(resultados!$A$2:$ZZ$1302, 355, MATCH($B$3, resultados!$A$1:$ZZ$1, 0))</f>
        <v/>
      </c>
    </row>
    <row r="362">
      <c r="A362">
        <f>INDEX(resultados!$A$2:$ZZ$1302, 356, MATCH($B$1, resultados!$A$1:$ZZ$1, 0))</f>
        <v/>
      </c>
      <c r="B362">
        <f>INDEX(resultados!$A$2:$ZZ$1302, 356, MATCH($B$2, resultados!$A$1:$ZZ$1, 0))</f>
        <v/>
      </c>
      <c r="C362">
        <f>INDEX(resultados!$A$2:$ZZ$1302, 356, MATCH($B$3, resultados!$A$1:$ZZ$1, 0))</f>
        <v/>
      </c>
    </row>
    <row r="363">
      <c r="A363">
        <f>INDEX(resultados!$A$2:$ZZ$1302, 357, MATCH($B$1, resultados!$A$1:$ZZ$1, 0))</f>
        <v/>
      </c>
      <c r="B363">
        <f>INDEX(resultados!$A$2:$ZZ$1302, 357, MATCH($B$2, resultados!$A$1:$ZZ$1, 0))</f>
        <v/>
      </c>
      <c r="C363">
        <f>INDEX(resultados!$A$2:$ZZ$1302, 357, MATCH($B$3, resultados!$A$1:$ZZ$1, 0))</f>
        <v/>
      </c>
    </row>
    <row r="364">
      <c r="A364">
        <f>INDEX(resultados!$A$2:$ZZ$1302, 358, MATCH($B$1, resultados!$A$1:$ZZ$1, 0))</f>
        <v/>
      </c>
      <c r="B364">
        <f>INDEX(resultados!$A$2:$ZZ$1302, 358, MATCH($B$2, resultados!$A$1:$ZZ$1, 0))</f>
        <v/>
      </c>
      <c r="C364">
        <f>INDEX(resultados!$A$2:$ZZ$1302, 358, MATCH($B$3, resultados!$A$1:$ZZ$1, 0))</f>
        <v/>
      </c>
    </row>
    <row r="365">
      <c r="A365">
        <f>INDEX(resultados!$A$2:$ZZ$1302, 359, MATCH($B$1, resultados!$A$1:$ZZ$1, 0))</f>
        <v/>
      </c>
      <c r="B365">
        <f>INDEX(resultados!$A$2:$ZZ$1302, 359, MATCH($B$2, resultados!$A$1:$ZZ$1, 0))</f>
        <v/>
      </c>
      <c r="C365">
        <f>INDEX(resultados!$A$2:$ZZ$1302, 359, MATCH($B$3, resultados!$A$1:$ZZ$1, 0))</f>
        <v/>
      </c>
    </row>
    <row r="366">
      <c r="A366">
        <f>INDEX(resultados!$A$2:$ZZ$1302, 360, MATCH($B$1, resultados!$A$1:$ZZ$1, 0))</f>
        <v/>
      </c>
      <c r="B366">
        <f>INDEX(resultados!$A$2:$ZZ$1302, 360, MATCH($B$2, resultados!$A$1:$ZZ$1, 0))</f>
        <v/>
      </c>
      <c r="C366">
        <f>INDEX(resultados!$A$2:$ZZ$1302, 360, MATCH($B$3, resultados!$A$1:$ZZ$1, 0))</f>
        <v/>
      </c>
    </row>
    <row r="367">
      <c r="A367">
        <f>INDEX(resultados!$A$2:$ZZ$1302, 361, MATCH($B$1, resultados!$A$1:$ZZ$1, 0))</f>
        <v/>
      </c>
      <c r="B367">
        <f>INDEX(resultados!$A$2:$ZZ$1302, 361, MATCH($B$2, resultados!$A$1:$ZZ$1, 0))</f>
        <v/>
      </c>
      <c r="C367">
        <f>INDEX(resultados!$A$2:$ZZ$1302, 361, MATCH($B$3, resultados!$A$1:$ZZ$1, 0))</f>
        <v/>
      </c>
    </row>
    <row r="368">
      <c r="A368">
        <f>INDEX(resultados!$A$2:$ZZ$1302, 362, MATCH($B$1, resultados!$A$1:$ZZ$1, 0))</f>
        <v/>
      </c>
      <c r="B368">
        <f>INDEX(resultados!$A$2:$ZZ$1302, 362, MATCH($B$2, resultados!$A$1:$ZZ$1, 0))</f>
        <v/>
      </c>
      <c r="C368">
        <f>INDEX(resultados!$A$2:$ZZ$1302, 362, MATCH($B$3, resultados!$A$1:$ZZ$1, 0))</f>
        <v/>
      </c>
    </row>
    <row r="369">
      <c r="A369">
        <f>INDEX(resultados!$A$2:$ZZ$1302, 363, MATCH($B$1, resultados!$A$1:$ZZ$1, 0))</f>
        <v/>
      </c>
      <c r="B369">
        <f>INDEX(resultados!$A$2:$ZZ$1302, 363, MATCH($B$2, resultados!$A$1:$ZZ$1, 0))</f>
        <v/>
      </c>
      <c r="C369">
        <f>INDEX(resultados!$A$2:$ZZ$1302, 363, MATCH($B$3, resultados!$A$1:$ZZ$1, 0))</f>
        <v/>
      </c>
    </row>
    <row r="370">
      <c r="A370">
        <f>INDEX(resultados!$A$2:$ZZ$1302, 364, MATCH($B$1, resultados!$A$1:$ZZ$1, 0))</f>
        <v/>
      </c>
      <c r="B370">
        <f>INDEX(resultados!$A$2:$ZZ$1302, 364, MATCH($B$2, resultados!$A$1:$ZZ$1, 0))</f>
        <v/>
      </c>
      <c r="C370">
        <f>INDEX(resultados!$A$2:$ZZ$1302, 364, MATCH($B$3, resultados!$A$1:$ZZ$1, 0))</f>
        <v/>
      </c>
    </row>
    <row r="371">
      <c r="A371">
        <f>INDEX(resultados!$A$2:$ZZ$1302, 365, MATCH($B$1, resultados!$A$1:$ZZ$1, 0))</f>
        <v/>
      </c>
      <c r="B371">
        <f>INDEX(resultados!$A$2:$ZZ$1302, 365, MATCH($B$2, resultados!$A$1:$ZZ$1, 0))</f>
        <v/>
      </c>
      <c r="C371">
        <f>INDEX(resultados!$A$2:$ZZ$1302, 365, MATCH($B$3, resultados!$A$1:$ZZ$1, 0))</f>
        <v/>
      </c>
    </row>
    <row r="372">
      <c r="A372">
        <f>INDEX(resultados!$A$2:$ZZ$1302, 366, MATCH($B$1, resultados!$A$1:$ZZ$1, 0))</f>
        <v/>
      </c>
      <c r="B372">
        <f>INDEX(resultados!$A$2:$ZZ$1302, 366, MATCH($B$2, resultados!$A$1:$ZZ$1, 0))</f>
        <v/>
      </c>
      <c r="C372">
        <f>INDEX(resultados!$A$2:$ZZ$1302, 366, MATCH($B$3, resultados!$A$1:$ZZ$1, 0))</f>
        <v/>
      </c>
    </row>
    <row r="373">
      <c r="A373">
        <f>INDEX(resultados!$A$2:$ZZ$1302, 367, MATCH($B$1, resultados!$A$1:$ZZ$1, 0))</f>
        <v/>
      </c>
      <c r="B373">
        <f>INDEX(resultados!$A$2:$ZZ$1302, 367, MATCH($B$2, resultados!$A$1:$ZZ$1, 0))</f>
        <v/>
      </c>
      <c r="C373">
        <f>INDEX(resultados!$A$2:$ZZ$1302, 367, MATCH($B$3, resultados!$A$1:$ZZ$1, 0))</f>
        <v/>
      </c>
    </row>
    <row r="374">
      <c r="A374">
        <f>INDEX(resultados!$A$2:$ZZ$1302, 368, MATCH($B$1, resultados!$A$1:$ZZ$1, 0))</f>
        <v/>
      </c>
      <c r="B374">
        <f>INDEX(resultados!$A$2:$ZZ$1302, 368, MATCH($B$2, resultados!$A$1:$ZZ$1, 0))</f>
        <v/>
      </c>
      <c r="C374">
        <f>INDEX(resultados!$A$2:$ZZ$1302, 368, MATCH($B$3, resultados!$A$1:$ZZ$1, 0))</f>
        <v/>
      </c>
    </row>
    <row r="375">
      <c r="A375">
        <f>INDEX(resultados!$A$2:$ZZ$1302, 369, MATCH($B$1, resultados!$A$1:$ZZ$1, 0))</f>
        <v/>
      </c>
      <c r="B375">
        <f>INDEX(resultados!$A$2:$ZZ$1302, 369, MATCH($B$2, resultados!$A$1:$ZZ$1, 0))</f>
        <v/>
      </c>
      <c r="C375">
        <f>INDEX(resultados!$A$2:$ZZ$1302, 369, MATCH($B$3, resultados!$A$1:$ZZ$1, 0))</f>
        <v/>
      </c>
    </row>
    <row r="376">
      <c r="A376">
        <f>INDEX(resultados!$A$2:$ZZ$1302, 370, MATCH($B$1, resultados!$A$1:$ZZ$1, 0))</f>
        <v/>
      </c>
      <c r="B376">
        <f>INDEX(resultados!$A$2:$ZZ$1302, 370, MATCH($B$2, resultados!$A$1:$ZZ$1, 0))</f>
        <v/>
      </c>
      <c r="C376">
        <f>INDEX(resultados!$A$2:$ZZ$1302, 370, MATCH($B$3, resultados!$A$1:$ZZ$1, 0))</f>
        <v/>
      </c>
    </row>
    <row r="377">
      <c r="A377">
        <f>INDEX(resultados!$A$2:$ZZ$1302, 371, MATCH($B$1, resultados!$A$1:$ZZ$1, 0))</f>
        <v/>
      </c>
      <c r="B377">
        <f>INDEX(resultados!$A$2:$ZZ$1302, 371, MATCH($B$2, resultados!$A$1:$ZZ$1, 0))</f>
        <v/>
      </c>
      <c r="C377">
        <f>INDEX(resultados!$A$2:$ZZ$1302, 371, MATCH($B$3, resultados!$A$1:$ZZ$1, 0))</f>
        <v/>
      </c>
    </row>
    <row r="378">
      <c r="A378">
        <f>INDEX(resultados!$A$2:$ZZ$1302, 372, MATCH($B$1, resultados!$A$1:$ZZ$1, 0))</f>
        <v/>
      </c>
      <c r="B378">
        <f>INDEX(resultados!$A$2:$ZZ$1302, 372, MATCH($B$2, resultados!$A$1:$ZZ$1, 0))</f>
        <v/>
      </c>
      <c r="C378">
        <f>INDEX(resultados!$A$2:$ZZ$1302, 372, MATCH($B$3, resultados!$A$1:$ZZ$1, 0))</f>
        <v/>
      </c>
    </row>
    <row r="379">
      <c r="A379">
        <f>INDEX(resultados!$A$2:$ZZ$1302, 373, MATCH($B$1, resultados!$A$1:$ZZ$1, 0))</f>
        <v/>
      </c>
      <c r="B379">
        <f>INDEX(resultados!$A$2:$ZZ$1302, 373, MATCH($B$2, resultados!$A$1:$ZZ$1, 0))</f>
        <v/>
      </c>
      <c r="C379">
        <f>INDEX(resultados!$A$2:$ZZ$1302, 373, MATCH($B$3, resultados!$A$1:$ZZ$1, 0))</f>
        <v/>
      </c>
    </row>
    <row r="380">
      <c r="A380">
        <f>INDEX(resultados!$A$2:$ZZ$1302, 374, MATCH($B$1, resultados!$A$1:$ZZ$1, 0))</f>
        <v/>
      </c>
      <c r="B380">
        <f>INDEX(resultados!$A$2:$ZZ$1302, 374, MATCH($B$2, resultados!$A$1:$ZZ$1, 0))</f>
        <v/>
      </c>
      <c r="C380">
        <f>INDEX(resultados!$A$2:$ZZ$1302, 374, MATCH($B$3, resultados!$A$1:$ZZ$1, 0))</f>
        <v/>
      </c>
    </row>
    <row r="381">
      <c r="A381">
        <f>INDEX(resultados!$A$2:$ZZ$1302, 375, MATCH($B$1, resultados!$A$1:$ZZ$1, 0))</f>
        <v/>
      </c>
      <c r="B381">
        <f>INDEX(resultados!$A$2:$ZZ$1302, 375, MATCH($B$2, resultados!$A$1:$ZZ$1, 0))</f>
        <v/>
      </c>
      <c r="C381">
        <f>INDEX(resultados!$A$2:$ZZ$1302, 375, MATCH($B$3, resultados!$A$1:$ZZ$1, 0))</f>
        <v/>
      </c>
    </row>
    <row r="382">
      <c r="A382">
        <f>INDEX(resultados!$A$2:$ZZ$1302, 376, MATCH($B$1, resultados!$A$1:$ZZ$1, 0))</f>
        <v/>
      </c>
      <c r="B382">
        <f>INDEX(resultados!$A$2:$ZZ$1302, 376, MATCH($B$2, resultados!$A$1:$ZZ$1, 0))</f>
        <v/>
      </c>
      <c r="C382">
        <f>INDEX(resultados!$A$2:$ZZ$1302, 376, MATCH($B$3, resultados!$A$1:$ZZ$1, 0))</f>
        <v/>
      </c>
    </row>
    <row r="383">
      <c r="A383">
        <f>INDEX(resultados!$A$2:$ZZ$1302, 377, MATCH($B$1, resultados!$A$1:$ZZ$1, 0))</f>
        <v/>
      </c>
      <c r="B383">
        <f>INDEX(resultados!$A$2:$ZZ$1302, 377, MATCH($B$2, resultados!$A$1:$ZZ$1, 0))</f>
        <v/>
      </c>
      <c r="C383">
        <f>INDEX(resultados!$A$2:$ZZ$1302, 377, MATCH($B$3, resultados!$A$1:$ZZ$1, 0))</f>
        <v/>
      </c>
    </row>
    <row r="384">
      <c r="A384">
        <f>INDEX(resultados!$A$2:$ZZ$1302, 378, MATCH($B$1, resultados!$A$1:$ZZ$1, 0))</f>
        <v/>
      </c>
      <c r="B384">
        <f>INDEX(resultados!$A$2:$ZZ$1302, 378, MATCH($B$2, resultados!$A$1:$ZZ$1, 0))</f>
        <v/>
      </c>
      <c r="C384">
        <f>INDEX(resultados!$A$2:$ZZ$1302, 378, MATCH($B$3, resultados!$A$1:$ZZ$1, 0))</f>
        <v/>
      </c>
    </row>
    <row r="385">
      <c r="A385">
        <f>INDEX(resultados!$A$2:$ZZ$1302, 379, MATCH($B$1, resultados!$A$1:$ZZ$1, 0))</f>
        <v/>
      </c>
      <c r="B385">
        <f>INDEX(resultados!$A$2:$ZZ$1302, 379, MATCH($B$2, resultados!$A$1:$ZZ$1, 0))</f>
        <v/>
      </c>
      <c r="C385">
        <f>INDEX(resultados!$A$2:$ZZ$1302, 379, MATCH($B$3, resultados!$A$1:$ZZ$1, 0))</f>
        <v/>
      </c>
    </row>
    <row r="386">
      <c r="A386">
        <f>INDEX(resultados!$A$2:$ZZ$1302, 380, MATCH($B$1, resultados!$A$1:$ZZ$1, 0))</f>
        <v/>
      </c>
      <c r="B386">
        <f>INDEX(resultados!$A$2:$ZZ$1302, 380, MATCH($B$2, resultados!$A$1:$ZZ$1, 0))</f>
        <v/>
      </c>
      <c r="C386">
        <f>INDEX(resultados!$A$2:$ZZ$1302, 380, MATCH($B$3, resultados!$A$1:$ZZ$1, 0))</f>
        <v/>
      </c>
    </row>
    <row r="387">
      <c r="A387">
        <f>INDEX(resultados!$A$2:$ZZ$1302, 381, MATCH($B$1, resultados!$A$1:$ZZ$1, 0))</f>
        <v/>
      </c>
      <c r="B387">
        <f>INDEX(resultados!$A$2:$ZZ$1302, 381, MATCH($B$2, resultados!$A$1:$ZZ$1, 0))</f>
        <v/>
      </c>
      <c r="C387">
        <f>INDEX(resultados!$A$2:$ZZ$1302, 381, MATCH($B$3, resultados!$A$1:$ZZ$1, 0))</f>
        <v/>
      </c>
    </row>
    <row r="388">
      <c r="A388">
        <f>INDEX(resultados!$A$2:$ZZ$1302, 382, MATCH($B$1, resultados!$A$1:$ZZ$1, 0))</f>
        <v/>
      </c>
      <c r="B388">
        <f>INDEX(resultados!$A$2:$ZZ$1302, 382, MATCH($B$2, resultados!$A$1:$ZZ$1, 0))</f>
        <v/>
      </c>
      <c r="C388">
        <f>INDEX(resultados!$A$2:$ZZ$1302, 382, MATCH($B$3, resultados!$A$1:$ZZ$1, 0))</f>
        <v/>
      </c>
    </row>
    <row r="389">
      <c r="A389">
        <f>INDEX(resultados!$A$2:$ZZ$1302, 383, MATCH($B$1, resultados!$A$1:$ZZ$1, 0))</f>
        <v/>
      </c>
      <c r="B389">
        <f>INDEX(resultados!$A$2:$ZZ$1302, 383, MATCH($B$2, resultados!$A$1:$ZZ$1, 0))</f>
        <v/>
      </c>
      <c r="C389">
        <f>INDEX(resultados!$A$2:$ZZ$1302, 383, MATCH($B$3, resultados!$A$1:$ZZ$1, 0))</f>
        <v/>
      </c>
    </row>
    <row r="390">
      <c r="A390">
        <f>INDEX(resultados!$A$2:$ZZ$1302, 384, MATCH($B$1, resultados!$A$1:$ZZ$1, 0))</f>
        <v/>
      </c>
      <c r="B390">
        <f>INDEX(resultados!$A$2:$ZZ$1302, 384, MATCH($B$2, resultados!$A$1:$ZZ$1, 0))</f>
        <v/>
      </c>
      <c r="C390">
        <f>INDEX(resultados!$A$2:$ZZ$1302, 384, MATCH($B$3, resultados!$A$1:$ZZ$1, 0))</f>
        <v/>
      </c>
    </row>
    <row r="391">
      <c r="A391">
        <f>INDEX(resultados!$A$2:$ZZ$1302, 385, MATCH($B$1, resultados!$A$1:$ZZ$1, 0))</f>
        <v/>
      </c>
      <c r="B391">
        <f>INDEX(resultados!$A$2:$ZZ$1302, 385, MATCH($B$2, resultados!$A$1:$ZZ$1, 0))</f>
        <v/>
      </c>
      <c r="C391">
        <f>INDEX(resultados!$A$2:$ZZ$1302, 385, MATCH($B$3, resultados!$A$1:$ZZ$1, 0))</f>
        <v/>
      </c>
    </row>
    <row r="392">
      <c r="A392">
        <f>INDEX(resultados!$A$2:$ZZ$1302, 386, MATCH($B$1, resultados!$A$1:$ZZ$1, 0))</f>
        <v/>
      </c>
      <c r="B392">
        <f>INDEX(resultados!$A$2:$ZZ$1302, 386, MATCH($B$2, resultados!$A$1:$ZZ$1, 0))</f>
        <v/>
      </c>
      <c r="C392">
        <f>INDEX(resultados!$A$2:$ZZ$1302, 386, MATCH($B$3, resultados!$A$1:$ZZ$1, 0))</f>
        <v/>
      </c>
    </row>
    <row r="393">
      <c r="A393">
        <f>INDEX(resultados!$A$2:$ZZ$1302, 387, MATCH($B$1, resultados!$A$1:$ZZ$1, 0))</f>
        <v/>
      </c>
      <c r="B393">
        <f>INDEX(resultados!$A$2:$ZZ$1302, 387, MATCH($B$2, resultados!$A$1:$ZZ$1, 0))</f>
        <v/>
      </c>
      <c r="C393">
        <f>INDEX(resultados!$A$2:$ZZ$1302, 387, MATCH($B$3, resultados!$A$1:$ZZ$1, 0))</f>
        <v/>
      </c>
    </row>
    <row r="394">
      <c r="A394">
        <f>INDEX(resultados!$A$2:$ZZ$1302, 388, MATCH($B$1, resultados!$A$1:$ZZ$1, 0))</f>
        <v/>
      </c>
      <c r="B394">
        <f>INDEX(resultados!$A$2:$ZZ$1302, 388, MATCH($B$2, resultados!$A$1:$ZZ$1, 0))</f>
        <v/>
      </c>
      <c r="C394">
        <f>INDEX(resultados!$A$2:$ZZ$1302, 388, MATCH($B$3, resultados!$A$1:$ZZ$1, 0))</f>
        <v/>
      </c>
    </row>
    <row r="395">
      <c r="A395">
        <f>INDEX(resultados!$A$2:$ZZ$1302, 389, MATCH($B$1, resultados!$A$1:$ZZ$1, 0))</f>
        <v/>
      </c>
      <c r="B395">
        <f>INDEX(resultados!$A$2:$ZZ$1302, 389, MATCH($B$2, resultados!$A$1:$ZZ$1, 0))</f>
        <v/>
      </c>
      <c r="C395">
        <f>INDEX(resultados!$A$2:$ZZ$1302, 389, MATCH($B$3, resultados!$A$1:$ZZ$1, 0))</f>
        <v/>
      </c>
    </row>
    <row r="396">
      <c r="A396">
        <f>INDEX(resultados!$A$2:$ZZ$1302, 390, MATCH($B$1, resultados!$A$1:$ZZ$1, 0))</f>
        <v/>
      </c>
      <c r="B396">
        <f>INDEX(resultados!$A$2:$ZZ$1302, 390, MATCH($B$2, resultados!$A$1:$ZZ$1, 0))</f>
        <v/>
      </c>
      <c r="C396">
        <f>INDEX(resultados!$A$2:$ZZ$1302, 390, MATCH($B$3, resultados!$A$1:$ZZ$1, 0))</f>
        <v/>
      </c>
    </row>
    <row r="397">
      <c r="A397">
        <f>INDEX(resultados!$A$2:$ZZ$1302, 391, MATCH($B$1, resultados!$A$1:$ZZ$1, 0))</f>
        <v/>
      </c>
      <c r="B397">
        <f>INDEX(resultados!$A$2:$ZZ$1302, 391, MATCH($B$2, resultados!$A$1:$ZZ$1, 0))</f>
        <v/>
      </c>
      <c r="C397">
        <f>INDEX(resultados!$A$2:$ZZ$1302, 391, MATCH($B$3, resultados!$A$1:$ZZ$1, 0))</f>
        <v/>
      </c>
    </row>
    <row r="398">
      <c r="A398">
        <f>INDEX(resultados!$A$2:$ZZ$1302, 392, MATCH($B$1, resultados!$A$1:$ZZ$1, 0))</f>
        <v/>
      </c>
      <c r="B398">
        <f>INDEX(resultados!$A$2:$ZZ$1302, 392, MATCH($B$2, resultados!$A$1:$ZZ$1, 0))</f>
        <v/>
      </c>
      <c r="C398">
        <f>INDEX(resultados!$A$2:$ZZ$1302, 392, MATCH($B$3, resultados!$A$1:$ZZ$1, 0))</f>
        <v/>
      </c>
    </row>
    <row r="399">
      <c r="A399">
        <f>INDEX(resultados!$A$2:$ZZ$1302, 393, MATCH($B$1, resultados!$A$1:$ZZ$1, 0))</f>
        <v/>
      </c>
      <c r="B399">
        <f>INDEX(resultados!$A$2:$ZZ$1302, 393, MATCH($B$2, resultados!$A$1:$ZZ$1, 0))</f>
        <v/>
      </c>
      <c r="C399">
        <f>INDEX(resultados!$A$2:$ZZ$1302, 393, MATCH($B$3, resultados!$A$1:$ZZ$1, 0))</f>
        <v/>
      </c>
    </row>
    <row r="400">
      <c r="A400">
        <f>INDEX(resultados!$A$2:$ZZ$1302, 394, MATCH($B$1, resultados!$A$1:$ZZ$1, 0))</f>
        <v/>
      </c>
      <c r="B400">
        <f>INDEX(resultados!$A$2:$ZZ$1302, 394, MATCH($B$2, resultados!$A$1:$ZZ$1, 0))</f>
        <v/>
      </c>
      <c r="C400">
        <f>INDEX(resultados!$A$2:$ZZ$1302, 394, MATCH($B$3, resultados!$A$1:$ZZ$1, 0))</f>
        <v/>
      </c>
    </row>
    <row r="401">
      <c r="A401">
        <f>INDEX(resultados!$A$2:$ZZ$1302, 395, MATCH($B$1, resultados!$A$1:$ZZ$1, 0))</f>
        <v/>
      </c>
      <c r="B401">
        <f>INDEX(resultados!$A$2:$ZZ$1302, 395, MATCH($B$2, resultados!$A$1:$ZZ$1, 0))</f>
        <v/>
      </c>
      <c r="C401">
        <f>INDEX(resultados!$A$2:$ZZ$1302, 395, MATCH($B$3, resultados!$A$1:$ZZ$1, 0))</f>
        <v/>
      </c>
    </row>
    <row r="402">
      <c r="A402">
        <f>INDEX(resultados!$A$2:$ZZ$1302, 396, MATCH($B$1, resultados!$A$1:$ZZ$1, 0))</f>
        <v/>
      </c>
      <c r="B402">
        <f>INDEX(resultados!$A$2:$ZZ$1302, 396, MATCH($B$2, resultados!$A$1:$ZZ$1, 0))</f>
        <v/>
      </c>
      <c r="C402">
        <f>INDEX(resultados!$A$2:$ZZ$1302, 396, MATCH($B$3, resultados!$A$1:$ZZ$1, 0))</f>
        <v/>
      </c>
    </row>
    <row r="403">
      <c r="A403">
        <f>INDEX(resultados!$A$2:$ZZ$1302, 397, MATCH($B$1, resultados!$A$1:$ZZ$1, 0))</f>
        <v/>
      </c>
      <c r="B403">
        <f>INDEX(resultados!$A$2:$ZZ$1302, 397, MATCH($B$2, resultados!$A$1:$ZZ$1, 0))</f>
        <v/>
      </c>
      <c r="C403">
        <f>INDEX(resultados!$A$2:$ZZ$1302, 397, MATCH($B$3, resultados!$A$1:$ZZ$1, 0))</f>
        <v/>
      </c>
    </row>
    <row r="404">
      <c r="A404">
        <f>INDEX(resultados!$A$2:$ZZ$1302, 398, MATCH($B$1, resultados!$A$1:$ZZ$1, 0))</f>
        <v/>
      </c>
      <c r="B404">
        <f>INDEX(resultados!$A$2:$ZZ$1302, 398, MATCH($B$2, resultados!$A$1:$ZZ$1, 0))</f>
        <v/>
      </c>
      <c r="C404">
        <f>INDEX(resultados!$A$2:$ZZ$1302, 398, MATCH($B$3, resultados!$A$1:$ZZ$1, 0))</f>
        <v/>
      </c>
    </row>
    <row r="405">
      <c r="A405">
        <f>INDEX(resultados!$A$2:$ZZ$1302, 399, MATCH($B$1, resultados!$A$1:$ZZ$1, 0))</f>
        <v/>
      </c>
      <c r="B405">
        <f>INDEX(resultados!$A$2:$ZZ$1302, 399, MATCH($B$2, resultados!$A$1:$ZZ$1, 0))</f>
        <v/>
      </c>
      <c r="C405">
        <f>INDEX(resultados!$A$2:$ZZ$1302, 399, MATCH($B$3, resultados!$A$1:$ZZ$1, 0))</f>
        <v/>
      </c>
    </row>
    <row r="406">
      <c r="A406">
        <f>INDEX(resultados!$A$2:$ZZ$1302, 400, MATCH($B$1, resultados!$A$1:$ZZ$1, 0))</f>
        <v/>
      </c>
      <c r="B406">
        <f>INDEX(resultados!$A$2:$ZZ$1302, 400, MATCH($B$2, resultados!$A$1:$ZZ$1, 0))</f>
        <v/>
      </c>
      <c r="C406">
        <f>INDEX(resultados!$A$2:$ZZ$1302, 400, MATCH($B$3, resultados!$A$1:$ZZ$1, 0))</f>
        <v/>
      </c>
    </row>
    <row r="407">
      <c r="A407">
        <f>INDEX(resultados!$A$2:$ZZ$1302, 401, MATCH($B$1, resultados!$A$1:$ZZ$1, 0))</f>
        <v/>
      </c>
      <c r="B407">
        <f>INDEX(resultados!$A$2:$ZZ$1302, 401, MATCH($B$2, resultados!$A$1:$ZZ$1, 0))</f>
        <v/>
      </c>
      <c r="C407">
        <f>INDEX(resultados!$A$2:$ZZ$1302, 401, MATCH($B$3, resultados!$A$1:$ZZ$1, 0))</f>
        <v/>
      </c>
    </row>
    <row r="408">
      <c r="A408">
        <f>INDEX(resultados!$A$2:$ZZ$1302, 402, MATCH($B$1, resultados!$A$1:$ZZ$1, 0))</f>
        <v/>
      </c>
      <c r="B408">
        <f>INDEX(resultados!$A$2:$ZZ$1302, 402, MATCH($B$2, resultados!$A$1:$ZZ$1, 0))</f>
        <v/>
      </c>
      <c r="C408">
        <f>INDEX(resultados!$A$2:$ZZ$1302, 402, MATCH($B$3, resultados!$A$1:$ZZ$1, 0))</f>
        <v/>
      </c>
    </row>
    <row r="409">
      <c r="A409">
        <f>INDEX(resultados!$A$2:$ZZ$1302, 403, MATCH($B$1, resultados!$A$1:$ZZ$1, 0))</f>
        <v/>
      </c>
      <c r="B409">
        <f>INDEX(resultados!$A$2:$ZZ$1302, 403, MATCH($B$2, resultados!$A$1:$ZZ$1, 0))</f>
        <v/>
      </c>
      <c r="C409">
        <f>INDEX(resultados!$A$2:$ZZ$1302, 403, MATCH($B$3, resultados!$A$1:$ZZ$1, 0))</f>
        <v/>
      </c>
    </row>
    <row r="410">
      <c r="A410">
        <f>INDEX(resultados!$A$2:$ZZ$1302, 404, MATCH($B$1, resultados!$A$1:$ZZ$1, 0))</f>
        <v/>
      </c>
      <c r="B410">
        <f>INDEX(resultados!$A$2:$ZZ$1302, 404, MATCH($B$2, resultados!$A$1:$ZZ$1, 0))</f>
        <v/>
      </c>
      <c r="C410">
        <f>INDEX(resultados!$A$2:$ZZ$1302, 404, MATCH($B$3, resultados!$A$1:$ZZ$1, 0))</f>
        <v/>
      </c>
    </row>
    <row r="411">
      <c r="A411">
        <f>INDEX(resultados!$A$2:$ZZ$1302, 405, MATCH($B$1, resultados!$A$1:$ZZ$1, 0))</f>
        <v/>
      </c>
      <c r="B411">
        <f>INDEX(resultados!$A$2:$ZZ$1302, 405, MATCH($B$2, resultados!$A$1:$ZZ$1, 0))</f>
        <v/>
      </c>
      <c r="C411">
        <f>INDEX(resultados!$A$2:$ZZ$1302, 405, MATCH($B$3, resultados!$A$1:$ZZ$1, 0))</f>
        <v/>
      </c>
    </row>
    <row r="412">
      <c r="A412">
        <f>INDEX(resultados!$A$2:$ZZ$1302, 406, MATCH($B$1, resultados!$A$1:$ZZ$1, 0))</f>
        <v/>
      </c>
      <c r="B412">
        <f>INDEX(resultados!$A$2:$ZZ$1302, 406, MATCH($B$2, resultados!$A$1:$ZZ$1, 0))</f>
        <v/>
      </c>
      <c r="C412">
        <f>INDEX(resultados!$A$2:$ZZ$1302, 406, MATCH($B$3, resultados!$A$1:$ZZ$1, 0))</f>
        <v/>
      </c>
    </row>
    <row r="413">
      <c r="A413">
        <f>INDEX(resultados!$A$2:$ZZ$1302, 407, MATCH($B$1, resultados!$A$1:$ZZ$1, 0))</f>
        <v/>
      </c>
      <c r="B413">
        <f>INDEX(resultados!$A$2:$ZZ$1302, 407, MATCH($B$2, resultados!$A$1:$ZZ$1, 0))</f>
        <v/>
      </c>
      <c r="C413">
        <f>INDEX(resultados!$A$2:$ZZ$1302, 407, MATCH($B$3, resultados!$A$1:$ZZ$1, 0))</f>
        <v/>
      </c>
    </row>
    <row r="414">
      <c r="A414">
        <f>INDEX(resultados!$A$2:$ZZ$1302, 408, MATCH($B$1, resultados!$A$1:$ZZ$1, 0))</f>
        <v/>
      </c>
      <c r="B414">
        <f>INDEX(resultados!$A$2:$ZZ$1302, 408, MATCH($B$2, resultados!$A$1:$ZZ$1, 0))</f>
        <v/>
      </c>
      <c r="C414">
        <f>INDEX(resultados!$A$2:$ZZ$1302, 408, MATCH($B$3, resultados!$A$1:$ZZ$1, 0))</f>
        <v/>
      </c>
    </row>
    <row r="415">
      <c r="A415">
        <f>INDEX(resultados!$A$2:$ZZ$1302, 409, MATCH($B$1, resultados!$A$1:$ZZ$1, 0))</f>
        <v/>
      </c>
      <c r="B415">
        <f>INDEX(resultados!$A$2:$ZZ$1302, 409, MATCH($B$2, resultados!$A$1:$ZZ$1, 0))</f>
        <v/>
      </c>
      <c r="C415">
        <f>INDEX(resultados!$A$2:$ZZ$1302, 409, MATCH($B$3, resultados!$A$1:$ZZ$1, 0))</f>
        <v/>
      </c>
    </row>
    <row r="416">
      <c r="A416">
        <f>INDEX(resultados!$A$2:$ZZ$1302, 410, MATCH($B$1, resultados!$A$1:$ZZ$1, 0))</f>
        <v/>
      </c>
      <c r="B416">
        <f>INDEX(resultados!$A$2:$ZZ$1302, 410, MATCH($B$2, resultados!$A$1:$ZZ$1, 0))</f>
        <v/>
      </c>
      <c r="C416">
        <f>INDEX(resultados!$A$2:$ZZ$1302, 410, MATCH($B$3, resultados!$A$1:$ZZ$1, 0))</f>
        <v/>
      </c>
    </row>
    <row r="417">
      <c r="A417">
        <f>INDEX(resultados!$A$2:$ZZ$1302, 411, MATCH($B$1, resultados!$A$1:$ZZ$1, 0))</f>
        <v/>
      </c>
      <c r="B417">
        <f>INDEX(resultados!$A$2:$ZZ$1302, 411, MATCH($B$2, resultados!$A$1:$ZZ$1, 0))</f>
        <v/>
      </c>
      <c r="C417">
        <f>INDEX(resultados!$A$2:$ZZ$1302, 411, MATCH($B$3, resultados!$A$1:$ZZ$1, 0))</f>
        <v/>
      </c>
    </row>
    <row r="418">
      <c r="A418">
        <f>INDEX(resultados!$A$2:$ZZ$1302, 412, MATCH($B$1, resultados!$A$1:$ZZ$1, 0))</f>
        <v/>
      </c>
      <c r="B418">
        <f>INDEX(resultados!$A$2:$ZZ$1302, 412, MATCH($B$2, resultados!$A$1:$ZZ$1, 0))</f>
        <v/>
      </c>
      <c r="C418">
        <f>INDEX(resultados!$A$2:$ZZ$1302, 412, MATCH($B$3, resultados!$A$1:$ZZ$1, 0))</f>
        <v/>
      </c>
    </row>
    <row r="419">
      <c r="A419">
        <f>INDEX(resultados!$A$2:$ZZ$1302, 413, MATCH($B$1, resultados!$A$1:$ZZ$1, 0))</f>
        <v/>
      </c>
      <c r="B419">
        <f>INDEX(resultados!$A$2:$ZZ$1302, 413, MATCH($B$2, resultados!$A$1:$ZZ$1, 0))</f>
        <v/>
      </c>
      <c r="C419">
        <f>INDEX(resultados!$A$2:$ZZ$1302, 413, MATCH($B$3, resultados!$A$1:$ZZ$1, 0))</f>
        <v/>
      </c>
    </row>
    <row r="420">
      <c r="A420">
        <f>INDEX(resultados!$A$2:$ZZ$1302, 414, MATCH($B$1, resultados!$A$1:$ZZ$1, 0))</f>
        <v/>
      </c>
      <c r="B420">
        <f>INDEX(resultados!$A$2:$ZZ$1302, 414, MATCH($B$2, resultados!$A$1:$ZZ$1, 0))</f>
        <v/>
      </c>
      <c r="C420">
        <f>INDEX(resultados!$A$2:$ZZ$1302, 414, MATCH($B$3, resultados!$A$1:$ZZ$1, 0))</f>
        <v/>
      </c>
    </row>
    <row r="421">
      <c r="A421">
        <f>INDEX(resultados!$A$2:$ZZ$1302, 415, MATCH($B$1, resultados!$A$1:$ZZ$1, 0))</f>
        <v/>
      </c>
      <c r="B421">
        <f>INDEX(resultados!$A$2:$ZZ$1302, 415, MATCH($B$2, resultados!$A$1:$ZZ$1, 0))</f>
        <v/>
      </c>
      <c r="C421">
        <f>INDEX(resultados!$A$2:$ZZ$1302, 415, MATCH($B$3, resultados!$A$1:$ZZ$1, 0))</f>
        <v/>
      </c>
    </row>
    <row r="422">
      <c r="A422">
        <f>INDEX(resultados!$A$2:$ZZ$1302, 416, MATCH($B$1, resultados!$A$1:$ZZ$1, 0))</f>
        <v/>
      </c>
      <c r="B422">
        <f>INDEX(resultados!$A$2:$ZZ$1302, 416, MATCH($B$2, resultados!$A$1:$ZZ$1, 0))</f>
        <v/>
      </c>
      <c r="C422">
        <f>INDEX(resultados!$A$2:$ZZ$1302, 416, MATCH($B$3, resultados!$A$1:$ZZ$1, 0))</f>
        <v/>
      </c>
    </row>
    <row r="423">
      <c r="A423">
        <f>INDEX(resultados!$A$2:$ZZ$1302, 417, MATCH($B$1, resultados!$A$1:$ZZ$1, 0))</f>
        <v/>
      </c>
      <c r="B423">
        <f>INDEX(resultados!$A$2:$ZZ$1302, 417, MATCH($B$2, resultados!$A$1:$ZZ$1, 0))</f>
        <v/>
      </c>
      <c r="C423">
        <f>INDEX(resultados!$A$2:$ZZ$1302, 417, MATCH($B$3, resultados!$A$1:$ZZ$1, 0))</f>
        <v/>
      </c>
    </row>
    <row r="424">
      <c r="A424">
        <f>INDEX(resultados!$A$2:$ZZ$1302, 418, MATCH($B$1, resultados!$A$1:$ZZ$1, 0))</f>
        <v/>
      </c>
      <c r="B424">
        <f>INDEX(resultados!$A$2:$ZZ$1302, 418, MATCH($B$2, resultados!$A$1:$ZZ$1, 0))</f>
        <v/>
      </c>
      <c r="C424">
        <f>INDEX(resultados!$A$2:$ZZ$1302, 418, MATCH($B$3, resultados!$A$1:$ZZ$1, 0))</f>
        <v/>
      </c>
    </row>
    <row r="425">
      <c r="A425">
        <f>INDEX(resultados!$A$2:$ZZ$1302, 419, MATCH($B$1, resultados!$A$1:$ZZ$1, 0))</f>
        <v/>
      </c>
      <c r="B425">
        <f>INDEX(resultados!$A$2:$ZZ$1302, 419, MATCH($B$2, resultados!$A$1:$ZZ$1, 0))</f>
        <v/>
      </c>
      <c r="C425">
        <f>INDEX(resultados!$A$2:$ZZ$1302, 419, MATCH($B$3, resultados!$A$1:$ZZ$1, 0))</f>
        <v/>
      </c>
    </row>
    <row r="426">
      <c r="A426">
        <f>INDEX(resultados!$A$2:$ZZ$1302, 420, MATCH($B$1, resultados!$A$1:$ZZ$1, 0))</f>
        <v/>
      </c>
      <c r="B426">
        <f>INDEX(resultados!$A$2:$ZZ$1302, 420, MATCH($B$2, resultados!$A$1:$ZZ$1, 0))</f>
        <v/>
      </c>
      <c r="C426">
        <f>INDEX(resultados!$A$2:$ZZ$1302, 420, MATCH($B$3, resultados!$A$1:$ZZ$1, 0))</f>
        <v/>
      </c>
    </row>
    <row r="427">
      <c r="A427">
        <f>INDEX(resultados!$A$2:$ZZ$1302, 421, MATCH($B$1, resultados!$A$1:$ZZ$1, 0))</f>
        <v/>
      </c>
      <c r="B427">
        <f>INDEX(resultados!$A$2:$ZZ$1302, 421, MATCH($B$2, resultados!$A$1:$ZZ$1, 0))</f>
        <v/>
      </c>
      <c r="C427">
        <f>INDEX(resultados!$A$2:$ZZ$1302, 421, MATCH($B$3, resultados!$A$1:$ZZ$1, 0))</f>
        <v/>
      </c>
    </row>
    <row r="428">
      <c r="A428">
        <f>INDEX(resultados!$A$2:$ZZ$1302, 422, MATCH($B$1, resultados!$A$1:$ZZ$1, 0))</f>
        <v/>
      </c>
      <c r="B428">
        <f>INDEX(resultados!$A$2:$ZZ$1302, 422, MATCH($B$2, resultados!$A$1:$ZZ$1, 0))</f>
        <v/>
      </c>
      <c r="C428">
        <f>INDEX(resultados!$A$2:$ZZ$1302, 422, MATCH($B$3, resultados!$A$1:$ZZ$1, 0))</f>
        <v/>
      </c>
    </row>
    <row r="429">
      <c r="A429">
        <f>INDEX(resultados!$A$2:$ZZ$1302, 423, MATCH($B$1, resultados!$A$1:$ZZ$1, 0))</f>
        <v/>
      </c>
      <c r="B429">
        <f>INDEX(resultados!$A$2:$ZZ$1302, 423, MATCH($B$2, resultados!$A$1:$ZZ$1, 0))</f>
        <v/>
      </c>
      <c r="C429">
        <f>INDEX(resultados!$A$2:$ZZ$1302, 423, MATCH($B$3, resultados!$A$1:$ZZ$1, 0))</f>
        <v/>
      </c>
    </row>
    <row r="430">
      <c r="A430">
        <f>INDEX(resultados!$A$2:$ZZ$1302, 424, MATCH($B$1, resultados!$A$1:$ZZ$1, 0))</f>
        <v/>
      </c>
      <c r="B430">
        <f>INDEX(resultados!$A$2:$ZZ$1302, 424, MATCH($B$2, resultados!$A$1:$ZZ$1, 0))</f>
        <v/>
      </c>
      <c r="C430">
        <f>INDEX(resultados!$A$2:$ZZ$1302, 424, MATCH($B$3, resultados!$A$1:$ZZ$1, 0))</f>
        <v/>
      </c>
    </row>
    <row r="431">
      <c r="A431">
        <f>INDEX(resultados!$A$2:$ZZ$1302, 425, MATCH($B$1, resultados!$A$1:$ZZ$1, 0))</f>
        <v/>
      </c>
      <c r="B431">
        <f>INDEX(resultados!$A$2:$ZZ$1302, 425, MATCH($B$2, resultados!$A$1:$ZZ$1, 0))</f>
        <v/>
      </c>
      <c r="C431">
        <f>INDEX(resultados!$A$2:$ZZ$1302, 425, MATCH($B$3, resultados!$A$1:$ZZ$1, 0))</f>
        <v/>
      </c>
    </row>
    <row r="432">
      <c r="A432">
        <f>INDEX(resultados!$A$2:$ZZ$1302, 426, MATCH($B$1, resultados!$A$1:$ZZ$1, 0))</f>
        <v/>
      </c>
      <c r="B432">
        <f>INDEX(resultados!$A$2:$ZZ$1302, 426, MATCH($B$2, resultados!$A$1:$ZZ$1, 0))</f>
        <v/>
      </c>
      <c r="C432">
        <f>INDEX(resultados!$A$2:$ZZ$1302, 426, MATCH($B$3, resultados!$A$1:$ZZ$1, 0))</f>
        <v/>
      </c>
    </row>
    <row r="433">
      <c r="A433">
        <f>INDEX(resultados!$A$2:$ZZ$1302, 427, MATCH($B$1, resultados!$A$1:$ZZ$1, 0))</f>
        <v/>
      </c>
      <c r="B433">
        <f>INDEX(resultados!$A$2:$ZZ$1302, 427, MATCH($B$2, resultados!$A$1:$ZZ$1, 0))</f>
        <v/>
      </c>
      <c r="C433">
        <f>INDEX(resultados!$A$2:$ZZ$1302, 427, MATCH($B$3, resultados!$A$1:$ZZ$1, 0))</f>
        <v/>
      </c>
    </row>
    <row r="434">
      <c r="A434">
        <f>INDEX(resultados!$A$2:$ZZ$1302, 428, MATCH($B$1, resultados!$A$1:$ZZ$1, 0))</f>
        <v/>
      </c>
      <c r="B434">
        <f>INDEX(resultados!$A$2:$ZZ$1302, 428, MATCH($B$2, resultados!$A$1:$ZZ$1, 0))</f>
        <v/>
      </c>
      <c r="C434">
        <f>INDEX(resultados!$A$2:$ZZ$1302, 428, MATCH($B$3, resultados!$A$1:$ZZ$1, 0))</f>
        <v/>
      </c>
    </row>
    <row r="435">
      <c r="A435">
        <f>INDEX(resultados!$A$2:$ZZ$1302, 429, MATCH($B$1, resultados!$A$1:$ZZ$1, 0))</f>
        <v/>
      </c>
      <c r="B435">
        <f>INDEX(resultados!$A$2:$ZZ$1302, 429, MATCH($B$2, resultados!$A$1:$ZZ$1, 0))</f>
        <v/>
      </c>
      <c r="C435">
        <f>INDEX(resultados!$A$2:$ZZ$1302, 429, MATCH($B$3, resultados!$A$1:$ZZ$1, 0))</f>
        <v/>
      </c>
    </row>
    <row r="436">
      <c r="A436">
        <f>INDEX(resultados!$A$2:$ZZ$1302, 430, MATCH($B$1, resultados!$A$1:$ZZ$1, 0))</f>
        <v/>
      </c>
      <c r="B436">
        <f>INDEX(resultados!$A$2:$ZZ$1302, 430, MATCH($B$2, resultados!$A$1:$ZZ$1, 0))</f>
        <v/>
      </c>
      <c r="C436">
        <f>INDEX(resultados!$A$2:$ZZ$1302, 430, MATCH($B$3, resultados!$A$1:$ZZ$1, 0))</f>
        <v/>
      </c>
    </row>
    <row r="437">
      <c r="A437">
        <f>INDEX(resultados!$A$2:$ZZ$1302, 431, MATCH($B$1, resultados!$A$1:$ZZ$1, 0))</f>
        <v/>
      </c>
      <c r="B437">
        <f>INDEX(resultados!$A$2:$ZZ$1302, 431, MATCH($B$2, resultados!$A$1:$ZZ$1, 0))</f>
        <v/>
      </c>
      <c r="C437">
        <f>INDEX(resultados!$A$2:$ZZ$1302, 431, MATCH($B$3, resultados!$A$1:$ZZ$1, 0))</f>
        <v/>
      </c>
    </row>
    <row r="438">
      <c r="A438">
        <f>INDEX(resultados!$A$2:$ZZ$1302, 432, MATCH($B$1, resultados!$A$1:$ZZ$1, 0))</f>
        <v/>
      </c>
      <c r="B438">
        <f>INDEX(resultados!$A$2:$ZZ$1302, 432, MATCH($B$2, resultados!$A$1:$ZZ$1, 0))</f>
        <v/>
      </c>
      <c r="C438">
        <f>INDEX(resultados!$A$2:$ZZ$1302, 432, MATCH($B$3, resultados!$A$1:$ZZ$1, 0))</f>
        <v/>
      </c>
    </row>
    <row r="439">
      <c r="A439">
        <f>INDEX(resultados!$A$2:$ZZ$1302, 433, MATCH($B$1, resultados!$A$1:$ZZ$1, 0))</f>
        <v/>
      </c>
      <c r="B439">
        <f>INDEX(resultados!$A$2:$ZZ$1302, 433, MATCH($B$2, resultados!$A$1:$ZZ$1, 0))</f>
        <v/>
      </c>
      <c r="C439">
        <f>INDEX(resultados!$A$2:$ZZ$1302, 433, MATCH($B$3, resultados!$A$1:$ZZ$1, 0))</f>
        <v/>
      </c>
    </row>
    <row r="440">
      <c r="A440">
        <f>INDEX(resultados!$A$2:$ZZ$1302, 434, MATCH($B$1, resultados!$A$1:$ZZ$1, 0))</f>
        <v/>
      </c>
      <c r="B440">
        <f>INDEX(resultados!$A$2:$ZZ$1302, 434, MATCH($B$2, resultados!$A$1:$ZZ$1, 0))</f>
        <v/>
      </c>
      <c r="C440">
        <f>INDEX(resultados!$A$2:$ZZ$1302, 434, MATCH($B$3, resultados!$A$1:$ZZ$1, 0))</f>
        <v/>
      </c>
    </row>
    <row r="441">
      <c r="A441">
        <f>INDEX(resultados!$A$2:$ZZ$1302, 435, MATCH($B$1, resultados!$A$1:$ZZ$1, 0))</f>
        <v/>
      </c>
      <c r="B441">
        <f>INDEX(resultados!$A$2:$ZZ$1302, 435, MATCH($B$2, resultados!$A$1:$ZZ$1, 0))</f>
        <v/>
      </c>
      <c r="C441">
        <f>INDEX(resultados!$A$2:$ZZ$1302, 435, MATCH($B$3, resultados!$A$1:$ZZ$1, 0))</f>
        <v/>
      </c>
    </row>
    <row r="442">
      <c r="A442">
        <f>INDEX(resultados!$A$2:$ZZ$1302, 436, MATCH($B$1, resultados!$A$1:$ZZ$1, 0))</f>
        <v/>
      </c>
      <c r="B442">
        <f>INDEX(resultados!$A$2:$ZZ$1302, 436, MATCH($B$2, resultados!$A$1:$ZZ$1, 0))</f>
        <v/>
      </c>
      <c r="C442">
        <f>INDEX(resultados!$A$2:$ZZ$1302, 436, MATCH($B$3, resultados!$A$1:$ZZ$1, 0))</f>
        <v/>
      </c>
    </row>
    <row r="443">
      <c r="A443">
        <f>INDEX(resultados!$A$2:$ZZ$1302, 437, MATCH($B$1, resultados!$A$1:$ZZ$1, 0))</f>
        <v/>
      </c>
      <c r="B443">
        <f>INDEX(resultados!$A$2:$ZZ$1302, 437, MATCH($B$2, resultados!$A$1:$ZZ$1, 0))</f>
        <v/>
      </c>
      <c r="C443">
        <f>INDEX(resultados!$A$2:$ZZ$1302, 437, MATCH($B$3, resultados!$A$1:$ZZ$1, 0))</f>
        <v/>
      </c>
    </row>
    <row r="444">
      <c r="A444">
        <f>INDEX(resultados!$A$2:$ZZ$1302, 438, MATCH($B$1, resultados!$A$1:$ZZ$1, 0))</f>
        <v/>
      </c>
      <c r="B444">
        <f>INDEX(resultados!$A$2:$ZZ$1302, 438, MATCH($B$2, resultados!$A$1:$ZZ$1, 0))</f>
        <v/>
      </c>
      <c r="C444">
        <f>INDEX(resultados!$A$2:$ZZ$1302, 438, MATCH($B$3, resultados!$A$1:$ZZ$1, 0))</f>
        <v/>
      </c>
    </row>
    <row r="445">
      <c r="A445">
        <f>INDEX(resultados!$A$2:$ZZ$1302, 439, MATCH($B$1, resultados!$A$1:$ZZ$1, 0))</f>
        <v/>
      </c>
      <c r="B445">
        <f>INDEX(resultados!$A$2:$ZZ$1302, 439, MATCH($B$2, resultados!$A$1:$ZZ$1, 0))</f>
        <v/>
      </c>
      <c r="C445">
        <f>INDEX(resultados!$A$2:$ZZ$1302, 439, MATCH($B$3, resultados!$A$1:$ZZ$1, 0))</f>
        <v/>
      </c>
    </row>
    <row r="446">
      <c r="A446">
        <f>INDEX(resultados!$A$2:$ZZ$1302, 440, MATCH($B$1, resultados!$A$1:$ZZ$1, 0))</f>
        <v/>
      </c>
      <c r="B446">
        <f>INDEX(resultados!$A$2:$ZZ$1302, 440, MATCH($B$2, resultados!$A$1:$ZZ$1, 0))</f>
        <v/>
      </c>
      <c r="C446">
        <f>INDEX(resultados!$A$2:$ZZ$1302, 440, MATCH($B$3, resultados!$A$1:$ZZ$1, 0))</f>
        <v/>
      </c>
    </row>
    <row r="447">
      <c r="A447">
        <f>INDEX(resultados!$A$2:$ZZ$1302, 441, MATCH($B$1, resultados!$A$1:$ZZ$1, 0))</f>
        <v/>
      </c>
      <c r="B447">
        <f>INDEX(resultados!$A$2:$ZZ$1302, 441, MATCH($B$2, resultados!$A$1:$ZZ$1, 0))</f>
        <v/>
      </c>
      <c r="C447">
        <f>INDEX(resultados!$A$2:$ZZ$1302, 441, MATCH($B$3, resultados!$A$1:$ZZ$1, 0))</f>
        <v/>
      </c>
    </row>
    <row r="448">
      <c r="A448">
        <f>INDEX(resultados!$A$2:$ZZ$1302, 442, MATCH($B$1, resultados!$A$1:$ZZ$1, 0))</f>
        <v/>
      </c>
      <c r="B448">
        <f>INDEX(resultados!$A$2:$ZZ$1302, 442, MATCH($B$2, resultados!$A$1:$ZZ$1, 0))</f>
        <v/>
      </c>
      <c r="C448">
        <f>INDEX(resultados!$A$2:$ZZ$1302, 442, MATCH($B$3, resultados!$A$1:$ZZ$1, 0))</f>
        <v/>
      </c>
    </row>
    <row r="449">
      <c r="A449">
        <f>INDEX(resultados!$A$2:$ZZ$1302, 443, MATCH($B$1, resultados!$A$1:$ZZ$1, 0))</f>
        <v/>
      </c>
      <c r="B449">
        <f>INDEX(resultados!$A$2:$ZZ$1302, 443, MATCH($B$2, resultados!$A$1:$ZZ$1, 0))</f>
        <v/>
      </c>
      <c r="C449">
        <f>INDEX(resultados!$A$2:$ZZ$1302, 443, MATCH($B$3, resultados!$A$1:$ZZ$1, 0))</f>
        <v/>
      </c>
    </row>
    <row r="450">
      <c r="A450">
        <f>INDEX(resultados!$A$2:$ZZ$1302, 444, MATCH($B$1, resultados!$A$1:$ZZ$1, 0))</f>
        <v/>
      </c>
      <c r="B450">
        <f>INDEX(resultados!$A$2:$ZZ$1302, 444, MATCH($B$2, resultados!$A$1:$ZZ$1, 0))</f>
        <v/>
      </c>
      <c r="C450">
        <f>INDEX(resultados!$A$2:$ZZ$1302, 444, MATCH($B$3, resultados!$A$1:$ZZ$1, 0))</f>
        <v/>
      </c>
    </row>
    <row r="451">
      <c r="A451">
        <f>INDEX(resultados!$A$2:$ZZ$1302, 445, MATCH($B$1, resultados!$A$1:$ZZ$1, 0))</f>
        <v/>
      </c>
      <c r="B451">
        <f>INDEX(resultados!$A$2:$ZZ$1302, 445, MATCH($B$2, resultados!$A$1:$ZZ$1, 0))</f>
        <v/>
      </c>
      <c r="C451">
        <f>INDEX(resultados!$A$2:$ZZ$1302, 445, MATCH($B$3, resultados!$A$1:$ZZ$1, 0))</f>
        <v/>
      </c>
    </row>
    <row r="452">
      <c r="A452">
        <f>INDEX(resultados!$A$2:$ZZ$1302, 446, MATCH($B$1, resultados!$A$1:$ZZ$1, 0))</f>
        <v/>
      </c>
      <c r="B452">
        <f>INDEX(resultados!$A$2:$ZZ$1302, 446, MATCH($B$2, resultados!$A$1:$ZZ$1, 0))</f>
        <v/>
      </c>
      <c r="C452">
        <f>INDEX(resultados!$A$2:$ZZ$1302, 446, MATCH($B$3, resultados!$A$1:$ZZ$1, 0))</f>
        <v/>
      </c>
    </row>
    <row r="453">
      <c r="A453">
        <f>INDEX(resultados!$A$2:$ZZ$1302, 447, MATCH($B$1, resultados!$A$1:$ZZ$1, 0))</f>
        <v/>
      </c>
      <c r="B453">
        <f>INDEX(resultados!$A$2:$ZZ$1302, 447, MATCH($B$2, resultados!$A$1:$ZZ$1, 0))</f>
        <v/>
      </c>
      <c r="C453">
        <f>INDEX(resultados!$A$2:$ZZ$1302, 447, MATCH($B$3, resultados!$A$1:$ZZ$1, 0))</f>
        <v/>
      </c>
    </row>
    <row r="454">
      <c r="A454">
        <f>INDEX(resultados!$A$2:$ZZ$1302, 448, MATCH($B$1, resultados!$A$1:$ZZ$1, 0))</f>
        <v/>
      </c>
      <c r="B454">
        <f>INDEX(resultados!$A$2:$ZZ$1302, 448, MATCH($B$2, resultados!$A$1:$ZZ$1, 0))</f>
        <v/>
      </c>
      <c r="C454">
        <f>INDEX(resultados!$A$2:$ZZ$1302, 448, MATCH($B$3, resultados!$A$1:$ZZ$1, 0))</f>
        <v/>
      </c>
    </row>
    <row r="455">
      <c r="A455">
        <f>INDEX(resultados!$A$2:$ZZ$1302, 449, MATCH($B$1, resultados!$A$1:$ZZ$1, 0))</f>
        <v/>
      </c>
      <c r="B455">
        <f>INDEX(resultados!$A$2:$ZZ$1302, 449, MATCH($B$2, resultados!$A$1:$ZZ$1, 0))</f>
        <v/>
      </c>
      <c r="C455">
        <f>INDEX(resultados!$A$2:$ZZ$1302, 449, MATCH($B$3, resultados!$A$1:$ZZ$1, 0))</f>
        <v/>
      </c>
    </row>
    <row r="456">
      <c r="A456">
        <f>INDEX(resultados!$A$2:$ZZ$1302, 450, MATCH($B$1, resultados!$A$1:$ZZ$1, 0))</f>
        <v/>
      </c>
      <c r="B456">
        <f>INDEX(resultados!$A$2:$ZZ$1302, 450, MATCH($B$2, resultados!$A$1:$ZZ$1, 0))</f>
        <v/>
      </c>
      <c r="C456">
        <f>INDEX(resultados!$A$2:$ZZ$1302, 450, MATCH($B$3, resultados!$A$1:$ZZ$1, 0))</f>
        <v/>
      </c>
    </row>
    <row r="457">
      <c r="A457">
        <f>INDEX(resultados!$A$2:$ZZ$1302, 451, MATCH($B$1, resultados!$A$1:$ZZ$1, 0))</f>
        <v/>
      </c>
      <c r="B457">
        <f>INDEX(resultados!$A$2:$ZZ$1302, 451, MATCH($B$2, resultados!$A$1:$ZZ$1, 0))</f>
        <v/>
      </c>
      <c r="C457">
        <f>INDEX(resultados!$A$2:$ZZ$1302, 451, MATCH($B$3, resultados!$A$1:$ZZ$1, 0))</f>
        <v/>
      </c>
    </row>
    <row r="458">
      <c r="A458">
        <f>INDEX(resultados!$A$2:$ZZ$1302, 452, MATCH($B$1, resultados!$A$1:$ZZ$1, 0))</f>
        <v/>
      </c>
      <c r="B458">
        <f>INDEX(resultados!$A$2:$ZZ$1302, 452, MATCH($B$2, resultados!$A$1:$ZZ$1, 0))</f>
        <v/>
      </c>
      <c r="C458">
        <f>INDEX(resultados!$A$2:$ZZ$1302, 452, MATCH($B$3, resultados!$A$1:$ZZ$1, 0))</f>
        <v/>
      </c>
    </row>
    <row r="459">
      <c r="A459">
        <f>INDEX(resultados!$A$2:$ZZ$1302, 453, MATCH($B$1, resultados!$A$1:$ZZ$1, 0))</f>
        <v/>
      </c>
      <c r="B459">
        <f>INDEX(resultados!$A$2:$ZZ$1302, 453, MATCH($B$2, resultados!$A$1:$ZZ$1, 0))</f>
        <v/>
      </c>
      <c r="C459">
        <f>INDEX(resultados!$A$2:$ZZ$1302, 453, MATCH($B$3, resultados!$A$1:$ZZ$1, 0))</f>
        <v/>
      </c>
    </row>
    <row r="460">
      <c r="A460">
        <f>INDEX(resultados!$A$2:$ZZ$1302, 454, MATCH($B$1, resultados!$A$1:$ZZ$1, 0))</f>
        <v/>
      </c>
      <c r="B460">
        <f>INDEX(resultados!$A$2:$ZZ$1302, 454, MATCH($B$2, resultados!$A$1:$ZZ$1, 0))</f>
        <v/>
      </c>
      <c r="C460">
        <f>INDEX(resultados!$A$2:$ZZ$1302, 454, MATCH($B$3, resultados!$A$1:$ZZ$1, 0))</f>
        <v/>
      </c>
    </row>
    <row r="461">
      <c r="A461">
        <f>INDEX(resultados!$A$2:$ZZ$1302, 455, MATCH($B$1, resultados!$A$1:$ZZ$1, 0))</f>
        <v/>
      </c>
      <c r="B461">
        <f>INDEX(resultados!$A$2:$ZZ$1302, 455, MATCH($B$2, resultados!$A$1:$ZZ$1, 0))</f>
        <v/>
      </c>
      <c r="C461">
        <f>INDEX(resultados!$A$2:$ZZ$1302, 455, MATCH($B$3, resultados!$A$1:$ZZ$1, 0))</f>
        <v/>
      </c>
    </row>
    <row r="462">
      <c r="A462">
        <f>INDEX(resultados!$A$2:$ZZ$1302, 456, MATCH($B$1, resultados!$A$1:$ZZ$1, 0))</f>
        <v/>
      </c>
      <c r="B462">
        <f>INDEX(resultados!$A$2:$ZZ$1302, 456, MATCH($B$2, resultados!$A$1:$ZZ$1, 0))</f>
        <v/>
      </c>
      <c r="C462">
        <f>INDEX(resultados!$A$2:$ZZ$1302, 456, MATCH($B$3, resultados!$A$1:$ZZ$1, 0))</f>
        <v/>
      </c>
    </row>
    <row r="463">
      <c r="A463">
        <f>INDEX(resultados!$A$2:$ZZ$1302, 457, MATCH($B$1, resultados!$A$1:$ZZ$1, 0))</f>
        <v/>
      </c>
      <c r="B463">
        <f>INDEX(resultados!$A$2:$ZZ$1302, 457, MATCH($B$2, resultados!$A$1:$ZZ$1, 0))</f>
        <v/>
      </c>
      <c r="C463">
        <f>INDEX(resultados!$A$2:$ZZ$1302, 457, MATCH($B$3, resultados!$A$1:$ZZ$1, 0))</f>
        <v/>
      </c>
    </row>
    <row r="464">
      <c r="A464">
        <f>INDEX(resultados!$A$2:$ZZ$1302, 458, MATCH($B$1, resultados!$A$1:$ZZ$1, 0))</f>
        <v/>
      </c>
      <c r="B464">
        <f>INDEX(resultados!$A$2:$ZZ$1302, 458, MATCH($B$2, resultados!$A$1:$ZZ$1, 0))</f>
        <v/>
      </c>
      <c r="C464">
        <f>INDEX(resultados!$A$2:$ZZ$1302, 458, MATCH($B$3, resultados!$A$1:$ZZ$1, 0))</f>
        <v/>
      </c>
    </row>
    <row r="465">
      <c r="A465">
        <f>INDEX(resultados!$A$2:$ZZ$1302, 459, MATCH($B$1, resultados!$A$1:$ZZ$1, 0))</f>
        <v/>
      </c>
      <c r="B465">
        <f>INDEX(resultados!$A$2:$ZZ$1302, 459, MATCH($B$2, resultados!$A$1:$ZZ$1, 0))</f>
        <v/>
      </c>
      <c r="C465">
        <f>INDEX(resultados!$A$2:$ZZ$1302, 459, MATCH($B$3, resultados!$A$1:$ZZ$1, 0))</f>
        <v/>
      </c>
    </row>
    <row r="466">
      <c r="A466">
        <f>INDEX(resultados!$A$2:$ZZ$1302, 460, MATCH($B$1, resultados!$A$1:$ZZ$1, 0))</f>
        <v/>
      </c>
      <c r="B466">
        <f>INDEX(resultados!$A$2:$ZZ$1302, 460, MATCH($B$2, resultados!$A$1:$ZZ$1, 0))</f>
        <v/>
      </c>
      <c r="C466">
        <f>INDEX(resultados!$A$2:$ZZ$1302, 460, MATCH($B$3, resultados!$A$1:$ZZ$1, 0))</f>
        <v/>
      </c>
    </row>
    <row r="467">
      <c r="A467">
        <f>INDEX(resultados!$A$2:$ZZ$1302, 461, MATCH($B$1, resultados!$A$1:$ZZ$1, 0))</f>
        <v/>
      </c>
      <c r="B467">
        <f>INDEX(resultados!$A$2:$ZZ$1302, 461, MATCH($B$2, resultados!$A$1:$ZZ$1, 0))</f>
        <v/>
      </c>
      <c r="C467">
        <f>INDEX(resultados!$A$2:$ZZ$1302, 461, MATCH($B$3, resultados!$A$1:$ZZ$1, 0))</f>
        <v/>
      </c>
    </row>
    <row r="468">
      <c r="A468">
        <f>INDEX(resultados!$A$2:$ZZ$1302, 462, MATCH($B$1, resultados!$A$1:$ZZ$1, 0))</f>
        <v/>
      </c>
      <c r="B468">
        <f>INDEX(resultados!$A$2:$ZZ$1302, 462, MATCH($B$2, resultados!$A$1:$ZZ$1, 0))</f>
        <v/>
      </c>
      <c r="C468">
        <f>INDEX(resultados!$A$2:$ZZ$1302, 462, MATCH($B$3, resultados!$A$1:$ZZ$1, 0))</f>
        <v/>
      </c>
    </row>
    <row r="469">
      <c r="A469">
        <f>INDEX(resultados!$A$2:$ZZ$1302, 463, MATCH($B$1, resultados!$A$1:$ZZ$1, 0))</f>
        <v/>
      </c>
      <c r="B469">
        <f>INDEX(resultados!$A$2:$ZZ$1302, 463, MATCH($B$2, resultados!$A$1:$ZZ$1, 0))</f>
        <v/>
      </c>
      <c r="C469">
        <f>INDEX(resultados!$A$2:$ZZ$1302, 463, MATCH($B$3, resultados!$A$1:$ZZ$1, 0))</f>
        <v/>
      </c>
    </row>
    <row r="470">
      <c r="A470">
        <f>INDEX(resultados!$A$2:$ZZ$1302, 464, MATCH($B$1, resultados!$A$1:$ZZ$1, 0))</f>
        <v/>
      </c>
      <c r="B470">
        <f>INDEX(resultados!$A$2:$ZZ$1302, 464, MATCH($B$2, resultados!$A$1:$ZZ$1, 0))</f>
        <v/>
      </c>
      <c r="C470">
        <f>INDEX(resultados!$A$2:$ZZ$1302, 464, MATCH($B$3, resultados!$A$1:$ZZ$1, 0))</f>
        <v/>
      </c>
    </row>
    <row r="471">
      <c r="A471">
        <f>INDEX(resultados!$A$2:$ZZ$1302, 465, MATCH($B$1, resultados!$A$1:$ZZ$1, 0))</f>
        <v/>
      </c>
      <c r="B471">
        <f>INDEX(resultados!$A$2:$ZZ$1302, 465, MATCH($B$2, resultados!$A$1:$ZZ$1, 0))</f>
        <v/>
      </c>
      <c r="C471">
        <f>INDEX(resultados!$A$2:$ZZ$1302, 465, MATCH($B$3, resultados!$A$1:$ZZ$1, 0))</f>
        <v/>
      </c>
    </row>
    <row r="472">
      <c r="A472">
        <f>INDEX(resultados!$A$2:$ZZ$1302, 466, MATCH($B$1, resultados!$A$1:$ZZ$1, 0))</f>
        <v/>
      </c>
      <c r="B472">
        <f>INDEX(resultados!$A$2:$ZZ$1302, 466, MATCH($B$2, resultados!$A$1:$ZZ$1, 0))</f>
        <v/>
      </c>
      <c r="C472">
        <f>INDEX(resultados!$A$2:$ZZ$1302, 466, MATCH($B$3, resultados!$A$1:$ZZ$1, 0))</f>
        <v/>
      </c>
    </row>
    <row r="473">
      <c r="A473">
        <f>INDEX(resultados!$A$2:$ZZ$1302, 467, MATCH($B$1, resultados!$A$1:$ZZ$1, 0))</f>
        <v/>
      </c>
      <c r="B473">
        <f>INDEX(resultados!$A$2:$ZZ$1302, 467, MATCH($B$2, resultados!$A$1:$ZZ$1, 0))</f>
        <v/>
      </c>
      <c r="C473">
        <f>INDEX(resultados!$A$2:$ZZ$1302, 467, MATCH($B$3, resultados!$A$1:$ZZ$1, 0))</f>
        <v/>
      </c>
    </row>
    <row r="474">
      <c r="A474">
        <f>INDEX(resultados!$A$2:$ZZ$1302, 468, MATCH($B$1, resultados!$A$1:$ZZ$1, 0))</f>
        <v/>
      </c>
      <c r="B474">
        <f>INDEX(resultados!$A$2:$ZZ$1302, 468, MATCH($B$2, resultados!$A$1:$ZZ$1, 0))</f>
        <v/>
      </c>
      <c r="C474">
        <f>INDEX(resultados!$A$2:$ZZ$1302, 468, MATCH($B$3, resultados!$A$1:$ZZ$1, 0))</f>
        <v/>
      </c>
    </row>
    <row r="475">
      <c r="A475">
        <f>INDEX(resultados!$A$2:$ZZ$1302, 469, MATCH($B$1, resultados!$A$1:$ZZ$1, 0))</f>
        <v/>
      </c>
      <c r="B475">
        <f>INDEX(resultados!$A$2:$ZZ$1302, 469, MATCH($B$2, resultados!$A$1:$ZZ$1, 0))</f>
        <v/>
      </c>
      <c r="C475">
        <f>INDEX(resultados!$A$2:$ZZ$1302, 469, MATCH($B$3, resultados!$A$1:$ZZ$1, 0))</f>
        <v/>
      </c>
    </row>
    <row r="476">
      <c r="A476">
        <f>INDEX(resultados!$A$2:$ZZ$1302, 470, MATCH($B$1, resultados!$A$1:$ZZ$1, 0))</f>
        <v/>
      </c>
      <c r="B476">
        <f>INDEX(resultados!$A$2:$ZZ$1302, 470, MATCH($B$2, resultados!$A$1:$ZZ$1, 0))</f>
        <v/>
      </c>
      <c r="C476">
        <f>INDEX(resultados!$A$2:$ZZ$1302, 470, MATCH($B$3, resultados!$A$1:$ZZ$1, 0))</f>
        <v/>
      </c>
    </row>
    <row r="477">
      <c r="A477">
        <f>INDEX(resultados!$A$2:$ZZ$1302, 471, MATCH($B$1, resultados!$A$1:$ZZ$1, 0))</f>
        <v/>
      </c>
      <c r="B477">
        <f>INDEX(resultados!$A$2:$ZZ$1302, 471, MATCH($B$2, resultados!$A$1:$ZZ$1, 0))</f>
        <v/>
      </c>
      <c r="C477">
        <f>INDEX(resultados!$A$2:$ZZ$1302, 471, MATCH($B$3, resultados!$A$1:$ZZ$1, 0))</f>
        <v/>
      </c>
    </row>
    <row r="478">
      <c r="A478">
        <f>INDEX(resultados!$A$2:$ZZ$1302, 472, MATCH($B$1, resultados!$A$1:$ZZ$1, 0))</f>
        <v/>
      </c>
      <c r="B478">
        <f>INDEX(resultados!$A$2:$ZZ$1302, 472, MATCH($B$2, resultados!$A$1:$ZZ$1, 0))</f>
        <v/>
      </c>
      <c r="C478">
        <f>INDEX(resultados!$A$2:$ZZ$1302, 472, MATCH($B$3, resultados!$A$1:$ZZ$1, 0))</f>
        <v/>
      </c>
    </row>
    <row r="479">
      <c r="A479">
        <f>INDEX(resultados!$A$2:$ZZ$1302, 473, MATCH($B$1, resultados!$A$1:$ZZ$1, 0))</f>
        <v/>
      </c>
      <c r="B479">
        <f>INDEX(resultados!$A$2:$ZZ$1302, 473, MATCH($B$2, resultados!$A$1:$ZZ$1, 0))</f>
        <v/>
      </c>
      <c r="C479">
        <f>INDEX(resultados!$A$2:$ZZ$1302, 473, MATCH($B$3, resultados!$A$1:$ZZ$1, 0))</f>
        <v/>
      </c>
    </row>
    <row r="480">
      <c r="A480">
        <f>INDEX(resultados!$A$2:$ZZ$1302, 474, MATCH($B$1, resultados!$A$1:$ZZ$1, 0))</f>
        <v/>
      </c>
      <c r="B480">
        <f>INDEX(resultados!$A$2:$ZZ$1302, 474, MATCH($B$2, resultados!$A$1:$ZZ$1, 0))</f>
        <v/>
      </c>
      <c r="C480">
        <f>INDEX(resultados!$A$2:$ZZ$1302, 474, MATCH($B$3, resultados!$A$1:$ZZ$1, 0))</f>
        <v/>
      </c>
    </row>
    <row r="481">
      <c r="A481">
        <f>INDEX(resultados!$A$2:$ZZ$1302, 475, MATCH($B$1, resultados!$A$1:$ZZ$1, 0))</f>
        <v/>
      </c>
      <c r="B481">
        <f>INDEX(resultados!$A$2:$ZZ$1302, 475, MATCH($B$2, resultados!$A$1:$ZZ$1, 0))</f>
        <v/>
      </c>
      <c r="C481">
        <f>INDEX(resultados!$A$2:$ZZ$1302, 475, MATCH($B$3, resultados!$A$1:$ZZ$1, 0))</f>
        <v/>
      </c>
    </row>
    <row r="482">
      <c r="A482">
        <f>INDEX(resultados!$A$2:$ZZ$1302, 476, MATCH($B$1, resultados!$A$1:$ZZ$1, 0))</f>
        <v/>
      </c>
      <c r="B482">
        <f>INDEX(resultados!$A$2:$ZZ$1302, 476, MATCH($B$2, resultados!$A$1:$ZZ$1, 0))</f>
        <v/>
      </c>
      <c r="C482">
        <f>INDEX(resultados!$A$2:$ZZ$1302, 476, MATCH($B$3, resultados!$A$1:$ZZ$1, 0))</f>
        <v/>
      </c>
    </row>
    <row r="483">
      <c r="A483">
        <f>INDEX(resultados!$A$2:$ZZ$1302, 477, MATCH($B$1, resultados!$A$1:$ZZ$1, 0))</f>
        <v/>
      </c>
      <c r="B483">
        <f>INDEX(resultados!$A$2:$ZZ$1302, 477, MATCH($B$2, resultados!$A$1:$ZZ$1, 0))</f>
        <v/>
      </c>
      <c r="C483">
        <f>INDEX(resultados!$A$2:$ZZ$1302, 477, MATCH($B$3, resultados!$A$1:$ZZ$1, 0))</f>
        <v/>
      </c>
    </row>
    <row r="484">
      <c r="A484">
        <f>INDEX(resultados!$A$2:$ZZ$1302, 478, MATCH($B$1, resultados!$A$1:$ZZ$1, 0))</f>
        <v/>
      </c>
      <c r="B484">
        <f>INDEX(resultados!$A$2:$ZZ$1302, 478, MATCH($B$2, resultados!$A$1:$ZZ$1, 0))</f>
        <v/>
      </c>
      <c r="C484">
        <f>INDEX(resultados!$A$2:$ZZ$1302, 478, MATCH($B$3, resultados!$A$1:$ZZ$1, 0))</f>
        <v/>
      </c>
    </row>
    <row r="485">
      <c r="A485">
        <f>INDEX(resultados!$A$2:$ZZ$1302, 479, MATCH($B$1, resultados!$A$1:$ZZ$1, 0))</f>
        <v/>
      </c>
      <c r="B485">
        <f>INDEX(resultados!$A$2:$ZZ$1302, 479, MATCH($B$2, resultados!$A$1:$ZZ$1, 0))</f>
        <v/>
      </c>
      <c r="C485">
        <f>INDEX(resultados!$A$2:$ZZ$1302, 479, MATCH($B$3, resultados!$A$1:$ZZ$1, 0))</f>
        <v/>
      </c>
    </row>
    <row r="486">
      <c r="A486">
        <f>INDEX(resultados!$A$2:$ZZ$1302, 480, MATCH($B$1, resultados!$A$1:$ZZ$1, 0))</f>
        <v/>
      </c>
      <c r="B486">
        <f>INDEX(resultados!$A$2:$ZZ$1302, 480, MATCH($B$2, resultados!$A$1:$ZZ$1, 0))</f>
        <v/>
      </c>
      <c r="C486">
        <f>INDEX(resultados!$A$2:$ZZ$1302, 480, MATCH($B$3, resultados!$A$1:$ZZ$1, 0))</f>
        <v/>
      </c>
    </row>
    <row r="487">
      <c r="A487">
        <f>INDEX(resultados!$A$2:$ZZ$1302, 481, MATCH($B$1, resultados!$A$1:$ZZ$1, 0))</f>
        <v/>
      </c>
      <c r="B487">
        <f>INDEX(resultados!$A$2:$ZZ$1302, 481, MATCH($B$2, resultados!$A$1:$ZZ$1, 0))</f>
        <v/>
      </c>
      <c r="C487">
        <f>INDEX(resultados!$A$2:$ZZ$1302, 481, MATCH($B$3, resultados!$A$1:$ZZ$1, 0))</f>
        <v/>
      </c>
    </row>
    <row r="488">
      <c r="A488">
        <f>INDEX(resultados!$A$2:$ZZ$1302, 482, MATCH($B$1, resultados!$A$1:$ZZ$1, 0))</f>
        <v/>
      </c>
      <c r="B488">
        <f>INDEX(resultados!$A$2:$ZZ$1302, 482, MATCH($B$2, resultados!$A$1:$ZZ$1, 0))</f>
        <v/>
      </c>
      <c r="C488">
        <f>INDEX(resultados!$A$2:$ZZ$1302, 482, MATCH($B$3, resultados!$A$1:$ZZ$1, 0))</f>
        <v/>
      </c>
    </row>
    <row r="489">
      <c r="A489">
        <f>INDEX(resultados!$A$2:$ZZ$1302, 483, MATCH($B$1, resultados!$A$1:$ZZ$1, 0))</f>
        <v/>
      </c>
      <c r="B489">
        <f>INDEX(resultados!$A$2:$ZZ$1302, 483, MATCH($B$2, resultados!$A$1:$ZZ$1, 0))</f>
        <v/>
      </c>
      <c r="C489">
        <f>INDEX(resultados!$A$2:$ZZ$1302, 483, MATCH($B$3, resultados!$A$1:$ZZ$1, 0))</f>
        <v/>
      </c>
    </row>
    <row r="490">
      <c r="A490">
        <f>INDEX(resultados!$A$2:$ZZ$1302, 484, MATCH($B$1, resultados!$A$1:$ZZ$1, 0))</f>
        <v/>
      </c>
      <c r="B490">
        <f>INDEX(resultados!$A$2:$ZZ$1302, 484, MATCH($B$2, resultados!$A$1:$ZZ$1, 0))</f>
        <v/>
      </c>
      <c r="C490">
        <f>INDEX(resultados!$A$2:$ZZ$1302, 484, MATCH($B$3, resultados!$A$1:$ZZ$1, 0))</f>
        <v/>
      </c>
    </row>
    <row r="491">
      <c r="A491">
        <f>INDEX(resultados!$A$2:$ZZ$1302, 485, MATCH($B$1, resultados!$A$1:$ZZ$1, 0))</f>
        <v/>
      </c>
      <c r="B491">
        <f>INDEX(resultados!$A$2:$ZZ$1302, 485, MATCH($B$2, resultados!$A$1:$ZZ$1, 0))</f>
        <v/>
      </c>
      <c r="C491">
        <f>INDEX(resultados!$A$2:$ZZ$1302, 485, MATCH($B$3, resultados!$A$1:$ZZ$1, 0))</f>
        <v/>
      </c>
    </row>
    <row r="492">
      <c r="A492">
        <f>INDEX(resultados!$A$2:$ZZ$1302, 486, MATCH($B$1, resultados!$A$1:$ZZ$1, 0))</f>
        <v/>
      </c>
      <c r="B492">
        <f>INDEX(resultados!$A$2:$ZZ$1302, 486, MATCH($B$2, resultados!$A$1:$ZZ$1, 0))</f>
        <v/>
      </c>
      <c r="C492">
        <f>INDEX(resultados!$A$2:$ZZ$1302, 486, MATCH($B$3, resultados!$A$1:$ZZ$1, 0))</f>
        <v/>
      </c>
    </row>
    <row r="493">
      <c r="A493">
        <f>INDEX(resultados!$A$2:$ZZ$1302, 487, MATCH($B$1, resultados!$A$1:$ZZ$1, 0))</f>
        <v/>
      </c>
      <c r="B493">
        <f>INDEX(resultados!$A$2:$ZZ$1302, 487, MATCH($B$2, resultados!$A$1:$ZZ$1, 0))</f>
        <v/>
      </c>
      <c r="C493">
        <f>INDEX(resultados!$A$2:$ZZ$1302, 487, MATCH($B$3, resultados!$A$1:$ZZ$1, 0))</f>
        <v/>
      </c>
    </row>
    <row r="494">
      <c r="A494">
        <f>INDEX(resultados!$A$2:$ZZ$1302, 488, MATCH($B$1, resultados!$A$1:$ZZ$1, 0))</f>
        <v/>
      </c>
      <c r="B494">
        <f>INDEX(resultados!$A$2:$ZZ$1302, 488, MATCH($B$2, resultados!$A$1:$ZZ$1, 0))</f>
        <v/>
      </c>
      <c r="C494">
        <f>INDEX(resultados!$A$2:$ZZ$1302, 488, MATCH($B$3, resultados!$A$1:$ZZ$1, 0))</f>
        <v/>
      </c>
    </row>
    <row r="495">
      <c r="A495">
        <f>INDEX(resultados!$A$2:$ZZ$1302, 489, MATCH($B$1, resultados!$A$1:$ZZ$1, 0))</f>
        <v/>
      </c>
      <c r="B495">
        <f>INDEX(resultados!$A$2:$ZZ$1302, 489, MATCH($B$2, resultados!$A$1:$ZZ$1, 0))</f>
        <v/>
      </c>
      <c r="C495">
        <f>INDEX(resultados!$A$2:$ZZ$1302, 489, MATCH($B$3, resultados!$A$1:$ZZ$1, 0))</f>
        <v/>
      </c>
    </row>
    <row r="496">
      <c r="A496">
        <f>INDEX(resultados!$A$2:$ZZ$1302, 490, MATCH($B$1, resultados!$A$1:$ZZ$1, 0))</f>
        <v/>
      </c>
      <c r="B496">
        <f>INDEX(resultados!$A$2:$ZZ$1302, 490, MATCH($B$2, resultados!$A$1:$ZZ$1, 0))</f>
        <v/>
      </c>
      <c r="C496">
        <f>INDEX(resultados!$A$2:$ZZ$1302, 490, MATCH($B$3, resultados!$A$1:$ZZ$1, 0))</f>
        <v/>
      </c>
    </row>
    <row r="497">
      <c r="A497">
        <f>INDEX(resultados!$A$2:$ZZ$1302, 491, MATCH($B$1, resultados!$A$1:$ZZ$1, 0))</f>
        <v/>
      </c>
      <c r="B497">
        <f>INDEX(resultados!$A$2:$ZZ$1302, 491, MATCH($B$2, resultados!$A$1:$ZZ$1, 0))</f>
        <v/>
      </c>
      <c r="C497">
        <f>INDEX(resultados!$A$2:$ZZ$1302, 491, MATCH($B$3, resultados!$A$1:$ZZ$1, 0))</f>
        <v/>
      </c>
    </row>
    <row r="498">
      <c r="A498">
        <f>INDEX(resultados!$A$2:$ZZ$1302, 492, MATCH($B$1, resultados!$A$1:$ZZ$1, 0))</f>
        <v/>
      </c>
      <c r="B498">
        <f>INDEX(resultados!$A$2:$ZZ$1302, 492, MATCH($B$2, resultados!$A$1:$ZZ$1, 0))</f>
        <v/>
      </c>
      <c r="C498">
        <f>INDEX(resultados!$A$2:$ZZ$1302, 492, MATCH($B$3, resultados!$A$1:$ZZ$1, 0))</f>
        <v/>
      </c>
    </row>
    <row r="499">
      <c r="A499">
        <f>INDEX(resultados!$A$2:$ZZ$1302, 493, MATCH($B$1, resultados!$A$1:$ZZ$1, 0))</f>
        <v/>
      </c>
      <c r="B499">
        <f>INDEX(resultados!$A$2:$ZZ$1302, 493, MATCH($B$2, resultados!$A$1:$ZZ$1, 0))</f>
        <v/>
      </c>
      <c r="C499">
        <f>INDEX(resultados!$A$2:$ZZ$1302, 493, MATCH($B$3, resultados!$A$1:$ZZ$1, 0))</f>
        <v/>
      </c>
    </row>
    <row r="500">
      <c r="A500">
        <f>INDEX(resultados!$A$2:$ZZ$1302, 494, MATCH($B$1, resultados!$A$1:$ZZ$1, 0))</f>
        <v/>
      </c>
      <c r="B500">
        <f>INDEX(resultados!$A$2:$ZZ$1302, 494, MATCH($B$2, resultados!$A$1:$ZZ$1, 0))</f>
        <v/>
      </c>
      <c r="C500">
        <f>INDEX(resultados!$A$2:$ZZ$1302, 494, MATCH($B$3, resultados!$A$1:$ZZ$1, 0))</f>
        <v/>
      </c>
    </row>
    <row r="501">
      <c r="A501">
        <f>INDEX(resultados!$A$2:$ZZ$1302, 495, MATCH($B$1, resultados!$A$1:$ZZ$1, 0))</f>
        <v/>
      </c>
      <c r="B501">
        <f>INDEX(resultados!$A$2:$ZZ$1302, 495, MATCH($B$2, resultados!$A$1:$ZZ$1, 0))</f>
        <v/>
      </c>
      <c r="C501">
        <f>INDEX(resultados!$A$2:$ZZ$1302, 495, MATCH($B$3, resultados!$A$1:$ZZ$1, 0))</f>
        <v/>
      </c>
    </row>
    <row r="502">
      <c r="A502">
        <f>INDEX(resultados!$A$2:$ZZ$1302, 496, MATCH($B$1, resultados!$A$1:$ZZ$1, 0))</f>
        <v/>
      </c>
      <c r="B502">
        <f>INDEX(resultados!$A$2:$ZZ$1302, 496, MATCH($B$2, resultados!$A$1:$ZZ$1, 0))</f>
        <v/>
      </c>
      <c r="C502">
        <f>INDEX(resultados!$A$2:$ZZ$1302, 496, MATCH($B$3, resultados!$A$1:$ZZ$1, 0))</f>
        <v/>
      </c>
    </row>
    <row r="503">
      <c r="A503">
        <f>INDEX(resultados!$A$2:$ZZ$1302, 497, MATCH($B$1, resultados!$A$1:$ZZ$1, 0))</f>
        <v/>
      </c>
      <c r="B503">
        <f>INDEX(resultados!$A$2:$ZZ$1302, 497, MATCH($B$2, resultados!$A$1:$ZZ$1, 0))</f>
        <v/>
      </c>
      <c r="C503">
        <f>INDEX(resultados!$A$2:$ZZ$1302, 497, MATCH($B$3, resultados!$A$1:$ZZ$1, 0))</f>
        <v/>
      </c>
    </row>
    <row r="504">
      <c r="A504">
        <f>INDEX(resultados!$A$2:$ZZ$1302, 498, MATCH($B$1, resultados!$A$1:$ZZ$1, 0))</f>
        <v/>
      </c>
      <c r="B504">
        <f>INDEX(resultados!$A$2:$ZZ$1302, 498, MATCH($B$2, resultados!$A$1:$ZZ$1, 0))</f>
        <v/>
      </c>
      <c r="C504">
        <f>INDEX(resultados!$A$2:$ZZ$1302, 498, MATCH($B$3, resultados!$A$1:$ZZ$1, 0))</f>
        <v/>
      </c>
    </row>
    <row r="505">
      <c r="A505">
        <f>INDEX(resultados!$A$2:$ZZ$1302, 499, MATCH($B$1, resultados!$A$1:$ZZ$1, 0))</f>
        <v/>
      </c>
      <c r="B505">
        <f>INDEX(resultados!$A$2:$ZZ$1302, 499, MATCH($B$2, resultados!$A$1:$ZZ$1, 0))</f>
        <v/>
      </c>
      <c r="C505">
        <f>INDEX(resultados!$A$2:$ZZ$1302, 499, MATCH($B$3, resultados!$A$1:$ZZ$1, 0))</f>
        <v/>
      </c>
    </row>
    <row r="506">
      <c r="A506">
        <f>INDEX(resultados!$A$2:$ZZ$1302, 500, MATCH($B$1, resultados!$A$1:$ZZ$1, 0))</f>
        <v/>
      </c>
      <c r="B506">
        <f>INDEX(resultados!$A$2:$ZZ$1302, 500, MATCH($B$2, resultados!$A$1:$ZZ$1, 0))</f>
        <v/>
      </c>
      <c r="C506">
        <f>INDEX(resultados!$A$2:$ZZ$1302, 500, MATCH($B$3, resultados!$A$1:$ZZ$1, 0))</f>
        <v/>
      </c>
    </row>
    <row r="507">
      <c r="A507">
        <f>INDEX(resultados!$A$2:$ZZ$1302, 501, MATCH($B$1, resultados!$A$1:$ZZ$1, 0))</f>
        <v/>
      </c>
      <c r="B507">
        <f>INDEX(resultados!$A$2:$ZZ$1302, 501, MATCH($B$2, resultados!$A$1:$ZZ$1, 0))</f>
        <v/>
      </c>
      <c r="C507">
        <f>INDEX(resultados!$A$2:$ZZ$1302, 501, MATCH($B$3, resultados!$A$1:$ZZ$1, 0))</f>
        <v/>
      </c>
    </row>
    <row r="508">
      <c r="A508">
        <f>INDEX(resultados!$A$2:$ZZ$1302, 502, MATCH($B$1, resultados!$A$1:$ZZ$1, 0))</f>
        <v/>
      </c>
      <c r="B508">
        <f>INDEX(resultados!$A$2:$ZZ$1302, 502, MATCH($B$2, resultados!$A$1:$ZZ$1, 0))</f>
        <v/>
      </c>
      <c r="C508">
        <f>INDEX(resultados!$A$2:$ZZ$1302, 502, MATCH($B$3, resultados!$A$1:$ZZ$1, 0))</f>
        <v/>
      </c>
    </row>
    <row r="509">
      <c r="A509">
        <f>INDEX(resultados!$A$2:$ZZ$1302, 503, MATCH($B$1, resultados!$A$1:$ZZ$1, 0))</f>
        <v/>
      </c>
      <c r="B509">
        <f>INDEX(resultados!$A$2:$ZZ$1302, 503, MATCH($B$2, resultados!$A$1:$ZZ$1, 0))</f>
        <v/>
      </c>
      <c r="C509">
        <f>INDEX(resultados!$A$2:$ZZ$1302, 503, MATCH($B$3, resultados!$A$1:$ZZ$1, 0))</f>
        <v/>
      </c>
    </row>
    <row r="510">
      <c r="A510">
        <f>INDEX(resultados!$A$2:$ZZ$1302, 504, MATCH($B$1, resultados!$A$1:$ZZ$1, 0))</f>
        <v/>
      </c>
      <c r="B510">
        <f>INDEX(resultados!$A$2:$ZZ$1302, 504, MATCH($B$2, resultados!$A$1:$ZZ$1, 0))</f>
        <v/>
      </c>
      <c r="C510">
        <f>INDEX(resultados!$A$2:$ZZ$1302, 504, MATCH($B$3, resultados!$A$1:$ZZ$1, 0))</f>
        <v/>
      </c>
    </row>
    <row r="511">
      <c r="A511">
        <f>INDEX(resultados!$A$2:$ZZ$1302, 505, MATCH($B$1, resultados!$A$1:$ZZ$1, 0))</f>
        <v/>
      </c>
      <c r="B511">
        <f>INDEX(resultados!$A$2:$ZZ$1302, 505, MATCH($B$2, resultados!$A$1:$ZZ$1, 0))</f>
        <v/>
      </c>
      <c r="C511">
        <f>INDEX(resultados!$A$2:$ZZ$1302, 505, MATCH($B$3, resultados!$A$1:$ZZ$1, 0))</f>
        <v/>
      </c>
    </row>
    <row r="512">
      <c r="A512">
        <f>INDEX(resultados!$A$2:$ZZ$1302, 506, MATCH($B$1, resultados!$A$1:$ZZ$1, 0))</f>
        <v/>
      </c>
      <c r="B512">
        <f>INDEX(resultados!$A$2:$ZZ$1302, 506, MATCH($B$2, resultados!$A$1:$ZZ$1, 0))</f>
        <v/>
      </c>
      <c r="C512">
        <f>INDEX(resultados!$A$2:$ZZ$1302, 506, MATCH($B$3, resultados!$A$1:$ZZ$1, 0))</f>
        <v/>
      </c>
    </row>
    <row r="513">
      <c r="A513">
        <f>INDEX(resultados!$A$2:$ZZ$1302, 507, MATCH($B$1, resultados!$A$1:$ZZ$1, 0))</f>
        <v/>
      </c>
      <c r="B513">
        <f>INDEX(resultados!$A$2:$ZZ$1302, 507, MATCH($B$2, resultados!$A$1:$ZZ$1, 0))</f>
        <v/>
      </c>
      <c r="C513">
        <f>INDEX(resultados!$A$2:$ZZ$1302, 507, MATCH($B$3, resultados!$A$1:$ZZ$1, 0))</f>
        <v/>
      </c>
    </row>
    <row r="514">
      <c r="A514">
        <f>INDEX(resultados!$A$2:$ZZ$1302, 508, MATCH($B$1, resultados!$A$1:$ZZ$1, 0))</f>
        <v/>
      </c>
      <c r="B514">
        <f>INDEX(resultados!$A$2:$ZZ$1302, 508, MATCH($B$2, resultados!$A$1:$ZZ$1, 0))</f>
        <v/>
      </c>
      <c r="C514">
        <f>INDEX(resultados!$A$2:$ZZ$1302, 508, MATCH($B$3, resultados!$A$1:$ZZ$1, 0))</f>
        <v/>
      </c>
    </row>
    <row r="515">
      <c r="A515">
        <f>INDEX(resultados!$A$2:$ZZ$1302, 509, MATCH($B$1, resultados!$A$1:$ZZ$1, 0))</f>
        <v/>
      </c>
      <c r="B515">
        <f>INDEX(resultados!$A$2:$ZZ$1302, 509, MATCH($B$2, resultados!$A$1:$ZZ$1, 0))</f>
        <v/>
      </c>
      <c r="C515">
        <f>INDEX(resultados!$A$2:$ZZ$1302, 509, MATCH($B$3, resultados!$A$1:$ZZ$1, 0))</f>
        <v/>
      </c>
    </row>
    <row r="516">
      <c r="A516">
        <f>INDEX(resultados!$A$2:$ZZ$1302, 510, MATCH($B$1, resultados!$A$1:$ZZ$1, 0))</f>
        <v/>
      </c>
      <c r="B516">
        <f>INDEX(resultados!$A$2:$ZZ$1302, 510, MATCH($B$2, resultados!$A$1:$ZZ$1, 0))</f>
        <v/>
      </c>
      <c r="C516">
        <f>INDEX(resultados!$A$2:$ZZ$1302, 510, MATCH($B$3, resultados!$A$1:$ZZ$1, 0))</f>
        <v/>
      </c>
    </row>
    <row r="517">
      <c r="A517">
        <f>INDEX(resultados!$A$2:$ZZ$1302, 511, MATCH($B$1, resultados!$A$1:$ZZ$1, 0))</f>
        <v/>
      </c>
      <c r="B517">
        <f>INDEX(resultados!$A$2:$ZZ$1302, 511, MATCH($B$2, resultados!$A$1:$ZZ$1, 0))</f>
        <v/>
      </c>
      <c r="C517">
        <f>INDEX(resultados!$A$2:$ZZ$1302, 511, MATCH($B$3, resultados!$A$1:$ZZ$1, 0))</f>
        <v/>
      </c>
    </row>
    <row r="518">
      <c r="A518">
        <f>INDEX(resultados!$A$2:$ZZ$1302, 512, MATCH($B$1, resultados!$A$1:$ZZ$1, 0))</f>
        <v/>
      </c>
      <c r="B518">
        <f>INDEX(resultados!$A$2:$ZZ$1302, 512, MATCH($B$2, resultados!$A$1:$ZZ$1, 0))</f>
        <v/>
      </c>
      <c r="C518">
        <f>INDEX(resultados!$A$2:$ZZ$1302, 512, MATCH($B$3, resultados!$A$1:$ZZ$1, 0))</f>
        <v/>
      </c>
    </row>
    <row r="519">
      <c r="A519">
        <f>INDEX(resultados!$A$2:$ZZ$1302, 513, MATCH($B$1, resultados!$A$1:$ZZ$1, 0))</f>
        <v/>
      </c>
      <c r="B519">
        <f>INDEX(resultados!$A$2:$ZZ$1302, 513, MATCH($B$2, resultados!$A$1:$ZZ$1, 0))</f>
        <v/>
      </c>
      <c r="C519">
        <f>INDEX(resultados!$A$2:$ZZ$1302, 513, MATCH($B$3, resultados!$A$1:$ZZ$1, 0))</f>
        <v/>
      </c>
    </row>
    <row r="520">
      <c r="A520">
        <f>INDEX(resultados!$A$2:$ZZ$1302, 514, MATCH($B$1, resultados!$A$1:$ZZ$1, 0))</f>
        <v/>
      </c>
      <c r="B520">
        <f>INDEX(resultados!$A$2:$ZZ$1302, 514, MATCH($B$2, resultados!$A$1:$ZZ$1, 0))</f>
        <v/>
      </c>
      <c r="C520">
        <f>INDEX(resultados!$A$2:$ZZ$1302, 514, MATCH($B$3, resultados!$A$1:$ZZ$1, 0))</f>
        <v/>
      </c>
    </row>
    <row r="521">
      <c r="A521">
        <f>INDEX(resultados!$A$2:$ZZ$1302, 515, MATCH($B$1, resultados!$A$1:$ZZ$1, 0))</f>
        <v/>
      </c>
      <c r="B521">
        <f>INDEX(resultados!$A$2:$ZZ$1302, 515, MATCH($B$2, resultados!$A$1:$ZZ$1, 0))</f>
        <v/>
      </c>
      <c r="C521">
        <f>INDEX(resultados!$A$2:$ZZ$1302, 515, MATCH($B$3, resultados!$A$1:$ZZ$1, 0))</f>
        <v/>
      </c>
    </row>
    <row r="522">
      <c r="A522">
        <f>INDEX(resultados!$A$2:$ZZ$1302, 516, MATCH($B$1, resultados!$A$1:$ZZ$1, 0))</f>
        <v/>
      </c>
      <c r="B522">
        <f>INDEX(resultados!$A$2:$ZZ$1302, 516, MATCH($B$2, resultados!$A$1:$ZZ$1, 0))</f>
        <v/>
      </c>
      <c r="C522">
        <f>INDEX(resultados!$A$2:$ZZ$1302, 516, MATCH($B$3, resultados!$A$1:$ZZ$1, 0))</f>
        <v/>
      </c>
    </row>
    <row r="523">
      <c r="A523">
        <f>INDEX(resultados!$A$2:$ZZ$1302, 517, MATCH($B$1, resultados!$A$1:$ZZ$1, 0))</f>
        <v/>
      </c>
      <c r="B523">
        <f>INDEX(resultados!$A$2:$ZZ$1302, 517, MATCH($B$2, resultados!$A$1:$ZZ$1, 0))</f>
        <v/>
      </c>
      <c r="C523">
        <f>INDEX(resultados!$A$2:$ZZ$1302, 517, MATCH($B$3, resultados!$A$1:$ZZ$1, 0))</f>
        <v/>
      </c>
    </row>
    <row r="524">
      <c r="A524">
        <f>INDEX(resultados!$A$2:$ZZ$1302, 518, MATCH($B$1, resultados!$A$1:$ZZ$1, 0))</f>
        <v/>
      </c>
      <c r="B524">
        <f>INDEX(resultados!$A$2:$ZZ$1302, 518, MATCH($B$2, resultados!$A$1:$ZZ$1, 0))</f>
        <v/>
      </c>
      <c r="C524">
        <f>INDEX(resultados!$A$2:$ZZ$1302, 518, MATCH($B$3, resultados!$A$1:$ZZ$1, 0))</f>
        <v/>
      </c>
    </row>
    <row r="525">
      <c r="A525">
        <f>INDEX(resultados!$A$2:$ZZ$1302, 519, MATCH($B$1, resultados!$A$1:$ZZ$1, 0))</f>
        <v/>
      </c>
      <c r="B525">
        <f>INDEX(resultados!$A$2:$ZZ$1302, 519, MATCH($B$2, resultados!$A$1:$ZZ$1, 0))</f>
        <v/>
      </c>
      <c r="C525">
        <f>INDEX(resultados!$A$2:$ZZ$1302, 519, MATCH($B$3, resultados!$A$1:$ZZ$1, 0))</f>
        <v/>
      </c>
    </row>
    <row r="526">
      <c r="A526">
        <f>INDEX(resultados!$A$2:$ZZ$1302, 520, MATCH($B$1, resultados!$A$1:$ZZ$1, 0))</f>
        <v/>
      </c>
      <c r="B526">
        <f>INDEX(resultados!$A$2:$ZZ$1302, 520, MATCH($B$2, resultados!$A$1:$ZZ$1, 0))</f>
        <v/>
      </c>
      <c r="C526">
        <f>INDEX(resultados!$A$2:$ZZ$1302, 520, MATCH($B$3, resultados!$A$1:$ZZ$1, 0))</f>
        <v/>
      </c>
    </row>
    <row r="527">
      <c r="A527">
        <f>INDEX(resultados!$A$2:$ZZ$1302, 521, MATCH($B$1, resultados!$A$1:$ZZ$1, 0))</f>
        <v/>
      </c>
      <c r="B527">
        <f>INDEX(resultados!$A$2:$ZZ$1302, 521, MATCH($B$2, resultados!$A$1:$ZZ$1, 0))</f>
        <v/>
      </c>
      <c r="C527">
        <f>INDEX(resultados!$A$2:$ZZ$1302, 521, MATCH($B$3, resultados!$A$1:$ZZ$1, 0))</f>
        <v/>
      </c>
    </row>
    <row r="528">
      <c r="A528">
        <f>INDEX(resultados!$A$2:$ZZ$1302, 522, MATCH($B$1, resultados!$A$1:$ZZ$1, 0))</f>
        <v/>
      </c>
      <c r="B528">
        <f>INDEX(resultados!$A$2:$ZZ$1302, 522, MATCH($B$2, resultados!$A$1:$ZZ$1, 0))</f>
        <v/>
      </c>
      <c r="C528">
        <f>INDEX(resultados!$A$2:$ZZ$1302, 522, MATCH($B$3, resultados!$A$1:$ZZ$1, 0))</f>
        <v/>
      </c>
    </row>
    <row r="529">
      <c r="A529">
        <f>INDEX(resultados!$A$2:$ZZ$1302, 523, MATCH($B$1, resultados!$A$1:$ZZ$1, 0))</f>
        <v/>
      </c>
      <c r="B529">
        <f>INDEX(resultados!$A$2:$ZZ$1302, 523, MATCH($B$2, resultados!$A$1:$ZZ$1, 0))</f>
        <v/>
      </c>
      <c r="C529">
        <f>INDEX(resultados!$A$2:$ZZ$1302, 523, MATCH($B$3, resultados!$A$1:$ZZ$1, 0))</f>
        <v/>
      </c>
    </row>
    <row r="530">
      <c r="A530">
        <f>INDEX(resultados!$A$2:$ZZ$1302, 524, MATCH($B$1, resultados!$A$1:$ZZ$1, 0))</f>
        <v/>
      </c>
      <c r="B530">
        <f>INDEX(resultados!$A$2:$ZZ$1302, 524, MATCH($B$2, resultados!$A$1:$ZZ$1, 0))</f>
        <v/>
      </c>
      <c r="C530">
        <f>INDEX(resultados!$A$2:$ZZ$1302, 524, MATCH($B$3, resultados!$A$1:$ZZ$1, 0))</f>
        <v/>
      </c>
    </row>
    <row r="531">
      <c r="A531">
        <f>INDEX(resultados!$A$2:$ZZ$1302, 525, MATCH($B$1, resultados!$A$1:$ZZ$1, 0))</f>
        <v/>
      </c>
      <c r="B531">
        <f>INDEX(resultados!$A$2:$ZZ$1302, 525, MATCH($B$2, resultados!$A$1:$ZZ$1, 0))</f>
        <v/>
      </c>
      <c r="C531">
        <f>INDEX(resultados!$A$2:$ZZ$1302, 525, MATCH($B$3, resultados!$A$1:$ZZ$1, 0))</f>
        <v/>
      </c>
    </row>
    <row r="532">
      <c r="A532">
        <f>INDEX(resultados!$A$2:$ZZ$1302, 526, MATCH($B$1, resultados!$A$1:$ZZ$1, 0))</f>
        <v/>
      </c>
      <c r="B532">
        <f>INDEX(resultados!$A$2:$ZZ$1302, 526, MATCH($B$2, resultados!$A$1:$ZZ$1, 0))</f>
        <v/>
      </c>
      <c r="C532">
        <f>INDEX(resultados!$A$2:$ZZ$1302, 526, MATCH($B$3, resultados!$A$1:$ZZ$1, 0))</f>
        <v/>
      </c>
    </row>
    <row r="533">
      <c r="A533">
        <f>INDEX(resultados!$A$2:$ZZ$1302, 527, MATCH($B$1, resultados!$A$1:$ZZ$1, 0))</f>
        <v/>
      </c>
      <c r="B533">
        <f>INDEX(resultados!$A$2:$ZZ$1302, 527, MATCH($B$2, resultados!$A$1:$ZZ$1, 0))</f>
        <v/>
      </c>
      <c r="C533">
        <f>INDEX(resultados!$A$2:$ZZ$1302, 527, MATCH($B$3, resultados!$A$1:$ZZ$1, 0))</f>
        <v/>
      </c>
    </row>
    <row r="534">
      <c r="A534">
        <f>INDEX(resultados!$A$2:$ZZ$1302, 528, MATCH($B$1, resultados!$A$1:$ZZ$1, 0))</f>
        <v/>
      </c>
      <c r="B534">
        <f>INDEX(resultados!$A$2:$ZZ$1302, 528, MATCH($B$2, resultados!$A$1:$ZZ$1, 0))</f>
        <v/>
      </c>
      <c r="C534">
        <f>INDEX(resultados!$A$2:$ZZ$1302, 528, MATCH($B$3, resultados!$A$1:$ZZ$1, 0))</f>
        <v/>
      </c>
    </row>
    <row r="535">
      <c r="A535">
        <f>INDEX(resultados!$A$2:$ZZ$1302, 529, MATCH($B$1, resultados!$A$1:$ZZ$1, 0))</f>
        <v/>
      </c>
      <c r="B535">
        <f>INDEX(resultados!$A$2:$ZZ$1302, 529, MATCH($B$2, resultados!$A$1:$ZZ$1, 0))</f>
        <v/>
      </c>
      <c r="C535">
        <f>INDEX(resultados!$A$2:$ZZ$1302, 529, MATCH($B$3, resultados!$A$1:$ZZ$1, 0))</f>
        <v/>
      </c>
    </row>
    <row r="536">
      <c r="A536">
        <f>INDEX(resultados!$A$2:$ZZ$1302, 530, MATCH($B$1, resultados!$A$1:$ZZ$1, 0))</f>
        <v/>
      </c>
      <c r="B536">
        <f>INDEX(resultados!$A$2:$ZZ$1302, 530, MATCH($B$2, resultados!$A$1:$ZZ$1, 0))</f>
        <v/>
      </c>
      <c r="C536">
        <f>INDEX(resultados!$A$2:$ZZ$1302, 530, MATCH($B$3, resultados!$A$1:$ZZ$1, 0))</f>
        <v/>
      </c>
    </row>
    <row r="537">
      <c r="A537">
        <f>INDEX(resultados!$A$2:$ZZ$1302, 531, MATCH($B$1, resultados!$A$1:$ZZ$1, 0))</f>
        <v/>
      </c>
      <c r="B537">
        <f>INDEX(resultados!$A$2:$ZZ$1302, 531, MATCH($B$2, resultados!$A$1:$ZZ$1, 0))</f>
        <v/>
      </c>
      <c r="C537">
        <f>INDEX(resultados!$A$2:$ZZ$1302, 531, MATCH($B$3, resultados!$A$1:$ZZ$1, 0))</f>
        <v/>
      </c>
    </row>
    <row r="538">
      <c r="A538">
        <f>INDEX(resultados!$A$2:$ZZ$1302, 532, MATCH($B$1, resultados!$A$1:$ZZ$1, 0))</f>
        <v/>
      </c>
      <c r="B538">
        <f>INDEX(resultados!$A$2:$ZZ$1302, 532, MATCH($B$2, resultados!$A$1:$ZZ$1, 0))</f>
        <v/>
      </c>
      <c r="C538">
        <f>INDEX(resultados!$A$2:$ZZ$1302, 532, MATCH($B$3, resultados!$A$1:$ZZ$1, 0))</f>
        <v/>
      </c>
    </row>
    <row r="539">
      <c r="A539">
        <f>INDEX(resultados!$A$2:$ZZ$1302, 533, MATCH($B$1, resultados!$A$1:$ZZ$1, 0))</f>
        <v/>
      </c>
      <c r="B539">
        <f>INDEX(resultados!$A$2:$ZZ$1302, 533, MATCH($B$2, resultados!$A$1:$ZZ$1, 0))</f>
        <v/>
      </c>
      <c r="C539">
        <f>INDEX(resultados!$A$2:$ZZ$1302, 533, MATCH($B$3, resultados!$A$1:$ZZ$1, 0))</f>
        <v/>
      </c>
    </row>
    <row r="540">
      <c r="A540">
        <f>INDEX(resultados!$A$2:$ZZ$1302, 534, MATCH($B$1, resultados!$A$1:$ZZ$1, 0))</f>
        <v/>
      </c>
      <c r="B540">
        <f>INDEX(resultados!$A$2:$ZZ$1302, 534, MATCH($B$2, resultados!$A$1:$ZZ$1, 0))</f>
        <v/>
      </c>
      <c r="C540">
        <f>INDEX(resultados!$A$2:$ZZ$1302, 534, MATCH($B$3, resultados!$A$1:$ZZ$1, 0))</f>
        <v/>
      </c>
    </row>
    <row r="541">
      <c r="A541">
        <f>INDEX(resultados!$A$2:$ZZ$1302, 535, MATCH($B$1, resultados!$A$1:$ZZ$1, 0))</f>
        <v/>
      </c>
      <c r="B541">
        <f>INDEX(resultados!$A$2:$ZZ$1302, 535, MATCH($B$2, resultados!$A$1:$ZZ$1, 0))</f>
        <v/>
      </c>
      <c r="C541">
        <f>INDEX(resultados!$A$2:$ZZ$1302, 535, MATCH($B$3, resultados!$A$1:$ZZ$1, 0))</f>
        <v/>
      </c>
    </row>
    <row r="542">
      <c r="A542">
        <f>INDEX(resultados!$A$2:$ZZ$1302, 536, MATCH($B$1, resultados!$A$1:$ZZ$1, 0))</f>
        <v/>
      </c>
      <c r="B542">
        <f>INDEX(resultados!$A$2:$ZZ$1302, 536, MATCH($B$2, resultados!$A$1:$ZZ$1, 0))</f>
        <v/>
      </c>
      <c r="C542">
        <f>INDEX(resultados!$A$2:$ZZ$1302, 536, MATCH($B$3, resultados!$A$1:$ZZ$1, 0))</f>
        <v/>
      </c>
    </row>
    <row r="543">
      <c r="A543">
        <f>INDEX(resultados!$A$2:$ZZ$1302, 537, MATCH($B$1, resultados!$A$1:$ZZ$1, 0))</f>
        <v/>
      </c>
      <c r="B543">
        <f>INDEX(resultados!$A$2:$ZZ$1302, 537, MATCH($B$2, resultados!$A$1:$ZZ$1, 0))</f>
        <v/>
      </c>
      <c r="C543">
        <f>INDEX(resultados!$A$2:$ZZ$1302, 537, MATCH($B$3, resultados!$A$1:$ZZ$1, 0))</f>
        <v/>
      </c>
    </row>
    <row r="544">
      <c r="A544">
        <f>INDEX(resultados!$A$2:$ZZ$1302, 538, MATCH($B$1, resultados!$A$1:$ZZ$1, 0))</f>
        <v/>
      </c>
      <c r="B544">
        <f>INDEX(resultados!$A$2:$ZZ$1302, 538, MATCH($B$2, resultados!$A$1:$ZZ$1, 0))</f>
        <v/>
      </c>
      <c r="C544">
        <f>INDEX(resultados!$A$2:$ZZ$1302, 538, MATCH($B$3, resultados!$A$1:$ZZ$1, 0))</f>
        <v/>
      </c>
    </row>
    <row r="545">
      <c r="A545">
        <f>INDEX(resultados!$A$2:$ZZ$1302, 539, MATCH($B$1, resultados!$A$1:$ZZ$1, 0))</f>
        <v/>
      </c>
      <c r="B545">
        <f>INDEX(resultados!$A$2:$ZZ$1302, 539, MATCH($B$2, resultados!$A$1:$ZZ$1, 0))</f>
        <v/>
      </c>
      <c r="C545">
        <f>INDEX(resultados!$A$2:$ZZ$1302, 539, MATCH($B$3, resultados!$A$1:$ZZ$1, 0))</f>
        <v/>
      </c>
    </row>
    <row r="546">
      <c r="A546">
        <f>INDEX(resultados!$A$2:$ZZ$1302, 540, MATCH($B$1, resultados!$A$1:$ZZ$1, 0))</f>
        <v/>
      </c>
      <c r="B546">
        <f>INDEX(resultados!$A$2:$ZZ$1302, 540, MATCH($B$2, resultados!$A$1:$ZZ$1, 0))</f>
        <v/>
      </c>
      <c r="C546">
        <f>INDEX(resultados!$A$2:$ZZ$1302, 540, MATCH($B$3, resultados!$A$1:$ZZ$1, 0))</f>
        <v/>
      </c>
    </row>
    <row r="547">
      <c r="A547">
        <f>INDEX(resultados!$A$2:$ZZ$1302, 541, MATCH($B$1, resultados!$A$1:$ZZ$1, 0))</f>
        <v/>
      </c>
      <c r="B547">
        <f>INDEX(resultados!$A$2:$ZZ$1302, 541, MATCH($B$2, resultados!$A$1:$ZZ$1, 0))</f>
        <v/>
      </c>
      <c r="C547">
        <f>INDEX(resultados!$A$2:$ZZ$1302, 541, MATCH($B$3, resultados!$A$1:$ZZ$1, 0))</f>
        <v/>
      </c>
    </row>
    <row r="548">
      <c r="A548">
        <f>INDEX(resultados!$A$2:$ZZ$1302, 542, MATCH($B$1, resultados!$A$1:$ZZ$1, 0))</f>
        <v/>
      </c>
      <c r="B548">
        <f>INDEX(resultados!$A$2:$ZZ$1302, 542, MATCH($B$2, resultados!$A$1:$ZZ$1, 0))</f>
        <v/>
      </c>
      <c r="C548">
        <f>INDEX(resultados!$A$2:$ZZ$1302, 542, MATCH($B$3, resultados!$A$1:$ZZ$1, 0))</f>
        <v/>
      </c>
    </row>
    <row r="549">
      <c r="A549">
        <f>INDEX(resultados!$A$2:$ZZ$1302, 543, MATCH($B$1, resultados!$A$1:$ZZ$1, 0))</f>
        <v/>
      </c>
      <c r="B549">
        <f>INDEX(resultados!$A$2:$ZZ$1302, 543, MATCH($B$2, resultados!$A$1:$ZZ$1, 0))</f>
        <v/>
      </c>
      <c r="C549">
        <f>INDEX(resultados!$A$2:$ZZ$1302, 543, MATCH($B$3, resultados!$A$1:$ZZ$1, 0))</f>
        <v/>
      </c>
    </row>
    <row r="550">
      <c r="A550">
        <f>INDEX(resultados!$A$2:$ZZ$1302, 544, MATCH($B$1, resultados!$A$1:$ZZ$1, 0))</f>
        <v/>
      </c>
      <c r="B550">
        <f>INDEX(resultados!$A$2:$ZZ$1302, 544, MATCH($B$2, resultados!$A$1:$ZZ$1, 0))</f>
        <v/>
      </c>
      <c r="C550">
        <f>INDEX(resultados!$A$2:$ZZ$1302, 544, MATCH($B$3, resultados!$A$1:$ZZ$1, 0))</f>
        <v/>
      </c>
    </row>
    <row r="551">
      <c r="A551">
        <f>INDEX(resultados!$A$2:$ZZ$1302, 545, MATCH($B$1, resultados!$A$1:$ZZ$1, 0))</f>
        <v/>
      </c>
      <c r="B551">
        <f>INDEX(resultados!$A$2:$ZZ$1302, 545, MATCH($B$2, resultados!$A$1:$ZZ$1, 0))</f>
        <v/>
      </c>
      <c r="C551">
        <f>INDEX(resultados!$A$2:$ZZ$1302, 545, MATCH($B$3, resultados!$A$1:$ZZ$1, 0))</f>
        <v/>
      </c>
    </row>
    <row r="552">
      <c r="A552">
        <f>INDEX(resultados!$A$2:$ZZ$1302, 546, MATCH($B$1, resultados!$A$1:$ZZ$1, 0))</f>
        <v/>
      </c>
      <c r="B552">
        <f>INDEX(resultados!$A$2:$ZZ$1302, 546, MATCH($B$2, resultados!$A$1:$ZZ$1, 0))</f>
        <v/>
      </c>
      <c r="C552">
        <f>INDEX(resultados!$A$2:$ZZ$1302, 546, MATCH($B$3, resultados!$A$1:$ZZ$1, 0))</f>
        <v/>
      </c>
    </row>
    <row r="553">
      <c r="A553">
        <f>INDEX(resultados!$A$2:$ZZ$1302, 547, MATCH($B$1, resultados!$A$1:$ZZ$1, 0))</f>
        <v/>
      </c>
      <c r="B553">
        <f>INDEX(resultados!$A$2:$ZZ$1302, 547, MATCH($B$2, resultados!$A$1:$ZZ$1, 0))</f>
        <v/>
      </c>
      <c r="C553">
        <f>INDEX(resultados!$A$2:$ZZ$1302, 547, MATCH($B$3, resultados!$A$1:$ZZ$1, 0))</f>
        <v/>
      </c>
    </row>
    <row r="554">
      <c r="A554">
        <f>INDEX(resultados!$A$2:$ZZ$1302, 548, MATCH($B$1, resultados!$A$1:$ZZ$1, 0))</f>
        <v/>
      </c>
      <c r="B554">
        <f>INDEX(resultados!$A$2:$ZZ$1302, 548, MATCH($B$2, resultados!$A$1:$ZZ$1, 0))</f>
        <v/>
      </c>
      <c r="C554">
        <f>INDEX(resultados!$A$2:$ZZ$1302, 548, MATCH($B$3, resultados!$A$1:$ZZ$1, 0))</f>
        <v/>
      </c>
    </row>
    <row r="555">
      <c r="A555">
        <f>INDEX(resultados!$A$2:$ZZ$1302, 549, MATCH($B$1, resultados!$A$1:$ZZ$1, 0))</f>
        <v/>
      </c>
      <c r="B555">
        <f>INDEX(resultados!$A$2:$ZZ$1302, 549, MATCH($B$2, resultados!$A$1:$ZZ$1, 0))</f>
        <v/>
      </c>
      <c r="C555">
        <f>INDEX(resultados!$A$2:$ZZ$1302, 549, MATCH($B$3, resultados!$A$1:$ZZ$1, 0))</f>
        <v/>
      </c>
    </row>
    <row r="556">
      <c r="A556">
        <f>INDEX(resultados!$A$2:$ZZ$1302, 550, MATCH($B$1, resultados!$A$1:$ZZ$1, 0))</f>
        <v/>
      </c>
      <c r="B556">
        <f>INDEX(resultados!$A$2:$ZZ$1302, 550, MATCH($B$2, resultados!$A$1:$ZZ$1, 0))</f>
        <v/>
      </c>
      <c r="C556">
        <f>INDEX(resultados!$A$2:$ZZ$1302, 550, MATCH($B$3, resultados!$A$1:$ZZ$1, 0))</f>
        <v/>
      </c>
    </row>
    <row r="557">
      <c r="A557">
        <f>INDEX(resultados!$A$2:$ZZ$1302, 551, MATCH($B$1, resultados!$A$1:$ZZ$1, 0))</f>
        <v/>
      </c>
      <c r="B557">
        <f>INDEX(resultados!$A$2:$ZZ$1302, 551, MATCH($B$2, resultados!$A$1:$ZZ$1, 0))</f>
        <v/>
      </c>
      <c r="C557">
        <f>INDEX(resultados!$A$2:$ZZ$1302, 551, MATCH($B$3, resultados!$A$1:$ZZ$1, 0))</f>
        <v/>
      </c>
    </row>
    <row r="558">
      <c r="A558">
        <f>INDEX(resultados!$A$2:$ZZ$1302, 552, MATCH($B$1, resultados!$A$1:$ZZ$1, 0))</f>
        <v/>
      </c>
      <c r="B558">
        <f>INDEX(resultados!$A$2:$ZZ$1302, 552, MATCH($B$2, resultados!$A$1:$ZZ$1, 0))</f>
        <v/>
      </c>
      <c r="C558">
        <f>INDEX(resultados!$A$2:$ZZ$1302, 552, MATCH($B$3, resultados!$A$1:$ZZ$1, 0))</f>
        <v/>
      </c>
    </row>
    <row r="559">
      <c r="A559">
        <f>INDEX(resultados!$A$2:$ZZ$1302, 553, MATCH($B$1, resultados!$A$1:$ZZ$1, 0))</f>
        <v/>
      </c>
      <c r="B559">
        <f>INDEX(resultados!$A$2:$ZZ$1302, 553, MATCH($B$2, resultados!$A$1:$ZZ$1, 0))</f>
        <v/>
      </c>
      <c r="C559">
        <f>INDEX(resultados!$A$2:$ZZ$1302, 553, MATCH($B$3, resultados!$A$1:$ZZ$1, 0))</f>
        <v/>
      </c>
    </row>
    <row r="560">
      <c r="A560">
        <f>INDEX(resultados!$A$2:$ZZ$1302, 554, MATCH($B$1, resultados!$A$1:$ZZ$1, 0))</f>
        <v/>
      </c>
      <c r="B560">
        <f>INDEX(resultados!$A$2:$ZZ$1302, 554, MATCH($B$2, resultados!$A$1:$ZZ$1, 0))</f>
        <v/>
      </c>
      <c r="C560">
        <f>INDEX(resultados!$A$2:$ZZ$1302, 554, MATCH($B$3, resultados!$A$1:$ZZ$1, 0))</f>
        <v/>
      </c>
    </row>
    <row r="561">
      <c r="A561">
        <f>INDEX(resultados!$A$2:$ZZ$1302, 555, MATCH($B$1, resultados!$A$1:$ZZ$1, 0))</f>
        <v/>
      </c>
      <c r="B561">
        <f>INDEX(resultados!$A$2:$ZZ$1302, 555, MATCH($B$2, resultados!$A$1:$ZZ$1, 0))</f>
        <v/>
      </c>
      <c r="C561">
        <f>INDEX(resultados!$A$2:$ZZ$1302, 555, MATCH($B$3, resultados!$A$1:$ZZ$1, 0))</f>
        <v/>
      </c>
    </row>
    <row r="562">
      <c r="A562">
        <f>INDEX(resultados!$A$2:$ZZ$1302, 556, MATCH($B$1, resultados!$A$1:$ZZ$1, 0))</f>
        <v/>
      </c>
      <c r="B562">
        <f>INDEX(resultados!$A$2:$ZZ$1302, 556, MATCH($B$2, resultados!$A$1:$ZZ$1, 0))</f>
        <v/>
      </c>
      <c r="C562">
        <f>INDEX(resultados!$A$2:$ZZ$1302, 556, MATCH($B$3, resultados!$A$1:$ZZ$1, 0))</f>
        <v/>
      </c>
    </row>
    <row r="563">
      <c r="A563">
        <f>INDEX(resultados!$A$2:$ZZ$1302, 557, MATCH($B$1, resultados!$A$1:$ZZ$1, 0))</f>
        <v/>
      </c>
      <c r="B563">
        <f>INDEX(resultados!$A$2:$ZZ$1302, 557, MATCH($B$2, resultados!$A$1:$ZZ$1, 0))</f>
        <v/>
      </c>
      <c r="C563">
        <f>INDEX(resultados!$A$2:$ZZ$1302, 557, MATCH($B$3, resultados!$A$1:$ZZ$1, 0))</f>
        <v/>
      </c>
    </row>
    <row r="564">
      <c r="A564">
        <f>INDEX(resultados!$A$2:$ZZ$1302, 558, MATCH($B$1, resultados!$A$1:$ZZ$1, 0))</f>
        <v/>
      </c>
      <c r="B564">
        <f>INDEX(resultados!$A$2:$ZZ$1302, 558, MATCH($B$2, resultados!$A$1:$ZZ$1, 0))</f>
        <v/>
      </c>
      <c r="C564">
        <f>INDEX(resultados!$A$2:$ZZ$1302, 558, MATCH($B$3, resultados!$A$1:$ZZ$1, 0))</f>
        <v/>
      </c>
    </row>
    <row r="565">
      <c r="A565">
        <f>INDEX(resultados!$A$2:$ZZ$1302, 559, MATCH($B$1, resultados!$A$1:$ZZ$1, 0))</f>
        <v/>
      </c>
      <c r="B565">
        <f>INDEX(resultados!$A$2:$ZZ$1302, 559, MATCH($B$2, resultados!$A$1:$ZZ$1, 0))</f>
        <v/>
      </c>
      <c r="C565">
        <f>INDEX(resultados!$A$2:$ZZ$1302, 559, MATCH($B$3, resultados!$A$1:$ZZ$1, 0))</f>
        <v/>
      </c>
    </row>
    <row r="566">
      <c r="A566">
        <f>INDEX(resultados!$A$2:$ZZ$1302, 560, MATCH($B$1, resultados!$A$1:$ZZ$1, 0))</f>
        <v/>
      </c>
      <c r="B566">
        <f>INDEX(resultados!$A$2:$ZZ$1302, 560, MATCH($B$2, resultados!$A$1:$ZZ$1, 0))</f>
        <v/>
      </c>
      <c r="C566">
        <f>INDEX(resultados!$A$2:$ZZ$1302, 560, MATCH($B$3, resultados!$A$1:$ZZ$1, 0))</f>
        <v/>
      </c>
    </row>
    <row r="567">
      <c r="A567">
        <f>INDEX(resultados!$A$2:$ZZ$1302, 561, MATCH($B$1, resultados!$A$1:$ZZ$1, 0))</f>
        <v/>
      </c>
      <c r="B567">
        <f>INDEX(resultados!$A$2:$ZZ$1302, 561, MATCH($B$2, resultados!$A$1:$ZZ$1, 0))</f>
        <v/>
      </c>
      <c r="C567">
        <f>INDEX(resultados!$A$2:$ZZ$1302, 561, MATCH($B$3, resultados!$A$1:$ZZ$1, 0))</f>
        <v/>
      </c>
    </row>
    <row r="568">
      <c r="A568">
        <f>INDEX(resultados!$A$2:$ZZ$1302, 562, MATCH($B$1, resultados!$A$1:$ZZ$1, 0))</f>
        <v/>
      </c>
      <c r="B568">
        <f>INDEX(resultados!$A$2:$ZZ$1302, 562, MATCH($B$2, resultados!$A$1:$ZZ$1, 0))</f>
        <v/>
      </c>
      <c r="C568">
        <f>INDEX(resultados!$A$2:$ZZ$1302, 562, MATCH($B$3, resultados!$A$1:$ZZ$1, 0))</f>
        <v/>
      </c>
    </row>
    <row r="569">
      <c r="A569">
        <f>INDEX(resultados!$A$2:$ZZ$1302, 563, MATCH($B$1, resultados!$A$1:$ZZ$1, 0))</f>
        <v/>
      </c>
      <c r="B569">
        <f>INDEX(resultados!$A$2:$ZZ$1302, 563, MATCH($B$2, resultados!$A$1:$ZZ$1, 0))</f>
        <v/>
      </c>
      <c r="C569">
        <f>INDEX(resultados!$A$2:$ZZ$1302, 563, MATCH($B$3, resultados!$A$1:$ZZ$1, 0))</f>
        <v/>
      </c>
    </row>
    <row r="570">
      <c r="A570">
        <f>INDEX(resultados!$A$2:$ZZ$1302, 564, MATCH($B$1, resultados!$A$1:$ZZ$1, 0))</f>
        <v/>
      </c>
      <c r="B570">
        <f>INDEX(resultados!$A$2:$ZZ$1302, 564, MATCH($B$2, resultados!$A$1:$ZZ$1, 0))</f>
        <v/>
      </c>
      <c r="C570">
        <f>INDEX(resultados!$A$2:$ZZ$1302, 564, MATCH($B$3, resultados!$A$1:$ZZ$1, 0))</f>
        <v/>
      </c>
    </row>
    <row r="571">
      <c r="A571">
        <f>INDEX(resultados!$A$2:$ZZ$1302, 565, MATCH($B$1, resultados!$A$1:$ZZ$1, 0))</f>
        <v/>
      </c>
      <c r="B571">
        <f>INDEX(resultados!$A$2:$ZZ$1302, 565, MATCH($B$2, resultados!$A$1:$ZZ$1, 0))</f>
        <v/>
      </c>
      <c r="C571">
        <f>INDEX(resultados!$A$2:$ZZ$1302, 565, MATCH($B$3, resultados!$A$1:$ZZ$1, 0))</f>
        <v/>
      </c>
    </row>
    <row r="572">
      <c r="A572">
        <f>INDEX(resultados!$A$2:$ZZ$1302, 566, MATCH($B$1, resultados!$A$1:$ZZ$1, 0))</f>
        <v/>
      </c>
      <c r="B572">
        <f>INDEX(resultados!$A$2:$ZZ$1302, 566, MATCH($B$2, resultados!$A$1:$ZZ$1, 0))</f>
        <v/>
      </c>
      <c r="C572">
        <f>INDEX(resultados!$A$2:$ZZ$1302, 566, MATCH($B$3, resultados!$A$1:$ZZ$1, 0))</f>
        <v/>
      </c>
    </row>
    <row r="573">
      <c r="A573">
        <f>INDEX(resultados!$A$2:$ZZ$1302, 567, MATCH($B$1, resultados!$A$1:$ZZ$1, 0))</f>
        <v/>
      </c>
      <c r="B573">
        <f>INDEX(resultados!$A$2:$ZZ$1302, 567, MATCH($B$2, resultados!$A$1:$ZZ$1, 0))</f>
        <v/>
      </c>
      <c r="C573">
        <f>INDEX(resultados!$A$2:$ZZ$1302, 567, MATCH($B$3, resultados!$A$1:$ZZ$1, 0))</f>
        <v/>
      </c>
    </row>
    <row r="574">
      <c r="A574">
        <f>INDEX(resultados!$A$2:$ZZ$1302, 568, MATCH($B$1, resultados!$A$1:$ZZ$1, 0))</f>
        <v/>
      </c>
      <c r="B574">
        <f>INDEX(resultados!$A$2:$ZZ$1302, 568, MATCH($B$2, resultados!$A$1:$ZZ$1, 0))</f>
        <v/>
      </c>
      <c r="C574">
        <f>INDEX(resultados!$A$2:$ZZ$1302, 568, MATCH($B$3, resultados!$A$1:$ZZ$1, 0))</f>
        <v/>
      </c>
    </row>
    <row r="575">
      <c r="A575">
        <f>INDEX(resultados!$A$2:$ZZ$1302, 569, MATCH($B$1, resultados!$A$1:$ZZ$1, 0))</f>
        <v/>
      </c>
      <c r="B575">
        <f>INDEX(resultados!$A$2:$ZZ$1302, 569, MATCH($B$2, resultados!$A$1:$ZZ$1, 0))</f>
        <v/>
      </c>
      <c r="C575">
        <f>INDEX(resultados!$A$2:$ZZ$1302, 569, MATCH($B$3, resultados!$A$1:$ZZ$1, 0))</f>
        <v/>
      </c>
    </row>
    <row r="576">
      <c r="A576">
        <f>INDEX(resultados!$A$2:$ZZ$1302, 570, MATCH($B$1, resultados!$A$1:$ZZ$1, 0))</f>
        <v/>
      </c>
      <c r="B576">
        <f>INDEX(resultados!$A$2:$ZZ$1302, 570, MATCH($B$2, resultados!$A$1:$ZZ$1, 0))</f>
        <v/>
      </c>
      <c r="C576">
        <f>INDEX(resultados!$A$2:$ZZ$1302, 570, MATCH($B$3, resultados!$A$1:$ZZ$1, 0))</f>
        <v/>
      </c>
    </row>
    <row r="577">
      <c r="A577">
        <f>INDEX(resultados!$A$2:$ZZ$1302, 571, MATCH($B$1, resultados!$A$1:$ZZ$1, 0))</f>
        <v/>
      </c>
      <c r="B577">
        <f>INDEX(resultados!$A$2:$ZZ$1302, 571, MATCH($B$2, resultados!$A$1:$ZZ$1, 0))</f>
        <v/>
      </c>
      <c r="C577">
        <f>INDEX(resultados!$A$2:$ZZ$1302, 571, MATCH($B$3, resultados!$A$1:$ZZ$1, 0))</f>
        <v/>
      </c>
    </row>
    <row r="578">
      <c r="A578">
        <f>INDEX(resultados!$A$2:$ZZ$1302, 572, MATCH($B$1, resultados!$A$1:$ZZ$1, 0))</f>
        <v/>
      </c>
      <c r="B578">
        <f>INDEX(resultados!$A$2:$ZZ$1302, 572, MATCH($B$2, resultados!$A$1:$ZZ$1, 0))</f>
        <v/>
      </c>
      <c r="C578">
        <f>INDEX(resultados!$A$2:$ZZ$1302, 572, MATCH($B$3, resultados!$A$1:$ZZ$1, 0))</f>
        <v/>
      </c>
    </row>
    <row r="579">
      <c r="A579">
        <f>INDEX(resultados!$A$2:$ZZ$1302, 573, MATCH($B$1, resultados!$A$1:$ZZ$1, 0))</f>
        <v/>
      </c>
      <c r="B579">
        <f>INDEX(resultados!$A$2:$ZZ$1302, 573, MATCH($B$2, resultados!$A$1:$ZZ$1, 0))</f>
        <v/>
      </c>
      <c r="C579">
        <f>INDEX(resultados!$A$2:$ZZ$1302, 573, MATCH($B$3, resultados!$A$1:$ZZ$1, 0))</f>
        <v/>
      </c>
    </row>
    <row r="580">
      <c r="A580">
        <f>INDEX(resultados!$A$2:$ZZ$1302, 574, MATCH($B$1, resultados!$A$1:$ZZ$1, 0))</f>
        <v/>
      </c>
      <c r="B580">
        <f>INDEX(resultados!$A$2:$ZZ$1302, 574, MATCH($B$2, resultados!$A$1:$ZZ$1, 0))</f>
        <v/>
      </c>
      <c r="C580">
        <f>INDEX(resultados!$A$2:$ZZ$1302, 574, MATCH($B$3, resultados!$A$1:$ZZ$1, 0))</f>
        <v/>
      </c>
    </row>
    <row r="581">
      <c r="A581">
        <f>INDEX(resultados!$A$2:$ZZ$1302, 575, MATCH($B$1, resultados!$A$1:$ZZ$1, 0))</f>
        <v/>
      </c>
      <c r="B581">
        <f>INDEX(resultados!$A$2:$ZZ$1302, 575, MATCH($B$2, resultados!$A$1:$ZZ$1, 0))</f>
        <v/>
      </c>
      <c r="C581">
        <f>INDEX(resultados!$A$2:$ZZ$1302, 575, MATCH($B$3, resultados!$A$1:$ZZ$1, 0))</f>
        <v/>
      </c>
    </row>
    <row r="582">
      <c r="A582">
        <f>INDEX(resultados!$A$2:$ZZ$1302, 576, MATCH($B$1, resultados!$A$1:$ZZ$1, 0))</f>
        <v/>
      </c>
      <c r="B582">
        <f>INDEX(resultados!$A$2:$ZZ$1302, 576, MATCH($B$2, resultados!$A$1:$ZZ$1, 0))</f>
        <v/>
      </c>
      <c r="C582">
        <f>INDEX(resultados!$A$2:$ZZ$1302, 576, MATCH($B$3, resultados!$A$1:$ZZ$1, 0))</f>
        <v/>
      </c>
    </row>
    <row r="583">
      <c r="A583">
        <f>INDEX(resultados!$A$2:$ZZ$1302, 577, MATCH($B$1, resultados!$A$1:$ZZ$1, 0))</f>
        <v/>
      </c>
      <c r="B583">
        <f>INDEX(resultados!$A$2:$ZZ$1302, 577, MATCH($B$2, resultados!$A$1:$ZZ$1, 0))</f>
        <v/>
      </c>
      <c r="C583">
        <f>INDEX(resultados!$A$2:$ZZ$1302, 577, MATCH($B$3, resultados!$A$1:$ZZ$1, 0))</f>
        <v/>
      </c>
    </row>
    <row r="584">
      <c r="A584">
        <f>INDEX(resultados!$A$2:$ZZ$1302, 578, MATCH($B$1, resultados!$A$1:$ZZ$1, 0))</f>
        <v/>
      </c>
      <c r="B584">
        <f>INDEX(resultados!$A$2:$ZZ$1302, 578, MATCH($B$2, resultados!$A$1:$ZZ$1, 0))</f>
        <v/>
      </c>
      <c r="C584">
        <f>INDEX(resultados!$A$2:$ZZ$1302, 578, MATCH($B$3, resultados!$A$1:$ZZ$1, 0))</f>
        <v/>
      </c>
    </row>
    <row r="585">
      <c r="A585">
        <f>INDEX(resultados!$A$2:$ZZ$1302, 579, MATCH($B$1, resultados!$A$1:$ZZ$1, 0))</f>
        <v/>
      </c>
      <c r="B585">
        <f>INDEX(resultados!$A$2:$ZZ$1302, 579, MATCH($B$2, resultados!$A$1:$ZZ$1, 0))</f>
        <v/>
      </c>
      <c r="C585">
        <f>INDEX(resultados!$A$2:$ZZ$1302, 579, MATCH($B$3, resultados!$A$1:$ZZ$1, 0))</f>
        <v/>
      </c>
    </row>
    <row r="586">
      <c r="A586">
        <f>INDEX(resultados!$A$2:$ZZ$1302, 580, MATCH($B$1, resultados!$A$1:$ZZ$1, 0))</f>
        <v/>
      </c>
      <c r="B586">
        <f>INDEX(resultados!$A$2:$ZZ$1302, 580, MATCH($B$2, resultados!$A$1:$ZZ$1, 0))</f>
        <v/>
      </c>
      <c r="C586">
        <f>INDEX(resultados!$A$2:$ZZ$1302, 580, MATCH($B$3, resultados!$A$1:$ZZ$1, 0))</f>
        <v/>
      </c>
    </row>
    <row r="587">
      <c r="A587">
        <f>INDEX(resultados!$A$2:$ZZ$1302, 581, MATCH($B$1, resultados!$A$1:$ZZ$1, 0))</f>
        <v/>
      </c>
      <c r="B587">
        <f>INDEX(resultados!$A$2:$ZZ$1302, 581, MATCH($B$2, resultados!$A$1:$ZZ$1, 0))</f>
        <v/>
      </c>
      <c r="C587">
        <f>INDEX(resultados!$A$2:$ZZ$1302, 581, MATCH($B$3, resultados!$A$1:$ZZ$1, 0))</f>
        <v/>
      </c>
    </row>
    <row r="588">
      <c r="A588">
        <f>INDEX(resultados!$A$2:$ZZ$1302, 582, MATCH($B$1, resultados!$A$1:$ZZ$1, 0))</f>
        <v/>
      </c>
      <c r="B588">
        <f>INDEX(resultados!$A$2:$ZZ$1302, 582, MATCH($B$2, resultados!$A$1:$ZZ$1, 0))</f>
        <v/>
      </c>
      <c r="C588">
        <f>INDEX(resultados!$A$2:$ZZ$1302, 582, MATCH($B$3, resultados!$A$1:$ZZ$1, 0))</f>
        <v/>
      </c>
    </row>
    <row r="589">
      <c r="A589">
        <f>INDEX(resultados!$A$2:$ZZ$1302, 583, MATCH($B$1, resultados!$A$1:$ZZ$1, 0))</f>
        <v/>
      </c>
      <c r="B589">
        <f>INDEX(resultados!$A$2:$ZZ$1302, 583, MATCH($B$2, resultados!$A$1:$ZZ$1, 0))</f>
        <v/>
      </c>
      <c r="C589">
        <f>INDEX(resultados!$A$2:$ZZ$1302, 583, MATCH($B$3, resultados!$A$1:$ZZ$1, 0))</f>
        <v/>
      </c>
    </row>
    <row r="590">
      <c r="A590">
        <f>INDEX(resultados!$A$2:$ZZ$1302, 584, MATCH($B$1, resultados!$A$1:$ZZ$1, 0))</f>
        <v/>
      </c>
      <c r="B590">
        <f>INDEX(resultados!$A$2:$ZZ$1302, 584, MATCH($B$2, resultados!$A$1:$ZZ$1, 0))</f>
        <v/>
      </c>
      <c r="C590">
        <f>INDEX(resultados!$A$2:$ZZ$1302, 584, MATCH($B$3, resultados!$A$1:$ZZ$1, 0))</f>
        <v/>
      </c>
    </row>
    <row r="591">
      <c r="A591">
        <f>INDEX(resultados!$A$2:$ZZ$1302, 585, MATCH($B$1, resultados!$A$1:$ZZ$1, 0))</f>
        <v/>
      </c>
      <c r="B591">
        <f>INDEX(resultados!$A$2:$ZZ$1302, 585, MATCH($B$2, resultados!$A$1:$ZZ$1, 0))</f>
        <v/>
      </c>
      <c r="C591">
        <f>INDEX(resultados!$A$2:$ZZ$1302, 585, MATCH($B$3, resultados!$A$1:$ZZ$1, 0))</f>
        <v/>
      </c>
    </row>
    <row r="592">
      <c r="A592">
        <f>INDEX(resultados!$A$2:$ZZ$1302, 586, MATCH($B$1, resultados!$A$1:$ZZ$1, 0))</f>
        <v/>
      </c>
      <c r="B592">
        <f>INDEX(resultados!$A$2:$ZZ$1302, 586, MATCH($B$2, resultados!$A$1:$ZZ$1, 0))</f>
        <v/>
      </c>
      <c r="C592">
        <f>INDEX(resultados!$A$2:$ZZ$1302, 586, MATCH($B$3, resultados!$A$1:$ZZ$1, 0))</f>
        <v/>
      </c>
    </row>
    <row r="593">
      <c r="A593">
        <f>INDEX(resultados!$A$2:$ZZ$1302, 587, MATCH($B$1, resultados!$A$1:$ZZ$1, 0))</f>
        <v/>
      </c>
      <c r="B593">
        <f>INDEX(resultados!$A$2:$ZZ$1302, 587, MATCH($B$2, resultados!$A$1:$ZZ$1, 0))</f>
        <v/>
      </c>
      <c r="C593">
        <f>INDEX(resultados!$A$2:$ZZ$1302, 587, MATCH($B$3, resultados!$A$1:$ZZ$1, 0))</f>
        <v/>
      </c>
    </row>
    <row r="594">
      <c r="A594">
        <f>INDEX(resultados!$A$2:$ZZ$1302, 588, MATCH($B$1, resultados!$A$1:$ZZ$1, 0))</f>
        <v/>
      </c>
      <c r="B594">
        <f>INDEX(resultados!$A$2:$ZZ$1302, 588, MATCH($B$2, resultados!$A$1:$ZZ$1, 0))</f>
        <v/>
      </c>
      <c r="C594">
        <f>INDEX(resultados!$A$2:$ZZ$1302, 588, MATCH($B$3, resultados!$A$1:$ZZ$1, 0))</f>
        <v/>
      </c>
    </row>
    <row r="595">
      <c r="A595">
        <f>INDEX(resultados!$A$2:$ZZ$1302, 589, MATCH($B$1, resultados!$A$1:$ZZ$1, 0))</f>
        <v/>
      </c>
      <c r="B595">
        <f>INDEX(resultados!$A$2:$ZZ$1302, 589, MATCH($B$2, resultados!$A$1:$ZZ$1, 0))</f>
        <v/>
      </c>
      <c r="C595">
        <f>INDEX(resultados!$A$2:$ZZ$1302, 589, MATCH($B$3, resultados!$A$1:$ZZ$1, 0))</f>
        <v/>
      </c>
    </row>
    <row r="596">
      <c r="A596">
        <f>INDEX(resultados!$A$2:$ZZ$1302, 590, MATCH($B$1, resultados!$A$1:$ZZ$1, 0))</f>
        <v/>
      </c>
      <c r="B596">
        <f>INDEX(resultados!$A$2:$ZZ$1302, 590, MATCH($B$2, resultados!$A$1:$ZZ$1, 0))</f>
        <v/>
      </c>
      <c r="C596">
        <f>INDEX(resultados!$A$2:$ZZ$1302, 590, MATCH($B$3, resultados!$A$1:$ZZ$1, 0))</f>
        <v/>
      </c>
    </row>
    <row r="597">
      <c r="A597">
        <f>INDEX(resultados!$A$2:$ZZ$1302, 591, MATCH($B$1, resultados!$A$1:$ZZ$1, 0))</f>
        <v/>
      </c>
      <c r="B597">
        <f>INDEX(resultados!$A$2:$ZZ$1302, 591, MATCH($B$2, resultados!$A$1:$ZZ$1, 0))</f>
        <v/>
      </c>
      <c r="C597">
        <f>INDEX(resultados!$A$2:$ZZ$1302, 591, MATCH($B$3, resultados!$A$1:$ZZ$1, 0))</f>
        <v/>
      </c>
    </row>
    <row r="598">
      <c r="A598">
        <f>INDEX(resultados!$A$2:$ZZ$1302, 592, MATCH($B$1, resultados!$A$1:$ZZ$1, 0))</f>
        <v/>
      </c>
      <c r="B598">
        <f>INDEX(resultados!$A$2:$ZZ$1302, 592, MATCH($B$2, resultados!$A$1:$ZZ$1, 0))</f>
        <v/>
      </c>
      <c r="C598">
        <f>INDEX(resultados!$A$2:$ZZ$1302, 592, MATCH($B$3, resultados!$A$1:$ZZ$1, 0))</f>
        <v/>
      </c>
    </row>
    <row r="599">
      <c r="A599">
        <f>INDEX(resultados!$A$2:$ZZ$1302, 593, MATCH($B$1, resultados!$A$1:$ZZ$1, 0))</f>
        <v/>
      </c>
      <c r="B599">
        <f>INDEX(resultados!$A$2:$ZZ$1302, 593, MATCH($B$2, resultados!$A$1:$ZZ$1, 0))</f>
        <v/>
      </c>
      <c r="C599">
        <f>INDEX(resultados!$A$2:$ZZ$1302, 593, MATCH($B$3, resultados!$A$1:$ZZ$1, 0))</f>
        <v/>
      </c>
    </row>
    <row r="600">
      <c r="A600">
        <f>INDEX(resultados!$A$2:$ZZ$1302, 594, MATCH($B$1, resultados!$A$1:$ZZ$1, 0))</f>
        <v/>
      </c>
      <c r="B600">
        <f>INDEX(resultados!$A$2:$ZZ$1302, 594, MATCH($B$2, resultados!$A$1:$ZZ$1, 0))</f>
        <v/>
      </c>
      <c r="C600">
        <f>INDEX(resultados!$A$2:$ZZ$1302, 594, MATCH($B$3, resultados!$A$1:$ZZ$1, 0))</f>
        <v/>
      </c>
    </row>
    <row r="601">
      <c r="A601">
        <f>INDEX(resultados!$A$2:$ZZ$1302, 595, MATCH($B$1, resultados!$A$1:$ZZ$1, 0))</f>
        <v/>
      </c>
      <c r="B601">
        <f>INDEX(resultados!$A$2:$ZZ$1302, 595, MATCH($B$2, resultados!$A$1:$ZZ$1, 0))</f>
        <v/>
      </c>
      <c r="C601">
        <f>INDEX(resultados!$A$2:$ZZ$1302, 595, MATCH($B$3, resultados!$A$1:$ZZ$1, 0))</f>
        <v/>
      </c>
    </row>
    <row r="602">
      <c r="A602">
        <f>INDEX(resultados!$A$2:$ZZ$1302, 596, MATCH($B$1, resultados!$A$1:$ZZ$1, 0))</f>
        <v/>
      </c>
      <c r="B602">
        <f>INDEX(resultados!$A$2:$ZZ$1302, 596, MATCH($B$2, resultados!$A$1:$ZZ$1, 0))</f>
        <v/>
      </c>
      <c r="C602">
        <f>INDEX(resultados!$A$2:$ZZ$1302, 596, MATCH($B$3, resultados!$A$1:$ZZ$1, 0))</f>
        <v/>
      </c>
    </row>
    <row r="603">
      <c r="A603">
        <f>INDEX(resultados!$A$2:$ZZ$1302, 597, MATCH($B$1, resultados!$A$1:$ZZ$1, 0))</f>
        <v/>
      </c>
      <c r="B603">
        <f>INDEX(resultados!$A$2:$ZZ$1302, 597, MATCH($B$2, resultados!$A$1:$ZZ$1, 0))</f>
        <v/>
      </c>
      <c r="C603">
        <f>INDEX(resultados!$A$2:$ZZ$1302, 597, MATCH($B$3, resultados!$A$1:$ZZ$1, 0))</f>
        <v/>
      </c>
    </row>
    <row r="604">
      <c r="A604">
        <f>INDEX(resultados!$A$2:$ZZ$1302, 598, MATCH($B$1, resultados!$A$1:$ZZ$1, 0))</f>
        <v/>
      </c>
      <c r="B604">
        <f>INDEX(resultados!$A$2:$ZZ$1302, 598, MATCH($B$2, resultados!$A$1:$ZZ$1, 0))</f>
        <v/>
      </c>
      <c r="C604">
        <f>INDEX(resultados!$A$2:$ZZ$1302, 598, MATCH($B$3, resultados!$A$1:$ZZ$1, 0))</f>
        <v/>
      </c>
    </row>
    <row r="605">
      <c r="A605">
        <f>INDEX(resultados!$A$2:$ZZ$1302, 599, MATCH($B$1, resultados!$A$1:$ZZ$1, 0))</f>
        <v/>
      </c>
      <c r="B605">
        <f>INDEX(resultados!$A$2:$ZZ$1302, 599, MATCH($B$2, resultados!$A$1:$ZZ$1, 0))</f>
        <v/>
      </c>
      <c r="C605">
        <f>INDEX(resultados!$A$2:$ZZ$1302, 599, MATCH($B$3, resultados!$A$1:$ZZ$1, 0))</f>
        <v/>
      </c>
    </row>
    <row r="606">
      <c r="A606">
        <f>INDEX(resultados!$A$2:$ZZ$1302, 600, MATCH($B$1, resultados!$A$1:$ZZ$1, 0))</f>
        <v/>
      </c>
      <c r="B606">
        <f>INDEX(resultados!$A$2:$ZZ$1302, 600, MATCH($B$2, resultados!$A$1:$ZZ$1, 0))</f>
        <v/>
      </c>
      <c r="C606">
        <f>INDEX(resultados!$A$2:$ZZ$1302, 600, MATCH($B$3, resultados!$A$1:$ZZ$1, 0))</f>
        <v/>
      </c>
    </row>
    <row r="607">
      <c r="A607">
        <f>INDEX(resultados!$A$2:$ZZ$1302, 601, MATCH($B$1, resultados!$A$1:$ZZ$1, 0))</f>
        <v/>
      </c>
      <c r="B607">
        <f>INDEX(resultados!$A$2:$ZZ$1302, 601, MATCH($B$2, resultados!$A$1:$ZZ$1, 0))</f>
        <v/>
      </c>
      <c r="C607">
        <f>INDEX(resultados!$A$2:$ZZ$1302, 601, MATCH($B$3, resultados!$A$1:$ZZ$1, 0))</f>
        <v/>
      </c>
    </row>
    <row r="608">
      <c r="A608">
        <f>INDEX(resultados!$A$2:$ZZ$1302, 602, MATCH($B$1, resultados!$A$1:$ZZ$1, 0))</f>
        <v/>
      </c>
      <c r="B608">
        <f>INDEX(resultados!$A$2:$ZZ$1302, 602, MATCH($B$2, resultados!$A$1:$ZZ$1, 0))</f>
        <v/>
      </c>
      <c r="C608">
        <f>INDEX(resultados!$A$2:$ZZ$1302, 602, MATCH($B$3, resultados!$A$1:$ZZ$1, 0))</f>
        <v/>
      </c>
    </row>
    <row r="609">
      <c r="A609">
        <f>INDEX(resultados!$A$2:$ZZ$1302, 603, MATCH($B$1, resultados!$A$1:$ZZ$1, 0))</f>
        <v/>
      </c>
      <c r="B609">
        <f>INDEX(resultados!$A$2:$ZZ$1302, 603, MATCH($B$2, resultados!$A$1:$ZZ$1, 0))</f>
        <v/>
      </c>
      <c r="C609">
        <f>INDEX(resultados!$A$2:$ZZ$1302, 603, MATCH($B$3, resultados!$A$1:$ZZ$1, 0))</f>
        <v/>
      </c>
    </row>
    <row r="610">
      <c r="A610">
        <f>INDEX(resultados!$A$2:$ZZ$1302, 604, MATCH($B$1, resultados!$A$1:$ZZ$1, 0))</f>
        <v/>
      </c>
      <c r="B610">
        <f>INDEX(resultados!$A$2:$ZZ$1302, 604, MATCH($B$2, resultados!$A$1:$ZZ$1, 0))</f>
        <v/>
      </c>
      <c r="C610">
        <f>INDEX(resultados!$A$2:$ZZ$1302, 604, MATCH($B$3, resultados!$A$1:$ZZ$1, 0))</f>
        <v/>
      </c>
    </row>
    <row r="611">
      <c r="A611">
        <f>INDEX(resultados!$A$2:$ZZ$1302, 605, MATCH($B$1, resultados!$A$1:$ZZ$1, 0))</f>
        <v/>
      </c>
      <c r="B611">
        <f>INDEX(resultados!$A$2:$ZZ$1302, 605, MATCH($B$2, resultados!$A$1:$ZZ$1, 0))</f>
        <v/>
      </c>
      <c r="C611">
        <f>INDEX(resultados!$A$2:$ZZ$1302, 605, MATCH($B$3, resultados!$A$1:$ZZ$1, 0))</f>
        <v/>
      </c>
    </row>
    <row r="612">
      <c r="A612">
        <f>INDEX(resultados!$A$2:$ZZ$1302, 606, MATCH($B$1, resultados!$A$1:$ZZ$1, 0))</f>
        <v/>
      </c>
      <c r="B612">
        <f>INDEX(resultados!$A$2:$ZZ$1302, 606, MATCH($B$2, resultados!$A$1:$ZZ$1, 0))</f>
        <v/>
      </c>
      <c r="C612">
        <f>INDEX(resultados!$A$2:$ZZ$1302, 606, MATCH($B$3, resultados!$A$1:$ZZ$1, 0))</f>
        <v/>
      </c>
    </row>
    <row r="613">
      <c r="A613">
        <f>INDEX(resultados!$A$2:$ZZ$1302, 607, MATCH($B$1, resultados!$A$1:$ZZ$1, 0))</f>
        <v/>
      </c>
      <c r="B613">
        <f>INDEX(resultados!$A$2:$ZZ$1302, 607, MATCH($B$2, resultados!$A$1:$ZZ$1, 0))</f>
        <v/>
      </c>
      <c r="C613">
        <f>INDEX(resultados!$A$2:$ZZ$1302, 607, MATCH($B$3, resultados!$A$1:$ZZ$1, 0))</f>
        <v/>
      </c>
    </row>
    <row r="614">
      <c r="A614">
        <f>INDEX(resultados!$A$2:$ZZ$1302, 608, MATCH($B$1, resultados!$A$1:$ZZ$1, 0))</f>
        <v/>
      </c>
      <c r="B614">
        <f>INDEX(resultados!$A$2:$ZZ$1302, 608, MATCH($B$2, resultados!$A$1:$ZZ$1, 0))</f>
        <v/>
      </c>
      <c r="C614">
        <f>INDEX(resultados!$A$2:$ZZ$1302, 608, MATCH($B$3, resultados!$A$1:$ZZ$1, 0))</f>
        <v/>
      </c>
    </row>
    <row r="615">
      <c r="A615">
        <f>INDEX(resultados!$A$2:$ZZ$1302, 609, MATCH($B$1, resultados!$A$1:$ZZ$1, 0))</f>
        <v/>
      </c>
      <c r="B615">
        <f>INDEX(resultados!$A$2:$ZZ$1302, 609, MATCH($B$2, resultados!$A$1:$ZZ$1, 0))</f>
        <v/>
      </c>
      <c r="C615">
        <f>INDEX(resultados!$A$2:$ZZ$1302, 609, MATCH($B$3, resultados!$A$1:$ZZ$1, 0))</f>
        <v/>
      </c>
    </row>
    <row r="616">
      <c r="A616">
        <f>INDEX(resultados!$A$2:$ZZ$1302, 610, MATCH($B$1, resultados!$A$1:$ZZ$1, 0))</f>
        <v/>
      </c>
      <c r="B616">
        <f>INDEX(resultados!$A$2:$ZZ$1302, 610, MATCH($B$2, resultados!$A$1:$ZZ$1, 0))</f>
        <v/>
      </c>
      <c r="C616">
        <f>INDEX(resultados!$A$2:$ZZ$1302, 610, MATCH($B$3, resultados!$A$1:$ZZ$1, 0))</f>
        <v/>
      </c>
    </row>
    <row r="617">
      <c r="A617">
        <f>INDEX(resultados!$A$2:$ZZ$1302, 611, MATCH($B$1, resultados!$A$1:$ZZ$1, 0))</f>
        <v/>
      </c>
      <c r="B617">
        <f>INDEX(resultados!$A$2:$ZZ$1302, 611, MATCH($B$2, resultados!$A$1:$ZZ$1, 0))</f>
        <v/>
      </c>
      <c r="C617">
        <f>INDEX(resultados!$A$2:$ZZ$1302, 611, MATCH($B$3, resultados!$A$1:$ZZ$1, 0))</f>
        <v/>
      </c>
    </row>
    <row r="618">
      <c r="A618">
        <f>INDEX(resultados!$A$2:$ZZ$1302, 612, MATCH($B$1, resultados!$A$1:$ZZ$1, 0))</f>
        <v/>
      </c>
      <c r="B618">
        <f>INDEX(resultados!$A$2:$ZZ$1302, 612, MATCH($B$2, resultados!$A$1:$ZZ$1, 0))</f>
        <v/>
      </c>
      <c r="C618">
        <f>INDEX(resultados!$A$2:$ZZ$1302, 612, MATCH($B$3, resultados!$A$1:$ZZ$1, 0))</f>
        <v/>
      </c>
    </row>
    <row r="619">
      <c r="A619">
        <f>INDEX(resultados!$A$2:$ZZ$1302, 613, MATCH($B$1, resultados!$A$1:$ZZ$1, 0))</f>
        <v/>
      </c>
      <c r="B619">
        <f>INDEX(resultados!$A$2:$ZZ$1302, 613, MATCH($B$2, resultados!$A$1:$ZZ$1, 0))</f>
        <v/>
      </c>
      <c r="C619">
        <f>INDEX(resultados!$A$2:$ZZ$1302, 613, MATCH($B$3, resultados!$A$1:$ZZ$1, 0))</f>
        <v/>
      </c>
    </row>
    <row r="620">
      <c r="A620">
        <f>INDEX(resultados!$A$2:$ZZ$1302, 614, MATCH($B$1, resultados!$A$1:$ZZ$1, 0))</f>
        <v/>
      </c>
      <c r="B620">
        <f>INDEX(resultados!$A$2:$ZZ$1302, 614, MATCH($B$2, resultados!$A$1:$ZZ$1, 0))</f>
        <v/>
      </c>
      <c r="C620">
        <f>INDEX(resultados!$A$2:$ZZ$1302, 614, MATCH($B$3, resultados!$A$1:$ZZ$1, 0))</f>
        <v/>
      </c>
    </row>
    <row r="621">
      <c r="A621">
        <f>INDEX(resultados!$A$2:$ZZ$1302, 615, MATCH($B$1, resultados!$A$1:$ZZ$1, 0))</f>
        <v/>
      </c>
      <c r="B621">
        <f>INDEX(resultados!$A$2:$ZZ$1302, 615, MATCH($B$2, resultados!$A$1:$ZZ$1, 0))</f>
        <v/>
      </c>
      <c r="C621">
        <f>INDEX(resultados!$A$2:$ZZ$1302, 615, MATCH($B$3, resultados!$A$1:$ZZ$1, 0))</f>
        <v/>
      </c>
    </row>
    <row r="622">
      <c r="A622">
        <f>INDEX(resultados!$A$2:$ZZ$1302, 616, MATCH($B$1, resultados!$A$1:$ZZ$1, 0))</f>
        <v/>
      </c>
      <c r="B622">
        <f>INDEX(resultados!$A$2:$ZZ$1302, 616, MATCH($B$2, resultados!$A$1:$ZZ$1, 0))</f>
        <v/>
      </c>
      <c r="C622">
        <f>INDEX(resultados!$A$2:$ZZ$1302, 616, MATCH($B$3, resultados!$A$1:$ZZ$1, 0))</f>
        <v/>
      </c>
    </row>
    <row r="623">
      <c r="A623">
        <f>INDEX(resultados!$A$2:$ZZ$1302, 617, MATCH($B$1, resultados!$A$1:$ZZ$1, 0))</f>
        <v/>
      </c>
      <c r="B623">
        <f>INDEX(resultados!$A$2:$ZZ$1302, 617, MATCH($B$2, resultados!$A$1:$ZZ$1, 0))</f>
        <v/>
      </c>
      <c r="C623">
        <f>INDEX(resultados!$A$2:$ZZ$1302, 617, MATCH($B$3, resultados!$A$1:$ZZ$1, 0))</f>
        <v/>
      </c>
    </row>
    <row r="624">
      <c r="A624">
        <f>INDEX(resultados!$A$2:$ZZ$1302, 618, MATCH($B$1, resultados!$A$1:$ZZ$1, 0))</f>
        <v/>
      </c>
      <c r="B624">
        <f>INDEX(resultados!$A$2:$ZZ$1302, 618, MATCH($B$2, resultados!$A$1:$ZZ$1, 0))</f>
        <v/>
      </c>
      <c r="C624">
        <f>INDEX(resultados!$A$2:$ZZ$1302, 618, MATCH($B$3, resultados!$A$1:$ZZ$1, 0))</f>
        <v/>
      </c>
    </row>
    <row r="625">
      <c r="A625">
        <f>INDEX(resultados!$A$2:$ZZ$1302, 619, MATCH($B$1, resultados!$A$1:$ZZ$1, 0))</f>
        <v/>
      </c>
      <c r="B625">
        <f>INDEX(resultados!$A$2:$ZZ$1302, 619, MATCH($B$2, resultados!$A$1:$ZZ$1, 0))</f>
        <v/>
      </c>
      <c r="C625">
        <f>INDEX(resultados!$A$2:$ZZ$1302, 619, MATCH($B$3, resultados!$A$1:$ZZ$1, 0))</f>
        <v/>
      </c>
    </row>
    <row r="626">
      <c r="A626">
        <f>INDEX(resultados!$A$2:$ZZ$1302, 620, MATCH($B$1, resultados!$A$1:$ZZ$1, 0))</f>
        <v/>
      </c>
      <c r="B626">
        <f>INDEX(resultados!$A$2:$ZZ$1302, 620, MATCH($B$2, resultados!$A$1:$ZZ$1, 0))</f>
        <v/>
      </c>
      <c r="C626">
        <f>INDEX(resultados!$A$2:$ZZ$1302, 620, MATCH($B$3, resultados!$A$1:$ZZ$1, 0))</f>
        <v/>
      </c>
    </row>
    <row r="627">
      <c r="A627">
        <f>INDEX(resultados!$A$2:$ZZ$1302, 621, MATCH($B$1, resultados!$A$1:$ZZ$1, 0))</f>
        <v/>
      </c>
      <c r="B627">
        <f>INDEX(resultados!$A$2:$ZZ$1302, 621, MATCH($B$2, resultados!$A$1:$ZZ$1, 0))</f>
        <v/>
      </c>
      <c r="C627">
        <f>INDEX(resultados!$A$2:$ZZ$1302, 621, MATCH($B$3, resultados!$A$1:$ZZ$1, 0))</f>
        <v/>
      </c>
    </row>
    <row r="628">
      <c r="A628">
        <f>INDEX(resultados!$A$2:$ZZ$1302, 622, MATCH($B$1, resultados!$A$1:$ZZ$1, 0))</f>
        <v/>
      </c>
      <c r="B628">
        <f>INDEX(resultados!$A$2:$ZZ$1302, 622, MATCH($B$2, resultados!$A$1:$ZZ$1, 0))</f>
        <v/>
      </c>
      <c r="C628">
        <f>INDEX(resultados!$A$2:$ZZ$1302, 622, MATCH($B$3, resultados!$A$1:$ZZ$1, 0))</f>
        <v/>
      </c>
    </row>
    <row r="629">
      <c r="A629">
        <f>INDEX(resultados!$A$2:$ZZ$1302, 623, MATCH($B$1, resultados!$A$1:$ZZ$1, 0))</f>
        <v/>
      </c>
      <c r="B629">
        <f>INDEX(resultados!$A$2:$ZZ$1302, 623, MATCH($B$2, resultados!$A$1:$ZZ$1, 0))</f>
        <v/>
      </c>
      <c r="C629">
        <f>INDEX(resultados!$A$2:$ZZ$1302, 623, MATCH($B$3, resultados!$A$1:$ZZ$1, 0))</f>
        <v/>
      </c>
    </row>
    <row r="630">
      <c r="A630">
        <f>INDEX(resultados!$A$2:$ZZ$1302, 624, MATCH($B$1, resultados!$A$1:$ZZ$1, 0))</f>
        <v/>
      </c>
      <c r="B630">
        <f>INDEX(resultados!$A$2:$ZZ$1302, 624, MATCH($B$2, resultados!$A$1:$ZZ$1, 0))</f>
        <v/>
      </c>
      <c r="C630">
        <f>INDEX(resultados!$A$2:$ZZ$1302, 624, MATCH($B$3, resultados!$A$1:$ZZ$1, 0))</f>
        <v/>
      </c>
    </row>
    <row r="631">
      <c r="A631">
        <f>INDEX(resultados!$A$2:$ZZ$1302, 625, MATCH($B$1, resultados!$A$1:$ZZ$1, 0))</f>
        <v/>
      </c>
      <c r="B631">
        <f>INDEX(resultados!$A$2:$ZZ$1302, 625, MATCH($B$2, resultados!$A$1:$ZZ$1, 0))</f>
        <v/>
      </c>
      <c r="C631">
        <f>INDEX(resultados!$A$2:$ZZ$1302, 625, MATCH($B$3, resultados!$A$1:$ZZ$1, 0))</f>
        <v/>
      </c>
    </row>
    <row r="632">
      <c r="A632">
        <f>INDEX(resultados!$A$2:$ZZ$1302, 626, MATCH($B$1, resultados!$A$1:$ZZ$1, 0))</f>
        <v/>
      </c>
      <c r="B632">
        <f>INDEX(resultados!$A$2:$ZZ$1302, 626, MATCH($B$2, resultados!$A$1:$ZZ$1, 0))</f>
        <v/>
      </c>
      <c r="C632">
        <f>INDEX(resultados!$A$2:$ZZ$1302, 626, MATCH($B$3, resultados!$A$1:$ZZ$1, 0))</f>
        <v/>
      </c>
    </row>
    <row r="633">
      <c r="A633">
        <f>INDEX(resultados!$A$2:$ZZ$1302, 627, MATCH($B$1, resultados!$A$1:$ZZ$1, 0))</f>
        <v/>
      </c>
      <c r="B633">
        <f>INDEX(resultados!$A$2:$ZZ$1302, 627, MATCH($B$2, resultados!$A$1:$ZZ$1, 0))</f>
        <v/>
      </c>
      <c r="C633">
        <f>INDEX(resultados!$A$2:$ZZ$1302, 627, MATCH($B$3, resultados!$A$1:$ZZ$1, 0))</f>
        <v/>
      </c>
    </row>
    <row r="634">
      <c r="A634">
        <f>INDEX(resultados!$A$2:$ZZ$1302, 628, MATCH($B$1, resultados!$A$1:$ZZ$1, 0))</f>
        <v/>
      </c>
      <c r="B634">
        <f>INDEX(resultados!$A$2:$ZZ$1302, 628, MATCH($B$2, resultados!$A$1:$ZZ$1, 0))</f>
        <v/>
      </c>
      <c r="C634">
        <f>INDEX(resultados!$A$2:$ZZ$1302, 628, MATCH($B$3, resultados!$A$1:$ZZ$1, 0))</f>
        <v/>
      </c>
    </row>
    <row r="635">
      <c r="A635">
        <f>INDEX(resultados!$A$2:$ZZ$1302, 629, MATCH($B$1, resultados!$A$1:$ZZ$1, 0))</f>
        <v/>
      </c>
      <c r="B635">
        <f>INDEX(resultados!$A$2:$ZZ$1302, 629, MATCH($B$2, resultados!$A$1:$ZZ$1, 0))</f>
        <v/>
      </c>
      <c r="C635">
        <f>INDEX(resultados!$A$2:$ZZ$1302, 629, MATCH($B$3, resultados!$A$1:$ZZ$1, 0))</f>
        <v/>
      </c>
    </row>
    <row r="636">
      <c r="A636">
        <f>INDEX(resultados!$A$2:$ZZ$1302, 630, MATCH($B$1, resultados!$A$1:$ZZ$1, 0))</f>
        <v/>
      </c>
      <c r="B636">
        <f>INDEX(resultados!$A$2:$ZZ$1302, 630, MATCH($B$2, resultados!$A$1:$ZZ$1, 0))</f>
        <v/>
      </c>
      <c r="C636">
        <f>INDEX(resultados!$A$2:$ZZ$1302, 630, MATCH($B$3, resultados!$A$1:$ZZ$1, 0))</f>
        <v/>
      </c>
    </row>
    <row r="637">
      <c r="A637">
        <f>INDEX(resultados!$A$2:$ZZ$1302, 631, MATCH($B$1, resultados!$A$1:$ZZ$1, 0))</f>
        <v/>
      </c>
      <c r="B637">
        <f>INDEX(resultados!$A$2:$ZZ$1302, 631, MATCH($B$2, resultados!$A$1:$ZZ$1, 0))</f>
        <v/>
      </c>
      <c r="C637">
        <f>INDEX(resultados!$A$2:$ZZ$1302, 631, MATCH($B$3, resultados!$A$1:$ZZ$1, 0))</f>
        <v/>
      </c>
    </row>
    <row r="638">
      <c r="A638">
        <f>INDEX(resultados!$A$2:$ZZ$1302, 632, MATCH($B$1, resultados!$A$1:$ZZ$1, 0))</f>
        <v/>
      </c>
      <c r="B638">
        <f>INDEX(resultados!$A$2:$ZZ$1302, 632, MATCH($B$2, resultados!$A$1:$ZZ$1, 0))</f>
        <v/>
      </c>
      <c r="C638">
        <f>INDEX(resultados!$A$2:$ZZ$1302, 632, MATCH($B$3, resultados!$A$1:$ZZ$1, 0))</f>
        <v/>
      </c>
    </row>
    <row r="639">
      <c r="A639">
        <f>INDEX(resultados!$A$2:$ZZ$1302, 633, MATCH($B$1, resultados!$A$1:$ZZ$1, 0))</f>
        <v/>
      </c>
      <c r="B639">
        <f>INDEX(resultados!$A$2:$ZZ$1302, 633, MATCH($B$2, resultados!$A$1:$ZZ$1, 0))</f>
        <v/>
      </c>
      <c r="C639">
        <f>INDEX(resultados!$A$2:$ZZ$1302, 633, MATCH($B$3, resultados!$A$1:$ZZ$1, 0))</f>
        <v/>
      </c>
    </row>
    <row r="640">
      <c r="A640">
        <f>INDEX(resultados!$A$2:$ZZ$1302, 634, MATCH($B$1, resultados!$A$1:$ZZ$1, 0))</f>
        <v/>
      </c>
      <c r="B640">
        <f>INDEX(resultados!$A$2:$ZZ$1302, 634, MATCH($B$2, resultados!$A$1:$ZZ$1, 0))</f>
        <v/>
      </c>
      <c r="C640">
        <f>INDEX(resultados!$A$2:$ZZ$1302, 634, MATCH($B$3, resultados!$A$1:$ZZ$1, 0))</f>
        <v/>
      </c>
    </row>
    <row r="641">
      <c r="A641">
        <f>INDEX(resultados!$A$2:$ZZ$1302, 635, MATCH($B$1, resultados!$A$1:$ZZ$1, 0))</f>
        <v/>
      </c>
      <c r="B641">
        <f>INDEX(resultados!$A$2:$ZZ$1302, 635, MATCH($B$2, resultados!$A$1:$ZZ$1, 0))</f>
        <v/>
      </c>
      <c r="C641">
        <f>INDEX(resultados!$A$2:$ZZ$1302, 635, MATCH($B$3, resultados!$A$1:$ZZ$1, 0))</f>
        <v/>
      </c>
    </row>
    <row r="642">
      <c r="A642">
        <f>INDEX(resultados!$A$2:$ZZ$1302, 636, MATCH($B$1, resultados!$A$1:$ZZ$1, 0))</f>
        <v/>
      </c>
      <c r="B642">
        <f>INDEX(resultados!$A$2:$ZZ$1302, 636, MATCH($B$2, resultados!$A$1:$ZZ$1, 0))</f>
        <v/>
      </c>
      <c r="C642">
        <f>INDEX(resultados!$A$2:$ZZ$1302, 636, MATCH($B$3, resultados!$A$1:$ZZ$1, 0))</f>
        <v/>
      </c>
    </row>
    <row r="643">
      <c r="A643">
        <f>INDEX(resultados!$A$2:$ZZ$1302, 637, MATCH($B$1, resultados!$A$1:$ZZ$1, 0))</f>
        <v/>
      </c>
      <c r="B643">
        <f>INDEX(resultados!$A$2:$ZZ$1302, 637, MATCH($B$2, resultados!$A$1:$ZZ$1, 0))</f>
        <v/>
      </c>
      <c r="C643">
        <f>INDEX(resultados!$A$2:$ZZ$1302, 637, MATCH($B$3, resultados!$A$1:$ZZ$1, 0))</f>
        <v/>
      </c>
    </row>
    <row r="644">
      <c r="A644">
        <f>INDEX(resultados!$A$2:$ZZ$1302, 638, MATCH($B$1, resultados!$A$1:$ZZ$1, 0))</f>
        <v/>
      </c>
      <c r="B644">
        <f>INDEX(resultados!$A$2:$ZZ$1302, 638, MATCH($B$2, resultados!$A$1:$ZZ$1, 0))</f>
        <v/>
      </c>
      <c r="C644">
        <f>INDEX(resultados!$A$2:$ZZ$1302, 638, MATCH($B$3, resultados!$A$1:$ZZ$1, 0))</f>
        <v/>
      </c>
    </row>
    <row r="645">
      <c r="A645">
        <f>INDEX(resultados!$A$2:$ZZ$1302, 639, MATCH($B$1, resultados!$A$1:$ZZ$1, 0))</f>
        <v/>
      </c>
      <c r="B645">
        <f>INDEX(resultados!$A$2:$ZZ$1302, 639, MATCH($B$2, resultados!$A$1:$ZZ$1, 0))</f>
        <v/>
      </c>
      <c r="C645">
        <f>INDEX(resultados!$A$2:$ZZ$1302, 639, MATCH($B$3, resultados!$A$1:$ZZ$1, 0))</f>
        <v/>
      </c>
    </row>
    <row r="646">
      <c r="A646">
        <f>INDEX(resultados!$A$2:$ZZ$1302, 640, MATCH($B$1, resultados!$A$1:$ZZ$1, 0))</f>
        <v/>
      </c>
      <c r="B646">
        <f>INDEX(resultados!$A$2:$ZZ$1302, 640, MATCH($B$2, resultados!$A$1:$ZZ$1, 0))</f>
        <v/>
      </c>
      <c r="C646">
        <f>INDEX(resultados!$A$2:$ZZ$1302, 640, MATCH($B$3, resultados!$A$1:$ZZ$1, 0))</f>
        <v/>
      </c>
    </row>
    <row r="647">
      <c r="A647">
        <f>INDEX(resultados!$A$2:$ZZ$1302, 641, MATCH($B$1, resultados!$A$1:$ZZ$1, 0))</f>
        <v/>
      </c>
      <c r="B647">
        <f>INDEX(resultados!$A$2:$ZZ$1302, 641, MATCH($B$2, resultados!$A$1:$ZZ$1, 0))</f>
        <v/>
      </c>
      <c r="C647">
        <f>INDEX(resultados!$A$2:$ZZ$1302, 641, MATCH($B$3, resultados!$A$1:$ZZ$1, 0))</f>
        <v/>
      </c>
    </row>
    <row r="648">
      <c r="A648">
        <f>INDEX(resultados!$A$2:$ZZ$1302, 642, MATCH($B$1, resultados!$A$1:$ZZ$1, 0))</f>
        <v/>
      </c>
      <c r="B648">
        <f>INDEX(resultados!$A$2:$ZZ$1302, 642, MATCH($B$2, resultados!$A$1:$ZZ$1, 0))</f>
        <v/>
      </c>
      <c r="C648">
        <f>INDEX(resultados!$A$2:$ZZ$1302, 642, MATCH($B$3, resultados!$A$1:$ZZ$1, 0))</f>
        <v/>
      </c>
    </row>
    <row r="649">
      <c r="A649">
        <f>INDEX(resultados!$A$2:$ZZ$1302, 643, MATCH($B$1, resultados!$A$1:$ZZ$1, 0))</f>
        <v/>
      </c>
      <c r="B649">
        <f>INDEX(resultados!$A$2:$ZZ$1302, 643, MATCH($B$2, resultados!$A$1:$ZZ$1, 0))</f>
        <v/>
      </c>
      <c r="C649">
        <f>INDEX(resultados!$A$2:$ZZ$1302, 643, MATCH($B$3, resultados!$A$1:$ZZ$1, 0))</f>
        <v/>
      </c>
    </row>
    <row r="650">
      <c r="A650">
        <f>INDEX(resultados!$A$2:$ZZ$1302, 644, MATCH($B$1, resultados!$A$1:$ZZ$1, 0))</f>
        <v/>
      </c>
      <c r="B650">
        <f>INDEX(resultados!$A$2:$ZZ$1302, 644, MATCH($B$2, resultados!$A$1:$ZZ$1, 0))</f>
        <v/>
      </c>
      <c r="C650">
        <f>INDEX(resultados!$A$2:$ZZ$1302, 644, MATCH($B$3, resultados!$A$1:$ZZ$1, 0))</f>
        <v/>
      </c>
    </row>
    <row r="651">
      <c r="A651">
        <f>INDEX(resultados!$A$2:$ZZ$1302, 645, MATCH($B$1, resultados!$A$1:$ZZ$1, 0))</f>
        <v/>
      </c>
      <c r="B651">
        <f>INDEX(resultados!$A$2:$ZZ$1302, 645, MATCH($B$2, resultados!$A$1:$ZZ$1, 0))</f>
        <v/>
      </c>
      <c r="C651">
        <f>INDEX(resultados!$A$2:$ZZ$1302, 645, MATCH($B$3, resultados!$A$1:$ZZ$1, 0))</f>
        <v/>
      </c>
    </row>
    <row r="652">
      <c r="A652">
        <f>INDEX(resultados!$A$2:$ZZ$1302, 646, MATCH($B$1, resultados!$A$1:$ZZ$1, 0))</f>
        <v/>
      </c>
      <c r="B652">
        <f>INDEX(resultados!$A$2:$ZZ$1302, 646, MATCH($B$2, resultados!$A$1:$ZZ$1, 0))</f>
        <v/>
      </c>
      <c r="C652">
        <f>INDEX(resultados!$A$2:$ZZ$1302, 646, MATCH($B$3, resultados!$A$1:$ZZ$1, 0))</f>
        <v/>
      </c>
    </row>
    <row r="653">
      <c r="A653">
        <f>INDEX(resultados!$A$2:$ZZ$1302, 647, MATCH($B$1, resultados!$A$1:$ZZ$1, 0))</f>
        <v/>
      </c>
      <c r="B653">
        <f>INDEX(resultados!$A$2:$ZZ$1302, 647, MATCH($B$2, resultados!$A$1:$ZZ$1, 0))</f>
        <v/>
      </c>
      <c r="C653">
        <f>INDEX(resultados!$A$2:$ZZ$1302, 647, MATCH($B$3, resultados!$A$1:$ZZ$1, 0))</f>
        <v/>
      </c>
    </row>
    <row r="654">
      <c r="A654">
        <f>INDEX(resultados!$A$2:$ZZ$1302, 648, MATCH($B$1, resultados!$A$1:$ZZ$1, 0))</f>
        <v/>
      </c>
      <c r="B654">
        <f>INDEX(resultados!$A$2:$ZZ$1302, 648, MATCH($B$2, resultados!$A$1:$ZZ$1, 0))</f>
        <v/>
      </c>
      <c r="C654">
        <f>INDEX(resultados!$A$2:$ZZ$1302, 648, MATCH($B$3, resultados!$A$1:$ZZ$1, 0))</f>
        <v/>
      </c>
    </row>
    <row r="655">
      <c r="A655">
        <f>INDEX(resultados!$A$2:$ZZ$1302, 649, MATCH($B$1, resultados!$A$1:$ZZ$1, 0))</f>
        <v/>
      </c>
      <c r="B655">
        <f>INDEX(resultados!$A$2:$ZZ$1302, 649, MATCH($B$2, resultados!$A$1:$ZZ$1, 0))</f>
        <v/>
      </c>
      <c r="C655">
        <f>INDEX(resultados!$A$2:$ZZ$1302, 649, MATCH($B$3, resultados!$A$1:$ZZ$1, 0))</f>
        <v/>
      </c>
    </row>
    <row r="656">
      <c r="A656">
        <f>INDEX(resultados!$A$2:$ZZ$1302, 650, MATCH($B$1, resultados!$A$1:$ZZ$1, 0))</f>
        <v/>
      </c>
      <c r="B656">
        <f>INDEX(resultados!$A$2:$ZZ$1302, 650, MATCH($B$2, resultados!$A$1:$ZZ$1, 0))</f>
        <v/>
      </c>
      <c r="C656">
        <f>INDEX(resultados!$A$2:$ZZ$1302, 650, MATCH($B$3, resultados!$A$1:$ZZ$1, 0))</f>
        <v/>
      </c>
    </row>
    <row r="657">
      <c r="A657">
        <f>INDEX(resultados!$A$2:$ZZ$1302, 651, MATCH($B$1, resultados!$A$1:$ZZ$1, 0))</f>
        <v/>
      </c>
      <c r="B657">
        <f>INDEX(resultados!$A$2:$ZZ$1302, 651, MATCH($B$2, resultados!$A$1:$ZZ$1, 0))</f>
        <v/>
      </c>
      <c r="C657">
        <f>INDEX(resultados!$A$2:$ZZ$1302, 651, MATCH($B$3, resultados!$A$1:$ZZ$1, 0))</f>
        <v/>
      </c>
    </row>
    <row r="658">
      <c r="A658">
        <f>INDEX(resultados!$A$2:$ZZ$1302, 652, MATCH($B$1, resultados!$A$1:$ZZ$1, 0))</f>
        <v/>
      </c>
      <c r="B658">
        <f>INDEX(resultados!$A$2:$ZZ$1302, 652, MATCH($B$2, resultados!$A$1:$ZZ$1, 0))</f>
        <v/>
      </c>
      <c r="C658">
        <f>INDEX(resultados!$A$2:$ZZ$1302, 652, MATCH($B$3, resultados!$A$1:$ZZ$1, 0))</f>
        <v/>
      </c>
    </row>
    <row r="659">
      <c r="A659">
        <f>INDEX(resultados!$A$2:$ZZ$1302, 653, MATCH($B$1, resultados!$A$1:$ZZ$1, 0))</f>
        <v/>
      </c>
      <c r="B659">
        <f>INDEX(resultados!$A$2:$ZZ$1302, 653, MATCH($B$2, resultados!$A$1:$ZZ$1, 0))</f>
        <v/>
      </c>
      <c r="C659">
        <f>INDEX(resultados!$A$2:$ZZ$1302, 653, MATCH($B$3, resultados!$A$1:$ZZ$1, 0))</f>
        <v/>
      </c>
    </row>
    <row r="660">
      <c r="A660">
        <f>INDEX(resultados!$A$2:$ZZ$1302, 654, MATCH($B$1, resultados!$A$1:$ZZ$1, 0))</f>
        <v/>
      </c>
      <c r="B660">
        <f>INDEX(resultados!$A$2:$ZZ$1302, 654, MATCH($B$2, resultados!$A$1:$ZZ$1, 0))</f>
        <v/>
      </c>
      <c r="C660">
        <f>INDEX(resultados!$A$2:$ZZ$1302, 654, MATCH($B$3, resultados!$A$1:$ZZ$1, 0))</f>
        <v/>
      </c>
    </row>
    <row r="661">
      <c r="A661">
        <f>INDEX(resultados!$A$2:$ZZ$1302, 655, MATCH($B$1, resultados!$A$1:$ZZ$1, 0))</f>
        <v/>
      </c>
      <c r="B661">
        <f>INDEX(resultados!$A$2:$ZZ$1302, 655, MATCH($B$2, resultados!$A$1:$ZZ$1, 0))</f>
        <v/>
      </c>
      <c r="C661">
        <f>INDEX(resultados!$A$2:$ZZ$1302, 655, MATCH($B$3, resultados!$A$1:$ZZ$1, 0))</f>
        <v/>
      </c>
    </row>
    <row r="662">
      <c r="A662">
        <f>INDEX(resultados!$A$2:$ZZ$1302, 656, MATCH($B$1, resultados!$A$1:$ZZ$1, 0))</f>
        <v/>
      </c>
      <c r="B662">
        <f>INDEX(resultados!$A$2:$ZZ$1302, 656, MATCH($B$2, resultados!$A$1:$ZZ$1, 0))</f>
        <v/>
      </c>
      <c r="C662">
        <f>INDEX(resultados!$A$2:$ZZ$1302, 656, MATCH($B$3, resultados!$A$1:$ZZ$1, 0))</f>
        <v/>
      </c>
    </row>
    <row r="663">
      <c r="A663">
        <f>INDEX(resultados!$A$2:$ZZ$1302, 657, MATCH($B$1, resultados!$A$1:$ZZ$1, 0))</f>
        <v/>
      </c>
      <c r="B663">
        <f>INDEX(resultados!$A$2:$ZZ$1302, 657, MATCH($B$2, resultados!$A$1:$ZZ$1, 0))</f>
        <v/>
      </c>
      <c r="C663">
        <f>INDEX(resultados!$A$2:$ZZ$1302, 657, MATCH($B$3, resultados!$A$1:$ZZ$1, 0))</f>
        <v/>
      </c>
    </row>
    <row r="664">
      <c r="A664">
        <f>INDEX(resultados!$A$2:$ZZ$1302, 658, MATCH($B$1, resultados!$A$1:$ZZ$1, 0))</f>
        <v/>
      </c>
      <c r="B664">
        <f>INDEX(resultados!$A$2:$ZZ$1302, 658, MATCH($B$2, resultados!$A$1:$ZZ$1, 0))</f>
        <v/>
      </c>
      <c r="C664">
        <f>INDEX(resultados!$A$2:$ZZ$1302, 658, MATCH($B$3, resultados!$A$1:$ZZ$1, 0))</f>
        <v/>
      </c>
    </row>
    <row r="665">
      <c r="A665">
        <f>INDEX(resultados!$A$2:$ZZ$1302, 659, MATCH($B$1, resultados!$A$1:$ZZ$1, 0))</f>
        <v/>
      </c>
      <c r="B665">
        <f>INDEX(resultados!$A$2:$ZZ$1302, 659, MATCH($B$2, resultados!$A$1:$ZZ$1, 0))</f>
        <v/>
      </c>
      <c r="C665">
        <f>INDEX(resultados!$A$2:$ZZ$1302, 659, MATCH($B$3, resultados!$A$1:$ZZ$1, 0))</f>
        <v/>
      </c>
    </row>
    <row r="666">
      <c r="A666">
        <f>INDEX(resultados!$A$2:$ZZ$1302, 660, MATCH($B$1, resultados!$A$1:$ZZ$1, 0))</f>
        <v/>
      </c>
      <c r="B666">
        <f>INDEX(resultados!$A$2:$ZZ$1302, 660, MATCH($B$2, resultados!$A$1:$ZZ$1, 0))</f>
        <v/>
      </c>
      <c r="C666">
        <f>INDEX(resultados!$A$2:$ZZ$1302, 660, MATCH($B$3, resultados!$A$1:$ZZ$1, 0))</f>
        <v/>
      </c>
    </row>
    <row r="667">
      <c r="A667">
        <f>INDEX(resultados!$A$2:$ZZ$1302, 661, MATCH($B$1, resultados!$A$1:$ZZ$1, 0))</f>
        <v/>
      </c>
      <c r="B667">
        <f>INDEX(resultados!$A$2:$ZZ$1302, 661, MATCH($B$2, resultados!$A$1:$ZZ$1, 0))</f>
        <v/>
      </c>
      <c r="C667">
        <f>INDEX(resultados!$A$2:$ZZ$1302, 661, MATCH($B$3, resultados!$A$1:$ZZ$1, 0))</f>
        <v/>
      </c>
    </row>
    <row r="668">
      <c r="A668">
        <f>INDEX(resultados!$A$2:$ZZ$1302, 662, MATCH($B$1, resultados!$A$1:$ZZ$1, 0))</f>
        <v/>
      </c>
      <c r="B668">
        <f>INDEX(resultados!$A$2:$ZZ$1302, 662, MATCH($B$2, resultados!$A$1:$ZZ$1, 0))</f>
        <v/>
      </c>
      <c r="C668">
        <f>INDEX(resultados!$A$2:$ZZ$1302, 662, MATCH($B$3, resultados!$A$1:$ZZ$1, 0))</f>
        <v/>
      </c>
    </row>
    <row r="669">
      <c r="A669">
        <f>INDEX(resultados!$A$2:$ZZ$1302, 663, MATCH($B$1, resultados!$A$1:$ZZ$1, 0))</f>
        <v/>
      </c>
      <c r="B669">
        <f>INDEX(resultados!$A$2:$ZZ$1302, 663, MATCH($B$2, resultados!$A$1:$ZZ$1, 0))</f>
        <v/>
      </c>
      <c r="C669">
        <f>INDEX(resultados!$A$2:$ZZ$1302, 663, MATCH($B$3, resultados!$A$1:$ZZ$1, 0))</f>
        <v/>
      </c>
    </row>
    <row r="670">
      <c r="A670">
        <f>INDEX(resultados!$A$2:$ZZ$1302, 664, MATCH($B$1, resultados!$A$1:$ZZ$1, 0))</f>
        <v/>
      </c>
      <c r="B670">
        <f>INDEX(resultados!$A$2:$ZZ$1302, 664, MATCH($B$2, resultados!$A$1:$ZZ$1, 0))</f>
        <v/>
      </c>
      <c r="C670">
        <f>INDEX(resultados!$A$2:$ZZ$1302, 664, MATCH($B$3, resultados!$A$1:$ZZ$1, 0))</f>
        <v/>
      </c>
    </row>
    <row r="671">
      <c r="A671">
        <f>INDEX(resultados!$A$2:$ZZ$1302, 665, MATCH($B$1, resultados!$A$1:$ZZ$1, 0))</f>
        <v/>
      </c>
      <c r="B671">
        <f>INDEX(resultados!$A$2:$ZZ$1302, 665, MATCH($B$2, resultados!$A$1:$ZZ$1, 0))</f>
        <v/>
      </c>
      <c r="C671">
        <f>INDEX(resultados!$A$2:$ZZ$1302, 665, MATCH($B$3, resultados!$A$1:$ZZ$1, 0))</f>
        <v/>
      </c>
    </row>
    <row r="672">
      <c r="A672">
        <f>INDEX(resultados!$A$2:$ZZ$1302, 666, MATCH($B$1, resultados!$A$1:$ZZ$1, 0))</f>
        <v/>
      </c>
      <c r="B672">
        <f>INDEX(resultados!$A$2:$ZZ$1302, 666, MATCH($B$2, resultados!$A$1:$ZZ$1, 0))</f>
        <v/>
      </c>
      <c r="C672">
        <f>INDEX(resultados!$A$2:$ZZ$1302, 666, MATCH($B$3, resultados!$A$1:$ZZ$1, 0))</f>
        <v/>
      </c>
    </row>
    <row r="673">
      <c r="A673">
        <f>INDEX(resultados!$A$2:$ZZ$1302, 667, MATCH($B$1, resultados!$A$1:$ZZ$1, 0))</f>
        <v/>
      </c>
      <c r="B673">
        <f>INDEX(resultados!$A$2:$ZZ$1302, 667, MATCH($B$2, resultados!$A$1:$ZZ$1, 0))</f>
        <v/>
      </c>
      <c r="C673">
        <f>INDEX(resultados!$A$2:$ZZ$1302, 667, MATCH($B$3, resultados!$A$1:$ZZ$1, 0))</f>
        <v/>
      </c>
    </row>
    <row r="674">
      <c r="A674">
        <f>INDEX(resultados!$A$2:$ZZ$1302, 668, MATCH($B$1, resultados!$A$1:$ZZ$1, 0))</f>
        <v/>
      </c>
      <c r="B674">
        <f>INDEX(resultados!$A$2:$ZZ$1302, 668, MATCH($B$2, resultados!$A$1:$ZZ$1, 0))</f>
        <v/>
      </c>
      <c r="C674">
        <f>INDEX(resultados!$A$2:$ZZ$1302, 668, MATCH($B$3, resultados!$A$1:$ZZ$1, 0))</f>
        <v/>
      </c>
    </row>
    <row r="675">
      <c r="A675">
        <f>INDEX(resultados!$A$2:$ZZ$1302, 669, MATCH($B$1, resultados!$A$1:$ZZ$1, 0))</f>
        <v/>
      </c>
      <c r="B675">
        <f>INDEX(resultados!$A$2:$ZZ$1302, 669, MATCH($B$2, resultados!$A$1:$ZZ$1, 0))</f>
        <v/>
      </c>
      <c r="C675">
        <f>INDEX(resultados!$A$2:$ZZ$1302, 669, MATCH($B$3, resultados!$A$1:$ZZ$1, 0))</f>
        <v/>
      </c>
    </row>
    <row r="676">
      <c r="A676">
        <f>INDEX(resultados!$A$2:$ZZ$1302, 670, MATCH($B$1, resultados!$A$1:$ZZ$1, 0))</f>
        <v/>
      </c>
      <c r="B676">
        <f>INDEX(resultados!$A$2:$ZZ$1302, 670, MATCH($B$2, resultados!$A$1:$ZZ$1, 0))</f>
        <v/>
      </c>
      <c r="C676">
        <f>INDEX(resultados!$A$2:$ZZ$1302, 670, MATCH($B$3, resultados!$A$1:$ZZ$1, 0))</f>
        <v/>
      </c>
    </row>
    <row r="677">
      <c r="A677">
        <f>INDEX(resultados!$A$2:$ZZ$1302, 671, MATCH($B$1, resultados!$A$1:$ZZ$1, 0))</f>
        <v/>
      </c>
      <c r="B677">
        <f>INDEX(resultados!$A$2:$ZZ$1302, 671, MATCH($B$2, resultados!$A$1:$ZZ$1, 0))</f>
        <v/>
      </c>
      <c r="C677">
        <f>INDEX(resultados!$A$2:$ZZ$1302, 671, MATCH($B$3, resultados!$A$1:$ZZ$1, 0))</f>
        <v/>
      </c>
    </row>
    <row r="678">
      <c r="A678">
        <f>INDEX(resultados!$A$2:$ZZ$1302, 672, MATCH($B$1, resultados!$A$1:$ZZ$1, 0))</f>
        <v/>
      </c>
      <c r="B678">
        <f>INDEX(resultados!$A$2:$ZZ$1302, 672, MATCH($B$2, resultados!$A$1:$ZZ$1, 0))</f>
        <v/>
      </c>
      <c r="C678">
        <f>INDEX(resultados!$A$2:$ZZ$1302, 672, MATCH($B$3, resultados!$A$1:$ZZ$1, 0))</f>
        <v/>
      </c>
    </row>
    <row r="679">
      <c r="A679">
        <f>INDEX(resultados!$A$2:$ZZ$1302, 673, MATCH($B$1, resultados!$A$1:$ZZ$1, 0))</f>
        <v/>
      </c>
      <c r="B679">
        <f>INDEX(resultados!$A$2:$ZZ$1302, 673, MATCH($B$2, resultados!$A$1:$ZZ$1, 0))</f>
        <v/>
      </c>
      <c r="C679">
        <f>INDEX(resultados!$A$2:$ZZ$1302, 673, MATCH($B$3, resultados!$A$1:$ZZ$1, 0))</f>
        <v/>
      </c>
    </row>
    <row r="680">
      <c r="A680">
        <f>INDEX(resultados!$A$2:$ZZ$1302, 674, MATCH($B$1, resultados!$A$1:$ZZ$1, 0))</f>
        <v/>
      </c>
      <c r="B680">
        <f>INDEX(resultados!$A$2:$ZZ$1302, 674, MATCH($B$2, resultados!$A$1:$ZZ$1, 0))</f>
        <v/>
      </c>
      <c r="C680">
        <f>INDEX(resultados!$A$2:$ZZ$1302, 674, MATCH($B$3, resultados!$A$1:$ZZ$1, 0))</f>
        <v/>
      </c>
    </row>
    <row r="681">
      <c r="A681">
        <f>INDEX(resultados!$A$2:$ZZ$1302, 675, MATCH($B$1, resultados!$A$1:$ZZ$1, 0))</f>
        <v/>
      </c>
      <c r="B681">
        <f>INDEX(resultados!$A$2:$ZZ$1302, 675, MATCH($B$2, resultados!$A$1:$ZZ$1, 0))</f>
        <v/>
      </c>
      <c r="C681">
        <f>INDEX(resultados!$A$2:$ZZ$1302, 675, MATCH($B$3, resultados!$A$1:$ZZ$1, 0))</f>
        <v/>
      </c>
    </row>
    <row r="682">
      <c r="A682">
        <f>INDEX(resultados!$A$2:$ZZ$1302, 676, MATCH($B$1, resultados!$A$1:$ZZ$1, 0))</f>
        <v/>
      </c>
      <c r="B682">
        <f>INDEX(resultados!$A$2:$ZZ$1302, 676, MATCH($B$2, resultados!$A$1:$ZZ$1, 0))</f>
        <v/>
      </c>
      <c r="C682">
        <f>INDEX(resultados!$A$2:$ZZ$1302, 676, MATCH($B$3, resultados!$A$1:$ZZ$1, 0))</f>
        <v/>
      </c>
    </row>
    <row r="683">
      <c r="A683">
        <f>INDEX(resultados!$A$2:$ZZ$1302, 677, MATCH($B$1, resultados!$A$1:$ZZ$1, 0))</f>
        <v/>
      </c>
      <c r="B683">
        <f>INDEX(resultados!$A$2:$ZZ$1302, 677, MATCH($B$2, resultados!$A$1:$ZZ$1, 0))</f>
        <v/>
      </c>
      <c r="C683">
        <f>INDEX(resultados!$A$2:$ZZ$1302, 677, MATCH($B$3, resultados!$A$1:$ZZ$1, 0))</f>
        <v/>
      </c>
    </row>
    <row r="684">
      <c r="A684">
        <f>INDEX(resultados!$A$2:$ZZ$1302, 678, MATCH($B$1, resultados!$A$1:$ZZ$1, 0))</f>
        <v/>
      </c>
      <c r="B684">
        <f>INDEX(resultados!$A$2:$ZZ$1302, 678, MATCH($B$2, resultados!$A$1:$ZZ$1, 0))</f>
        <v/>
      </c>
      <c r="C684">
        <f>INDEX(resultados!$A$2:$ZZ$1302, 678, MATCH($B$3, resultados!$A$1:$ZZ$1, 0))</f>
        <v/>
      </c>
    </row>
    <row r="685">
      <c r="A685">
        <f>INDEX(resultados!$A$2:$ZZ$1302, 679, MATCH($B$1, resultados!$A$1:$ZZ$1, 0))</f>
        <v/>
      </c>
      <c r="B685">
        <f>INDEX(resultados!$A$2:$ZZ$1302, 679, MATCH($B$2, resultados!$A$1:$ZZ$1, 0))</f>
        <v/>
      </c>
      <c r="C685">
        <f>INDEX(resultados!$A$2:$ZZ$1302, 679, MATCH($B$3, resultados!$A$1:$ZZ$1, 0))</f>
        <v/>
      </c>
    </row>
    <row r="686">
      <c r="A686">
        <f>INDEX(resultados!$A$2:$ZZ$1302, 680, MATCH($B$1, resultados!$A$1:$ZZ$1, 0))</f>
        <v/>
      </c>
      <c r="B686">
        <f>INDEX(resultados!$A$2:$ZZ$1302, 680, MATCH($B$2, resultados!$A$1:$ZZ$1, 0))</f>
        <v/>
      </c>
      <c r="C686">
        <f>INDEX(resultados!$A$2:$ZZ$1302, 680, MATCH($B$3, resultados!$A$1:$ZZ$1, 0))</f>
        <v/>
      </c>
    </row>
    <row r="687">
      <c r="A687">
        <f>INDEX(resultados!$A$2:$ZZ$1302, 681, MATCH($B$1, resultados!$A$1:$ZZ$1, 0))</f>
        <v/>
      </c>
      <c r="B687">
        <f>INDEX(resultados!$A$2:$ZZ$1302, 681, MATCH($B$2, resultados!$A$1:$ZZ$1, 0))</f>
        <v/>
      </c>
      <c r="C687">
        <f>INDEX(resultados!$A$2:$ZZ$1302, 681, MATCH($B$3, resultados!$A$1:$ZZ$1, 0))</f>
        <v/>
      </c>
    </row>
    <row r="688">
      <c r="A688">
        <f>INDEX(resultados!$A$2:$ZZ$1302, 682, MATCH($B$1, resultados!$A$1:$ZZ$1, 0))</f>
        <v/>
      </c>
      <c r="B688">
        <f>INDEX(resultados!$A$2:$ZZ$1302, 682, MATCH($B$2, resultados!$A$1:$ZZ$1, 0))</f>
        <v/>
      </c>
      <c r="C688">
        <f>INDEX(resultados!$A$2:$ZZ$1302, 682, MATCH($B$3, resultados!$A$1:$ZZ$1, 0))</f>
        <v/>
      </c>
    </row>
    <row r="689">
      <c r="A689">
        <f>INDEX(resultados!$A$2:$ZZ$1302, 683, MATCH($B$1, resultados!$A$1:$ZZ$1, 0))</f>
        <v/>
      </c>
      <c r="B689">
        <f>INDEX(resultados!$A$2:$ZZ$1302, 683, MATCH($B$2, resultados!$A$1:$ZZ$1, 0))</f>
        <v/>
      </c>
      <c r="C689">
        <f>INDEX(resultados!$A$2:$ZZ$1302, 683, MATCH($B$3, resultados!$A$1:$ZZ$1, 0))</f>
        <v/>
      </c>
    </row>
    <row r="690">
      <c r="A690">
        <f>INDEX(resultados!$A$2:$ZZ$1302, 684, MATCH($B$1, resultados!$A$1:$ZZ$1, 0))</f>
        <v/>
      </c>
      <c r="B690">
        <f>INDEX(resultados!$A$2:$ZZ$1302, 684, MATCH($B$2, resultados!$A$1:$ZZ$1, 0))</f>
        <v/>
      </c>
      <c r="C690">
        <f>INDEX(resultados!$A$2:$ZZ$1302, 684, MATCH($B$3, resultados!$A$1:$ZZ$1, 0))</f>
        <v/>
      </c>
    </row>
    <row r="691">
      <c r="A691">
        <f>INDEX(resultados!$A$2:$ZZ$1302, 685, MATCH($B$1, resultados!$A$1:$ZZ$1, 0))</f>
        <v/>
      </c>
      <c r="B691">
        <f>INDEX(resultados!$A$2:$ZZ$1302, 685, MATCH($B$2, resultados!$A$1:$ZZ$1, 0))</f>
        <v/>
      </c>
      <c r="C691">
        <f>INDEX(resultados!$A$2:$ZZ$1302, 685, MATCH($B$3, resultados!$A$1:$ZZ$1, 0))</f>
        <v/>
      </c>
    </row>
    <row r="692">
      <c r="A692">
        <f>INDEX(resultados!$A$2:$ZZ$1302, 686, MATCH($B$1, resultados!$A$1:$ZZ$1, 0))</f>
        <v/>
      </c>
      <c r="B692">
        <f>INDEX(resultados!$A$2:$ZZ$1302, 686, MATCH($B$2, resultados!$A$1:$ZZ$1, 0))</f>
        <v/>
      </c>
      <c r="C692">
        <f>INDEX(resultados!$A$2:$ZZ$1302, 686, MATCH($B$3, resultados!$A$1:$ZZ$1, 0))</f>
        <v/>
      </c>
    </row>
    <row r="693">
      <c r="A693">
        <f>INDEX(resultados!$A$2:$ZZ$1302, 687, MATCH($B$1, resultados!$A$1:$ZZ$1, 0))</f>
        <v/>
      </c>
      <c r="B693">
        <f>INDEX(resultados!$A$2:$ZZ$1302, 687, MATCH($B$2, resultados!$A$1:$ZZ$1, 0))</f>
        <v/>
      </c>
      <c r="C693">
        <f>INDEX(resultados!$A$2:$ZZ$1302, 687, MATCH($B$3, resultados!$A$1:$ZZ$1, 0))</f>
        <v/>
      </c>
    </row>
    <row r="694">
      <c r="A694">
        <f>INDEX(resultados!$A$2:$ZZ$1302, 688, MATCH($B$1, resultados!$A$1:$ZZ$1, 0))</f>
        <v/>
      </c>
      <c r="B694">
        <f>INDEX(resultados!$A$2:$ZZ$1302, 688, MATCH($B$2, resultados!$A$1:$ZZ$1, 0))</f>
        <v/>
      </c>
      <c r="C694">
        <f>INDEX(resultados!$A$2:$ZZ$1302, 688, MATCH($B$3, resultados!$A$1:$ZZ$1, 0))</f>
        <v/>
      </c>
    </row>
    <row r="695">
      <c r="A695">
        <f>INDEX(resultados!$A$2:$ZZ$1302, 689, MATCH($B$1, resultados!$A$1:$ZZ$1, 0))</f>
        <v/>
      </c>
      <c r="B695">
        <f>INDEX(resultados!$A$2:$ZZ$1302, 689, MATCH($B$2, resultados!$A$1:$ZZ$1, 0))</f>
        <v/>
      </c>
      <c r="C695">
        <f>INDEX(resultados!$A$2:$ZZ$1302, 689, MATCH($B$3, resultados!$A$1:$ZZ$1, 0))</f>
        <v/>
      </c>
    </row>
    <row r="696">
      <c r="A696">
        <f>INDEX(resultados!$A$2:$ZZ$1302, 690, MATCH($B$1, resultados!$A$1:$ZZ$1, 0))</f>
        <v/>
      </c>
      <c r="B696">
        <f>INDEX(resultados!$A$2:$ZZ$1302, 690, MATCH($B$2, resultados!$A$1:$ZZ$1, 0))</f>
        <v/>
      </c>
      <c r="C696">
        <f>INDEX(resultados!$A$2:$ZZ$1302, 690, MATCH($B$3, resultados!$A$1:$ZZ$1, 0))</f>
        <v/>
      </c>
    </row>
    <row r="697">
      <c r="A697">
        <f>INDEX(resultados!$A$2:$ZZ$1302, 691, MATCH($B$1, resultados!$A$1:$ZZ$1, 0))</f>
        <v/>
      </c>
      <c r="B697">
        <f>INDEX(resultados!$A$2:$ZZ$1302, 691, MATCH($B$2, resultados!$A$1:$ZZ$1, 0))</f>
        <v/>
      </c>
      <c r="C697">
        <f>INDEX(resultados!$A$2:$ZZ$1302, 691, MATCH($B$3, resultados!$A$1:$ZZ$1, 0))</f>
        <v/>
      </c>
    </row>
    <row r="698">
      <c r="A698">
        <f>INDEX(resultados!$A$2:$ZZ$1302, 692, MATCH($B$1, resultados!$A$1:$ZZ$1, 0))</f>
        <v/>
      </c>
      <c r="B698">
        <f>INDEX(resultados!$A$2:$ZZ$1302, 692, MATCH($B$2, resultados!$A$1:$ZZ$1, 0))</f>
        <v/>
      </c>
      <c r="C698">
        <f>INDEX(resultados!$A$2:$ZZ$1302, 692, MATCH($B$3, resultados!$A$1:$ZZ$1, 0))</f>
        <v/>
      </c>
    </row>
    <row r="699">
      <c r="A699">
        <f>INDEX(resultados!$A$2:$ZZ$1302, 693, MATCH($B$1, resultados!$A$1:$ZZ$1, 0))</f>
        <v/>
      </c>
      <c r="B699">
        <f>INDEX(resultados!$A$2:$ZZ$1302, 693, MATCH($B$2, resultados!$A$1:$ZZ$1, 0))</f>
        <v/>
      </c>
      <c r="C699">
        <f>INDEX(resultados!$A$2:$ZZ$1302, 693, MATCH($B$3, resultados!$A$1:$ZZ$1, 0))</f>
        <v/>
      </c>
    </row>
    <row r="700">
      <c r="A700">
        <f>INDEX(resultados!$A$2:$ZZ$1302, 694, MATCH($B$1, resultados!$A$1:$ZZ$1, 0))</f>
        <v/>
      </c>
      <c r="B700">
        <f>INDEX(resultados!$A$2:$ZZ$1302, 694, MATCH($B$2, resultados!$A$1:$ZZ$1, 0))</f>
        <v/>
      </c>
      <c r="C700">
        <f>INDEX(resultados!$A$2:$ZZ$1302, 694, MATCH($B$3, resultados!$A$1:$ZZ$1, 0))</f>
        <v/>
      </c>
    </row>
    <row r="701">
      <c r="A701">
        <f>INDEX(resultados!$A$2:$ZZ$1302, 695, MATCH($B$1, resultados!$A$1:$ZZ$1, 0))</f>
        <v/>
      </c>
      <c r="B701">
        <f>INDEX(resultados!$A$2:$ZZ$1302, 695, MATCH($B$2, resultados!$A$1:$ZZ$1, 0))</f>
        <v/>
      </c>
      <c r="C701">
        <f>INDEX(resultados!$A$2:$ZZ$1302, 695, MATCH($B$3, resultados!$A$1:$ZZ$1, 0))</f>
        <v/>
      </c>
    </row>
    <row r="702">
      <c r="A702">
        <f>INDEX(resultados!$A$2:$ZZ$1302, 696, MATCH($B$1, resultados!$A$1:$ZZ$1, 0))</f>
        <v/>
      </c>
      <c r="B702">
        <f>INDEX(resultados!$A$2:$ZZ$1302, 696, MATCH($B$2, resultados!$A$1:$ZZ$1, 0))</f>
        <v/>
      </c>
      <c r="C702">
        <f>INDEX(resultados!$A$2:$ZZ$1302, 696, MATCH($B$3, resultados!$A$1:$ZZ$1, 0))</f>
        <v/>
      </c>
    </row>
    <row r="703">
      <c r="A703">
        <f>INDEX(resultados!$A$2:$ZZ$1302, 697, MATCH($B$1, resultados!$A$1:$ZZ$1, 0))</f>
        <v/>
      </c>
      <c r="B703">
        <f>INDEX(resultados!$A$2:$ZZ$1302, 697, MATCH($B$2, resultados!$A$1:$ZZ$1, 0))</f>
        <v/>
      </c>
      <c r="C703">
        <f>INDEX(resultados!$A$2:$ZZ$1302, 697, MATCH($B$3, resultados!$A$1:$ZZ$1, 0))</f>
        <v/>
      </c>
    </row>
    <row r="704">
      <c r="A704">
        <f>INDEX(resultados!$A$2:$ZZ$1302, 698, MATCH($B$1, resultados!$A$1:$ZZ$1, 0))</f>
        <v/>
      </c>
      <c r="B704">
        <f>INDEX(resultados!$A$2:$ZZ$1302, 698, MATCH($B$2, resultados!$A$1:$ZZ$1, 0))</f>
        <v/>
      </c>
      <c r="C704">
        <f>INDEX(resultados!$A$2:$ZZ$1302, 698, MATCH($B$3, resultados!$A$1:$ZZ$1, 0))</f>
        <v/>
      </c>
    </row>
    <row r="705">
      <c r="A705">
        <f>INDEX(resultados!$A$2:$ZZ$1302, 699, MATCH($B$1, resultados!$A$1:$ZZ$1, 0))</f>
        <v/>
      </c>
      <c r="B705">
        <f>INDEX(resultados!$A$2:$ZZ$1302, 699, MATCH($B$2, resultados!$A$1:$ZZ$1, 0))</f>
        <v/>
      </c>
      <c r="C705">
        <f>INDEX(resultados!$A$2:$ZZ$1302, 699, MATCH($B$3, resultados!$A$1:$ZZ$1, 0))</f>
        <v/>
      </c>
    </row>
    <row r="706">
      <c r="A706">
        <f>INDEX(resultados!$A$2:$ZZ$1302, 700, MATCH($B$1, resultados!$A$1:$ZZ$1, 0))</f>
        <v/>
      </c>
      <c r="B706">
        <f>INDEX(resultados!$A$2:$ZZ$1302, 700, MATCH($B$2, resultados!$A$1:$ZZ$1, 0))</f>
        <v/>
      </c>
      <c r="C706">
        <f>INDEX(resultados!$A$2:$ZZ$1302, 700, MATCH($B$3, resultados!$A$1:$ZZ$1, 0))</f>
        <v/>
      </c>
    </row>
    <row r="707">
      <c r="A707">
        <f>INDEX(resultados!$A$2:$ZZ$1302, 701, MATCH($B$1, resultados!$A$1:$ZZ$1, 0))</f>
        <v/>
      </c>
      <c r="B707">
        <f>INDEX(resultados!$A$2:$ZZ$1302, 701, MATCH($B$2, resultados!$A$1:$ZZ$1, 0))</f>
        <v/>
      </c>
      <c r="C707">
        <f>INDEX(resultados!$A$2:$ZZ$1302, 701, MATCH($B$3, resultados!$A$1:$ZZ$1, 0))</f>
        <v/>
      </c>
    </row>
    <row r="708">
      <c r="A708">
        <f>INDEX(resultados!$A$2:$ZZ$1302, 702, MATCH($B$1, resultados!$A$1:$ZZ$1, 0))</f>
        <v/>
      </c>
      <c r="B708">
        <f>INDEX(resultados!$A$2:$ZZ$1302, 702, MATCH($B$2, resultados!$A$1:$ZZ$1, 0))</f>
        <v/>
      </c>
      <c r="C708">
        <f>INDEX(resultados!$A$2:$ZZ$1302, 702, MATCH($B$3, resultados!$A$1:$ZZ$1, 0))</f>
        <v/>
      </c>
    </row>
    <row r="709">
      <c r="A709">
        <f>INDEX(resultados!$A$2:$ZZ$1302, 703, MATCH($B$1, resultados!$A$1:$ZZ$1, 0))</f>
        <v/>
      </c>
      <c r="B709">
        <f>INDEX(resultados!$A$2:$ZZ$1302, 703, MATCH($B$2, resultados!$A$1:$ZZ$1, 0))</f>
        <v/>
      </c>
      <c r="C709">
        <f>INDEX(resultados!$A$2:$ZZ$1302, 703, MATCH($B$3, resultados!$A$1:$ZZ$1, 0))</f>
        <v/>
      </c>
    </row>
    <row r="710">
      <c r="A710">
        <f>INDEX(resultados!$A$2:$ZZ$1302, 704, MATCH($B$1, resultados!$A$1:$ZZ$1, 0))</f>
        <v/>
      </c>
      <c r="B710">
        <f>INDEX(resultados!$A$2:$ZZ$1302, 704, MATCH($B$2, resultados!$A$1:$ZZ$1, 0))</f>
        <v/>
      </c>
      <c r="C710">
        <f>INDEX(resultados!$A$2:$ZZ$1302, 704, MATCH($B$3, resultados!$A$1:$ZZ$1, 0))</f>
        <v/>
      </c>
    </row>
    <row r="711">
      <c r="A711">
        <f>INDEX(resultados!$A$2:$ZZ$1302, 705, MATCH($B$1, resultados!$A$1:$ZZ$1, 0))</f>
        <v/>
      </c>
      <c r="B711">
        <f>INDEX(resultados!$A$2:$ZZ$1302, 705, MATCH($B$2, resultados!$A$1:$ZZ$1, 0))</f>
        <v/>
      </c>
      <c r="C711">
        <f>INDEX(resultados!$A$2:$ZZ$1302, 705, MATCH($B$3, resultados!$A$1:$ZZ$1, 0))</f>
        <v/>
      </c>
    </row>
    <row r="712">
      <c r="A712">
        <f>INDEX(resultados!$A$2:$ZZ$1302, 706, MATCH($B$1, resultados!$A$1:$ZZ$1, 0))</f>
        <v/>
      </c>
      <c r="B712">
        <f>INDEX(resultados!$A$2:$ZZ$1302, 706, MATCH($B$2, resultados!$A$1:$ZZ$1, 0))</f>
        <v/>
      </c>
      <c r="C712">
        <f>INDEX(resultados!$A$2:$ZZ$1302, 706, MATCH($B$3, resultados!$A$1:$ZZ$1, 0))</f>
        <v/>
      </c>
    </row>
    <row r="713">
      <c r="A713">
        <f>INDEX(resultados!$A$2:$ZZ$1302, 707, MATCH($B$1, resultados!$A$1:$ZZ$1, 0))</f>
        <v/>
      </c>
      <c r="B713">
        <f>INDEX(resultados!$A$2:$ZZ$1302, 707, MATCH($B$2, resultados!$A$1:$ZZ$1, 0))</f>
        <v/>
      </c>
      <c r="C713">
        <f>INDEX(resultados!$A$2:$ZZ$1302, 707, MATCH($B$3, resultados!$A$1:$ZZ$1, 0))</f>
        <v/>
      </c>
    </row>
    <row r="714">
      <c r="A714">
        <f>INDEX(resultados!$A$2:$ZZ$1302, 708, MATCH($B$1, resultados!$A$1:$ZZ$1, 0))</f>
        <v/>
      </c>
      <c r="B714">
        <f>INDEX(resultados!$A$2:$ZZ$1302, 708, MATCH($B$2, resultados!$A$1:$ZZ$1, 0))</f>
        <v/>
      </c>
      <c r="C714">
        <f>INDEX(resultados!$A$2:$ZZ$1302, 708, MATCH($B$3, resultados!$A$1:$ZZ$1, 0))</f>
        <v/>
      </c>
    </row>
    <row r="715">
      <c r="A715">
        <f>INDEX(resultados!$A$2:$ZZ$1302, 709, MATCH($B$1, resultados!$A$1:$ZZ$1, 0))</f>
        <v/>
      </c>
      <c r="B715">
        <f>INDEX(resultados!$A$2:$ZZ$1302, 709, MATCH($B$2, resultados!$A$1:$ZZ$1, 0))</f>
        <v/>
      </c>
      <c r="C715">
        <f>INDEX(resultados!$A$2:$ZZ$1302, 709, MATCH($B$3, resultados!$A$1:$ZZ$1, 0))</f>
        <v/>
      </c>
    </row>
    <row r="716">
      <c r="A716">
        <f>INDEX(resultados!$A$2:$ZZ$1302, 710, MATCH($B$1, resultados!$A$1:$ZZ$1, 0))</f>
        <v/>
      </c>
      <c r="B716">
        <f>INDEX(resultados!$A$2:$ZZ$1302, 710, MATCH($B$2, resultados!$A$1:$ZZ$1, 0))</f>
        <v/>
      </c>
      <c r="C716">
        <f>INDEX(resultados!$A$2:$ZZ$1302, 710, MATCH($B$3, resultados!$A$1:$ZZ$1, 0))</f>
        <v/>
      </c>
    </row>
    <row r="717">
      <c r="A717">
        <f>INDEX(resultados!$A$2:$ZZ$1302, 711, MATCH($B$1, resultados!$A$1:$ZZ$1, 0))</f>
        <v/>
      </c>
      <c r="B717">
        <f>INDEX(resultados!$A$2:$ZZ$1302, 711, MATCH($B$2, resultados!$A$1:$ZZ$1, 0))</f>
        <v/>
      </c>
      <c r="C717">
        <f>INDEX(resultados!$A$2:$ZZ$1302, 711, MATCH($B$3, resultados!$A$1:$ZZ$1, 0))</f>
        <v/>
      </c>
    </row>
    <row r="718">
      <c r="A718">
        <f>INDEX(resultados!$A$2:$ZZ$1302, 712, MATCH($B$1, resultados!$A$1:$ZZ$1, 0))</f>
        <v/>
      </c>
      <c r="B718">
        <f>INDEX(resultados!$A$2:$ZZ$1302, 712, MATCH($B$2, resultados!$A$1:$ZZ$1, 0))</f>
        <v/>
      </c>
      <c r="C718">
        <f>INDEX(resultados!$A$2:$ZZ$1302, 712, MATCH($B$3, resultados!$A$1:$ZZ$1, 0))</f>
        <v/>
      </c>
    </row>
    <row r="719">
      <c r="A719">
        <f>INDEX(resultados!$A$2:$ZZ$1302, 713, MATCH($B$1, resultados!$A$1:$ZZ$1, 0))</f>
        <v/>
      </c>
      <c r="B719">
        <f>INDEX(resultados!$A$2:$ZZ$1302, 713, MATCH($B$2, resultados!$A$1:$ZZ$1, 0))</f>
        <v/>
      </c>
      <c r="C719">
        <f>INDEX(resultados!$A$2:$ZZ$1302, 713, MATCH($B$3, resultados!$A$1:$ZZ$1, 0))</f>
        <v/>
      </c>
    </row>
    <row r="720">
      <c r="A720">
        <f>INDEX(resultados!$A$2:$ZZ$1302, 714, MATCH($B$1, resultados!$A$1:$ZZ$1, 0))</f>
        <v/>
      </c>
      <c r="B720">
        <f>INDEX(resultados!$A$2:$ZZ$1302, 714, MATCH($B$2, resultados!$A$1:$ZZ$1, 0))</f>
        <v/>
      </c>
      <c r="C720">
        <f>INDEX(resultados!$A$2:$ZZ$1302, 714, MATCH($B$3, resultados!$A$1:$ZZ$1, 0))</f>
        <v/>
      </c>
    </row>
    <row r="721">
      <c r="A721">
        <f>INDEX(resultados!$A$2:$ZZ$1302, 715, MATCH($B$1, resultados!$A$1:$ZZ$1, 0))</f>
        <v/>
      </c>
      <c r="B721">
        <f>INDEX(resultados!$A$2:$ZZ$1302, 715, MATCH($B$2, resultados!$A$1:$ZZ$1, 0))</f>
        <v/>
      </c>
      <c r="C721">
        <f>INDEX(resultados!$A$2:$ZZ$1302, 715, MATCH($B$3, resultados!$A$1:$ZZ$1, 0))</f>
        <v/>
      </c>
    </row>
    <row r="722">
      <c r="A722">
        <f>INDEX(resultados!$A$2:$ZZ$1302, 716, MATCH($B$1, resultados!$A$1:$ZZ$1, 0))</f>
        <v/>
      </c>
      <c r="B722">
        <f>INDEX(resultados!$A$2:$ZZ$1302, 716, MATCH($B$2, resultados!$A$1:$ZZ$1, 0))</f>
        <v/>
      </c>
      <c r="C722">
        <f>INDEX(resultados!$A$2:$ZZ$1302, 716, MATCH($B$3, resultados!$A$1:$ZZ$1, 0))</f>
        <v/>
      </c>
    </row>
    <row r="723">
      <c r="A723">
        <f>INDEX(resultados!$A$2:$ZZ$1302, 717, MATCH($B$1, resultados!$A$1:$ZZ$1, 0))</f>
        <v/>
      </c>
      <c r="B723">
        <f>INDEX(resultados!$A$2:$ZZ$1302, 717, MATCH($B$2, resultados!$A$1:$ZZ$1, 0))</f>
        <v/>
      </c>
      <c r="C723">
        <f>INDEX(resultados!$A$2:$ZZ$1302, 717, MATCH($B$3, resultados!$A$1:$ZZ$1, 0))</f>
        <v/>
      </c>
    </row>
    <row r="724">
      <c r="A724">
        <f>INDEX(resultados!$A$2:$ZZ$1302, 718, MATCH($B$1, resultados!$A$1:$ZZ$1, 0))</f>
        <v/>
      </c>
      <c r="B724">
        <f>INDEX(resultados!$A$2:$ZZ$1302, 718, MATCH($B$2, resultados!$A$1:$ZZ$1, 0))</f>
        <v/>
      </c>
      <c r="C724">
        <f>INDEX(resultados!$A$2:$ZZ$1302, 718, MATCH($B$3, resultados!$A$1:$ZZ$1, 0))</f>
        <v/>
      </c>
    </row>
    <row r="725">
      <c r="A725">
        <f>INDEX(resultados!$A$2:$ZZ$1302, 719, MATCH($B$1, resultados!$A$1:$ZZ$1, 0))</f>
        <v/>
      </c>
      <c r="B725">
        <f>INDEX(resultados!$A$2:$ZZ$1302, 719, MATCH($B$2, resultados!$A$1:$ZZ$1, 0))</f>
        <v/>
      </c>
      <c r="C725">
        <f>INDEX(resultados!$A$2:$ZZ$1302, 719, MATCH($B$3, resultados!$A$1:$ZZ$1, 0))</f>
        <v/>
      </c>
    </row>
    <row r="726">
      <c r="A726">
        <f>INDEX(resultados!$A$2:$ZZ$1302, 720, MATCH($B$1, resultados!$A$1:$ZZ$1, 0))</f>
        <v/>
      </c>
      <c r="B726">
        <f>INDEX(resultados!$A$2:$ZZ$1302, 720, MATCH($B$2, resultados!$A$1:$ZZ$1, 0))</f>
        <v/>
      </c>
      <c r="C726">
        <f>INDEX(resultados!$A$2:$ZZ$1302, 720, MATCH($B$3, resultados!$A$1:$ZZ$1, 0))</f>
        <v/>
      </c>
    </row>
    <row r="727">
      <c r="A727">
        <f>INDEX(resultados!$A$2:$ZZ$1302, 721, MATCH($B$1, resultados!$A$1:$ZZ$1, 0))</f>
        <v/>
      </c>
      <c r="B727">
        <f>INDEX(resultados!$A$2:$ZZ$1302, 721, MATCH($B$2, resultados!$A$1:$ZZ$1, 0))</f>
        <v/>
      </c>
      <c r="C727">
        <f>INDEX(resultados!$A$2:$ZZ$1302, 721, MATCH($B$3, resultados!$A$1:$ZZ$1, 0))</f>
        <v/>
      </c>
    </row>
    <row r="728">
      <c r="A728">
        <f>INDEX(resultados!$A$2:$ZZ$1302, 722, MATCH($B$1, resultados!$A$1:$ZZ$1, 0))</f>
        <v/>
      </c>
      <c r="B728">
        <f>INDEX(resultados!$A$2:$ZZ$1302, 722, MATCH($B$2, resultados!$A$1:$ZZ$1, 0))</f>
        <v/>
      </c>
      <c r="C728">
        <f>INDEX(resultados!$A$2:$ZZ$1302, 722, MATCH($B$3, resultados!$A$1:$ZZ$1, 0))</f>
        <v/>
      </c>
    </row>
    <row r="729">
      <c r="A729">
        <f>INDEX(resultados!$A$2:$ZZ$1302, 723, MATCH($B$1, resultados!$A$1:$ZZ$1, 0))</f>
        <v/>
      </c>
      <c r="B729">
        <f>INDEX(resultados!$A$2:$ZZ$1302, 723, MATCH($B$2, resultados!$A$1:$ZZ$1, 0))</f>
        <v/>
      </c>
      <c r="C729">
        <f>INDEX(resultados!$A$2:$ZZ$1302, 723, MATCH($B$3, resultados!$A$1:$ZZ$1, 0))</f>
        <v/>
      </c>
    </row>
    <row r="730">
      <c r="A730">
        <f>INDEX(resultados!$A$2:$ZZ$1302, 724, MATCH($B$1, resultados!$A$1:$ZZ$1, 0))</f>
        <v/>
      </c>
      <c r="B730">
        <f>INDEX(resultados!$A$2:$ZZ$1302, 724, MATCH($B$2, resultados!$A$1:$ZZ$1, 0))</f>
        <v/>
      </c>
      <c r="C730">
        <f>INDEX(resultados!$A$2:$ZZ$1302, 724, MATCH($B$3, resultados!$A$1:$ZZ$1, 0))</f>
        <v/>
      </c>
    </row>
    <row r="731">
      <c r="A731">
        <f>INDEX(resultados!$A$2:$ZZ$1302, 725, MATCH($B$1, resultados!$A$1:$ZZ$1, 0))</f>
        <v/>
      </c>
      <c r="B731">
        <f>INDEX(resultados!$A$2:$ZZ$1302, 725, MATCH($B$2, resultados!$A$1:$ZZ$1, 0))</f>
        <v/>
      </c>
      <c r="C731">
        <f>INDEX(resultados!$A$2:$ZZ$1302, 725, MATCH($B$3, resultados!$A$1:$ZZ$1, 0))</f>
        <v/>
      </c>
    </row>
    <row r="732">
      <c r="A732">
        <f>INDEX(resultados!$A$2:$ZZ$1302, 726, MATCH($B$1, resultados!$A$1:$ZZ$1, 0))</f>
        <v/>
      </c>
      <c r="B732">
        <f>INDEX(resultados!$A$2:$ZZ$1302, 726, MATCH($B$2, resultados!$A$1:$ZZ$1, 0))</f>
        <v/>
      </c>
      <c r="C732">
        <f>INDEX(resultados!$A$2:$ZZ$1302, 726, MATCH($B$3, resultados!$A$1:$ZZ$1, 0))</f>
        <v/>
      </c>
    </row>
    <row r="733">
      <c r="A733">
        <f>INDEX(resultados!$A$2:$ZZ$1302, 727, MATCH($B$1, resultados!$A$1:$ZZ$1, 0))</f>
        <v/>
      </c>
      <c r="B733">
        <f>INDEX(resultados!$A$2:$ZZ$1302, 727, MATCH($B$2, resultados!$A$1:$ZZ$1, 0))</f>
        <v/>
      </c>
      <c r="C733">
        <f>INDEX(resultados!$A$2:$ZZ$1302, 727, MATCH($B$3, resultados!$A$1:$ZZ$1, 0))</f>
        <v/>
      </c>
    </row>
    <row r="734">
      <c r="A734">
        <f>INDEX(resultados!$A$2:$ZZ$1302, 728, MATCH($B$1, resultados!$A$1:$ZZ$1, 0))</f>
        <v/>
      </c>
      <c r="B734">
        <f>INDEX(resultados!$A$2:$ZZ$1302, 728, MATCH($B$2, resultados!$A$1:$ZZ$1, 0))</f>
        <v/>
      </c>
      <c r="C734">
        <f>INDEX(resultados!$A$2:$ZZ$1302, 728, MATCH($B$3, resultados!$A$1:$ZZ$1, 0))</f>
        <v/>
      </c>
    </row>
    <row r="735">
      <c r="A735">
        <f>INDEX(resultados!$A$2:$ZZ$1302, 729, MATCH($B$1, resultados!$A$1:$ZZ$1, 0))</f>
        <v/>
      </c>
      <c r="B735">
        <f>INDEX(resultados!$A$2:$ZZ$1302, 729, MATCH($B$2, resultados!$A$1:$ZZ$1, 0))</f>
        <v/>
      </c>
      <c r="C735">
        <f>INDEX(resultados!$A$2:$ZZ$1302, 729, MATCH($B$3, resultados!$A$1:$ZZ$1, 0))</f>
        <v/>
      </c>
    </row>
    <row r="736">
      <c r="A736">
        <f>INDEX(resultados!$A$2:$ZZ$1302, 730, MATCH($B$1, resultados!$A$1:$ZZ$1, 0))</f>
        <v/>
      </c>
      <c r="B736">
        <f>INDEX(resultados!$A$2:$ZZ$1302, 730, MATCH($B$2, resultados!$A$1:$ZZ$1, 0))</f>
        <v/>
      </c>
      <c r="C736">
        <f>INDEX(resultados!$A$2:$ZZ$1302, 730, MATCH($B$3, resultados!$A$1:$ZZ$1, 0))</f>
        <v/>
      </c>
    </row>
    <row r="737">
      <c r="A737">
        <f>INDEX(resultados!$A$2:$ZZ$1302, 731, MATCH($B$1, resultados!$A$1:$ZZ$1, 0))</f>
        <v/>
      </c>
      <c r="B737">
        <f>INDEX(resultados!$A$2:$ZZ$1302, 731, MATCH($B$2, resultados!$A$1:$ZZ$1, 0))</f>
        <v/>
      </c>
      <c r="C737">
        <f>INDEX(resultados!$A$2:$ZZ$1302, 731, MATCH($B$3, resultados!$A$1:$ZZ$1, 0))</f>
        <v/>
      </c>
    </row>
    <row r="738">
      <c r="A738">
        <f>INDEX(resultados!$A$2:$ZZ$1302, 732, MATCH($B$1, resultados!$A$1:$ZZ$1, 0))</f>
        <v/>
      </c>
      <c r="B738">
        <f>INDEX(resultados!$A$2:$ZZ$1302, 732, MATCH($B$2, resultados!$A$1:$ZZ$1, 0))</f>
        <v/>
      </c>
      <c r="C738">
        <f>INDEX(resultados!$A$2:$ZZ$1302, 732, MATCH($B$3, resultados!$A$1:$ZZ$1, 0))</f>
        <v/>
      </c>
    </row>
    <row r="739">
      <c r="A739">
        <f>INDEX(resultados!$A$2:$ZZ$1302, 733, MATCH($B$1, resultados!$A$1:$ZZ$1, 0))</f>
        <v/>
      </c>
      <c r="B739">
        <f>INDEX(resultados!$A$2:$ZZ$1302, 733, MATCH($B$2, resultados!$A$1:$ZZ$1, 0))</f>
        <v/>
      </c>
      <c r="C739">
        <f>INDEX(resultados!$A$2:$ZZ$1302, 733, MATCH($B$3, resultados!$A$1:$ZZ$1, 0))</f>
        <v/>
      </c>
    </row>
    <row r="740">
      <c r="A740">
        <f>INDEX(resultados!$A$2:$ZZ$1302, 734, MATCH($B$1, resultados!$A$1:$ZZ$1, 0))</f>
        <v/>
      </c>
      <c r="B740">
        <f>INDEX(resultados!$A$2:$ZZ$1302, 734, MATCH($B$2, resultados!$A$1:$ZZ$1, 0))</f>
        <v/>
      </c>
      <c r="C740">
        <f>INDEX(resultados!$A$2:$ZZ$1302, 734, MATCH($B$3, resultados!$A$1:$ZZ$1, 0))</f>
        <v/>
      </c>
    </row>
    <row r="741">
      <c r="A741">
        <f>INDEX(resultados!$A$2:$ZZ$1302, 735, MATCH($B$1, resultados!$A$1:$ZZ$1, 0))</f>
        <v/>
      </c>
      <c r="B741">
        <f>INDEX(resultados!$A$2:$ZZ$1302, 735, MATCH($B$2, resultados!$A$1:$ZZ$1, 0))</f>
        <v/>
      </c>
      <c r="C741">
        <f>INDEX(resultados!$A$2:$ZZ$1302, 735, MATCH($B$3, resultados!$A$1:$ZZ$1, 0))</f>
        <v/>
      </c>
    </row>
    <row r="742">
      <c r="A742">
        <f>INDEX(resultados!$A$2:$ZZ$1302, 736, MATCH($B$1, resultados!$A$1:$ZZ$1, 0))</f>
        <v/>
      </c>
      <c r="B742">
        <f>INDEX(resultados!$A$2:$ZZ$1302, 736, MATCH($B$2, resultados!$A$1:$ZZ$1, 0))</f>
        <v/>
      </c>
      <c r="C742">
        <f>INDEX(resultados!$A$2:$ZZ$1302, 736, MATCH($B$3, resultados!$A$1:$ZZ$1, 0))</f>
        <v/>
      </c>
    </row>
    <row r="743">
      <c r="A743">
        <f>INDEX(resultados!$A$2:$ZZ$1302, 737, MATCH($B$1, resultados!$A$1:$ZZ$1, 0))</f>
        <v/>
      </c>
      <c r="B743">
        <f>INDEX(resultados!$A$2:$ZZ$1302, 737, MATCH($B$2, resultados!$A$1:$ZZ$1, 0))</f>
        <v/>
      </c>
      <c r="C743">
        <f>INDEX(resultados!$A$2:$ZZ$1302, 737, MATCH($B$3, resultados!$A$1:$ZZ$1, 0))</f>
        <v/>
      </c>
    </row>
    <row r="744">
      <c r="A744">
        <f>INDEX(resultados!$A$2:$ZZ$1302, 738, MATCH($B$1, resultados!$A$1:$ZZ$1, 0))</f>
        <v/>
      </c>
      <c r="B744">
        <f>INDEX(resultados!$A$2:$ZZ$1302, 738, MATCH($B$2, resultados!$A$1:$ZZ$1, 0))</f>
        <v/>
      </c>
      <c r="C744">
        <f>INDEX(resultados!$A$2:$ZZ$1302, 738, MATCH($B$3, resultados!$A$1:$ZZ$1, 0))</f>
        <v/>
      </c>
    </row>
    <row r="745">
      <c r="A745">
        <f>INDEX(resultados!$A$2:$ZZ$1302, 739, MATCH($B$1, resultados!$A$1:$ZZ$1, 0))</f>
        <v/>
      </c>
      <c r="B745">
        <f>INDEX(resultados!$A$2:$ZZ$1302, 739, MATCH($B$2, resultados!$A$1:$ZZ$1, 0))</f>
        <v/>
      </c>
      <c r="C745">
        <f>INDEX(resultados!$A$2:$ZZ$1302, 739, MATCH($B$3, resultados!$A$1:$ZZ$1, 0))</f>
        <v/>
      </c>
    </row>
    <row r="746">
      <c r="A746">
        <f>INDEX(resultados!$A$2:$ZZ$1302, 740, MATCH($B$1, resultados!$A$1:$ZZ$1, 0))</f>
        <v/>
      </c>
      <c r="B746">
        <f>INDEX(resultados!$A$2:$ZZ$1302, 740, MATCH($B$2, resultados!$A$1:$ZZ$1, 0))</f>
        <v/>
      </c>
      <c r="C746">
        <f>INDEX(resultados!$A$2:$ZZ$1302, 740, MATCH($B$3, resultados!$A$1:$ZZ$1, 0))</f>
        <v/>
      </c>
    </row>
    <row r="747">
      <c r="A747">
        <f>INDEX(resultados!$A$2:$ZZ$1302, 741, MATCH($B$1, resultados!$A$1:$ZZ$1, 0))</f>
        <v/>
      </c>
      <c r="B747">
        <f>INDEX(resultados!$A$2:$ZZ$1302, 741, MATCH($B$2, resultados!$A$1:$ZZ$1, 0))</f>
        <v/>
      </c>
      <c r="C747">
        <f>INDEX(resultados!$A$2:$ZZ$1302, 741, MATCH($B$3, resultados!$A$1:$ZZ$1, 0))</f>
        <v/>
      </c>
    </row>
    <row r="748">
      <c r="A748">
        <f>INDEX(resultados!$A$2:$ZZ$1302, 742, MATCH($B$1, resultados!$A$1:$ZZ$1, 0))</f>
        <v/>
      </c>
      <c r="B748">
        <f>INDEX(resultados!$A$2:$ZZ$1302, 742, MATCH($B$2, resultados!$A$1:$ZZ$1, 0))</f>
        <v/>
      </c>
      <c r="C748">
        <f>INDEX(resultados!$A$2:$ZZ$1302, 742, MATCH($B$3, resultados!$A$1:$ZZ$1, 0))</f>
        <v/>
      </c>
    </row>
    <row r="749">
      <c r="A749">
        <f>INDEX(resultados!$A$2:$ZZ$1302, 743, MATCH($B$1, resultados!$A$1:$ZZ$1, 0))</f>
        <v/>
      </c>
      <c r="B749">
        <f>INDEX(resultados!$A$2:$ZZ$1302, 743, MATCH($B$2, resultados!$A$1:$ZZ$1, 0))</f>
        <v/>
      </c>
      <c r="C749">
        <f>INDEX(resultados!$A$2:$ZZ$1302, 743, MATCH($B$3, resultados!$A$1:$ZZ$1, 0))</f>
        <v/>
      </c>
    </row>
    <row r="750">
      <c r="A750">
        <f>INDEX(resultados!$A$2:$ZZ$1302, 744, MATCH($B$1, resultados!$A$1:$ZZ$1, 0))</f>
        <v/>
      </c>
      <c r="B750">
        <f>INDEX(resultados!$A$2:$ZZ$1302, 744, MATCH($B$2, resultados!$A$1:$ZZ$1, 0))</f>
        <v/>
      </c>
      <c r="C750">
        <f>INDEX(resultados!$A$2:$ZZ$1302, 744, MATCH($B$3, resultados!$A$1:$ZZ$1, 0))</f>
        <v/>
      </c>
    </row>
    <row r="751">
      <c r="A751">
        <f>INDEX(resultados!$A$2:$ZZ$1302, 745, MATCH($B$1, resultados!$A$1:$ZZ$1, 0))</f>
        <v/>
      </c>
      <c r="B751">
        <f>INDEX(resultados!$A$2:$ZZ$1302, 745, MATCH($B$2, resultados!$A$1:$ZZ$1, 0))</f>
        <v/>
      </c>
      <c r="C751">
        <f>INDEX(resultados!$A$2:$ZZ$1302, 745, MATCH($B$3, resultados!$A$1:$ZZ$1, 0))</f>
        <v/>
      </c>
    </row>
    <row r="752">
      <c r="A752">
        <f>INDEX(resultados!$A$2:$ZZ$1302, 746, MATCH($B$1, resultados!$A$1:$ZZ$1, 0))</f>
        <v/>
      </c>
      <c r="B752">
        <f>INDEX(resultados!$A$2:$ZZ$1302, 746, MATCH($B$2, resultados!$A$1:$ZZ$1, 0))</f>
        <v/>
      </c>
      <c r="C752">
        <f>INDEX(resultados!$A$2:$ZZ$1302, 746, MATCH($B$3, resultados!$A$1:$ZZ$1, 0))</f>
        <v/>
      </c>
    </row>
    <row r="753">
      <c r="A753">
        <f>INDEX(resultados!$A$2:$ZZ$1302, 747, MATCH($B$1, resultados!$A$1:$ZZ$1, 0))</f>
        <v/>
      </c>
      <c r="B753">
        <f>INDEX(resultados!$A$2:$ZZ$1302, 747, MATCH($B$2, resultados!$A$1:$ZZ$1, 0))</f>
        <v/>
      </c>
      <c r="C753">
        <f>INDEX(resultados!$A$2:$ZZ$1302, 747, MATCH($B$3, resultados!$A$1:$ZZ$1, 0))</f>
        <v/>
      </c>
    </row>
    <row r="754">
      <c r="A754">
        <f>INDEX(resultados!$A$2:$ZZ$1302, 748, MATCH($B$1, resultados!$A$1:$ZZ$1, 0))</f>
        <v/>
      </c>
      <c r="B754">
        <f>INDEX(resultados!$A$2:$ZZ$1302, 748, MATCH($B$2, resultados!$A$1:$ZZ$1, 0))</f>
        <v/>
      </c>
      <c r="C754">
        <f>INDEX(resultados!$A$2:$ZZ$1302, 748, MATCH($B$3, resultados!$A$1:$ZZ$1, 0))</f>
        <v/>
      </c>
    </row>
    <row r="755">
      <c r="A755">
        <f>INDEX(resultados!$A$2:$ZZ$1302, 749, MATCH($B$1, resultados!$A$1:$ZZ$1, 0))</f>
        <v/>
      </c>
      <c r="B755">
        <f>INDEX(resultados!$A$2:$ZZ$1302, 749, MATCH($B$2, resultados!$A$1:$ZZ$1, 0))</f>
        <v/>
      </c>
      <c r="C755">
        <f>INDEX(resultados!$A$2:$ZZ$1302, 749, MATCH($B$3, resultados!$A$1:$ZZ$1, 0))</f>
        <v/>
      </c>
    </row>
    <row r="756">
      <c r="A756">
        <f>INDEX(resultados!$A$2:$ZZ$1302, 750, MATCH($B$1, resultados!$A$1:$ZZ$1, 0))</f>
        <v/>
      </c>
      <c r="B756">
        <f>INDEX(resultados!$A$2:$ZZ$1302, 750, MATCH($B$2, resultados!$A$1:$ZZ$1, 0))</f>
        <v/>
      </c>
      <c r="C756">
        <f>INDEX(resultados!$A$2:$ZZ$1302, 750, MATCH($B$3, resultados!$A$1:$ZZ$1, 0))</f>
        <v/>
      </c>
    </row>
    <row r="757">
      <c r="A757">
        <f>INDEX(resultados!$A$2:$ZZ$1302, 751, MATCH($B$1, resultados!$A$1:$ZZ$1, 0))</f>
        <v/>
      </c>
      <c r="B757">
        <f>INDEX(resultados!$A$2:$ZZ$1302, 751, MATCH($B$2, resultados!$A$1:$ZZ$1, 0))</f>
        <v/>
      </c>
      <c r="C757">
        <f>INDEX(resultados!$A$2:$ZZ$1302, 751, MATCH($B$3, resultados!$A$1:$ZZ$1, 0))</f>
        <v/>
      </c>
    </row>
    <row r="758">
      <c r="A758">
        <f>INDEX(resultados!$A$2:$ZZ$1302, 752, MATCH($B$1, resultados!$A$1:$ZZ$1, 0))</f>
        <v/>
      </c>
      <c r="B758">
        <f>INDEX(resultados!$A$2:$ZZ$1302, 752, MATCH($B$2, resultados!$A$1:$ZZ$1, 0))</f>
        <v/>
      </c>
      <c r="C758">
        <f>INDEX(resultados!$A$2:$ZZ$1302, 752, MATCH($B$3, resultados!$A$1:$ZZ$1, 0))</f>
        <v/>
      </c>
    </row>
    <row r="759">
      <c r="A759">
        <f>INDEX(resultados!$A$2:$ZZ$1302, 753, MATCH($B$1, resultados!$A$1:$ZZ$1, 0))</f>
        <v/>
      </c>
      <c r="B759">
        <f>INDEX(resultados!$A$2:$ZZ$1302, 753, MATCH($B$2, resultados!$A$1:$ZZ$1, 0))</f>
        <v/>
      </c>
      <c r="C759">
        <f>INDEX(resultados!$A$2:$ZZ$1302, 753, MATCH($B$3, resultados!$A$1:$ZZ$1, 0))</f>
        <v/>
      </c>
    </row>
    <row r="760">
      <c r="A760">
        <f>INDEX(resultados!$A$2:$ZZ$1302, 754, MATCH($B$1, resultados!$A$1:$ZZ$1, 0))</f>
        <v/>
      </c>
      <c r="B760">
        <f>INDEX(resultados!$A$2:$ZZ$1302, 754, MATCH($B$2, resultados!$A$1:$ZZ$1, 0))</f>
        <v/>
      </c>
      <c r="C760">
        <f>INDEX(resultados!$A$2:$ZZ$1302, 754, MATCH($B$3, resultados!$A$1:$ZZ$1, 0))</f>
        <v/>
      </c>
    </row>
    <row r="761">
      <c r="A761">
        <f>INDEX(resultados!$A$2:$ZZ$1302, 755, MATCH($B$1, resultados!$A$1:$ZZ$1, 0))</f>
        <v/>
      </c>
      <c r="B761">
        <f>INDEX(resultados!$A$2:$ZZ$1302, 755, MATCH($B$2, resultados!$A$1:$ZZ$1, 0))</f>
        <v/>
      </c>
      <c r="C761">
        <f>INDEX(resultados!$A$2:$ZZ$1302, 755, MATCH($B$3, resultados!$A$1:$ZZ$1, 0))</f>
        <v/>
      </c>
    </row>
    <row r="762">
      <c r="A762">
        <f>INDEX(resultados!$A$2:$ZZ$1302, 756, MATCH($B$1, resultados!$A$1:$ZZ$1, 0))</f>
        <v/>
      </c>
      <c r="B762">
        <f>INDEX(resultados!$A$2:$ZZ$1302, 756, MATCH($B$2, resultados!$A$1:$ZZ$1, 0))</f>
        <v/>
      </c>
      <c r="C762">
        <f>INDEX(resultados!$A$2:$ZZ$1302, 756, MATCH($B$3, resultados!$A$1:$ZZ$1, 0))</f>
        <v/>
      </c>
    </row>
    <row r="763">
      <c r="A763">
        <f>INDEX(resultados!$A$2:$ZZ$1302, 757, MATCH($B$1, resultados!$A$1:$ZZ$1, 0))</f>
        <v/>
      </c>
      <c r="B763">
        <f>INDEX(resultados!$A$2:$ZZ$1302, 757, MATCH($B$2, resultados!$A$1:$ZZ$1, 0))</f>
        <v/>
      </c>
      <c r="C763">
        <f>INDEX(resultados!$A$2:$ZZ$1302, 757, MATCH($B$3, resultados!$A$1:$ZZ$1, 0))</f>
        <v/>
      </c>
    </row>
    <row r="764">
      <c r="A764">
        <f>INDEX(resultados!$A$2:$ZZ$1302, 758, MATCH($B$1, resultados!$A$1:$ZZ$1, 0))</f>
        <v/>
      </c>
      <c r="B764">
        <f>INDEX(resultados!$A$2:$ZZ$1302, 758, MATCH($B$2, resultados!$A$1:$ZZ$1, 0))</f>
        <v/>
      </c>
      <c r="C764">
        <f>INDEX(resultados!$A$2:$ZZ$1302, 758, MATCH($B$3, resultados!$A$1:$ZZ$1, 0))</f>
        <v/>
      </c>
    </row>
    <row r="765">
      <c r="A765">
        <f>INDEX(resultados!$A$2:$ZZ$1302, 759, MATCH($B$1, resultados!$A$1:$ZZ$1, 0))</f>
        <v/>
      </c>
      <c r="B765">
        <f>INDEX(resultados!$A$2:$ZZ$1302, 759, MATCH($B$2, resultados!$A$1:$ZZ$1, 0))</f>
        <v/>
      </c>
      <c r="C765">
        <f>INDEX(resultados!$A$2:$ZZ$1302, 759, MATCH($B$3, resultados!$A$1:$ZZ$1, 0))</f>
        <v/>
      </c>
    </row>
    <row r="766">
      <c r="A766">
        <f>INDEX(resultados!$A$2:$ZZ$1302, 760, MATCH($B$1, resultados!$A$1:$ZZ$1, 0))</f>
        <v/>
      </c>
      <c r="B766">
        <f>INDEX(resultados!$A$2:$ZZ$1302, 760, MATCH($B$2, resultados!$A$1:$ZZ$1, 0))</f>
        <v/>
      </c>
      <c r="C766">
        <f>INDEX(resultados!$A$2:$ZZ$1302, 760, MATCH($B$3, resultados!$A$1:$ZZ$1, 0))</f>
        <v/>
      </c>
    </row>
    <row r="767">
      <c r="A767">
        <f>INDEX(resultados!$A$2:$ZZ$1302, 761, MATCH($B$1, resultados!$A$1:$ZZ$1, 0))</f>
        <v/>
      </c>
      <c r="B767">
        <f>INDEX(resultados!$A$2:$ZZ$1302, 761, MATCH($B$2, resultados!$A$1:$ZZ$1, 0))</f>
        <v/>
      </c>
      <c r="C767">
        <f>INDEX(resultados!$A$2:$ZZ$1302, 761, MATCH($B$3, resultados!$A$1:$ZZ$1, 0))</f>
        <v/>
      </c>
    </row>
    <row r="768">
      <c r="A768">
        <f>INDEX(resultados!$A$2:$ZZ$1302, 762, MATCH($B$1, resultados!$A$1:$ZZ$1, 0))</f>
        <v/>
      </c>
      <c r="B768">
        <f>INDEX(resultados!$A$2:$ZZ$1302, 762, MATCH($B$2, resultados!$A$1:$ZZ$1, 0))</f>
        <v/>
      </c>
      <c r="C768">
        <f>INDEX(resultados!$A$2:$ZZ$1302, 762, MATCH($B$3, resultados!$A$1:$ZZ$1, 0))</f>
        <v/>
      </c>
    </row>
    <row r="769">
      <c r="A769">
        <f>INDEX(resultados!$A$2:$ZZ$1302, 763, MATCH($B$1, resultados!$A$1:$ZZ$1, 0))</f>
        <v/>
      </c>
      <c r="B769">
        <f>INDEX(resultados!$A$2:$ZZ$1302, 763, MATCH($B$2, resultados!$A$1:$ZZ$1, 0))</f>
        <v/>
      </c>
      <c r="C769">
        <f>INDEX(resultados!$A$2:$ZZ$1302, 763, MATCH($B$3, resultados!$A$1:$ZZ$1, 0))</f>
        <v/>
      </c>
    </row>
    <row r="770">
      <c r="A770">
        <f>INDEX(resultados!$A$2:$ZZ$1302, 764, MATCH($B$1, resultados!$A$1:$ZZ$1, 0))</f>
        <v/>
      </c>
      <c r="B770">
        <f>INDEX(resultados!$A$2:$ZZ$1302, 764, MATCH($B$2, resultados!$A$1:$ZZ$1, 0))</f>
        <v/>
      </c>
      <c r="C770">
        <f>INDEX(resultados!$A$2:$ZZ$1302, 764, MATCH($B$3, resultados!$A$1:$ZZ$1, 0))</f>
        <v/>
      </c>
    </row>
    <row r="771">
      <c r="A771">
        <f>INDEX(resultados!$A$2:$ZZ$1302, 765, MATCH($B$1, resultados!$A$1:$ZZ$1, 0))</f>
        <v/>
      </c>
      <c r="B771">
        <f>INDEX(resultados!$A$2:$ZZ$1302, 765, MATCH($B$2, resultados!$A$1:$ZZ$1, 0))</f>
        <v/>
      </c>
      <c r="C771">
        <f>INDEX(resultados!$A$2:$ZZ$1302, 765, MATCH($B$3, resultados!$A$1:$ZZ$1, 0))</f>
        <v/>
      </c>
    </row>
    <row r="772">
      <c r="A772">
        <f>INDEX(resultados!$A$2:$ZZ$1302, 766, MATCH($B$1, resultados!$A$1:$ZZ$1, 0))</f>
        <v/>
      </c>
      <c r="B772">
        <f>INDEX(resultados!$A$2:$ZZ$1302, 766, MATCH($B$2, resultados!$A$1:$ZZ$1, 0))</f>
        <v/>
      </c>
      <c r="C772">
        <f>INDEX(resultados!$A$2:$ZZ$1302, 766, MATCH($B$3, resultados!$A$1:$ZZ$1, 0))</f>
        <v/>
      </c>
    </row>
    <row r="773">
      <c r="A773">
        <f>INDEX(resultados!$A$2:$ZZ$1302, 767, MATCH($B$1, resultados!$A$1:$ZZ$1, 0))</f>
        <v/>
      </c>
      <c r="B773">
        <f>INDEX(resultados!$A$2:$ZZ$1302, 767, MATCH($B$2, resultados!$A$1:$ZZ$1, 0))</f>
        <v/>
      </c>
      <c r="C773">
        <f>INDEX(resultados!$A$2:$ZZ$1302, 767, MATCH($B$3, resultados!$A$1:$ZZ$1, 0))</f>
        <v/>
      </c>
    </row>
    <row r="774">
      <c r="A774">
        <f>INDEX(resultados!$A$2:$ZZ$1302, 768, MATCH($B$1, resultados!$A$1:$ZZ$1, 0))</f>
        <v/>
      </c>
      <c r="B774">
        <f>INDEX(resultados!$A$2:$ZZ$1302, 768, MATCH($B$2, resultados!$A$1:$ZZ$1, 0))</f>
        <v/>
      </c>
      <c r="C774">
        <f>INDEX(resultados!$A$2:$ZZ$1302, 768, MATCH($B$3, resultados!$A$1:$ZZ$1, 0))</f>
        <v/>
      </c>
    </row>
    <row r="775">
      <c r="A775">
        <f>INDEX(resultados!$A$2:$ZZ$1302, 769, MATCH($B$1, resultados!$A$1:$ZZ$1, 0))</f>
        <v/>
      </c>
      <c r="B775">
        <f>INDEX(resultados!$A$2:$ZZ$1302, 769, MATCH($B$2, resultados!$A$1:$ZZ$1, 0))</f>
        <v/>
      </c>
      <c r="C775">
        <f>INDEX(resultados!$A$2:$ZZ$1302, 769, MATCH($B$3, resultados!$A$1:$ZZ$1, 0))</f>
        <v/>
      </c>
    </row>
    <row r="776">
      <c r="A776">
        <f>INDEX(resultados!$A$2:$ZZ$1302, 770, MATCH($B$1, resultados!$A$1:$ZZ$1, 0))</f>
        <v/>
      </c>
      <c r="B776">
        <f>INDEX(resultados!$A$2:$ZZ$1302, 770, MATCH($B$2, resultados!$A$1:$ZZ$1, 0))</f>
        <v/>
      </c>
      <c r="C776">
        <f>INDEX(resultados!$A$2:$ZZ$1302, 770, MATCH($B$3, resultados!$A$1:$ZZ$1, 0))</f>
        <v/>
      </c>
    </row>
    <row r="777">
      <c r="A777">
        <f>INDEX(resultados!$A$2:$ZZ$1302, 771, MATCH($B$1, resultados!$A$1:$ZZ$1, 0))</f>
        <v/>
      </c>
      <c r="B777">
        <f>INDEX(resultados!$A$2:$ZZ$1302, 771, MATCH($B$2, resultados!$A$1:$ZZ$1, 0))</f>
        <v/>
      </c>
      <c r="C777">
        <f>INDEX(resultados!$A$2:$ZZ$1302, 771, MATCH($B$3, resultados!$A$1:$ZZ$1, 0))</f>
        <v/>
      </c>
    </row>
    <row r="778">
      <c r="A778">
        <f>INDEX(resultados!$A$2:$ZZ$1302, 772, MATCH($B$1, resultados!$A$1:$ZZ$1, 0))</f>
        <v/>
      </c>
      <c r="B778">
        <f>INDEX(resultados!$A$2:$ZZ$1302, 772, MATCH($B$2, resultados!$A$1:$ZZ$1, 0))</f>
        <v/>
      </c>
      <c r="C778">
        <f>INDEX(resultados!$A$2:$ZZ$1302, 772, MATCH($B$3, resultados!$A$1:$ZZ$1, 0))</f>
        <v/>
      </c>
    </row>
    <row r="779">
      <c r="A779">
        <f>INDEX(resultados!$A$2:$ZZ$1302, 773, MATCH($B$1, resultados!$A$1:$ZZ$1, 0))</f>
        <v/>
      </c>
      <c r="B779">
        <f>INDEX(resultados!$A$2:$ZZ$1302, 773, MATCH($B$2, resultados!$A$1:$ZZ$1, 0))</f>
        <v/>
      </c>
      <c r="C779">
        <f>INDEX(resultados!$A$2:$ZZ$1302, 773, MATCH($B$3, resultados!$A$1:$ZZ$1, 0))</f>
        <v/>
      </c>
    </row>
    <row r="780">
      <c r="A780">
        <f>INDEX(resultados!$A$2:$ZZ$1302, 774, MATCH($B$1, resultados!$A$1:$ZZ$1, 0))</f>
        <v/>
      </c>
      <c r="B780">
        <f>INDEX(resultados!$A$2:$ZZ$1302, 774, MATCH($B$2, resultados!$A$1:$ZZ$1, 0))</f>
        <v/>
      </c>
      <c r="C780">
        <f>INDEX(resultados!$A$2:$ZZ$1302, 774, MATCH($B$3, resultados!$A$1:$ZZ$1, 0))</f>
        <v/>
      </c>
    </row>
    <row r="781">
      <c r="A781">
        <f>INDEX(resultados!$A$2:$ZZ$1302, 775, MATCH($B$1, resultados!$A$1:$ZZ$1, 0))</f>
        <v/>
      </c>
      <c r="B781">
        <f>INDEX(resultados!$A$2:$ZZ$1302, 775, MATCH($B$2, resultados!$A$1:$ZZ$1, 0))</f>
        <v/>
      </c>
      <c r="C781">
        <f>INDEX(resultados!$A$2:$ZZ$1302, 775, MATCH($B$3, resultados!$A$1:$ZZ$1, 0))</f>
        <v/>
      </c>
    </row>
    <row r="782">
      <c r="A782">
        <f>INDEX(resultados!$A$2:$ZZ$1302, 776, MATCH($B$1, resultados!$A$1:$ZZ$1, 0))</f>
        <v/>
      </c>
      <c r="B782">
        <f>INDEX(resultados!$A$2:$ZZ$1302, 776, MATCH($B$2, resultados!$A$1:$ZZ$1, 0))</f>
        <v/>
      </c>
      <c r="C782">
        <f>INDEX(resultados!$A$2:$ZZ$1302, 776, MATCH($B$3, resultados!$A$1:$ZZ$1, 0))</f>
        <v/>
      </c>
    </row>
    <row r="783">
      <c r="A783">
        <f>INDEX(resultados!$A$2:$ZZ$1302, 777, MATCH($B$1, resultados!$A$1:$ZZ$1, 0))</f>
        <v/>
      </c>
      <c r="B783">
        <f>INDEX(resultados!$A$2:$ZZ$1302, 777, MATCH($B$2, resultados!$A$1:$ZZ$1, 0))</f>
        <v/>
      </c>
      <c r="C783">
        <f>INDEX(resultados!$A$2:$ZZ$1302, 777, MATCH($B$3, resultados!$A$1:$ZZ$1, 0))</f>
        <v/>
      </c>
    </row>
    <row r="784">
      <c r="A784">
        <f>INDEX(resultados!$A$2:$ZZ$1302, 778, MATCH($B$1, resultados!$A$1:$ZZ$1, 0))</f>
        <v/>
      </c>
      <c r="B784">
        <f>INDEX(resultados!$A$2:$ZZ$1302, 778, MATCH($B$2, resultados!$A$1:$ZZ$1, 0))</f>
        <v/>
      </c>
      <c r="C784">
        <f>INDEX(resultados!$A$2:$ZZ$1302, 778, MATCH($B$3, resultados!$A$1:$ZZ$1, 0))</f>
        <v/>
      </c>
    </row>
    <row r="785">
      <c r="A785">
        <f>INDEX(resultados!$A$2:$ZZ$1302, 779, MATCH($B$1, resultados!$A$1:$ZZ$1, 0))</f>
        <v/>
      </c>
      <c r="B785">
        <f>INDEX(resultados!$A$2:$ZZ$1302, 779, MATCH($B$2, resultados!$A$1:$ZZ$1, 0))</f>
        <v/>
      </c>
      <c r="C785">
        <f>INDEX(resultados!$A$2:$ZZ$1302, 779, MATCH($B$3, resultados!$A$1:$ZZ$1, 0))</f>
        <v/>
      </c>
    </row>
    <row r="786">
      <c r="A786">
        <f>INDEX(resultados!$A$2:$ZZ$1302, 780, MATCH($B$1, resultados!$A$1:$ZZ$1, 0))</f>
        <v/>
      </c>
      <c r="B786">
        <f>INDEX(resultados!$A$2:$ZZ$1302, 780, MATCH($B$2, resultados!$A$1:$ZZ$1, 0))</f>
        <v/>
      </c>
      <c r="C786">
        <f>INDEX(resultados!$A$2:$ZZ$1302, 780, MATCH($B$3, resultados!$A$1:$ZZ$1, 0))</f>
        <v/>
      </c>
    </row>
    <row r="787">
      <c r="A787">
        <f>INDEX(resultados!$A$2:$ZZ$1302, 781, MATCH($B$1, resultados!$A$1:$ZZ$1, 0))</f>
        <v/>
      </c>
      <c r="B787">
        <f>INDEX(resultados!$A$2:$ZZ$1302, 781, MATCH($B$2, resultados!$A$1:$ZZ$1, 0))</f>
        <v/>
      </c>
      <c r="C787">
        <f>INDEX(resultados!$A$2:$ZZ$1302, 781, MATCH($B$3, resultados!$A$1:$ZZ$1, 0))</f>
        <v/>
      </c>
    </row>
    <row r="788">
      <c r="A788">
        <f>INDEX(resultados!$A$2:$ZZ$1302, 782, MATCH($B$1, resultados!$A$1:$ZZ$1, 0))</f>
        <v/>
      </c>
      <c r="B788">
        <f>INDEX(resultados!$A$2:$ZZ$1302, 782, MATCH($B$2, resultados!$A$1:$ZZ$1, 0))</f>
        <v/>
      </c>
      <c r="C788">
        <f>INDEX(resultados!$A$2:$ZZ$1302, 782, MATCH($B$3, resultados!$A$1:$ZZ$1, 0))</f>
        <v/>
      </c>
    </row>
    <row r="789">
      <c r="A789">
        <f>INDEX(resultados!$A$2:$ZZ$1302, 783, MATCH($B$1, resultados!$A$1:$ZZ$1, 0))</f>
        <v/>
      </c>
      <c r="B789">
        <f>INDEX(resultados!$A$2:$ZZ$1302, 783, MATCH($B$2, resultados!$A$1:$ZZ$1, 0))</f>
        <v/>
      </c>
      <c r="C789">
        <f>INDEX(resultados!$A$2:$ZZ$1302, 783, MATCH($B$3, resultados!$A$1:$ZZ$1, 0))</f>
        <v/>
      </c>
    </row>
    <row r="790">
      <c r="A790">
        <f>INDEX(resultados!$A$2:$ZZ$1302, 784, MATCH($B$1, resultados!$A$1:$ZZ$1, 0))</f>
        <v/>
      </c>
      <c r="B790">
        <f>INDEX(resultados!$A$2:$ZZ$1302, 784, MATCH($B$2, resultados!$A$1:$ZZ$1, 0))</f>
        <v/>
      </c>
      <c r="C790">
        <f>INDEX(resultados!$A$2:$ZZ$1302, 784, MATCH($B$3, resultados!$A$1:$ZZ$1, 0))</f>
        <v/>
      </c>
    </row>
    <row r="791">
      <c r="A791">
        <f>INDEX(resultados!$A$2:$ZZ$1302, 785, MATCH($B$1, resultados!$A$1:$ZZ$1, 0))</f>
        <v/>
      </c>
      <c r="B791">
        <f>INDEX(resultados!$A$2:$ZZ$1302, 785, MATCH($B$2, resultados!$A$1:$ZZ$1, 0))</f>
        <v/>
      </c>
      <c r="C791">
        <f>INDEX(resultados!$A$2:$ZZ$1302, 785, MATCH($B$3, resultados!$A$1:$ZZ$1, 0))</f>
        <v/>
      </c>
    </row>
    <row r="792">
      <c r="A792">
        <f>INDEX(resultados!$A$2:$ZZ$1302, 786, MATCH($B$1, resultados!$A$1:$ZZ$1, 0))</f>
        <v/>
      </c>
      <c r="B792">
        <f>INDEX(resultados!$A$2:$ZZ$1302, 786, MATCH($B$2, resultados!$A$1:$ZZ$1, 0))</f>
        <v/>
      </c>
      <c r="C792">
        <f>INDEX(resultados!$A$2:$ZZ$1302, 786, MATCH($B$3, resultados!$A$1:$ZZ$1, 0))</f>
        <v/>
      </c>
    </row>
    <row r="793">
      <c r="A793">
        <f>INDEX(resultados!$A$2:$ZZ$1302, 787, MATCH($B$1, resultados!$A$1:$ZZ$1, 0))</f>
        <v/>
      </c>
      <c r="B793">
        <f>INDEX(resultados!$A$2:$ZZ$1302, 787, MATCH($B$2, resultados!$A$1:$ZZ$1, 0))</f>
        <v/>
      </c>
      <c r="C793">
        <f>INDEX(resultados!$A$2:$ZZ$1302, 787, MATCH($B$3, resultados!$A$1:$ZZ$1, 0))</f>
        <v/>
      </c>
    </row>
    <row r="794">
      <c r="A794">
        <f>INDEX(resultados!$A$2:$ZZ$1302, 788, MATCH($B$1, resultados!$A$1:$ZZ$1, 0))</f>
        <v/>
      </c>
      <c r="B794">
        <f>INDEX(resultados!$A$2:$ZZ$1302, 788, MATCH($B$2, resultados!$A$1:$ZZ$1, 0))</f>
        <v/>
      </c>
      <c r="C794">
        <f>INDEX(resultados!$A$2:$ZZ$1302, 788, MATCH($B$3, resultados!$A$1:$ZZ$1, 0))</f>
        <v/>
      </c>
    </row>
    <row r="795">
      <c r="A795">
        <f>INDEX(resultados!$A$2:$ZZ$1302, 789, MATCH($B$1, resultados!$A$1:$ZZ$1, 0))</f>
        <v/>
      </c>
      <c r="B795">
        <f>INDEX(resultados!$A$2:$ZZ$1302, 789, MATCH($B$2, resultados!$A$1:$ZZ$1, 0))</f>
        <v/>
      </c>
      <c r="C795">
        <f>INDEX(resultados!$A$2:$ZZ$1302, 789, MATCH($B$3, resultados!$A$1:$ZZ$1, 0))</f>
        <v/>
      </c>
    </row>
    <row r="796">
      <c r="A796">
        <f>INDEX(resultados!$A$2:$ZZ$1302, 790, MATCH($B$1, resultados!$A$1:$ZZ$1, 0))</f>
        <v/>
      </c>
      <c r="B796">
        <f>INDEX(resultados!$A$2:$ZZ$1302, 790, MATCH($B$2, resultados!$A$1:$ZZ$1, 0))</f>
        <v/>
      </c>
      <c r="C796">
        <f>INDEX(resultados!$A$2:$ZZ$1302, 790, MATCH($B$3, resultados!$A$1:$ZZ$1, 0))</f>
        <v/>
      </c>
    </row>
    <row r="797">
      <c r="A797">
        <f>INDEX(resultados!$A$2:$ZZ$1302, 791, MATCH($B$1, resultados!$A$1:$ZZ$1, 0))</f>
        <v/>
      </c>
      <c r="B797">
        <f>INDEX(resultados!$A$2:$ZZ$1302, 791, MATCH($B$2, resultados!$A$1:$ZZ$1, 0))</f>
        <v/>
      </c>
      <c r="C797">
        <f>INDEX(resultados!$A$2:$ZZ$1302, 791, MATCH($B$3, resultados!$A$1:$ZZ$1, 0))</f>
        <v/>
      </c>
    </row>
    <row r="798">
      <c r="A798">
        <f>INDEX(resultados!$A$2:$ZZ$1302, 792, MATCH($B$1, resultados!$A$1:$ZZ$1, 0))</f>
        <v/>
      </c>
      <c r="B798">
        <f>INDEX(resultados!$A$2:$ZZ$1302, 792, MATCH($B$2, resultados!$A$1:$ZZ$1, 0))</f>
        <v/>
      </c>
      <c r="C798">
        <f>INDEX(resultados!$A$2:$ZZ$1302, 792, MATCH($B$3, resultados!$A$1:$ZZ$1, 0))</f>
        <v/>
      </c>
    </row>
    <row r="799">
      <c r="A799">
        <f>INDEX(resultados!$A$2:$ZZ$1302, 793, MATCH($B$1, resultados!$A$1:$ZZ$1, 0))</f>
        <v/>
      </c>
      <c r="B799">
        <f>INDEX(resultados!$A$2:$ZZ$1302, 793, MATCH($B$2, resultados!$A$1:$ZZ$1, 0))</f>
        <v/>
      </c>
      <c r="C799">
        <f>INDEX(resultados!$A$2:$ZZ$1302, 793, MATCH($B$3, resultados!$A$1:$ZZ$1, 0))</f>
        <v/>
      </c>
    </row>
    <row r="800">
      <c r="A800">
        <f>INDEX(resultados!$A$2:$ZZ$1302, 794, MATCH($B$1, resultados!$A$1:$ZZ$1, 0))</f>
        <v/>
      </c>
      <c r="B800">
        <f>INDEX(resultados!$A$2:$ZZ$1302, 794, MATCH($B$2, resultados!$A$1:$ZZ$1, 0))</f>
        <v/>
      </c>
      <c r="C800">
        <f>INDEX(resultados!$A$2:$ZZ$1302, 794, MATCH($B$3, resultados!$A$1:$ZZ$1, 0))</f>
        <v/>
      </c>
    </row>
    <row r="801">
      <c r="A801">
        <f>INDEX(resultados!$A$2:$ZZ$1302, 795, MATCH($B$1, resultados!$A$1:$ZZ$1, 0))</f>
        <v/>
      </c>
      <c r="B801">
        <f>INDEX(resultados!$A$2:$ZZ$1302, 795, MATCH($B$2, resultados!$A$1:$ZZ$1, 0))</f>
        <v/>
      </c>
      <c r="C801">
        <f>INDEX(resultados!$A$2:$ZZ$1302, 795, MATCH($B$3, resultados!$A$1:$ZZ$1, 0))</f>
        <v/>
      </c>
    </row>
    <row r="802">
      <c r="A802">
        <f>INDEX(resultados!$A$2:$ZZ$1302, 796, MATCH($B$1, resultados!$A$1:$ZZ$1, 0))</f>
        <v/>
      </c>
      <c r="B802">
        <f>INDEX(resultados!$A$2:$ZZ$1302, 796, MATCH($B$2, resultados!$A$1:$ZZ$1, 0))</f>
        <v/>
      </c>
      <c r="C802">
        <f>INDEX(resultados!$A$2:$ZZ$1302, 796, MATCH($B$3, resultados!$A$1:$ZZ$1, 0))</f>
        <v/>
      </c>
    </row>
    <row r="803">
      <c r="A803">
        <f>INDEX(resultados!$A$2:$ZZ$1302, 797, MATCH($B$1, resultados!$A$1:$ZZ$1, 0))</f>
        <v/>
      </c>
      <c r="B803">
        <f>INDEX(resultados!$A$2:$ZZ$1302, 797, MATCH($B$2, resultados!$A$1:$ZZ$1, 0))</f>
        <v/>
      </c>
      <c r="C803">
        <f>INDEX(resultados!$A$2:$ZZ$1302, 797, MATCH($B$3, resultados!$A$1:$ZZ$1, 0))</f>
        <v/>
      </c>
    </row>
    <row r="804">
      <c r="A804">
        <f>INDEX(resultados!$A$2:$ZZ$1302, 798, MATCH($B$1, resultados!$A$1:$ZZ$1, 0))</f>
        <v/>
      </c>
      <c r="B804">
        <f>INDEX(resultados!$A$2:$ZZ$1302, 798, MATCH($B$2, resultados!$A$1:$ZZ$1, 0))</f>
        <v/>
      </c>
      <c r="C804">
        <f>INDEX(resultados!$A$2:$ZZ$1302, 798, MATCH($B$3, resultados!$A$1:$ZZ$1, 0))</f>
        <v/>
      </c>
    </row>
    <row r="805">
      <c r="A805">
        <f>INDEX(resultados!$A$2:$ZZ$1302, 799, MATCH($B$1, resultados!$A$1:$ZZ$1, 0))</f>
        <v/>
      </c>
      <c r="B805">
        <f>INDEX(resultados!$A$2:$ZZ$1302, 799, MATCH($B$2, resultados!$A$1:$ZZ$1, 0))</f>
        <v/>
      </c>
      <c r="C805">
        <f>INDEX(resultados!$A$2:$ZZ$1302, 799, MATCH($B$3, resultados!$A$1:$ZZ$1, 0))</f>
        <v/>
      </c>
    </row>
    <row r="806">
      <c r="A806">
        <f>INDEX(resultados!$A$2:$ZZ$1302, 800, MATCH($B$1, resultados!$A$1:$ZZ$1, 0))</f>
        <v/>
      </c>
      <c r="B806">
        <f>INDEX(resultados!$A$2:$ZZ$1302, 800, MATCH($B$2, resultados!$A$1:$ZZ$1, 0))</f>
        <v/>
      </c>
      <c r="C806">
        <f>INDEX(resultados!$A$2:$ZZ$1302, 800, MATCH($B$3, resultados!$A$1:$ZZ$1, 0))</f>
        <v/>
      </c>
    </row>
    <row r="807">
      <c r="A807">
        <f>INDEX(resultados!$A$2:$ZZ$1302, 801, MATCH($B$1, resultados!$A$1:$ZZ$1, 0))</f>
        <v/>
      </c>
      <c r="B807">
        <f>INDEX(resultados!$A$2:$ZZ$1302, 801, MATCH($B$2, resultados!$A$1:$ZZ$1, 0))</f>
        <v/>
      </c>
      <c r="C807">
        <f>INDEX(resultados!$A$2:$ZZ$1302, 801, MATCH($B$3, resultados!$A$1:$ZZ$1, 0))</f>
        <v/>
      </c>
    </row>
    <row r="808">
      <c r="A808">
        <f>INDEX(resultados!$A$2:$ZZ$1302, 802, MATCH($B$1, resultados!$A$1:$ZZ$1, 0))</f>
        <v/>
      </c>
      <c r="B808">
        <f>INDEX(resultados!$A$2:$ZZ$1302, 802, MATCH($B$2, resultados!$A$1:$ZZ$1, 0))</f>
        <v/>
      </c>
      <c r="C808">
        <f>INDEX(resultados!$A$2:$ZZ$1302, 802, MATCH($B$3, resultados!$A$1:$ZZ$1, 0))</f>
        <v/>
      </c>
    </row>
    <row r="809">
      <c r="A809">
        <f>INDEX(resultados!$A$2:$ZZ$1302, 803, MATCH($B$1, resultados!$A$1:$ZZ$1, 0))</f>
        <v/>
      </c>
      <c r="B809">
        <f>INDEX(resultados!$A$2:$ZZ$1302, 803, MATCH($B$2, resultados!$A$1:$ZZ$1, 0))</f>
        <v/>
      </c>
      <c r="C809">
        <f>INDEX(resultados!$A$2:$ZZ$1302, 803, MATCH($B$3, resultados!$A$1:$ZZ$1, 0))</f>
        <v/>
      </c>
    </row>
    <row r="810">
      <c r="A810">
        <f>INDEX(resultados!$A$2:$ZZ$1302, 804, MATCH($B$1, resultados!$A$1:$ZZ$1, 0))</f>
        <v/>
      </c>
      <c r="B810">
        <f>INDEX(resultados!$A$2:$ZZ$1302, 804, MATCH($B$2, resultados!$A$1:$ZZ$1, 0))</f>
        <v/>
      </c>
      <c r="C810">
        <f>INDEX(resultados!$A$2:$ZZ$1302, 804, MATCH($B$3, resultados!$A$1:$ZZ$1, 0))</f>
        <v/>
      </c>
    </row>
    <row r="811">
      <c r="A811">
        <f>INDEX(resultados!$A$2:$ZZ$1302, 805, MATCH($B$1, resultados!$A$1:$ZZ$1, 0))</f>
        <v/>
      </c>
      <c r="B811">
        <f>INDEX(resultados!$A$2:$ZZ$1302, 805, MATCH($B$2, resultados!$A$1:$ZZ$1, 0))</f>
        <v/>
      </c>
      <c r="C811">
        <f>INDEX(resultados!$A$2:$ZZ$1302, 805, MATCH($B$3, resultados!$A$1:$ZZ$1, 0))</f>
        <v/>
      </c>
    </row>
    <row r="812">
      <c r="A812">
        <f>INDEX(resultados!$A$2:$ZZ$1302, 806, MATCH($B$1, resultados!$A$1:$ZZ$1, 0))</f>
        <v/>
      </c>
      <c r="B812">
        <f>INDEX(resultados!$A$2:$ZZ$1302, 806, MATCH($B$2, resultados!$A$1:$ZZ$1, 0))</f>
        <v/>
      </c>
      <c r="C812">
        <f>INDEX(resultados!$A$2:$ZZ$1302, 806, MATCH($B$3, resultados!$A$1:$ZZ$1, 0))</f>
        <v/>
      </c>
    </row>
    <row r="813">
      <c r="A813">
        <f>INDEX(resultados!$A$2:$ZZ$1302, 807, MATCH($B$1, resultados!$A$1:$ZZ$1, 0))</f>
        <v/>
      </c>
      <c r="B813">
        <f>INDEX(resultados!$A$2:$ZZ$1302, 807, MATCH($B$2, resultados!$A$1:$ZZ$1, 0))</f>
        <v/>
      </c>
      <c r="C813">
        <f>INDEX(resultados!$A$2:$ZZ$1302, 807, MATCH($B$3, resultados!$A$1:$ZZ$1, 0))</f>
        <v/>
      </c>
    </row>
    <row r="814">
      <c r="A814">
        <f>INDEX(resultados!$A$2:$ZZ$1302, 808, MATCH($B$1, resultados!$A$1:$ZZ$1, 0))</f>
        <v/>
      </c>
      <c r="B814">
        <f>INDEX(resultados!$A$2:$ZZ$1302, 808, MATCH($B$2, resultados!$A$1:$ZZ$1, 0))</f>
        <v/>
      </c>
      <c r="C814">
        <f>INDEX(resultados!$A$2:$ZZ$1302, 808, MATCH($B$3, resultados!$A$1:$ZZ$1, 0))</f>
        <v/>
      </c>
    </row>
    <row r="815">
      <c r="A815">
        <f>INDEX(resultados!$A$2:$ZZ$1302, 809, MATCH($B$1, resultados!$A$1:$ZZ$1, 0))</f>
        <v/>
      </c>
      <c r="B815">
        <f>INDEX(resultados!$A$2:$ZZ$1302, 809, MATCH($B$2, resultados!$A$1:$ZZ$1, 0))</f>
        <v/>
      </c>
      <c r="C815">
        <f>INDEX(resultados!$A$2:$ZZ$1302, 809, MATCH($B$3, resultados!$A$1:$ZZ$1, 0))</f>
        <v/>
      </c>
    </row>
    <row r="816">
      <c r="A816">
        <f>INDEX(resultados!$A$2:$ZZ$1302, 810, MATCH($B$1, resultados!$A$1:$ZZ$1, 0))</f>
        <v/>
      </c>
      <c r="B816">
        <f>INDEX(resultados!$A$2:$ZZ$1302, 810, MATCH($B$2, resultados!$A$1:$ZZ$1, 0))</f>
        <v/>
      </c>
      <c r="C816">
        <f>INDEX(resultados!$A$2:$ZZ$1302, 810, MATCH($B$3, resultados!$A$1:$ZZ$1, 0))</f>
        <v/>
      </c>
    </row>
    <row r="817">
      <c r="A817">
        <f>INDEX(resultados!$A$2:$ZZ$1302, 811, MATCH($B$1, resultados!$A$1:$ZZ$1, 0))</f>
        <v/>
      </c>
      <c r="B817">
        <f>INDEX(resultados!$A$2:$ZZ$1302, 811, MATCH($B$2, resultados!$A$1:$ZZ$1, 0))</f>
        <v/>
      </c>
      <c r="C817">
        <f>INDEX(resultados!$A$2:$ZZ$1302, 811, MATCH($B$3, resultados!$A$1:$ZZ$1, 0))</f>
        <v/>
      </c>
    </row>
    <row r="818">
      <c r="A818">
        <f>INDEX(resultados!$A$2:$ZZ$1302, 812, MATCH($B$1, resultados!$A$1:$ZZ$1, 0))</f>
        <v/>
      </c>
      <c r="B818">
        <f>INDEX(resultados!$A$2:$ZZ$1302, 812, MATCH($B$2, resultados!$A$1:$ZZ$1, 0))</f>
        <v/>
      </c>
      <c r="C818">
        <f>INDEX(resultados!$A$2:$ZZ$1302, 812, MATCH($B$3, resultados!$A$1:$ZZ$1, 0))</f>
        <v/>
      </c>
    </row>
    <row r="819">
      <c r="A819">
        <f>INDEX(resultados!$A$2:$ZZ$1302, 813, MATCH($B$1, resultados!$A$1:$ZZ$1, 0))</f>
        <v/>
      </c>
      <c r="B819">
        <f>INDEX(resultados!$A$2:$ZZ$1302, 813, MATCH($B$2, resultados!$A$1:$ZZ$1, 0))</f>
        <v/>
      </c>
      <c r="C819">
        <f>INDEX(resultados!$A$2:$ZZ$1302, 813, MATCH($B$3, resultados!$A$1:$ZZ$1, 0))</f>
        <v/>
      </c>
    </row>
    <row r="820">
      <c r="A820">
        <f>INDEX(resultados!$A$2:$ZZ$1302, 814, MATCH($B$1, resultados!$A$1:$ZZ$1, 0))</f>
        <v/>
      </c>
      <c r="B820">
        <f>INDEX(resultados!$A$2:$ZZ$1302, 814, MATCH($B$2, resultados!$A$1:$ZZ$1, 0))</f>
        <v/>
      </c>
      <c r="C820">
        <f>INDEX(resultados!$A$2:$ZZ$1302, 814, MATCH($B$3, resultados!$A$1:$ZZ$1, 0))</f>
        <v/>
      </c>
    </row>
    <row r="821">
      <c r="A821">
        <f>INDEX(resultados!$A$2:$ZZ$1302, 815, MATCH($B$1, resultados!$A$1:$ZZ$1, 0))</f>
        <v/>
      </c>
      <c r="B821">
        <f>INDEX(resultados!$A$2:$ZZ$1302, 815, MATCH($B$2, resultados!$A$1:$ZZ$1, 0))</f>
        <v/>
      </c>
      <c r="C821">
        <f>INDEX(resultados!$A$2:$ZZ$1302, 815, MATCH($B$3, resultados!$A$1:$ZZ$1, 0))</f>
        <v/>
      </c>
    </row>
    <row r="822">
      <c r="A822">
        <f>INDEX(resultados!$A$2:$ZZ$1302, 816, MATCH($B$1, resultados!$A$1:$ZZ$1, 0))</f>
        <v/>
      </c>
      <c r="B822">
        <f>INDEX(resultados!$A$2:$ZZ$1302, 816, MATCH($B$2, resultados!$A$1:$ZZ$1, 0))</f>
        <v/>
      </c>
      <c r="C822">
        <f>INDEX(resultados!$A$2:$ZZ$1302, 816, MATCH($B$3, resultados!$A$1:$ZZ$1, 0))</f>
        <v/>
      </c>
    </row>
    <row r="823">
      <c r="A823">
        <f>INDEX(resultados!$A$2:$ZZ$1302, 817, MATCH($B$1, resultados!$A$1:$ZZ$1, 0))</f>
        <v/>
      </c>
      <c r="B823">
        <f>INDEX(resultados!$A$2:$ZZ$1302, 817, MATCH($B$2, resultados!$A$1:$ZZ$1, 0))</f>
        <v/>
      </c>
      <c r="C823">
        <f>INDEX(resultados!$A$2:$ZZ$1302, 817, MATCH($B$3, resultados!$A$1:$ZZ$1, 0))</f>
        <v/>
      </c>
    </row>
    <row r="824">
      <c r="A824">
        <f>INDEX(resultados!$A$2:$ZZ$1302, 818, MATCH($B$1, resultados!$A$1:$ZZ$1, 0))</f>
        <v/>
      </c>
      <c r="B824">
        <f>INDEX(resultados!$A$2:$ZZ$1302, 818, MATCH($B$2, resultados!$A$1:$ZZ$1, 0))</f>
        <v/>
      </c>
      <c r="C824">
        <f>INDEX(resultados!$A$2:$ZZ$1302, 818, MATCH($B$3, resultados!$A$1:$ZZ$1, 0))</f>
        <v/>
      </c>
    </row>
    <row r="825">
      <c r="A825">
        <f>INDEX(resultados!$A$2:$ZZ$1302, 819, MATCH($B$1, resultados!$A$1:$ZZ$1, 0))</f>
        <v/>
      </c>
      <c r="B825">
        <f>INDEX(resultados!$A$2:$ZZ$1302, 819, MATCH($B$2, resultados!$A$1:$ZZ$1, 0))</f>
        <v/>
      </c>
      <c r="C825">
        <f>INDEX(resultados!$A$2:$ZZ$1302, 819, MATCH($B$3, resultados!$A$1:$ZZ$1, 0))</f>
        <v/>
      </c>
    </row>
    <row r="826">
      <c r="A826">
        <f>INDEX(resultados!$A$2:$ZZ$1302, 820, MATCH($B$1, resultados!$A$1:$ZZ$1, 0))</f>
        <v/>
      </c>
      <c r="B826">
        <f>INDEX(resultados!$A$2:$ZZ$1302, 820, MATCH($B$2, resultados!$A$1:$ZZ$1, 0))</f>
        <v/>
      </c>
      <c r="C826">
        <f>INDEX(resultados!$A$2:$ZZ$1302, 820, MATCH($B$3, resultados!$A$1:$ZZ$1, 0))</f>
        <v/>
      </c>
    </row>
    <row r="827">
      <c r="A827">
        <f>INDEX(resultados!$A$2:$ZZ$1302, 821, MATCH($B$1, resultados!$A$1:$ZZ$1, 0))</f>
        <v/>
      </c>
      <c r="B827">
        <f>INDEX(resultados!$A$2:$ZZ$1302, 821, MATCH($B$2, resultados!$A$1:$ZZ$1, 0))</f>
        <v/>
      </c>
      <c r="C827">
        <f>INDEX(resultados!$A$2:$ZZ$1302, 821, MATCH($B$3, resultados!$A$1:$ZZ$1, 0))</f>
        <v/>
      </c>
    </row>
    <row r="828">
      <c r="A828">
        <f>INDEX(resultados!$A$2:$ZZ$1302, 822, MATCH($B$1, resultados!$A$1:$ZZ$1, 0))</f>
        <v/>
      </c>
      <c r="B828">
        <f>INDEX(resultados!$A$2:$ZZ$1302, 822, MATCH($B$2, resultados!$A$1:$ZZ$1, 0))</f>
        <v/>
      </c>
      <c r="C828">
        <f>INDEX(resultados!$A$2:$ZZ$1302, 822, MATCH($B$3, resultados!$A$1:$ZZ$1, 0))</f>
        <v/>
      </c>
    </row>
    <row r="829">
      <c r="A829">
        <f>INDEX(resultados!$A$2:$ZZ$1302, 823, MATCH($B$1, resultados!$A$1:$ZZ$1, 0))</f>
        <v/>
      </c>
      <c r="B829">
        <f>INDEX(resultados!$A$2:$ZZ$1302, 823, MATCH($B$2, resultados!$A$1:$ZZ$1, 0))</f>
        <v/>
      </c>
      <c r="C829">
        <f>INDEX(resultados!$A$2:$ZZ$1302, 823, MATCH($B$3, resultados!$A$1:$ZZ$1, 0))</f>
        <v/>
      </c>
    </row>
    <row r="830">
      <c r="A830">
        <f>INDEX(resultados!$A$2:$ZZ$1302, 824, MATCH($B$1, resultados!$A$1:$ZZ$1, 0))</f>
        <v/>
      </c>
      <c r="B830">
        <f>INDEX(resultados!$A$2:$ZZ$1302, 824, MATCH($B$2, resultados!$A$1:$ZZ$1, 0))</f>
        <v/>
      </c>
      <c r="C830">
        <f>INDEX(resultados!$A$2:$ZZ$1302, 824, MATCH($B$3, resultados!$A$1:$ZZ$1, 0))</f>
        <v/>
      </c>
    </row>
    <row r="831">
      <c r="A831">
        <f>INDEX(resultados!$A$2:$ZZ$1302, 825, MATCH($B$1, resultados!$A$1:$ZZ$1, 0))</f>
        <v/>
      </c>
      <c r="B831">
        <f>INDEX(resultados!$A$2:$ZZ$1302, 825, MATCH($B$2, resultados!$A$1:$ZZ$1, 0))</f>
        <v/>
      </c>
      <c r="C831">
        <f>INDEX(resultados!$A$2:$ZZ$1302, 825, MATCH($B$3, resultados!$A$1:$ZZ$1, 0))</f>
        <v/>
      </c>
    </row>
    <row r="832">
      <c r="A832">
        <f>INDEX(resultados!$A$2:$ZZ$1302, 826, MATCH($B$1, resultados!$A$1:$ZZ$1, 0))</f>
        <v/>
      </c>
      <c r="B832">
        <f>INDEX(resultados!$A$2:$ZZ$1302, 826, MATCH($B$2, resultados!$A$1:$ZZ$1, 0))</f>
        <v/>
      </c>
      <c r="C832">
        <f>INDEX(resultados!$A$2:$ZZ$1302, 826, MATCH($B$3, resultados!$A$1:$ZZ$1, 0))</f>
        <v/>
      </c>
    </row>
    <row r="833">
      <c r="A833">
        <f>INDEX(resultados!$A$2:$ZZ$1302, 827, MATCH($B$1, resultados!$A$1:$ZZ$1, 0))</f>
        <v/>
      </c>
      <c r="B833">
        <f>INDEX(resultados!$A$2:$ZZ$1302, 827, MATCH($B$2, resultados!$A$1:$ZZ$1, 0))</f>
        <v/>
      </c>
      <c r="C833">
        <f>INDEX(resultados!$A$2:$ZZ$1302, 827, MATCH($B$3, resultados!$A$1:$ZZ$1, 0))</f>
        <v/>
      </c>
    </row>
    <row r="834">
      <c r="A834">
        <f>INDEX(resultados!$A$2:$ZZ$1302, 828, MATCH($B$1, resultados!$A$1:$ZZ$1, 0))</f>
        <v/>
      </c>
      <c r="B834">
        <f>INDEX(resultados!$A$2:$ZZ$1302, 828, MATCH($B$2, resultados!$A$1:$ZZ$1, 0))</f>
        <v/>
      </c>
      <c r="C834">
        <f>INDEX(resultados!$A$2:$ZZ$1302, 828, MATCH($B$3, resultados!$A$1:$ZZ$1, 0))</f>
        <v/>
      </c>
    </row>
    <row r="835">
      <c r="A835">
        <f>INDEX(resultados!$A$2:$ZZ$1302, 829, MATCH($B$1, resultados!$A$1:$ZZ$1, 0))</f>
        <v/>
      </c>
      <c r="B835">
        <f>INDEX(resultados!$A$2:$ZZ$1302, 829, MATCH($B$2, resultados!$A$1:$ZZ$1, 0))</f>
        <v/>
      </c>
      <c r="C835">
        <f>INDEX(resultados!$A$2:$ZZ$1302, 829, MATCH($B$3, resultados!$A$1:$ZZ$1, 0))</f>
        <v/>
      </c>
    </row>
    <row r="836">
      <c r="A836">
        <f>INDEX(resultados!$A$2:$ZZ$1302, 830, MATCH($B$1, resultados!$A$1:$ZZ$1, 0))</f>
        <v/>
      </c>
      <c r="B836">
        <f>INDEX(resultados!$A$2:$ZZ$1302, 830, MATCH($B$2, resultados!$A$1:$ZZ$1, 0))</f>
        <v/>
      </c>
      <c r="C836">
        <f>INDEX(resultados!$A$2:$ZZ$1302, 830, MATCH($B$3, resultados!$A$1:$ZZ$1, 0))</f>
        <v/>
      </c>
    </row>
    <row r="837">
      <c r="A837">
        <f>INDEX(resultados!$A$2:$ZZ$1302, 831, MATCH($B$1, resultados!$A$1:$ZZ$1, 0))</f>
        <v/>
      </c>
      <c r="B837">
        <f>INDEX(resultados!$A$2:$ZZ$1302, 831, MATCH($B$2, resultados!$A$1:$ZZ$1, 0))</f>
        <v/>
      </c>
      <c r="C837">
        <f>INDEX(resultados!$A$2:$ZZ$1302, 831, MATCH($B$3, resultados!$A$1:$ZZ$1, 0))</f>
        <v/>
      </c>
    </row>
    <row r="838">
      <c r="A838">
        <f>INDEX(resultados!$A$2:$ZZ$1302, 832, MATCH($B$1, resultados!$A$1:$ZZ$1, 0))</f>
        <v/>
      </c>
      <c r="B838">
        <f>INDEX(resultados!$A$2:$ZZ$1302, 832, MATCH($B$2, resultados!$A$1:$ZZ$1, 0))</f>
        <v/>
      </c>
      <c r="C838">
        <f>INDEX(resultados!$A$2:$ZZ$1302, 832, MATCH($B$3, resultados!$A$1:$ZZ$1, 0))</f>
        <v/>
      </c>
    </row>
    <row r="839">
      <c r="A839">
        <f>INDEX(resultados!$A$2:$ZZ$1302, 833, MATCH($B$1, resultados!$A$1:$ZZ$1, 0))</f>
        <v/>
      </c>
      <c r="B839">
        <f>INDEX(resultados!$A$2:$ZZ$1302, 833, MATCH($B$2, resultados!$A$1:$ZZ$1, 0))</f>
        <v/>
      </c>
      <c r="C839">
        <f>INDEX(resultados!$A$2:$ZZ$1302, 833, MATCH($B$3, resultados!$A$1:$ZZ$1, 0))</f>
        <v/>
      </c>
    </row>
    <row r="840">
      <c r="A840">
        <f>INDEX(resultados!$A$2:$ZZ$1302, 834, MATCH($B$1, resultados!$A$1:$ZZ$1, 0))</f>
        <v/>
      </c>
      <c r="B840">
        <f>INDEX(resultados!$A$2:$ZZ$1302, 834, MATCH($B$2, resultados!$A$1:$ZZ$1, 0))</f>
        <v/>
      </c>
      <c r="C840">
        <f>INDEX(resultados!$A$2:$ZZ$1302, 834, MATCH($B$3, resultados!$A$1:$ZZ$1, 0))</f>
        <v/>
      </c>
    </row>
    <row r="841">
      <c r="A841">
        <f>INDEX(resultados!$A$2:$ZZ$1302, 835, MATCH($B$1, resultados!$A$1:$ZZ$1, 0))</f>
        <v/>
      </c>
      <c r="B841">
        <f>INDEX(resultados!$A$2:$ZZ$1302, 835, MATCH($B$2, resultados!$A$1:$ZZ$1, 0))</f>
        <v/>
      </c>
      <c r="C841">
        <f>INDEX(resultados!$A$2:$ZZ$1302, 835, MATCH($B$3, resultados!$A$1:$ZZ$1, 0))</f>
        <v/>
      </c>
    </row>
    <row r="842">
      <c r="A842">
        <f>INDEX(resultados!$A$2:$ZZ$1302, 836, MATCH($B$1, resultados!$A$1:$ZZ$1, 0))</f>
        <v/>
      </c>
      <c r="B842">
        <f>INDEX(resultados!$A$2:$ZZ$1302, 836, MATCH($B$2, resultados!$A$1:$ZZ$1, 0))</f>
        <v/>
      </c>
      <c r="C842">
        <f>INDEX(resultados!$A$2:$ZZ$1302, 836, MATCH($B$3, resultados!$A$1:$ZZ$1, 0))</f>
        <v/>
      </c>
    </row>
    <row r="843">
      <c r="A843">
        <f>INDEX(resultados!$A$2:$ZZ$1302, 837, MATCH($B$1, resultados!$A$1:$ZZ$1, 0))</f>
        <v/>
      </c>
      <c r="B843">
        <f>INDEX(resultados!$A$2:$ZZ$1302, 837, MATCH($B$2, resultados!$A$1:$ZZ$1, 0))</f>
        <v/>
      </c>
      <c r="C843">
        <f>INDEX(resultados!$A$2:$ZZ$1302, 837, MATCH($B$3, resultados!$A$1:$ZZ$1, 0))</f>
        <v/>
      </c>
    </row>
    <row r="844">
      <c r="A844">
        <f>INDEX(resultados!$A$2:$ZZ$1302, 838, MATCH($B$1, resultados!$A$1:$ZZ$1, 0))</f>
        <v/>
      </c>
      <c r="B844">
        <f>INDEX(resultados!$A$2:$ZZ$1302, 838, MATCH($B$2, resultados!$A$1:$ZZ$1, 0))</f>
        <v/>
      </c>
      <c r="C844">
        <f>INDEX(resultados!$A$2:$ZZ$1302, 838, MATCH($B$3, resultados!$A$1:$ZZ$1, 0))</f>
        <v/>
      </c>
    </row>
    <row r="845">
      <c r="A845">
        <f>INDEX(resultados!$A$2:$ZZ$1302, 839, MATCH($B$1, resultados!$A$1:$ZZ$1, 0))</f>
        <v/>
      </c>
      <c r="B845">
        <f>INDEX(resultados!$A$2:$ZZ$1302, 839, MATCH($B$2, resultados!$A$1:$ZZ$1, 0))</f>
        <v/>
      </c>
      <c r="C845">
        <f>INDEX(resultados!$A$2:$ZZ$1302, 839, MATCH($B$3, resultados!$A$1:$ZZ$1, 0))</f>
        <v/>
      </c>
    </row>
    <row r="846">
      <c r="A846">
        <f>INDEX(resultados!$A$2:$ZZ$1302, 840, MATCH($B$1, resultados!$A$1:$ZZ$1, 0))</f>
        <v/>
      </c>
      <c r="B846">
        <f>INDEX(resultados!$A$2:$ZZ$1302, 840, MATCH($B$2, resultados!$A$1:$ZZ$1, 0))</f>
        <v/>
      </c>
      <c r="C846">
        <f>INDEX(resultados!$A$2:$ZZ$1302, 840, MATCH($B$3, resultados!$A$1:$ZZ$1, 0))</f>
        <v/>
      </c>
    </row>
    <row r="847">
      <c r="A847">
        <f>INDEX(resultados!$A$2:$ZZ$1302, 841, MATCH($B$1, resultados!$A$1:$ZZ$1, 0))</f>
        <v/>
      </c>
      <c r="B847">
        <f>INDEX(resultados!$A$2:$ZZ$1302, 841, MATCH($B$2, resultados!$A$1:$ZZ$1, 0))</f>
        <v/>
      </c>
      <c r="C847">
        <f>INDEX(resultados!$A$2:$ZZ$1302, 841, MATCH($B$3, resultados!$A$1:$ZZ$1, 0))</f>
        <v/>
      </c>
    </row>
    <row r="848">
      <c r="A848">
        <f>INDEX(resultados!$A$2:$ZZ$1302, 842, MATCH($B$1, resultados!$A$1:$ZZ$1, 0))</f>
        <v/>
      </c>
      <c r="B848">
        <f>INDEX(resultados!$A$2:$ZZ$1302, 842, MATCH($B$2, resultados!$A$1:$ZZ$1, 0))</f>
        <v/>
      </c>
      <c r="C848">
        <f>INDEX(resultados!$A$2:$ZZ$1302, 842, MATCH($B$3, resultados!$A$1:$ZZ$1, 0))</f>
        <v/>
      </c>
    </row>
    <row r="849">
      <c r="A849">
        <f>INDEX(resultados!$A$2:$ZZ$1302, 843, MATCH($B$1, resultados!$A$1:$ZZ$1, 0))</f>
        <v/>
      </c>
      <c r="B849">
        <f>INDEX(resultados!$A$2:$ZZ$1302, 843, MATCH($B$2, resultados!$A$1:$ZZ$1, 0))</f>
        <v/>
      </c>
      <c r="C849">
        <f>INDEX(resultados!$A$2:$ZZ$1302, 843, MATCH($B$3, resultados!$A$1:$ZZ$1, 0))</f>
        <v/>
      </c>
    </row>
    <row r="850">
      <c r="A850">
        <f>INDEX(resultados!$A$2:$ZZ$1302, 844, MATCH($B$1, resultados!$A$1:$ZZ$1, 0))</f>
        <v/>
      </c>
      <c r="B850">
        <f>INDEX(resultados!$A$2:$ZZ$1302, 844, MATCH($B$2, resultados!$A$1:$ZZ$1, 0))</f>
        <v/>
      </c>
      <c r="C850">
        <f>INDEX(resultados!$A$2:$ZZ$1302, 844, MATCH($B$3, resultados!$A$1:$ZZ$1, 0))</f>
        <v/>
      </c>
    </row>
    <row r="851">
      <c r="A851">
        <f>INDEX(resultados!$A$2:$ZZ$1302, 845, MATCH($B$1, resultados!$A$1:$ZZ$1, 0))</f>
        <v/>
      </c>
      <c r="B851">
        <f>INDEX(resultados!$A$2:$ZZ$1302, 845, MATCH($B$2, resultados!$A$1:$ZZ$1, 0))</f>
        <v/>
      </c>
      <c r="C851">
        <f>INDEX(resultados!$A$2:$ZZ$1302, 845, MATCH($B$3, resultados!$A$1:$ZZ$1, 0))</f>
        <v/>
      </c>
    </row>
    <row r="852">
      <c r="A852">
        <f>INDEX(resultados!$A$2:$ZZ$1302, 846, MATCH($B$1, resultados!$A$1:$ZZ$1, 0))</f>
        <v/>
      </c>
      <c r="B852">
        <f>INDEX(resultados!$A$2:$ZZ$1302, 846, MATCH($B$2, resultados!$A$1:$ZZ$1, 0))</f>
        <v/>
      </c>
      <c r="C852">
        <f>INDEX(resultados!$A$2:$ZZ$1302, 846, MATCH($B$3, resultados!$A$1:$ZZ$1, 0))</f>
        <v/>
      </c>
    </row>
    <row r="853">
      <c r="A853">
        <f>INDEX(resultados!$A$2:$ZZ$1302, 847, MATCH($B$1, resultados!$A$1:$ZZ$1, 0))</f>
        <v/>
      </c>
      <c r="B853">
        <f>INDEX(resultados!$A$2:$ZZ$1302, 847, MATCH($B$2, resultados!$A$1:$ZZ$1, 0))</f>
        <v/>
      </c>
      <c r="C853">
        <f>INDEX(resultados!$A$2:$ZZ$1302, 847, MATCH($B$3, resultados!$A$1:$ZZ$1, 0))</f>
        <v/>
      </c>
    </row>
    <row r="854">
      <c r="A854">
        <f>INDEX(resultados!$A$2:$ZZ$1302, 848, MATCH($B$1, resultados!$A$1:$ZZ$1, 0))</f>
        <v/>
      </c>
      <c r="B854">
        <f>INDEX(resultados!$A$2:$ZZ$1302, 848, MATCH($B$2, resultados!$A$1:$ZZ$1, 0))</f>
        <v/>
      </c>
      <c r="C854">
        <f>INDEX(resultados!$A$2:$ZZ$1302, 848, MATCH($B$3, resultados!$A$1:$ZZ$1, 0))</f>
        <v/>
      </c>
    </row>
    <row r="855">
      <c r="A855">
        <f>INDEX(resultados!$A$2:$ZZ$1302, 849, MATCH($B$1, resultados!$A$1:$ZZ$1, 0))</f>
        <v/>
      </c>
      <c r="B855">
        <f>INDEX(resultados!$A$2:$ZZ$1302, 849, MATCH($B$2, resultados!$A$1:$ZZ$1, 0))</f>
        <v/>
      </c>
      <c r="C855">
        <f>INDEX(resultados!$A$2:$ZZ$1302, 849, MATCH($B$3, resultados!$A$1:$ZZ$1, 0))</f>
        <v/>
      </c>
    </row>
    <row r="856">
      <c r="A856">
        <f>INDEX(resultados!$A$2:$ZZ$1302, 850, MATCH($B$1, resultados!$A$1:$ZZ$1, 0))</f>
        <v/>
      </c>
      <c r="B856">
        <f>INDEX(resultados!$A$2:$ZZ$1302, 850, MATCH($B$2, resultados!$A$1:$ZZ$1, 0))</f>
        <v/>
      </c>
      <c r="C856">
        <f>INDEX(resultados!$A$2:$ZZ$1302, 850, MATCH($B$3, resultados!$A$1:$ZZ$1, 0))</f>
        <v/>
      </c>
    </row>
    <row r="857">
      <c r="A857">
        <f>INDEX(resultados!$A$2:$ZZ$1302, 851, MATCH($B$1, resultados!$A$1:$ZZ$1, 0))</f>
        <v/>
      </c>
      <c r="B857">
        <f>INDEX(resultados!$A$2:$ZZ$1302, 851, MATCH($B$2, resultados!$A$1:$ZZ$1, 0))</f>
        <v/>
      </c>
      <c r="C857">
        <f>INDEX(resultados!$A$2:$ZZ$1302, 851, MATCH($B$3, resultados!$A$1:$ZZ$1, 0))</f>
        <v/>
      </c>
    </row>
    <row r="858">
      <c r="A858">
        <f>INDEX(resultados!$A$2:$ZZ$1302, 852, MATCH($B$1, resultados!$A$1:$ZZ$1, 0))</f>
        <v/>
      </c>
      <c r="B858">
        <f>INDEX(resultados!$A$2:$ZZ$1302, 852, MATCH($B$2, resultados!$A$1:$ZZ$1, 0))</f>
        <v/>
      </c>
      <c r="C858">
        <f>INDEX(resultados!$A$2:$ZZ$1302, 852, MATCH($B$3, resultados!$A$1:$ZZ$1, 0))</f>
        <v/>
      </c>
    </row>
    <row r="859">
      <c r="A859">
        <f>INDEX(resultados!$A$2:$ZZ$1302, 853, MATCH($B$1, resultados!$A$1:$ZZ$1, 0))</f>
        <v/>
      </c>
      <c r="B859">
        <f>INDEX(resultados!$A$2:$ZZ$1302, 853, MATCH($B$2, resultados!$A$1:$ZZ$1, 0))</f>
        <v/>
      </c>
      <c r="C859">
        <f>INDEX(resultados!$A$2:$ZZ$1302, 853, MATCH($B$3, resultados!$A$1:$ZZ$1, 0))</f>
        <v/>
      </c>
    </row>
    <row r="860">
      <c r="A860">
        <f>INDEX(resultados!$A$2:$ZZ$1302, 854, MATCH($B$1, resultados!$A$1:$ZZ$1, 0))</f>
        <v/>
      </c>
      <c r="B860">
        <f>INDEX(resultados!$A$2:$ZZ$1302, 854, MATCH($B$2, resultados!$A$1:$ZZ$1, 0))</f>
        <v/>
      </c>
      <c r="C860">
        <f>INDEX(resultados!$A$2:$ZZ$1302, 854, MATCH($B$3, resultados!$A$1:$ZZ$1, 0))</f>
        <v/>
      </c>
    </row>
    <row r="861">
      <c r="A861">
        <f>INDEX(resultados!$A$2:$ZZ$1302, 855, MATCH($B$1, resultados!$A$1:$ZZ$1, 0))</f>
        <v/>
      </c>
      <c r="B861">
        <f>INDEX(resultados!$A$2:$ZZ$1302, 855, MATCH($B$2, resultados!$A$1:$ZZ$1, 0))</f>
        <v/>
      </c>
      <c r="C861">
        <f>INDEX(resultados!$A$2:$ZZ$1302, 855, MATCH($B$3, resultados!$A$1:$ZZ$1, 0))</f>
        <v/>
      </c>
    </row>
    <row r="862">
      <c r="A862">
        <f>INDEX(resultados!$A$2:$ZZ$1302, 856, MATCH($B$1, resultados!$A$1:$ZZ$1, 0))</f>
        <v/>
      </c>
      <c r="B862">
        <f>INDEX(resultados!$A$2:$ZZ$1302, 856, MATCH($B$2, resultados!$A$1:$ZZ$1, 0))</f>
        <v/>
      </c>
      <c r="C862">
        <f>INDEX(resultados!$A$2:$ZZ$1302, 856, MATCH($B$3, resultados!$A$1:$ZZ$1, 0))</f>
        <v/>
      </c>
    </row>
    <row r="863">
      <c r="A863">
        <f>INDEX(resultados!$A$2:$ZZ$1302, 857, MATCH($B$1, resultados!$A$1:$ZZ$1, 0))</f>
        <v/>
      </c>
      <c r="B863">
        <f>INDEX(resultados!$A$2:$ZZ$1302, 857, MATCH($B$2, resultados!$A$1:$ZZ$1, 0))</f>
        <v/>
      </c>
      <c r="C863">
        <f>INDEX(resultados!$A$2:$ZZ$1302, 857, MATCH($B$3, resultados!$A$1:$ZZ$1, 0))</f>
        <v/>
      </c>
    </row>
    <row r="864">
      <c r="A864">
        <f>INDEX(resultados!$A$2:$ZZ$1302, 858, MATCH($B$1, resultados!$A$1:$ZZ$1, 0))</f>
        <v/>
      </c>
      <c r="B864">
        <f>INDEX(resultados!$A$2:$ZZ$1302, 858, MATCH($B$2, resultados!$A$1:$ZZ$1, 0))</f>
        <v/>
      </c>
      <c r="C864">
        <f>INDEX(resultados!$A$2:$ZZ$1302, 858, MATCH($B$3, resultados!$A$1:$ZZ$1, 0))</f>
        <v/>
      </c>
    </row>
    <row r="865">
      <c r="A865">
        <f>INDEX(resultados!$A$2:$ZZ$1302, 859, MATCH($B$1, resultados!$A$1:$ZZ$1, 0))</f>
        <v/>
      </c>
      <c r="B865">
        <f>INDEX(resultados!$A$2:$ZZ$1302, 859, MATCH($B$2, resultados!$A$1:$ZZ$1, 0))</f>
        <v/>
      </c>
      <c r="C865">
        <f>INDEX(resultados!$A$2:$ZZ$1302, 859, MATCH($B$3, resultados!$A$1:$ZZ$1, 0))</f>
        <v/>
      </c>
    </row>
    <row r="866">
      <c r="A866">
        <f>INDEX(resultados!$A$2:$ZZ$1302, 860, MATCH($B$1, resultados!$A$1:$ZZ$1, 0))</f>
        <v/>
      </c>
      <c r="B866">
        <f>INDEX(resultados!$A$2:$ZZ$1302, 860, MATCH($B$2, resultados!$A$1:$ZZ$1, 0))</f>
        <v/>
      </c>
      <c r="C866">
        <f>INDEX(resultados!$A$2:$ZZ$1302, 860, MATCH($B$3, resultados!$A$1:$ZZ$1, 0))</f>
        <v/>
      </c>
    </row>
    <row r="867">
      <c r="A867">
        <f>INDEX(resultados!$A$2:$ZZ$1302, 861, MATCH($B$1, resultados!$A$1:$ZZ$1, 0))</f>
        <v/>
      </c>
      <c r="B867">
        <f>INDEX(resultados!$A$2:$ZZ$1302, 861, MATCH($B$2, resultados!$A$1:$ZZ$1, 0))</f>
        <v/>
      </c>
      <c r="C867">
        <f>INDEX(resultados!$A$2:$ZZ$1302, 861, MATCH($B$3, resultados!$A$1:$ZZ$1, 0))</f>
        <v/>
      </c>
    </row>
    <row r="868">
      <c r="A868">
        <f>INDEX(resultados!$A$2:$ZZ$1302, 862, MATCH($B$1, resultados!$A$1:$ZZ$1, 0))</f>
        <v/>
      </c>
      <c r="B868">
        <f>INDEX(resultados!$A$2:$ZZ$1302, 862, MATCH($B$2, resultados!$A$1:$ZZ$1, 0))</f>
        <v/>
      </c>
      <c r="C868">
        <f>INDEX(resultados!$A$2:$ZZ$1302, 862, MATCH($B$3, resultados!$A$1:$ZZ$1, 0))</f>
        <v/>
      </c>
    </row>
    <row r="869">
      <c r="A869">
        <f>INDEX(resultados!$A$2:$ZZ$1302, 863, MATCH($B$1, resultados!$A$1:$ZZ$1, 0))</f>
        <v/>
      </c>
      <c r="B869">
        <f>INDEX(resultados!$A$2:$ZZ$1302, 863, MATCH($B$2, resultados!$A$1:$ZZ$1, 0))</f>
        <v/>
      </c>
      <c r="C869">
        <f>INDEX(resultados!$A$2:$ZZ$1302, 863, MATCH($B$3, resultados!$A$1:$ZZ$1, 0))</f>
        <v/>
      </c>
    </row>
    <row r="870">
      <c r="A870">
        <f>INDEX(resultados!$A$2:$ZZ$1302, 864, MATCH($B$1, resultados!$A$1:$ZZ$1, 0))</f>
        <v/>
      </c>
      <c r="B870">
        <f>INDEX(resultados!$A$2:$ZZ$1302, 864, MATCH($B$2, resultados!$A$1:$ZZ$1, 0))</f>
        <v/>
      </c>
      <c r="C870">
        <f>INDEX(resultados!$A$2:$ZZ$1302, 864, MATCH($B$3, resultados!$A$1:$ZZ$1, 0))</f>
        <v/>
      </c>
    </row>
    <row r="871">
      <c r="A871">
        <f>INDEX(resultados!$A$2:$ZZ$1302, 865, MATCH($B$1, resultados!$A$1:$ZZ$1, 0))</f>
        <v/>
      </c>
      <c r="B871">
        <f>INDEX(resultados!$A$2:$ZZ$1302, 865, MATCH($B$2, resultados!$A$1:$ZZ$1, 0))</f>
        <v/>
      </c>
      <c r="C871">
        <f>INDEX(resultados!$A$2:$ZZ$1302, 865, MATCH($B$3, resultados!$A$1:$ZZ$1, 0))</f>
        <v/>
      </c>
    </row>
    <row r="872">
      <c r="A872">
        <f>INDEX(resultados!$A$2:$ZZ$1302, 866, MATCH($B$1, resultados!$A$1:$ZZ$1, 0))</f>
        <v/>
      </c>
      <c r="B872">
        <f>INDEX(resultados!$A$2:$ZZ$1302, 866, MATCH($B$2, resultados!$A$1:$ZZ$1, 0))</f>
        <v/>
      </c>
      <c r="C872">
        <f>INDEX(resultados!$A$2:$ZZ$1302, 866, MATCH($B$3, resultados!$A$1:$ZZ$1, 0))</f>
        <v/>
      </c>
    </row>
    <row r="873">
      <c r="A873">
        <f>INDEX(resultados!$A$2:$ZZ$1302, 867, MATCH($B$1, resultados!$A$1:$ZZ$1, 0))</f>
        <v/>
      </c>
      <c r="B873">
        <f>INDEX(resultados!$A$2:$ZZ$1302, 867, MATCH($B$2, resultados!$A$1:$ZZ$1, 0))</f>
        <v/>
      </c>
      <c r="C873">
        <f>INDEX(resultados!$A$2:$ZZ$1302, 867, MATCH($B$3, resultados!$A$1:$ZZ$1, 0))</f>
        <v/>
      </c>
    </row>
    <row r="874">
      <c r="A874">
        <f>INDEX(resultados!$A$2:$ZZ$1302, 868, MATCH($B$1, resultados!$A$1:$ZZ$1, 0))</f>
        <v/>
      </c>
      <c r="B874">
        <f>INDEX(resultados!$A$2:$ZZ$1302, 868, MATCH($B$2, resultados!$A$1:$ZZ$1, 0))</f>
        <v/>
      </c>
      <c r="C874">
        <f>INDEX(resultados!$A$2:$ZZ$1302, 868, MATCH($B$3, resultados!$A$1:$ZZ$1, 0))</f>
        <v/>
      </c>
    </row>
    <row r="875">
      <c r="A875">
        <f>INDEX(resultados!$A$2:$ZZ$1302, 869, MATCH($B$1, resultados!$A$1:$ZZ$1, 0))</f>
        <v/>
      </c>
      <c r="B875">
        <f>INDEX(resultados!$A$2:$ZZ$1302, 869, MATCH($B$2, resultados!$A$1:$ZZ$1, 0))</f>
        <v/>
      </c>
      <c r="C875">
        <f>INDEX(resultados!$A$2:$ZZ$1302, 869, MATCH($B$3, resultados!$A$1:$ZZ$1, 0))</f>
        <v/>
      </c>
    </row>
    <row r="876">
      <c r="A876">
        <f>INDEX(resultados!$A$2:$ZZ$1302, 870, MATCH($B$1, resultados!$A$1:$ZZ$1, 0))</f>
        <v/>
      </c>
      <c r="B876">
        <f>INDEX(resultados!$A$2:$ZZ$1302, 870, MATCH($B$2, resultados!$A$1:$ZZ$1, 0))</f>
        <v/>
      </c>
      <c r="C876">
        <f>INDEX(resultados!$A$2:$ZZ$1302, 870, MATCH($B$3, resultados!$A$1:$ZZ$1, 0))</f>
        <v/>
      </c>
    </row>
    <row r="877">
      <c r="A877">
        <f>INDEX(resultados!$A$2:$ZZ$1302, 871, MATCH($B$1, resultados!$A$1:$ZZ$1, 0))</f>
        <v/>
      </c>
      <c r="B877">
        <f>INDEX(resultados!$A$2:$ZZ$1302, 871, MATCH($B$2, resultados!$A$1:$ZZ$1, 0))</f>
        <v/>
      </c>
      <c r="C877">
        <f>INDEX(resultados!$A$2:$ZZ$1302, 871, MATCH($B$3, resultados!$A$1:$ZZ$1, 0))</f>
        <v/>
      </c>
    </row>
    <row r="878">
      <c r="A878">
        <f>INDEX(resultados!$A$2:$ZZ$1302, 872, MATCH($B$1, resultados!$A$1:$ZZ$1, 0))</f>
        <v/>
      </c>
      <c r="B878">
        <f>INDEX(resultados!$A$2:$ZZ$1302, 872, MATCH($B$2, resultados!$A$1:$ZZ$1, 0))</f>
        <v/>
      </c>
      <c r="C878">
        <f>INDEX(resultados!$A$2:$ZZ$1302, 872, MATCH($B$3, resultados!$A$1:$ZZ$1, 0))</f>
        <v/>
      </c>
    </row>
    <row r="879">
      <c r="A879">
        <f>INDEX(resultados!$A$2:$ZZ$1302, 873, MATCH($B$1, resultados!$A$1:$ZZ$1, 0))</f>
        <v/>
      </c>
      <c r="B879">
        <f>INDEX(resultados!$A$2:$ZZ$1302, 873, MATCH($B$2, resultados!$A$1:$ZZ$1, 0))</f>
        <v/>
      </c>
      <c r="C879">
        <f>INDEX(resultados!$A$2:$ZZ$1302, 873, MATCH($B$3, resultados!$A$1:$ZZ$1, 0))</f>
        <v/>
      </c>
    </row>
    <row r="880">
      <c r="A880">
        <f>INDEX(resultados!$A$2:$ZZ$1302, 874, MATCH($B$1, resultados!$A$1:$ZZ$1, 0))</f>
        <v/>
      </c>
      <c r="B880">
        <f>INDEX(resultados!$A$2:$ZZ$1302, 874, MATCH($B$2, resultados!$A$1:$ZZ$1, 0))</f>
        <v/>
      </c>
      <c r="C880">
        <f>INDEX(resultados!$A$2:$ZZ$1302, 874, MATCH($B$3, resultados!$A$1:$ZZ$1, 0))</f>
        <v/>
      </c>
    </row>
    <row r="881">
      <c r="A881">
        <f>INDEX(resultados!$A$2:$ZZ$1302, 875, MATCH($B$1, resultados!$A$1:$ZZ$1, 0))</f>
        <v/>
      </c>
      <c r="B881">
        <f>INDEX(resultados!$A$2:$ZZ$1302, 875, MATCH($B$2, resultados!$A$1:$ZZ$1, 0))</f>
        <v/>
      </c>
      <c r="C881">
        <f>INDEX(resultados!$A$2:$ZZ$1302, 875, MATCH($B$3, resultados!$A$1:$ZZ$1, 0))</f>
        <v/>
      </c>
    </row>
    <row r="882">
      <c r="A882">
        <f>INDEX(resultados!$A$2:$ZZ$1302, 876, MATCH($B$1, resultados!$A$1:$ZZ$1, 0))</f>
        <v/>
      </c>
      <c r="B882">
        <f>INDEX(resultados!$A$2:$ZZ$1302, 876, MATCH($B$2, resultados!$A$1:$ZZ$1, 0))</f>
        <v/>
      </c>
      <c r="C882">
        <f>INDEX(resultados!$A$2:$ZZ$1302, 876, MATCH($B$3, resultados!$A$1:$ZZ$1, 0))</f>
        <v/>
      </c>
    </row>
    <row r="883">
      <c r="A883">
        <f>INDEX(resultados!$A$2:$ZZ$1302, 877, MATCH($B$1, resultados!$A$1:$ZZ$1, 0))</f>
        <v/>
      </c>
      <c r="B883">
        <f>INDEX(resultados!$A$2:$ZZ$1302, 877, MATCH($B$2, resultados!$A$1:$ZZ$1, 0))</f>
        <v/>
      </c>
      <c r="C883">
        <f>INDEX(resultados!$A$2:$ZZ$1302, 877, MATCH($B$3, resultados!$A$1:$ZZ$1, 0))</f>
        <v/>
      </c>
    </row>
    <row r="884">
      <c r="A884">
        <f>INDEX(resultados!$A$2:$ZZ$1302, 878, MATCH($B$1, resultados!$A$1:$ZZ$1, 0))</f>
        <v/>
      </c>
      <c r="B884">
        <f>INDEX(resultados!$A$2:$ZZ$1302, 878, MATCH($B$2, resultados!$A$1:$ZZ$1, 0))</f>
        <v/>
      </c>
      <c r="C884">
        <f>INDEX(resultados!$A$2:$ZZ$1302, 878, MATCH($B$3, resultados!$A$1:$ZZ$1, 0))</f>
        <v/>
      </c>
    </row>
    <row r="885">
      <c r="A885">
        <f>INDEX(resultados!$A$2:$ZZ$1302, 879, MATCH($B$1, resultados!$A$1:$ZZ$1, 0))</f>
        <v/>
      </c>
      <c r="B885">
        <f>INDEX(resultados!$A$2:$ZZ$1302, 879, MATCH($B$2, resultados!$A$1:$ZZ$1, 0))</f>
        <v/>
      </c>
      <c r="C885">
        <f>INDEX(resultados!$A$2:$ZZ$1302, 879, MATCH($B$3, resultados!$A$1:$ZZ$1, 0))</f>
        <v/>
      </c>
    </row>
    <row r="886">
      <c r="A886">
        <f>INDEX(resultados!$A$2:$ZZ$1302, 880, MATCH($B$1, resultados!$A$1:$ZZ$1, 0))</f>
        <v/>
      </c>
      <c r="B886">
        <f>INDEX(resultados!$A$2:$ZZ$1302, 880, MATCH($B$2, resultados!$A$1:$ZZ$1, 0))</f>
        <v/>
      </c>
      <c r="C886">
        <f>INDEX(resultados!$A$2:$ZZ$1302, 880, MATCH($B$3, resultados!$A$1:$ZZ$1, 0))</f>
        <v/>
      </c>
    </row>
    <row r="887">
      <c r="A887">
        <f>INDEX(resultados!$A$2:$ZZ$1302, 881, MATCH($B$1, resultados!$A$1:$ZZ$1, 0))</f>
        <v/>
      </c>
      <c r="B887">
        <f>INDEX(resultados!$A$2:$ZZ$1302, 881, MATCH($B$2, resultados!$A$1:$ZZ$1, 0))</f>
        <v/>
      </c>
      <c r="C887">
        <f>INDEX(resultados!$A$2:$ZZ$1302, 881, MATCH($B$3, resultados!$A$1:$ZZ$1, 0))</f>
        <v/>
      </c>
    </row>
    <row r="888">
      <c r="A888">
        <f>INDEX(resultados!$A$2:$ZZ$1302, 882, MATCH($B$1, resultados!$A$1:$ZZ$1, 0))</f>
        <v/>
      </c>
      <c r="B888">
        <f>INDEX(resultados!$A$2:$ZZ$1302, 882, MATCH($B$2, resultados!$A$1:$ZZ$1, 0))</f>
        <v/>
      </c>
      <c r="C888">
        <f>INDEX(resultados!$A$2:$ZZ$1302, 882, MATCH($B$3, resultados!$A$1:$ZZ$1, 0))</f>
        <v/>
      </c>
    </row>
    <row r="889">
      <c r="A889">
        <f>INDEX(resultados!$A$2:$ZZ$1302, 883, MATCH($B$1, resultados!$A$1:$ZZ$1, 0))</f>
        <v/>
      </c>
      <c r="B889">
        <f>INDEX(resultados!$A$2:$ZZ$1302, 883, MATCH($B$2, resultados!$A$1:$ZZ$1, 0))</f>
        <v/>
      </c>
      <c r="C889">
        <f>INDEX(resultados!$A$2:$ZZ$1302, 883, MATCH($B$3, resultados!$A$1:$ZZ$1, 0))</f>
        <v/>
      </c>
    </row>
    <row r="890">
      <c r="A890">
        <f>INDEX(resultados!$A$2:$ZZ$1302, 884, MATCH($B$1, resultados!$A$1:$ZZ$1, 0))</f>
        <v/>
      </c>
      <c r="B890">
        <f>INDEX(resultados!$A$2:$ZZ$1302, 884, MATCH($B$2, resultados!$A$1:$ZZ$1, 0))</f>
        <v/>
      </c>
      <c r="C890">
        <f>INDEX(resultados!$A$2:$ZZ$1302, 884, MATCH($B$3, resultados!$A$1:$ZZ$1, 0))</f>
        <v/>
      </c>
    </row>
    <row r="891">
      <c r="A891">
        <f>INDEX(resultados!$A$2:$ZZ$1302, 885, MATCH($B$1, resultados!$A$1:$ZZ$1, 0))</f>
        <v/>
      </c>
      <c r="B891">
        <f>INDEX(resultados!$A$2:$ZZ$1302, 885, MATCH($B$2, resultados!$A$1:$ZZ$1, 0))</f>
        <v/>
      </c>
      <c r="C891">
        <f>INDEX(resultados!$A$2:$ZZ$1302, 885, MATCH($B$3, resultados!$A$1:$ZZ$1, 0))</f>
        <v/>
      </c>
    </row>
    <row r="892">
      <c r="A892">
        <f>INDEX(resultados!$A$2:$ZZ$1302, 886, MATCH($B$1, resultados!$A$1:$ZZ$1, 0))</f>
        <v/>
      </c>
      <c r="B892">
        <f>INDEX(resultados!$A$2:$ZZ$1302, 886, MATCH($B$2, resultados!$A$1:$ZZ$1, 0))</f>
        <v/>
      </c>
      <c r="C892">
        <f>INDEX(resultados!$A$2:$ZZ$1302, 886, MATCH($B$3, resultados!$A$1:$ZZ$1, 0))</f>
        <v/>
      </c>
    </row>
    <row r="893">
      <c r="A893">
        <f>INDEX(resultados!$A$2:$ZZ$1302, 887, MATCH($B$1, resultados!$A$1:$ZZ$1, 0))</f>
        <v/>
      </c>
      <c r="B893">
        <f>INDEX(resultados!$A$2:$ZZ$1302, 887, MATCH($B$2, resultados!$A$1:$ZZ$1, 0))</f>
        <v/>
      </c>
      <c r="C893">
        <f>INDEX(resultados!$A$2:$ZZ$1302, 887, MATCH($B$3, resultados!$A$1:$ZZ$1, 0))</f>
        <v/>
      </c>
    </row>
    <row r="894">
      <c r="A894">
        <f>INDEX(resultados!$A$2:$ZZ$1302, 888, MATCH($B$1, resultados!$A$1:$ZZ$1, 0))</f>
        <v/>
      </c>
      <c r="B894">
        <f>INDEX(resultados!$A$2:$ZZ$1302, 888, MATCH($B$2, resultados!$A$1:$ZZ$1, 0))</f>
        <v/>
      </c>
      <c r="C894">
        <f>INDEX(resultados!$A$2:$ZZ$1302, 888, MATCH($B$3, resultados!$A$1:$ZZ$1, 0))</f>
        <v/>
      </c>
    </row>
    <row r="895">
      <c r="A895">
        <f>INDEX(resultados!$A$2:$ZZ$1302, 889, MATCH($B$1, resultados!$A$1:$ZZ$1, 0))</f>
        <v/>
      </c>
      <c r="B895">
        <f>INDEX(resultados!$A$2:$ZZ$1302, 889, MATCH($B$2, resultados!$A$1:$ZZ$1, 0))</f>
        <v/>
      </c>
      <c r="C895">
        <f>INDEX(resultados!$A$2:$ZZ$1302, 889, MATCH($B$3, resultados!$A$1:$ZZ$1, 0))</f>
        <v/>
      </c>
    </row>
    <row r="896">
      <c r="A896">
        <f>INDEX(resultados!$A$2:$ZZ$1302, 890, MATCH($B$1, resultados!$A$1:$ZZ$1, 0))</f>
        <v/>
      </c>
      <c r="B896">
        <f>INDEX(resultados!$A$2:$ZZ$1302, 890, MATCH($B$2, resultados!$A$1:$ZZ$1, 0))</f>
        <v/>
      </c>
      <c r="C896">
        <f>INDEX(resultados!$A$2:$ZZ$1302, 890, MATCH($B$3, resultados!$A$1:$ZZ$1, 0))</f>
        <v/>
      </c>
    </row>
    <row r="897">
      <c r="A897">
        <f>INDEX(resultados!$A$2:$ZZ$1302, 891, MATCH($B$1, resultados!$A$1:$ZZ$1, 0))</f>
        <v/>
      </c>
      <c r="B897">
        <f>INDEX(resultados!$A$2:$ZZ$1302, 891, MATCH($B$2, resultados!$A$1:$ZZ$1, 0))</f>
        <v/>
      </c>
      <c r="C897">
        <f>INDEX(resultados!$A$2:$ZZ$1302, 891, MATCH($B$3, resultados!$A$1:$ZZ$1, 0))</f>
        <v/>
      </c>
    </row>
    <row r="898">
      <c r="A898">
        <f>INDEX(resultados!$A$2:$ZZ$1302, 892, MATCH($B$1, resultados!$A$1:$ZZ$1, 0))</f>
        <v/>
      </c>
      <c r="B898">
        <f>INDEX(resultados!$A$2:$ZZ$1302, 892, MATCH($B$2, resultados!$A$1:$ZZ$1, 0))</f>
        <v/>
      </c>
      <c r="C898">
        <f>INDEX(resultados!$A$2:$ZZ$1302, 892, MATCH($B$3, resultados!$A$1:$ZZ$1, 0))</f>
        <v/>
      </c>
    </row>
    <row r="899">
      <c r="A899">
        <f>INDEX(resultados!$A$2:$ZZ$1302, 893, MATCH($B$1, resultados!$A$1:$ZZ$1, 0))</f>
        <v/>
      </c>
      <c r="B899">
        <f>INDEX(resultados!$A$2:$ZZ$1302, 893, MATCH($B$2, resultados!$A$1:$ZZ$1, 0))</f>
        <v/>
      </c>
      <c r="C899">
        <f>INDEX(resultados!$A$2:$ZZ$1302, 893, MATCH($B$3, resultados!$A$1:$ZZ$1, 0))</f>
        <v/>
      </c>
    </row>
    <row r="900">
      <c r="A900">
        <f>INDEX(resultados!$A$2:$ZZ$1302, 894, MATCH($B$1, resultados!$A$1:$ZZ$1, 0))</f>
        <v/>
      </c>
      <c r="B900">
        <f>INDEX(resultados!$A$2:$ZZ$1302, 894, MATCH($B$2, resultados!$A$1:$ZZ$1, 0))</f>
        <v/>
      </c>
      <c r="C900">
        <f>INDEX(resultados!$A$2:$ZZ$1302, 894, MATCH($B$3, resultados!$A$1:$ZZ$1, 0))</f>
        <v/>
      </c>
    </row>
    <row r="901">
      <c r="A901">
        <f>INDEX(resultados!$A$2:$ZZ$1302, 895, MATCH($B$1, resultados!$A$1:$ZZ$1, 0))</f>
        <v/>
      </c>
      <c r="B901">
        <f>INDEX(resultados!$A$2:$ZZ$1302, 895, MATCH($B$2, resultados!$A$1:$ZZ$1, 0))</f>
        <v/>
      </c>
      <c r="C901">
        <f>INDEX(resultados!$A$2:$ZZ$1302, 895, MATCH($B$3, resultados!$A$1:$ZZ$1, 0))</f>
        <v/>
      </c>
    </row>
    <row r="902">
      <c r="A902">
        <f>INDEX(resultados!$A$2:$ZZ$1302, 896, MATCH($B$1, resultados!$A$1:$ZZ$1, 0))</f>
        <v/>
      </c>
      <c r="B902">
        <f>INDEX(resultados!$A$2:$ZZ$1302, 896, MATCH($B$2, resultados!$A$1:$ZZ$1, 0))</f>
        <v/>
      </c>
      <c r="C902">
        <f>INDEX(resultados!$A$2:$ZZ$1302, 896, MATCH($B$3, resultados!$A$1:$ZZ$1, 0))</f>
        <v/>
      </c>
    </row>
    <row r="903">
      <c r="A903">
        <f>INDEX(resultados!$A$2:$ZZ$1302, 897, MATCH($B$1, resultados!$A$1:$ZZ$1, 0))</f>
        <v/>
      </c>
      <c r="B903">
        <f>INDEX(resultados!$A$2:$ZZ$1302, 897, MATCH($B$2, resultados!$A$1:$ZZ$1, 0))</f>
        <v/>
      </c>
      <c r="C903">
        <f>INDEX(resultados!$A$2:$ZZ$1302, 897, MATCH($B$3, resultados!$A$1:$ZZ$1, 0))</f>
        <v/>
      </c>
    </row>
    <row r="904">
      <c r="A904">
        <f>INDEX(resultados!$A$2:$ZZ$1302, 898, MATCH($B$1, resultados!$A$1:$ZZ$1, 0))</f>
        <v/>
      </c>
      <c r="B904">
        <f>INDEX(resultados!$A$2:$ZZ$1302, 898, MATCH($B$2, resultados!$A$1:$ZZ$1, 0))</f>
        <v/>
      </c>
      <c r="C904">
        <f>INDEX(resultados!$A$2:$ZZ$1302, 898, MATCH($B$3, resultados!$A$1:$ZZ$1, 0))</f>
        <v/>
      </c>
    </row>
    <row r="905">
      <c r="A905">
        <f>INDEX(resultados!$A$2:$ZZ$1302, 899, MATCH($B$1, resultados!$A$1:$ZZ$1, 0))</f>
        <v/>
      </c>
      <c r="B905">
        <f>INDEX(resultados!$A$2:$ZZ$1302, 899, MATCH($B$2, resultados!$A$1:$ZZ$1, 0))</f>
        <v/>
      </c>
      <c r="C905">
        <f>INDEX(resultados!$A$2:$ZZ$1302, 899, MATCH($B$3, resultados!$A$1:$ZZ$1, 0))</f>
        <v/>
      </c>
    </row>
    <row r="906">
      <c r="A906">
        <f>INDEX(resultados!$A$2:$ZZ$1302, 900, MATCH($B$1, resultados!$A$1:$ZZ$1, 0))</f>
        <v/>
      </c>
      <c r="B906">
        <f>INDEX(resultados!$A$2:$ZZ$1302, 900, MATCH($B$2, resultados!$A$1:$ZZ$1, 0))</f>
        <v/>
      </c>
      <c r="C906">
        <f>INDEX(resultados!$A$2:$ZZ$1302, 900, MATCH($B$3, resultados!$A$1:$ZZ$1, 0))</f>
        <v/>
      </c>
    </row>
    <row r="907">
      <c r="A907">
        <f>INDEX(resultados!$A$2:$ZZ$1302, 901, MATCH($B$1, resultados!$A$1:$ZZ$1, 0))</f>
        <v/>
      </c>
      <c r="B907">
        <f>INDEX(resultados!$A$2:$ZZ$1302, 901, MATCH($B$2, resultados!$A$1:$ZZ$1, 0))</f>
        <v/>
      </c>
      <c r="C907">
        <f>INDEX(resultados!$A$2:$ZZ$1302, 901, MATCH($B$3, resultados!$A$1:$ZZ$1, 0))</f>
        <v/>
      </c>
    </row>
    <row r="908">
      <c r="A908">
        <f>INDEX(resultados!$A$2:$ZZ$1302, 902, MATCH($B$1, resultados!$A$1:$ZZ$1, 0))</f>
        <v/>
      </c>
      <c r="B908">
        <f>INDEX(resultados!$A$2:$ZZ$1302, 902, MATCH($B$2, resultados!$A$1:$ZZ$1, 0))</f>
        <v/>
      </c>
      <c r="C908">
        <f>INDEX(resultados!$A$2:$ZZ$1302, 902, MATCH($B$3, resultados!$A$1:$ZZ$1, 0))</f>
        <v/>
      </c>
    </row>
    <row r="909">
      <c r="A909">
        <f>INDEX(resultados!$A$2:$ZZ$1302, 903, MATCH($B$1, resultados!$A$1:$ZZ$1, 0))</f>
        <v/>
      </c>
      <c r="B909">
        <f>INDEX(resultados!$A$2:$ZZ$1302, 903, MATCH($B$2, resultados!$A$1:$ZZ$1, 0))</f>
        <v/>
      </c>
      <c r="C909">
        <f>INDEX(resultados!$A$2:$ZZ$1302, 903, MATCH($B$3, resultados!$A$1:$ZZ$1, 0))</f>
        <v/>
      </c>
    </row>
    <row r="910">
      <c r="A910">
        <f>INDEX(resultados!$A$2:$ZZ$1302, 904, MATCH($B$1, resultados!$A$1:$ZZ$1, 0))</f>
        <v/>
      </c>
      <c r="B910">
        <f>INDEX(resultados!$A$2:$ZZ$1302, 904, MATCH($B$2, resultados!$A$1:$ZZ$1, 0))</f>
        <v/>
      </c>
      <c r="C910">
        <f>INDEX(resultados!$A$2:$ZZ$1302, 904, MATCH($B$3, resultados!$A$1:$ZZ$1, 0))</f>
        <v/>
      </c>
    </row>
    <row r="911">
      <c r="A911">
        <f>INDEX(resultados!$A$2:$ZZ$1302, 905, MATCH($B$1, resultados!$A$1:$ZZ$1, 0))</f>
        <v/>
      </c>
      <c r="B911">
        <f>INDEX(resultados!$A$2:$ZZ$1302, 905, MATCH($B$2, resultados!$A$1:$ZZ$1, 0))</f>
        <v/>
      </c>
      <c r="C911">
        <f>INDEX(resultados!$A$2:$ZZ$1302, 905, MATCH($B$3, resultados!$A$1:$ZZ$1, 0))</f>
        <v/>
      </c>
    </row>
    <row r="912">
      <c r="A912">
        <f>INDEX(resultados!$A$2:$ZZ$1302, 906, MATCH($B$1, resultados!$A$1:$ZZ$1, 0))</f>
        <v/>
      </c>
      <c r="B912">
        <f>INDEX(resultados!$A$2:$ZZ$1302, 906, MATCH($B$2, resultados!$A$1:$ZZ$1, 0))</f>
        <v/>
      </c>
      <c r="C912">
        <f>INDEX(resultados!$A$2:$ZZ$1302, 906, MATCH($B$3, resultados!$A$1:$ZZ$1, 0))</f>
        <v/>
      </c>
    </row>
    <row r="913">
      <c r="A913">
        <f>INDEX(resultados!$A$2:$ZZ$1302, 907, MATCH($B$1, resultados!$A$1:$ZZ$1, 0))</f>
        <v/>
      </c>
      <c r="B913">
        <f>INDEX(resultados!$A$2:$ZZ$1302, 907, MATCH($B$2, resultados!$A$1:$ZZ$1, 0))</f>
        <v/>
      </c>
      <c r="C913">
        <f>INDEX(resultados!$A$2:$ZZ$1302, 907, MATCH($B$3, resultados!$A$1:$ZZ$1, 0))</f>
        <v/>
      </c>
    </row>
    <row r="914">
      <c r="A914">
        <f>INDEX(resultados!$A$2:$ZZ$1302, 908, MATCH($B$1, resultados!$A$1:$ZZ$1, 0))</f>
        <v/>
      </c>
      <c r="B914">
        <f>INDEX(resultados!$A$2:$ZZ$1302, 908, MATCH($B$2, resultados!$A$1:$ZZ$1, 0))</f>
        <v/>
      </c>
      <c r="C914">
        <f>INDEX(resultados!$A$2:$ZZ$1302, 908, MATCH($B$3, resultados!$A$1:$ZZ$1, 0))</f>
        <v/>
      </c>
    </row>
    <row r="915">
      <c r="A915">
        <f>INDEX(resultados!$A$2:$ZZ$1302, 909, MATCH($B$1, resultados!$A$1:$ZZ$1, 0))</f>
        <v/>
      </c>
      <c r="B915">
        <f>INDEX(resultados!$A$2:$ZZ$1302, 909, MATCH($B$2, resultados!$A$1:$ZZ$1, 0))</f>
        <v/>
      </c>
      <c r="C915">
        <f>INDEX(resultados!$A$2:$ZZ$1302, 909, MATCH($B$3, resultados!$A$1:$ZZ$1, 0))</f>
        <v/>
      </c>
    </row>
    <row r="916">
      <c r="A916">
        <f>INDEX(resultados!$A$2:$ZZ$1302, 910, MATCH($B$1, resultados!$A$1:$ZZ$1, 0))</f>
        <v/>
      </c>
      <c r="B916">
        <f>INDEX(resultados!$A$2:$ZZ$1302, 910, MATCH($B$2, resultados!$A$1:$ZZ$1, 0))</f>
        <v/>
      </c>
      <c r="C916">
        <f>INDEX(resultados!$A$2:$ZZ$1302, 910, MATCH($B$3, resultados!$A$1:$ZZ$1, 0))</f>
        <v/>
      </c>
    </row>
    <row r="917">
      <c r="A917">
        <f>INDEX(resultados!$A$2:$ZZ$1302, 911, MATCH($B$1, resultados!$A$1:$ZZ$1, 0))</f>
        <v/>
      </c>
      <c r="B917">
        <f>INDEX(resultados!$A$2:$ZZ$1302, 911, MATCH($B$2, resultados!$A$1:$ZZ$1, 0))</f>
        <v/>
      </c>
      <c r="C917">
        <f>INDEX(resultados!$A$2:$ZZ$1302, 911, MATCH($B$3, resultados!$A$1:$ZZ$1, 0))</f>
        <v/>
      </c>
    </row>
    <row r="918">
      <c r="A918">
        <f>INDEX(resultados!$A$2:$ZZ$1302, 912, MATCH($B$1, resultados!$A$1:$ZZ$1, 0))</f>
        <v/>
      </c>
      <c r="B918">
        <f>INDEX(resultados!$A$2:$ZZ$1302, 912, MATCH($B$2, resultados!$A$1:$ZZ$1, 0))</f>
        <v/>
      </c>
      <c r="C918">
        <f>INDEX(resultados!$A$2:$ZZ$1302, 912, MATCH($B$3, resultados!$A$1:$ZZ$1, 0))</f>
        <v/>
      </c>
    </row>
    <row r="919">
      <c r="A919">
        <f>INDEX(resultados!$A$2:$ZZ$1302, 913, MATCH($B$1, resultados!$A$1:$ZZ$1, 0))</f>
        <v/>
      </c>
      <c r="B919">
        <f>INDEX(resultados!$A$2:$ZZ$1302, 913, MATCH($B$2, resultados!$A$1:$ZZ$1, 0))</f>
        <v/>
      </c>
      <c r="C919">
        <f>INDEX(resultados!$A$2:$ZZ$1302, 913, MATCH($B$3, resultados!$A$1:$ZZ$1, 0))</f>
        <v/>
      </c>
    </row>
    <row r="920">
      <c r="A920">
        <f>INDEX(resultados!$A$2:$ZZ$1302, 914, MATCH($B$1, resultados!$A$1:$ZZ$1, 0))</f>
        <v/>
      </c>
      <c r="B920">
        <f>INDEX(resultados!$A$2:$ZZ$1302, 914, MATCH($B$2, resultados!$A$1:$ZZ$1, 0))</f>
        <v/>
      </c>
      <c r="C920">
        <f>INDEX(resultados!$A$2:$ZZ$1302, 914, MATCH($B$3, resultados!$A$1:$ZZ$1, 0))</f>
        <v/>
      </c>
    </row>
    <row r="921">
      <c r="A921">
        <f>INDEX(resultados!$A$2:$ZZ$1302, 915, MATCH($B$1, resultados!$A$1:$ZZ$1, 0))</f>
        <v/>
      </c>
      <c r="B921">
        <f>INDEX(resultados!$A$2:$ZZ$1302, 915, MATCH($B$2, resultados!$A$1:$ZZ$1, 0))</f>
        <v/>
      </c>
      <c r="C921">
        <f>INDEX(resultados!$A$2:$ZZ$1302, 915, MATCH($B$3, resultados!$A$1:$ZZ$1, 0))</f>
        <v/>
      </c>
    </row>
    <row r="922">
      <c r="A922">
        <f>INDEX(resultados!$A$2:$ZZ$1302, 916, MATCH($B$1, resultados!$A$1:$ZZ$1, 0))</f>
        <v/>
      </c>
      <c r="B922">
        <f>INDEX(resultados!$A$2:$ZZ$1302, 916, MATCH($B$2, resultados!$A$1:$ZZ$1, 0))</f>
        <v/>
      </c>
      <c r="C922">
        <f>INDEX(resultados!$A$2:$ZZ$1302, 916, MATCH($B$3, resultados!$A$1:$ZZ$1, 0))</f>
        <v/>
      </c>
    </row>
    <row r="923">
      <c r="A923">
        <f>INDEX(resultados!$A$2:$ZZ$1302, 917, MATCH($B$1, resultados!$A$1:$ZZ$1, 0))</f>
        <v/>
      </c>
      <c r="B923">
        <f>INDEX(resultados!$A$2:$ZZ$1302, 917, MATCH($B$2, resultados!$A$1:$ZZ$1, 0))</f>
        <v/>
      </c>
      <c r="C923">
        <f>INDEX(resultados!$A$2:$ZZ$1302, 917, MATCH($B$3, resultados!$A$1:$ZZ$1, 0))</f>
        <v/>
      </c>
    </row>
    <row r="924">
      <c r="A924">
        <f>INDEX(resultados!$A$2:$ZZ$1302, 918, MATCH($B$1, resultados!$A$1:$ZZ$1, 0))</f>
        <v/>
      </c>
      <c r="B924">
        <f>INDEX(resultados!$A$2:$ZZ$1302, 918, MATCH($B$2, resultados!$A$1:$ZZ$1, 0))</f>
        <v/>
      </c>
      <c r="C924">
        <f>INDEX(resultados!$A$2:$ZZ$1302, 918, MATCH($B$3, resultados!$A$1:$ZZ$1, 0))</f>
        <v/>
      </c>
    </row>
    <row r="925">
      <c r="A925">
        <f>INDEX(resultados!$A$2:$ZZ$1302, 919, MATCH($B$1, resultados!$A$1:$ZZ$1, 0))</f>
        <v/>
      </c>
      <c r="B925">
        <f>INDEX(resultados!$A$2:$ZZ$1302, 919, MATCH($B$2, resultados!$A$1:$ZZ$1, 0))</f>
        <v/>
      </c>
      <c r="C925">
        <f>INDEX(resultados!$A$2:$ZZ$1302, 919, MATCH($B$3, resultados!$A$1:$ZZ$1, 0))</f>
        <v/>
      </c>
    </row>
    <row r="926">
      <c r="A926">
        <f>INDEX(resultados!$A$2:$ZZ$1302, 920, MATCH($B$1, resultados!$A$1:$ZZ$1, 0))</f>
        <v/>
      </c>
      <c r="B926">
        <f>INDEX(resultados!$A$2:$ZZ$1302, 920, MATCH($B$2, resultados!$A$1:$ZZ$1, 0))</f>
        <v/>
      </c>
      <c r="C926">
        <f>INDEX(resultados!$A$2:$ZZ$1302, 920, MATCH($B$3, resultados!$A$1:$ZZ$1, 0))</f>
        <v/>
      </c>
    </row>
    <row r="927">
      <c r="A927">
        <f>INDEX(resultados!$A$2:$ZZ$1302, 921, MATCH($B$1, resultados!$A$1:$ZZ$1, 0))</f>
        <v/>
      </c>
      <c r="B927">
        <f>INDEX(resultados!$A$2:$ZZ$1302, 921, MATCH($B$2, resultados!$A$1:$ZZ$1, 0))</f>
        <v/>
      </c>
      <c r="C927">
        <f>INDEX(resultados!$A$2:$ZZ$1302, 921, MATCH($B$3, resultados!$A$1:$ZZ$1, 0))</f>
        <v/>
      </c>
    </row>
    <row r="928">
      <c r="A928">
        <f>INDEX(resultados!$A$2:$ZZ$1302, 922, MATCH($B$1, resultados!$A$1:$ZZ$1, 0))</f>
        <v/>
      </c>
      <c r="B928">
        <f>INDEX(resultados!$A$2:$ZZ$1302, 922, MATCH($B$2, resultados!$A$1:$ZZ$1, 0))</f>
        <v/>
      </c>
      <c r="C928">
        <f>INDEX(resultados!$A$2:$ZZ$1302, 922, MATCH($B$3, resultados!$A$1:$ZZ$1, 0))</f>
        <v/>
      </c>
    </row>
    <row r="929">
      <c r="A929">
        <f>INDEX(resultados!$A$2:$ZZ$1302, 923, MATCH($B$1, resultados!$A$1:$ZZ$1, 0))</f>
        <v/>
      </c>
      <c r="B929">
        <f>INDEX(resultados!$A$2:$ZZ$1302, 923, MATCH($B$2, resultados!$A$1:$ZZ$1, 0))</f>
        <v/>
      </c>
      <c r="C929">
        <f>INDEX(resultados!$A$2:$ZZ$1302, 923, MATCH($B$3, resultados!$A$1:$ZZ$1, 0))</f>
        <v/>
      </c>
    </row>
    <row r="930">
      <c r="A930">
        <f>INDEX(resultados!$A$2:$ZZ$1302, 924, MATCH($B$1, resultados!$A$1:$ZZ$1, 0))</f>
        <v/>
      </c>
      <c r="B930">
        <f>INDEX(resultados!$A$2:$ZZ$1302, 924, MATCH($B$2, resultados!$A$1:$ZZ$1, 0))</f>
        <v/>
      </c>
      <c r="C930">
        <f>INDEX(resultados!$A$2:$ZZ$1302, 924, MATCH($B$3, resultados!$A$1:$ZZ$1, 0))</f>
        <v/>
      </c>
    </row>
    <row r="931">
      <c r="A931">
        <f>INDEX(resultados!$A$2:$ZZ$1302, 925, MATCH($B$1, resultados!$A$1:$ZZ$1, 0))</f>
        <v/>
      </c>
      <c r="B931">
        <f>INDEX(resultados!$A$2:$ZZ$1302, 925, MATCH($B$2, resultados!$A$1:$ZZ$1, 0))</f>
        <v/>
      </c>
      <c r="C931">
        <f>INDEX(resultados!$A$2:$ZZ$1302, 925, MATCH($B$3, resultados!$A$1:$ZZ$1, 0))</f>
        <v/>
      </c>
    </row>
    <row r="932">
      <c r="A932">
        <f>INDEX(resultados!$A$2:$ZZ$1302, 926, MATCH($B$1, resultados!$A$1:$ZZ$1, 0))</f>
        <v/>
      </c>
      <c r="B932">
        <f>INDEX(resultados!$A$2:$ZZ$1302, 926, MATCH($B$2, resultados!$A$1:$ZZ$1, 0))</f>
        <v/>
      </c>
      <c r="C932">
        <f>INDEX(resultados!$A$2:$ZZ$1302, 926, MATCH($B$3, resultados!$A$1:$ZZ$1, 0))</f>
        <v/>
      </c>
    </row>
    <row r="933">
      <c r="A933">
        <f>INDEX(resultados!$A$2:$ZZ$1302, 927, MATCH($B$1, resultados!$A$1:$ZZ$1, 0))</f>
        <v/>
      </c>
      <c r="B933">
        <f>INDEX(resultados!$A$2:$ZZ$1302, 927, MATCH($B$2, resultados!$A$1:$ZZ$1, 0))</f>
        <v/>
      </c>
      <c r="C933">
        <f>INDEX(resultados!$A$2:$ZZ$1302, 927, MATCH($B$3, resultados!$A$1:$ZZ$1, 0))</f>
        <v/>
      </c>
    </row>
    <row r="934">
      <c r="A934">
        <f>INDEX(resultados!$A$2:$ZZ$1302, 928, MATCH($B$1, resultados!$A$1:$ZZ$1, 0))</f>
        <v/>
      </c>
      <c r="B934">
        <f>INDEX(resultados!$A$2:$ZZ$1302, 928, MATCH($B$2, resultados!$A$1:$ZZ$1, 0))</f>
        <v/>
      </c>
      <c r="C934">
        <f>INDEX(resultados!$A$2:$ZZ$1302, 928, MATCH($B$3, resultados!$A$1:$ZZ$1, 0))</f>
        <v/>
      </c>
    </row>
    <row r="935">
      <c r="A935">
        <f>INDEX(resultados!$A$2:$ZZ$1302, 929, MATCH($B$1, resultados!$A$1:$ZZ$1, 0))</f>
        <v/>
      </c>
      <c r="B935">
        <f>INDEX(resultados!$A$2:$ZZ$1302, 929, MATCH($B$2, resultados!$A$1:$ZZ$1, 0))</f>
        <v/>
      </c>
      <c r="C935">
        <f>INDEX(resultados!$A$2:$ZZ$1302, 929, MATCH($B$3, resultados!$A$1:$ZZ$1, 0))</f>
        <v/>
      </c>
    </row>
    <row r="936">
      <c r="A936">
        <f>INDEX(resultados!$A$2:$ZZ$1302, 930, MATCH($B$1, resultados!$A$1:$ZZ$1, 0))</f>
        <v/>
      </c>
      <c r="B936">
        <f>INDEX(resultados!$A$2:$ZZ$1302, 930, MATCH($B$2, resultados!$A$1:$ZZ$1, 0))</f>
        <v/>
      </c>
      <c r="C936">
        <f>INDEX(resultados!$A$2:$ZZ$1302, 930, MATCH($B$3, resultados!$A$1:$ZZ$1, 0))</f>
        <v/>
      </c>
    </row>
    <row r="937">
      <c r="A937">
        <f>INDEX(resultados!$A$2:$ZZ$1302, 931, MATCH($B$1, resultados!$A$1:$ZZ$1, 0))</f>
        <v/>
      </c>
      <c r="B937">
        <f>INDEX(resultados!$A$2:$ZZ$1302, 931, MATCH($B$2, resultados!$A$1:$ZZ$1, 0))</f>
        <v/>
      </c>
      <c r="C937">
        <f>INDEX(resultados!$A$2:$ZZ$1302, 931, MATCH($B$3, resultados!$A$1:$ZZ$1, 0))</f>
        <v/>
      </c>
    </row>
    <row r="938">
      <c r="A938">
        <f>INDEX(resultados!$A$2:$ZZ$1302, 932, MATCH($B$1, resultados!$A$1:$ZZ$1, 0))</f>
        <v/>
      </c>
      <c r="B938">
        <f>INDEX(resultados!$A$2:$ZZ$1302, 932, MATCH($B$2, resultados!$A$1:$ZZ$1, 0))</f>
        <v/>
      </c>
      <c r="C938">
        <f>INDEX(resultados!$A$2:$ZZ$1302, 932, MATCH($B$3, resultados!$A$1:$ZZ$1, 0))</f>
        <v/>
      </c>
    </row>
    <row r="939">
      <c r="A939">
        <f>INDEX(resultados!$A$2:$ZZ$1302, 933, MATCH($B$1, resultados!$A$1:$ZZ$1, 0))</f>
        <v/>
      </c>
      <c r="B939">
        <f>INDEX(resultados!$A$2:$ZZ$1302, 933, MATCH($B$2, resultados!$A$1:$ZZ$1, 0))</f>
        <v/>
      </c>
      <c r="C939">
        <f>INDEX(resultados!$A$2:$ZZ$1302, 933, MATCH($B$3, resultados!$A$1:$ZZ$1, 0))</f>
        <v/>
      </c>
    </row>
    <row r="940">
      <c r="A940">
        <f>INDEX(resultados!$A$2:$ZZ$1302, 934, MATCH($B$1, resultados!$A$1:$ZZ$1, 0))</f>
        <v/>
      </c>
      <c r="B940">
        <f>INDEX(resultados!$A$2:$ZZ$1302, 934, MATCH($B$2, resultados!$A$1:$ZZ$1, 0))</f>
        <v/>
      </c>
      <c r="C940">
        <f>INDEX(resultados!$A$2:$ZZ$1302, 934, MATCH($B$3, resultados!$A$1:$ZZ$1, 0))</f>
        <v/>
      </c>
    </row>
    <row r="941">
      <c r="A941">
        <f>INDEX(resultados!$A$2:$ZZ$1302, 935, MATCH($B$1, resultados!$A$1:$ZZ$1, 0))</f>
        <v/>
      </c>
      <c r="B941">
        <f>INDEX(resultados!$A$2:$ZZ$1302, 935, MATCH($B$2, resultados!$A$1:$ZZ$1, 0))</f>
        <v/>
      </c>
      <c r="C941">
        <f>INDEX(resultados!$A$2:$ZZ$1302, 935, MATCH($B$3, resultados!$A$1:$ZZ$1, 0))</f>
        <v/>
      </c>
    </row>
    <row r="942">
      <c r="A942">
        <f>INDEX(resultados!$A$2:$ZZ$1302, 936, MATCH($B$1, resultados!$A$1:$ZZ$1, 0))</f>
        <v/>
      </c>
      <c r="B942">
        <f>INDEX(resultados!$A$2:$ZZ$1302, 936, MATCH($B$2, resultados!$A$1:$ZZ$1, 0))</f>
        <v/>
      </c>
      <c r="C942">
        <f>INDEX(resultados!$A$2:$ZZ$1302, 936, MATCH($B$3, resultados!$A$1:$ZZ$1, 0))</f>
        <v/>
      </c>
    </row>
    <row r="943">
      <c r="A943">
        <f>INDEX(resultados!$A$2:$ZZ$1302, 937, MATCH($B$1, resultados!$A$1:$ZZ$1, 0))</f>
        <v/>
      </c>
      <c r="B943">
        <f>INDEX(resultados!$A$2:$ZZ$1302, 937, MATCH($B$2, resultados!$A$1:$ZZ$1, 0))</f>
        <v/>
      </c>
      <c r="C943">
        <f>INDEX(resultados!$A$2:$ZZ$1302, 937, MATCH($B$3, resultados!$A$1:$ZZ$1, 0))</f>
        <v/>
      </c>
    </row>
    <row r="944">
      <c r="A944">
        <f>INDEX(resultados!$A$2:$ZZ$1302, 938, MATCH($B$1, resultados!$A$1:$ZZ$1, 0))</f>
        <v/>
      </c>
      <c r="B944">
        <f>INDEX(resultados!$A$2:$ZZ$1302, 938, MATCH($B$2, resultados!$A$1:$ZZ$1, 0))</f>
        <v/>
      </c>
      <c r="C944">
        <f>INDEX(resultados!$A$2:$ZZ$1302, 938, MATCH($B$3, resultados!$A$1:$ZZ$1, 0))</f>
        <v/>
      </c>
    </row>
    <row r="945">
      <c r="A945">
        <f>INDEX(resultados!$A$2:$ZZ$1302, 939, MATCH($B$1, resultados!$A$1:$ZZ$1, 0))</f>
        <v/>
      </c>
      <c r="B945">
        <f>INDEX(resultados!$A$2:$ZZ$1302, 939, MATCH($B$2, resultados!$A$1:$ZZ$1, 0))</f>
        <v/>
      </c>
      <c r="C945">
        <f>INDEX(resultados!$A$2:$ZZ$1302, 939, MATCH($B$3, resultados!$A$1:$ZZ$1, 0))</f>
        <v/>
      </c>
    </row>
    <row r="946">
      <c r="A946">
        <f>INDEX(resultados!$A$2:$ZZ$1302, 940, MATCH($B$1, resultados!$A$1:$ZZ$1, 0))</f>
        <v/>
      </c>
      <c r="B946">
        <f>INDEX(resultados!$A$2:$ZZ$1302, 940, MATCH($B$2, resultados!$A$1:$ZZ$1, 0))</f>
        <v/>
      </c>
      <c r="C946">
        <f>INDEX(resultados!$A$2:$ZZ$1302, 940, MATCH($B$3, resultados!$A$1:$ZZ$1, 0))</f>
        <v/>
      </c>
    </row>
    <row r="947">
      <c r="A947">
        <f>INDEX(resultados!$A$2:$ZZ$1302, 941, MATCH($B$1, resultados!$A$1:$ZZ$1, 0))</f>
        <v/>
      </c>
      <c r="B947">
        <f>INDEX(resultados!$A$2:$ZZ$1302, 941, MATCH($B$2, resultados!$A$1:$ZZ$1, 0))</f>
        <v/>
      </c>
      <c r="C947">
        <f>INDEX(resultados!$A$2:$ZZ$1302, 941, MATCH($B$3, resultados!$A$1:$ZZ$1, 0))</f>
        <v/>
      </c>
    </row>
    <row r="948">
      <c r="A948">
        <f>INDEX(resultados!$A$2:$ZZ$1302, 942, MATCH($B$1, resultados!$A$1:$ZZ$1, 0))</f>
        <v/>
      </c>
      <c r="B948">
        <f>INDEX(resultados!$A$2:$ZZ$1302, 942, MATCH($B$2, resultados!$A$1:$ZZ$1, 0))</f>
        <v/>
      </c>
      <c r="C948">
        <f>INDEX(resultados!$A$2:$ZZ$1302, 942, MATCH($B$3, resultados!$A$1:$ZZ$1, 0))</f>
        <v/>
      </c>
    </row>
    <row r="949">
      <c r="A949">
        <f>INDEX(resultados!$A$2:$ZZ$1302, 943, MATCH($B$1, resultados!$A$1:$ZZ$1, 0))</f>
        <v/>
      </c>
      <c r="B949">
        <f>INDEX(resultados!$A$2:$ZZ$1302, 943, MATCH($B$2, resultados!$A$1:$ZZ$1, 0))</f>
        <v/>
      </c>
      <c r="C949">
        <f>INDEX(resultados!$A$2:$ZZ$1302, 943, MATCH($B$3, resultados!$A$1:$ZZ$1, 0))</f>
        <v/>
      </c>
    </row>
    <row r="950">
      <c r="A950">
        <f>INDEX(resultados!$A$2:$ZZ$1302, 944, MATCH($B$1, resultados!$A$1:$ZZ$1, 0))</f>
        <v/>
      </c>
      <c r="B950">
        <f>INDEX(resultados!$A$2:$ZZ$1302, 944, MATCH($B$2, resultados!$A$1:$ZZ$1, 0))</f>
        <v/>
      </c>
      <c r="C950">
        <f>INDEX(resultados!$A$2:$ZZ$1302, 944, MATCH($B$3, resultados!$A$1:$ZZ$1, 0))</f>
        <v/>
      </c>
    </row>
    <row r="951">
      <c r="A951">
        <f>INDEX(resultados!$A$2:$ZZ$1302, 945, MATCH($B$1, resultados!$A$1:$ZZ$1, 0))</f>
        <v/>
      </c>
      <c r="B951">
        <f>INDEX(resultados!$A$2:$ZZ$1302, 945, MATCH($B$2, resultados!$A$1:$ZZ$1, 0))</f>
        <v/>
      </c>
      <c r="C951">
        <f>INDEX(resultados!$A$2:$ZZ$1302, 945, MATCH($B$3, resultados!$A$1:$ZZ$1, 0))</f>
        <v/>
      </c>
    </row>
    <row r="952">
      <c r="A952">
        <f>INDEX(resultados!$A$2:$ZZ$1302, 946, MATCH($B$1, resultados!$A$1:$ZZ$1, 0))</f>
        <v/>
      </c>
      <c r="B952">
        <f>INDEX(resultados!$A$2:$ZZ$1302, 946, MATCH($B$2, resultados!$A$1:$ZZ$1, 0))</f>
        <v/>
      </c>
      <c r="C952">
        <f>INDEX(resultados!$A$2:$ZZ$1302, 946, MATCH($B$3, resultados!$A$1:$ZZ$1, 0))</f>
        <v/>
      </c>
    </row>
    <row r="953">
      <c r="A953">
        <f>INDEX(resultados!$A$2:$ZZ$1302, 947, MATCH($B$1, resultados!$A$1:$ZZ$1, 0))</f>
        <v/>
      </c>
      <c r="B953">
        <f>INDEX(resultados!$A$2:$ZZ$1302, 947, MATCH($B$2, resultados!$A$1:$ZZ$1, 0))</f>
        <v/>
      </c>
      <c r="C953">
        <f>INDEX(resultados!$A$2:$ZZ$1302, 947, MATCH($B$3, resultados!$A$1:$ZZ$1, 0))</f>
        <v/>
      </c>
    </row>
    <row r="954">
      <c r="A954">
        <f>INDEX(resultados!$A$2:$ZZ$1302, 948, MATCH($B$1, resultados!$A$1:$ZZ$1, 0))</f>
        <v/>
      </c>
      <c r="B954">
        <f>INDEX(resultados!$A$2:$ZZ$1302, 948, MATCH($B$2, resultados!$A$1:$ZZ$1, 0))</f>
        <v/>
      </c>
      <c r="C954">
        <f>INDEX(resultados!$A$2:$ZZ$1302, 948, MATCH($B$3, resultados!$A$1:$ZZ$1, 0))</f>
        <v/>
      </c>
    </row>
    <row r="955">
      <c r="A955">
        <f>INDEX(resultados!$A$2:$ZZ$1302, 949, MATCH($B$1, resultados!$A$1:$ZZ$1, 0))</f>
        <v/>
      </c>
      <c r="B955">
        <f>INDEX(resultados!$A$2:$ZZ$1302, 949, MATCH($B$2, resultados!$A$1:$ZZ$1, 0))</f>
        <v/>
      </c>
      <c r="C955">
        <f>INDEX(resultados!$A$2:$ZZ$1302, 949, MATCH($B$3, resultados!$A$1:$ZZ$1, 0))</f>
        <v/>
      </c>
    </row>
    <row r="956">
      <c r="A956">
        <f>INDEX(resultados!$A$2:$ZZ$1302, 950, MATCH($B$1, resultados!$A$1:$ZZ$1, 0))</f>
        <v/>
      </c>
      <c r="B956">
        <f>INDEX(resultados!$A$2:$ZZ$1302, 950, MATCH($B$2, resultados!$A$1:$ZZ$1, 0))</f>
        <v/>
      </c>
      <c r="C956">
        <f>INDEX(resultados!$A$2:$ZZ$1302, 950, MATCH($B$3, resultados!$A$1:$ZZ$1, 0))</f>
        <v/>
      </c>
    </row>
    <row r="957">
      <c r="A957">
        <f>INDEX(resultados!$A$2:$ZZ$1302, 951, MATCH($B$1, resultados!$A$1:$ZZ$1, 0))</f>
        <v/>
      </c>
      <c r="B957">
        <f>INDEX(resultados!$A$2:$ZZ$1302, 951, MATCH($B$2, resultados!$A$1:$ZZ$1, 0))</f>
        <v/>
      </c>
      <c r="C957">
        <f>INDEX(resultados!$A$2:$ZZ$1302, 951, MATCH($B$3, resultados!$A$1:$ZZ$1, 0))</f>
        <v/>
      </c>
    </row>
    <row r="958">
      <c r="A958">
        <f>INDEX(resultados!$A$2:$ZZ$1302, 952, MATCH($B$1, resultados!$A$1:$ZZ$1, 0))</f>
        <v/>
      </c>
      <c r="B958">
        <f>INDEX(resultados!$A$2:$ZZ$1302, 952, MATCH($B$2, resultados!$A$1:$ZZ$1, 0))</f>
        <v/>
      </c>
      <c r="C958">
        <f>INDEX(resultados!$A$2:$ZZ$1302, 952, MATCH($B$3, resultados!$A$1:$ZZ$1, 0))</f>
        <v/>
      </c>
    </row>
    <row r="959">
      <c r="A959">
        <f>INDEX(resultados!$A$2:$ZZ$1302, 953, MATCH($B$1, resultados!$A$1:$ZZ$1, 0))</f>
        <v/>
      </c>
      <c r="B959">
        <f>INDEX(resultados!$A$2:$ZZ$1302, 953, MATCH($B$2, resultados!$A$1:$ZZ$1, 0))</f>
        <v/>
      </c>
      <c r="C959">
        <f>INDEX(resultados!$A$2:$ZZ$1302, 953, MATCH($B$3, resultados!$A$1:$ZZ$1, 0))</f>
        <v/>
      </c>
    </row>
    <row r="960">
      <c r="A960">
        <f>INDEX(resultados!$A$2:$ZZ$1302, 954, MATCH($B$1, resultados!$A$1:$ZZ$1, 0))</f>
        <v/>
      </c>
      <c r="B960">
        <f>INDEX(resultados!$A$2:$ZZ$1302, 954, MATCH($B$2, resultados!$A$1:$ZZ$1, 0))</f>
        <v/>
      </c>
      <c r="C960">
        <f>INDEX(resultados!$A$2:$ZZ$1302, 954, MATCH($B$3, resultados!$A$1:$ZZ$1, 0))</f>
        <v/>
      </c>
    </row>
    <row r="961">
      <c r="A961">
        <f>INDEX(resultados!$A$2:$ZZ$1302, 955, MATCH($B$1, resultados!$A$1:$ZZ$1, 0))</f>
        <v/>
      </c>
      <c r="B961">
        <f>INDEX(resultados!$A$2:$ZZ$1302, 955, MATCH($B$2, resultados!$A$1:$ZZ$1, 0))</f>
        <v/>
      </c>
      <c r="C961">
        <f>INDEX(resultados!$A$2:$ZZ$1302, 955, MATCH($B$3, resultados!$A$1:$ZZ$1, 0))</f>
        <v/>
      </c>
    </row>
    <row r="962">
      <c r="A962">
        <f>INDEX(resultados!$A$2:$ZZ$1302, 956, MATCH($B$1, resultados!$A$1:$ZZ$1, 0))</f>
        <v/>
      </c>
      <c r="B962">
        <f>INDEX(resultados!$A$2:$ZZ$1302, 956, MATCH($B$2, resultados!$A$1:$ZZ$1, 0))</f>
        <v/>
      </c>
      <c r="C962">
        <f>INDEX(resultados!$A$2:$ZZ$1302, 956, MATCH($B$3, resultados!$A$1:$ZZ$1, 0))</f>
        <v/>
      </c>
    </row>
    <row r="963">
      <c r="A963">
        <f>INDEX(resultados!$A$2:$ZZ$1302, 957, MATCH($B$1, resultados!$A$1:$ZZ$1, 0))</f>
        <v/>
      </c>
      <c r="B963">
        <f>INDEX(resultados!$A$2:$ZZ$1302, 957, MATCH($B$2, resultados!$A$1:$ZZ$1, 0))</f>
        <v/>
      </c>
      <c r="C963">
        <f>INDEX(resultados!$A$2:$ZZ$1302, 957, MATCH($B$3, resultados!$A$1:$ZZ$1, 0))</f>
        <v/>
      </c>
    </row>
    <row r="964">
      <c r="A964">
        <f>INDEX(resultados!$A$2:$ZZ$1302, 958, MATCH($B$1, resultados!$A$1:$ZZ$1, 0))</f>
        <v/>
      </c>
      <c r="B964">
        <f>INDEX(resultados!$A$2:$ZZ$1302, 958, MATCH($B$2, resultados!$A$1:$ZZ$1, 0))</f>
        <v/>
      </c>
      <c r="C964">
        <f>INDEX(resultados!$A$2:$ZZ$1302, 958, MATCH($B$3, resultados!$A$1:$ZZ$1, 0))</f>
        <v/>
      </c>
    </row>
    <row r="965">
      <c r="A965">
        <f>INDEX(resultados!$A$2:$ZZ$1302, 959, MATCH($B$1, resultados!$A$1:$ZZ$1, 0))</f>
        <v/>
      </c>
      <c r="B965">
        <f>INDEX(resultados!$A$2:$ZZ$1302, 959, MATCH($B$2, resultados!$A$1:$ZZ$1, 0))</f>
        <v/>
      </c>
      <c r="C965">
        <f>INDEX(resultados!$A$2:$ZZ$1302, 959, MATCH($B$3, resultados!$A$1:$ZZ$1, 0))</f>
        <v/>
      </c>
    </row>
    <row r="966">
      <c r="A966">
        <f>INDEX(resultados!$A$2:$ZZ$1302, 960, MATCH($B$1, resultados!$A$1:$ZZ$1, 0))</f>
        <v/>
      </c>
      <c r="B966">
        <f>INDEX(resultados!$A$2:$ZZ$1302, 960, MATCH($B$2, resultados!$A$1:$ZZ$1, 0))</f>
        <v/>
      </c>
      <c r="C966">
        <f>INDEX(resultados!$A$2:$ZZ$1302, 960, MATCH($B$3, resultados!$A$1:$ZZ$1, 0))</f>
        <v/>
      </c>
    </row>
    <row r="967">
      <c r="A967">
        <f>INDEX(resultados!$A$2:$ZZ$1302, 961, MATCH($B$1, resultados!$A$1:$ZZ$1, 0))</f>
        <v/>
      </c>
      <c r="B967">
        <f>INDEX(resultados!$A$2:$ZZ$1302, 961, MATCH($B$2, resultados!$A$1:$ZZ$1, 0))</f>
        <v/>
      </c>
      <c r="C967">
        <f>INDEX(resultados!$A$2:$ZZ$1302, 961, MATCH($B$3, resultados!$A$1:$ZZ$1, 0))</f>
        <v/>
      </c>
    </row>
    <row r="968">
      <c r="A968">
        <f>INDEX(resultados!$A$2:$ZZ$1302, 962, MATCH($B$1, resultados!$A$1:$ZZ$1, 0))</f>
        <v/>
      </c>
      <c r="B968">
        <f>INDEX(resultados!$A$2:$ZZ$1302, 962, MATCH($B$2, resultados!$A$1:$ZZ$1, 0))</f>
        <v/>
      </c>
      <c r="C968">
        <f>INDEX(resultados!$A$2:$ZZ$1302, 962, MATCH($B$3, resultados!$A$1:$ZZ$1, 0))</f>
        <v/>
      </c>
    </row>
    <row r="969">
      <c r="A969">
        <f>INDEX(resultados!$A$2:$ZZ$1302, 963, MATCH($B$1, resultados!$A$1:$ZZ$1, 0))</f>
        <v/>
      </c>
      <c r="B969">
        <f>INDEX(resultados!$A$2:$ZZ$1302, 963, MATCH($B$2, resultados!$A$1:$ZZ$1, 0))</f>
        <v/>
      </c>
      <c r="C969">
        <f>INDEX(resultados!$A$2:$ZZ$1302, 963, MATCH($B$3, resultados!$A$1:$ZZ$1, 0))</f>
        <v/>
      </c>
    </row>
    <row r="970">
      <c r="A970">
        <f>INDEX(resultados!$A$2:$ZZ$1302, 964, MATCH($B$1, resultados!$A$1:$ZZ$1, 0))</f>
        <v/>
      </c>
      <c r="B970">
        <f>INDEX(resultados!$A$2:$ZZ$1302, 964, MATCH($B$2, resultados!$A$1:$ZZ$1, 0))</f>
        <v/>
      </c>
      <c r="C970">
        <f>INDEX(resultados!$A$2:$ZZ$1302, 964, MATCH($B$3, resultados!$A$1:$ZZ$1, 0))</f>
        <v/>
      </c>
    </row>
    <row r="971">
      <c r="A971">
        <f>INDEX(resultados!$A$2:$ZZ$1302, 965, MATCH($B$1, resultados!$A$1:$ZZ$1, 0))</f>
        <v/>
      </c>
      <c r="B971">
        <f>INDEX(resultados!$A$2:$ZZ$1302, 965, MATCH($B$2, resultados!$A$1:$ZZ$1, 0))</f>
        <v/>
      </c>
      <c r="C971">
        <f>INDEX(resultados!$A$2:$ZZ$1302, 965, MATCH($B$3, resultados!$A$1:$ZZ$1, 0))</f>
        <v/>
      </c>
    </row>
    <row r="972">
      <c r="A972">
        <f>INDEX(resultados!$A$2:$ZZ$1302, 966, MATCH($B$1, resultados!$A$1:$ZZ$1, 0))</f>
        <v/>
      </c>
      <c r="B972">
        <f>INDEX(resultados!$A$2:$ZZ$1302, 966, MATCH($B$2, resultados!$A$1:$ZZ$1, 0))</f>
        <v/>
      </c>
      <c r="C972">
        <f>INDEX(resultados!$A$2:$ZZ$1302, 966, MATCH($B$3, resultados!$A$1:$ZZ$1, 0))</f>
        <v/>
      </c>
    </row>
    <row r="973">
      <c r="A973">
        <f>INDEX(resultados!$A$2:$ZZ$1302, 967, MATCH($B$1, resultados!$A$1:$ZZ$1, 0))</f>
        <v/>
      </c>
      <c r="B973">
        <f>INDEX(resultados!$A$2:$ZZ$1302, 967, MATCH($B$2, resultados!$A$1:$ZZ$1, 0))</f>
        <v/>
      </c>
      <c r="C973">
        <f>INDEX(resultados!$A$2:$ZZ$1302, 967, MATCH($B$3, resultados!$A$1:$ZZ$1, 0))</f>
        <v/>
      </c>
    </row>
    <row r="974">
      <c r="A974">
        <f>INDEX(resultados!$A$2:$ZZ$1302, 968, MATCH($B$1, resultados!$A$1:$ZZ$1, 0))</f>
        <v/>
      </c>
      <c r="B974">
        <f>INDEX(resultados!$A$2:$ZZ$1302, 968, MATCH($B$2, resultados!$A$1:$ZZ$1, 0))</f>
        <v/>
      </c>
      <c r="C974">
        <f>INDEX(resultados!$A$2:$ZZ$1302, 968, MATCH($B$3, resultados!$A$1:$ZZ$1, 0))</f>
        <v/>
      </c>
    </row>
    <row r="975">
      <c r="A975">
        <f>INDEX(resultados!$A$2:$ZZ$1302, 969, MATCH($B$1, resultados!$A$1:$ZZ$1, 0))</f>
        <v/>
      </c>
      <c r="B975">
        <f>INDEX(resultados!$A$2:$ZZ$1302, 969, MATCH($B$2, resultados!$A$1:$ZZ$1, 0))</f>
        <v/>
      </c>
      <c r="C975">
        <f>INDEX(resultados!$A$2:$ZZ$1302, 969, MATCH($B$3, resultados!$A$1:$ZZ$1, 0))</f>
        <v/>
      </c>
    </row>
    <row r="976">
      <c r="A976">
        <f>INDEX(resultados!$A$2:$ZZ$1302, 970, MATCH($B$1, resultados!$A$1:$ZZ$1, 0))</f>
        <v/>
      </c>
      <c r="B976">
        <f>INDEX(resultados!$A$2:$ZZ$1302, 970, MATCH($B$2, resultados!$A$1:$ZZ$1, 0))</f>
        <v/>
      </c>
      <c r="C976">
        <f>INDEX(resultados!$A$2:$ZZ$1302, 970, MATCH($B$3, resultados!$A$1:$ZZ$1, 0))</f>
        <v/>
      </c>
    </row>
    <row r="977">
      <c r="A977">
        <f>INDEX(resultados!$A$2:$ZZ$1302, 971, MATCH($B$1, resultados!$A$1:$ZZ$1, 0))</f>
        <v/>
      </c>
      <c r="B977">
        <f>INDEX(resultados!$A$2:$ZZ$1302, 971, MATCH($B$2, resultados!$A$1:$ZZ$1, 0))</f>
        <v/>
      </c>
      <c r="C977">
        <f>INDEX(resultados!$A$2:$ZZ$1302, 971, MATCH($B$3, resultados!$A$1:$ZZ$1, 0))</f>
        <v/>
      </c>
    </row>
    <row r="978">
      <c r="A978">
        <f>INDEX(resultados!$A$2:$ZZ$1302, 972, MATCH($B$1, resultados!$A$1:$ZZ$1, 0))</f>
        <v/>
      </c>
      <c r="B978">
        <f>INDEX(resultados!$A$2:$ZZ$1302, 972, MATCH($B$2, resultados!$A$1:$ZZ$1, 0))</f>
        <v/>
      </c>
      <c r="C978">
        <f>INDEX(resultados!$A$2:$ZZ$1302, 972, MATCH($B$3, resultados!$A$1:$ZZ$1, 0))</f>
        <v/>
      </c>
    </row>
    <row r="979">
      <c r="A979">
        <f>INDEX(resultados!$A$2:$ZZ$1302, 973, MATCH($B$1, resultados!$A$1:$ZZ$1, 0))</f>
        <v/>
      </c>
      <c r="B979">
        <f>INDEX(resultados!$A$2:$ZZ$1302, 973, MATCH($B$2, resultados!$A$1:$ZZ$1, 0))</f>
        <v/>
      </c>
      <c r="C979">
        <f>INDEX(resultados!$A$2:$ZZ$1302, 973, MATCH($B$3, resultados!$A$1:$ZZ$1, 0))</f>
        <v/>
      </c>
    </row>
    <row r="980">
      <c r="A980">
        <f>INDEX(resultados!$A$2:$ZZ$1302, 974, MATCH($B$1, resultados!$A$1:$ZZ$1, 0))</f>
        <v/>
      </c>
      <c r="B980">
        <f>INDEX(resultados!$A$2:$ZZ$1302, 974, MATCH($B$2, resultados!$A$1:$ZZ$1, 0))</f>
        <v/>
      </c>
      <c r="C980">
        <f>INDEX(resultados!$A$2:$ZZ$1302, 974, MATCH($B$3, resultados!$A$1:$ZZ$1, 0))</f>
        <v/>
      </c>
    </row>
    <row r="981">
      <c r="A981">
        <f>INDEX(resultados!$A$2:$ZZ$1302, 975, MATCH($B$1, resultados!$A$1:$ZZ$1, 0))</f>
        <v/>
      </c>
      <c r="B981">
        <f>INDEX(resultados!$A$2:$ZZ$1302, 975, MATCH($B$2, resultados!$A$1:$ZZ$1, 0))</f>
        <v/>
      </c>
      <c r="C981">
        <f>INDEX(resultados!$A$2:$ZZ$1302, 975, MATCH($B$3, resultados!$A$1:$ZZ$1, 0))</f>
        <v/>
      </c>
    </row>
    <row r="982">
      <c r="A982">
        <f>INDEX(resultados!$A$2:$ZZ$1302, 976, MATCH($B$1, resultados!$A$1:$ZZ$1, 0))</f>
        <v/>
      </c>
      <c r="B982">
        <f>INDEX(resultados!$A$2:$ZZ$1302, 976, MATCH($B$2, resultados!$A$1:$ZZ$1, 0))</f>
        <v/>
      </c>
      <c r="C982">
        <f>INDEX(resultados!$A$2:$ZZ$1302, 976, MATCH($B$3, resultados!$A$1:$ZZ$1, 0))</f>
        <v/>
      </c>
    </row>
    <row r="983">
      <c r="A983">
        <f>INDEX(resultados!$A$2:$ZZ$1302, 977, MATCH($B$1, resultados!$A$1:$ZZ$1, 0))</f>
        <v/>
      </c>
      <c r="B983">
        <f>INDEX(resultados!$A$2:$ZZ$1302, 977, MATCH($B$2, resultados!$A$1:$ZZ$1, 0))</f>
        <v/>
      </c>
      <c r="C983">
        <f>INDEX(resultados!$A$2:$ZZ$1302, 977, MATCH($B$3, resultados!$A$1:$ZZ$1, 0))</f>
        <v/>
      </c>
    </row>
    <row r="984">
      <c r="A984">
        <f>INDEX(resultados!$A$2:$ZZ$1302, 978, MATCH($B$1, resultados!$A$1:$ZZ$1, 0))</f>
        <v/>
      </c>
      <c r="B984">
        <f>INDEX(resultados!$A$2:$ZZ$1302, 978, MATCH($B$2, resultados!$A$1:$ZZ$1, 0))</f>
        <v/>
      </c>
      <c r="C984">
        <f>INDEX(resultados!$A$2:$ZZ$1302, 978, MATCH($B$3, resultados!$A$1:$ZZ$1, 0))</f>
        <v/>
      </c>
    </row>
    <row r="985">
      <c r="A985">
        <f>INDEX(resultados!$A$2:$ZZ$1302, 979, MATCH($B$1, resultados!$A$1:$ZZ$1, 0))</f>
        <v/>
      </c>
      <c r="B985">
        <f>INDEX(resultados!$A$2:$ZZ$1302, 979, MATCH($B$2, resultados!$A$1:$ZZ$1, 0))</f>
        <v/>
      </c>
      <c r="C985">
        <f>INDEX(resultados!$A$2:$ZZ$1302, 979, MATCH($B$3, resultados!$A$1:$ZZ$1, 0))</f>
        <v/>
      </c>
    </row>
    <row r="986">
      <c r="A986">
        <f>INDEX(resultados!$A$2:$ZZ$1302, 980, MATCH($B$1, resultados!$A$1:$ZZ$1, 0))</f>
        <v/>
      </c>
      <c r="B986">
        <f>INDEX(resultados!$A$2:$ZZ$1302, 980, MATCH($B$2, resultados!$A$1:$ZZ$1, 0))</f>
        <v/>
      </c>
      <c r="C986">
        <f>INDEX(resultados!$A$2:$ZZ$1302, 980, MATCH($B$3, resultados!$A$1:$ZZ$1, 0))</f>
        <v/>
      </c>
    </row>
    <row r="987">
      <c r="A987">
        <f>INDEX(resultados!$A$2:$ZZ$1302, 981, MATCH($B$1, resultados!$A$1:$ZZ$1, 0))</f>
        <v/>
      </c>
      <c r="B987">
        <f>INDEX(resultados!$A$2:$ZZ$1302, 981, MATCH($B$2, resultados!$A$1:$ZZ$1, 0))</f>
        <v/>
      </c>
      <c r="C987">
        <f>INDEX(resultados!$A$2:$ZZ$1302, 981, MATCH($B$3, resultados!$A$1:$ZZ$1, 0))</f>
        <v/>
      </c>
    </row>
    <row r="988">
      <c r="A988">
        <f>INDEX(resultados!$A$2:$ZZ$1302, 982, MATCH($B$1, resultados!$A$1:$ZZ$1, 0))</f>
        <v/>
      </c>
      <c r="B988">
        <f>INDEX(resultados!$A$2:$ZZ$1302, 982, MATCH($B$2, resultados!$A$1:$ZZ$1, 0))</f>
        <v/>
      </c>
      <c r="C988">
        <f>INDEX(resultados!$A$2:$ZZ$1302, 982, MATCH($B$3, resultados!$A$1:$ZZ$1, 0))</f>
        <v/>
      </c>
    </row>
    <row r="989">
      <c r="A989">
        <f>INDEX(resultados!$A$2:$ZZ$1302, 983, MATCH($B$1, resultados!$A$1:$ZZ$1, 0))</f>
        <v/>
      </c>
      <c r="B989">
        <f>INDEX(resultados!$A$2:$ZZ$1302, 983, MATCH($B$2, resultados!$A$1:$ZZ$1, 0))</f>
        <v/>
      </c>
      <c r="C989">
        <f>INDEX(resultados!$A$2:$ZZ$1302, 983, MATCH($B$3, resultados!$A$1:$ZZ$1, 0))</f>
        <v/>
      </c>
    </row>
    <row r="990">
      <c r="A990">
        <f>INDEX(resultados!$A$2:$ZZ$1302, 984, MATCH($B$1, resultados!$A$1:$ZZ$1, 0))</f>
        <v/>
      </c>
      <c r="B990">
        <f>INDEX(resultados!$A$2:$ZZ$1302, 984, MATCH($B$2, resultados!$A$1:$ZZ$1, 0))</f>
        <v/>
      </c>
      <c r="C990">
        <f>INDEX(resultados!$A$2:$ZZ$1302, 984, MATCH($B$3, resultados!$A$1:$ZZ$1, 0))</f>
        <v/>
      </c>
    </row>
    <row r="991">
      <c r="A991">
        <f>INDEX(resultados!$A$2:$ZZ$1302, 985, MATCH($B$1, resultados!$A$1:$ZZ$1, 0))</f>
        <v/>
      </c>
      <c r="B991">
        <f>INDEX(resultados!$A$2:$ZZ$1302, 985, MATCH($B$2, resultados!$A$1:$ZZ$1, 0))</f>
        <v/>
      </c>
      <c r="C991">
        <f>INDEX(resultados!$A$2:$ZZ$1302, 985, MATCH($B$3, resultados!$A$1:$ZZ$1, 0))</f>
        <v/>
      </c>
    </row>
    <row r="992">
      <c r="A992">
        <f>INDEX(resultados!$A$2:$ZZ$1302, 986, MATCH($B$1, resultados!$A$1:$ZZ$1, 0))</f>
        <v/>
      </c>
      <c r="B992">
        <f>INDEX(resultados!$A$2:$ZZ$1302, 986, MATCH($B$2, resultados!$A$1:$ZZ$1, 0))</f>
        <v/>
      </c>
      <c r="C992">
        <f>INDEX(resultados!$A$2:$ZZ$1302, 986, MATCH($B$3, resultados!$A$1:$ZZ$1, 0))</f>
        <v/>
      </c>
    </row>
    <row r="993">
      <c r="A993">
        <f>INDEX(resultados!$A$2:$ZZ$1302, 987, MATCH($B$1, resultados!$A$1:$ZZ$1, 0))</f>
        <v/>
      </c>
      <c r="B993">
        <f>INDEX(resultados!$A$2:$ZZ$1302, 987, MATCH($B$2, resultados!$A$1:$ZZ$1, 0))</f>
        <v/>
      </c>
      <c r="C993">
        <f>INDEX(resultados!$A$2:$ZZ$1302, 987, MATCH($B$3, resultados!$A$1:$ZZ$1, 0))</f>
        <v/>
      </c>
    </row>
    <row r="994">
      <c r="A994">
        <f>INDEX(resultados!$A$2:$ZZ$1302, 988, MATCH($B$1, resultados!$A$1:$ZZ$1, 0))</f>
        <v/>
      </c>
      <c r="B994">
        <f>INDEX(resultados!$A$2:$ZZ$1302, 988, MATCH($B$2, resultados!$A$1:$ZZ$1, 0))</f>
        <v/>
      </c>
      <c r="C994">
        <f>INDEX(resultados!$A$2:$ZZ$1302, 988, MATCH($B$3, resultados!$A$1:$ZZ$1, 0))</f>
        <v/>
      </c>
    </row>
    <row r="995">
      <c r="A995">
        <f>INDEX(resultados!$A$2:$ZZ$1302, 989, MATCH($B$1, resultados!$A$1:$ZZ$1, 0))</f>
        <v/>
      </c>
      <c r="B995">
        <f>INDEX(resultados!$A$2:$ZZ$1302, 989, MATCH($B$2, resultados!$A$1:$ZZ$1, 0))</f>
        <v/>
      </c>
      <c r="C995">
        <f>INDEX(resultados!$A$2:$ZZ$1302, 989, MATCH($B$3, resultados!$A$1:$ZZ$1, 0))</f>
        <v/>
      </c>
    </row>
    <row r="996">
      <c r="A996">
        <f>INDEX(resultados!$A$2:$ZZ$1302, 990, MATCH($B$1, resultados!$A$1:$ZZ$1, 0))</f>
        <v/>
      </c>
      <c r="B996">
        <f>INDEX(resultados!$A$2:$ZZ$1302, 990, MATCH($B$2, resultados!$A$1:$ZZ$1, 0))</f>
        <v/>
      </c>
      <c r="C996">
        <f>INDEX(resultados!$A$2:$ZZ$1302, 990, MATCH($B$3, resultados!$A$1:$ZZ$1, 0))</f>
        <v/>
      </c>
    </row>
    <row r="997">
      <c r="A997">
        <f>INDEX(resultados!$A$2:$ZZ$1302, 991, MATCH($B$1, resultados!$A$1:$ZZ$1, 0))</f>
        <v/>
      </c>
      <c r="B997">
        <f>INDEX(resultados!$A$2:$ZZ$1302, 991, MATCH($B$2, resultados!$A$1:$ZZ$1, 0))</f>
        <v/>
      </c>
      <c r="C997">
        <f>INDEX(resultados!$A$2:$ZZ$1302, 991, MATCH($B$3, resultados!$A$1:$ZZ$1, 0))</f>
        <v/>
      </c>
    </row>
    <row r="998">
      <c r="A998">
        <f>INDEX(resultados!$A$2:$ZZ$1302, 992, MATCH($B$1, resultados!$A$1:$ZZ$1, 0))</f>
        <v/>
      </c>
      <c r="B998">
        <f>INDEX(resultados!$A$2:$ZZ$1302, 992, MATCH($B$2, resultados!$A$1:$ZZ$1, 0))</f>
        <v/>
      </c>
      <c r="C998">
        <f>INDEX(resultados!$A$2:$ZZ$1302, 992, MATCH($B$3, resultados!$A$1:$ZZ$1, 0))</f>
        <v/>
      </c>
    </row>
    <row r="999">
      <c r="A999">
        <f>INDEX(resultados!$A$2:$ZZ$1302, 993, MATCH($B$1, resultados!$A$1:$ZZ$1, 0))</f>
        <v/>
      </c>
      <c r="B999">
        <f>INDEX(resultados!$A$2:$ZZ$1302, 993, MATCH($B$2, resultados!$A$1:$ZZ$1, 0))</f>
        <v/>
      </c>
      <c r="C999">
        <f>INDEX(resultados!$A$2:$ZZ$1302, 993, MATCH($B$3, resultados!$A$1:$ZZ$1, 0))</f>
        <v/>
      </c>
    </row>
    <row r="1000">
      <c r="A1000">
        <f>INDEX(resultados!$A$2:$ZZ$1302, 994, MATCH($B$1, resultados!$A$1:$ZZ$1, 0))</f>
        <v/>
      </c>
      <c r="B1000">
        <f>INDEX(resultados!$A$2:$ZZ$1302, 994, MATCH($B$2, resultados!$A$1:$ZZ$1, 0))</f>
        <v/>
      </c>
      <c r="C1000">
        <f>INDEX(resultados!$A$2:$ZZ$1302, 994, MATCH($B$3, resultados!$A$1:$ZZ$1, 0))</f>
        <v/>
      </c>
    </row>
    <row r="1001">
      <c r="A1001">
        <f>INDEX(resultados!$A$2:$ZZ$1302, 995, MATCH($B$1, resultados!$A$1:$ZZ$1, 0))</f>
        <v/>
      </c>
      <c r="B1001">
        <f>INDEX(resultados!$A$2:$ZZ$1302, 995, MATCH($B$2, resultados!$A$1:$ZZ$1, 0))</f>
        <v/>
      </c>
      <c r="C1001">
        <f>INDEX(resultados!$A$2:$ZZ$1302, 995, MATCH($B$3, resultados!$A$1:$ZZ$1, 0))</f>
        <v/>
      </c>
    </row>
    <row r="1002">
      <c r="A1002">
        <f>INDEX(resultados!$A$2:$ZZ$1302, 996, MATCH($B$1, resultados!$A$1:$ZZ$1, 0))</f>
        <v/>
      </c>
      <c r="B1002">
        <f>INDEX(resultados!$A$2:$ZZ$1302, 996, MATCH($B$2, resultados!$A$1:$ZZ$1, 0))</f>
        <v/>
      </c>
      <c r="C1002">
        <f>INDEX(resultados!$A$2:$ZZ$1302, 996, MATCH($B$3, resultados!$A$1:$ZZ$1, 0))</f>
        <v/>
      </c>
    </row>
    <row r="1003">
      <c r="A1003">
        <f>INDEX(resultados!$A$2:$ZZ$1302, 997, MATCH($B$1, resultados!$A$1:$ZZ$1, 0))</f>
        <v/>
      </c>
      <c r="B1003">
        <f>INDEX(resultados!$A$2:$ZZ$1302, 997, MATCH($B$2, resultados!$A$1:$ZZ$1, 0))</f>
        <v/>
      </c>
      <c r="C1003">
        <f>INDEX(resultados!$A$2:$ZZ$1302, 997, MATCH($B$3, resultados!$A$1:$ZZ$1, 0))</f>
        <v/>
      </c>
    </row>
    <row r="1004">
      <c r="A1004">
        <f>INDEX(resultados!$A$2:$ZZ$1302, 998, MATCH($B$1, resultados!$A$1:$ZZ$1, 0))</f>
        <v/>
      </c>
      <c r="B1004">
        <f>INDEX(resultados!$A$2:$ZZ$1302, 998, MATCH($B$2, resultados!$A$1:$ZZ$1, 0))</f>
        <v/>
      </c>
      <c r="C1004">
        <f>INDEX(resultados!$A$2:$ZZ$1302, 998, MATCH($B$3, resultados!$A$1:$ZZ$1, 0))</f>
        <v/>
      </c>
    </row>
    <row r="1005">
      <c r="A1005">
        <f>INDEX(resultados!$A$2:$ZZ$1302, 999, MATCH($B$1, resultados!$A$1:$ZZ$1, 0))</f>
        <v/>
      </c>
      <c r="B1005">
        <f>INDEX(resultados!$A$2:$ZZ$1302, 999, MATCH($B$2, resultados!$A$1:$ZZ$1, 0))</f>
        <v/>
      </c>
      <c r="C1005">
        <f>INDEX(resultados!$A$2:$ZZ$1302, 999, MATCH($B$3, resultados!$A$1:$ZZ$1, 0))</f>
        <v/>
      </c>
    </row>
    <row r="1006">
      <c r="A1006">
        <f>INDEX(resultados!$A$2:$ZZ$1302, 1000, MATCH($B$1, resultados!$A$1:$ZZ$1, 0))</f>
        <v/>
      </c>
      <c r="B1006">
        <f>INDEX(resultados!$A$2:$ZZ$1302, 1000, MATCH($B$2, resultados!$A$1:$ZZ$1, 0))</f>
        <v/>
      </c>
      <c r="C1006">
        <f>INDEX(resultados!$A$2:$ZZ$1302, 1000, MATCH($B$3, resultados!$A$1:$ZZ$1, 0))</f>
        <v/>
      </c>
    </row>
    <row r="1007">
      <c r="A1007">
        <f>INDEX(resultados!$A$2:$ZZ$1302, 1001, MATCH($B$1, resultados!$A$1:$ZZ$1, 0))</f>
        <v/>
      </c>
      <c r="B1007">
        <f>INDEX(resultados!$A$2:$ZZ$1302, 1001, MATCH($B$2, resultados!$A$1:$ZZ$1, 0))</f>
        <v/>
      </c>
      <c r="C1007">
        <f>INDEX(resultados!$A$2:$ZZ$1302, 1001, MATCH($B$3, resultados!$A$1:$ZZ$1, 0))</f>
        <v/>
      </c>
    </row>
    <row r="1008">
      <c r="A1008">
        <f>INDEX(resultados!$A$2:$ZZ$1302, 1002, MATCH($B$1, resultados!$A$1:$ZZ$1, 0))</f>
        <v/>
      </c>
      <c r="B1008">
        <f>INDEX(resultados!$A$2:$ZZ$1302, 1002, MATCH($B$2, resultados!$A$1:$ZZ$1, 0))</f>
        <v/>
      </c>
      <c r="C1008">
        <f>INDEX(resultados!$A$2:$ZZ$1302, 1002, MATCH($B$3, resultados!$A$1:$ZZ$1, 0))</f>
        <v/>
      </c>
    </row>
    <row r="1009">
      <c r="A1009">
        <f>INDEX(resultados!$A$2:$ZZ$1302, 1003, MATCH($B$1, resultados!$A$1:$ZZ$1, 0))</f>
        <v/>
      </c>
      <c r="B1009">
        <f>INDEX(resultados!$A$2:$ZZ$1302, 1003, MATCH($B$2, resultados!$A$1:$ZZ$1, 0))</f>
        <v/>
      </c>
      <c r="C1009">
        <f>INDEX(resultados!$A$2:$ZZ$1302, 1003, MATCH($B$3, resultados!$A$1:$ZZ$1, 0))</f>
        <v/>
      </c>
    </row>
    <row r="1010">
      <c r="A1010">
        <f>INDEX(resultados!$A$2:$ZZ$1302, 1004, MATCH($B$1, resultados!$A$1:$ZZ$1, 0))</f>
        <v/>
      </c>
      <c r="B1010">
        <f>INDEX(resultados!$A$2:$ZZ$1302, 1004, MATCH($B$2, resultados!$A$1:$ZZ$1, 0))</f>
        <v/>
      </c>
      <c r="C1010">
        <f>INDEX(resultados!$A$2:$ZZ$1302, 1004, MATCH($B$3, resultados!$A$1:$ZZ$1, 0))</f>
        <v/>
      </c>
    </row>
    <row r="1011">
      <c r="A1011">
        <f>INDEX(resultados!$A$2:$ZZ$1302, 1005, MATCH($B$1, resultados!$A$1:$ZZ$1, 0))</f>
        <v/>
      </c>
      <c r="B1011">
        <f>INDEX(resultados!$A$2:$ZZ$1302, 1005, MATCH($B$2, resultados!$A$1:$ZZ$1, 0))</f>
        <v/>
      </c>
      <c r="C1011">
        <f>INDEX(resultados!$A$2:$ZZ$1302, 1005, MATCH($B$3, resultados!$A$1:$ZZ$1, 0))</f>
        <v/>
      </c>
    </row>
    <row r="1012">
      <c r="A1012">
        <f>INDEX(resultados!$A$2:$ZZ$1302, 1006, MATCH($B$1, resultados!$A$1:$ZZ$1, 0))</f>
        <v/>
      </c>
      <c r="B1012">
        <f>INDEX(resultados!$A$2:$ZZ$1302, 1006, MATCH($B$2, resultados!$A$1:$ZZ$1, 0))</f>
        <v/>
      </c>
      <c r="C1012">
        <f>INDEX(resultados!$A$2:$ZZ$1302, 1006, MATCH($B$3, resultados!$A$1:$ZZ$1, 0))</f>
        <v/>
      </c>
    </row>
    <row r="1013">
      <c r="A1013">
        <f>INDEX(resultados!$A$2:$ZZ$1302, 1007, MATCH($B$1, resultados!$A$1:$ZZ$1, 0))</f>
        <v/>
      </c>
      <c r="B1013">
        <f>INDEX(resultados!$A$2:$ZZ$1302, 1007, MATCH($B$2, resultados!$A$1:$ZZ$1, 0))</f>
        <v/>
      </c>
      <c r="C1013">
        <f>INDEX(resultados!$A$2:$ZZ$1302, 1007, MATCH($B$3, resultados!$A$1:$ZZ$1, 0))</f>
        <v/>
      </c>
    </row>
    <row r="1014">
      <c r="A1014">
        <f>INDEX(resultados!$A$2:$ZZ$1302, 1008, MATCH($B$1, resultados!$A$1:$ZZ$1, 0))</f>
        <v/>
      </c>
      <c r="B1014">
        <f>INDEX(resultados!$A$2:$ZZ$1302, 1008, MATCH($B$2, resultados!$A$1:$ZZ$1, 0))</f>
        <v/>
      </c>
      <c r="C1014">
        <f>INDEX(resultados!$A$2:$ZZ$1302, 1008, MATCH($B$3, resultados!$A$1:$ZZ$1, 0))</f>
        <v/>
      </c>
    </row>
    <row r="1015">
      <c r="A1015">
        <f>INDEX(resultados!$A$2:$ZZ$1302, 1009, MATCH($B$1, resultados!$A$1:$ZZ$1, 0))</f>
        <v/>
      </c>
      <c r="B1015">
        <f>INDEX(resultados!$A$2:$ZZ$1302, 1009, MATCH($B$2, resultados!$A$1:$ZZ$1, 0))</f>
        <v/>
      </c>
      <c r="C1015">
        <f>INDEX(resultados!$A$2:$ZZ$1302, 1009, MATCH($B$3, resultados!$A$1:$ZZ$1, 0))</f>
        <v/>
      </c>
    </row>
    <row r="1016">
      <c r="A1016">
        <f>INDEX(resultados!$A$2:$ZZ$1302, 1010, MATCH($B$1, resultados!$A$1:$ZZ$1, 0))</f>
        <v/>
      </c>
      <c r="B1016">
        <f>INDEX(resultados!$A$2:$ZZ$1302, 1010, MATCH($B$2, resultados!$A$1:$ZZ$1, 0))</f>
        <v/>
      </c>
      <c r="C1016">
        <f>INDEX(resultados!$A$2:$ZZ$1302, 1010, MATCH($B$3, resultados!$A$1:$ZZ$1, 0))</f>
        <v/>
      </c>
    </row>
    <row r="1017">
      <c r="A1017">
        <f>INDEX(resultados!$A$2:$ZZ$1302, 1011, MATCH($B$1, resultados!$A$1:$ZZ$1, 0))</f>
        <v/>
      </c>
      <c r="B1017">
        <f>INDEX(resultados!$A$2:$ZZ$1302, 1011, MATCH($B$2, resultados!$A$1:$ZZ$1, 0))</f>
        <v/>
      </c>
      <c r="C1017">
        <f>INDEX(resultados!$A$2:$ZZ$1302, 1011, MATCH($B$3, resultados!$A$1:$ZZ$1, 0))</f>
        <v/>
      </c>
    </row>
    <row r="1018">
      <c r="A1018">
        <f>INDEX(resultados!$A$2:$ZZ$1302, 1012, MATCH($B$1, resultados!$A$1:$ZZ$1, 0))</f>
        <v/>
      </c>
      <c r="B1018">
        <f>INDEX(resultados!$A$2:$ZZ$1302, 1012, MATCH($B$2, resultados!$A$1:$ZZ$1, 0))</f>
        <v/>
      </c>
      <c r="C1018">
        <f>INDEX(resultados!$A$2:$ZZ$1302, 1012, MATCH($B$3, resultados!$A$1:$ZZ$1, 0))</f>
        <v/>
      </c>
    </row>
    <row r="1019">
      <c r="A1019">
        <f>INDEX(resultados!$A$2:$ZZ$1302, 1013, MATCH($B$1, resultados!$A$1:$ZZ$1, 0))</f>
        <v/>
      </c>
      <c r="B1019">
        <f>INDEX(resultados!$A$2:$ZZ$1302, 1013, MATCH($B$2, resultados!$A$1:$ZZ$1, 0))</f>
        <v/>
      </c>
      <c r="C1019">
        <f>INDEX(resultados!$A$2:$ZZ$1302, 1013, MATCH($B$3, resultados!$A$1:$ZZ$1, 0))</f>
        <v/>
      </c>
    </row>
    <row r="1020">
      <c r="A1020">
        <f>INDEX(resultados!$A$2:$ZZ$1302, 1014, MATCH($B$1, resultados!$A$1:$ZZ$1, 0))</f>
        <v/>
      </c>
      <c r="B1020">
        <f>INDEX(resultados!$A$2:$ZZ$1302, 1014, MATCH($B$2, resultados!$A$1:$ZZ$1, 0))</f>
        <v/>
      </c>
      <c r="C1020">
        <f>INDEX(resultados!$A$2:$ZZ$1302, 1014, MATCH($B$3, resultados!$A$1:$ZZ$1, 0))</f>
        <v/>
      </c>
    </row>
    <row r="1021">
      <c r="A1021">
        <f>INDEX(resultados!$A$2:$ZZ$1302, 1015, MATCH($B$1, resultados!$A$1:$ZZ$1, 0))</f>
        <v/>
      </c>
      <c r="B1021">
        <f>INDEX(resultados!$A$2:$ZZ$1302, 1015, MATCH($B$2, resultados!$A$1:$ZZ$1, 0))</f>
        <v/>
      </c>
      <c r="C1021">
        <f>INDEX(resultados!$A$2:$ZZ$1302, 1015, MATCH($B$3, resultados!$A$1:$ZZ$1, 0))</f>
        <v/>
      </c>
    </row>
    <row r="1022">
      <c r="A1022">
        <f>INDEX(resultados!$A$2:$ZZ$1302, 1016, MATCH($B$1, resultados!$A$1:$ZZ$1, 0))</f>
        <v/>
      </c>
      <c r="B1022">
        <f>INDEX(resultados!$A$2:$ZZ$1302, 1016, MATCH($B$2, resultados!$A$1:$ZZ$1, 0))</f>
        <v/>
      </c>
      <c r="C1022">
        <f>INDEX(resultados!$A$2:$ZZ$1302, 1016, MATCH($B$3, resultados!$A$1:$ZZ$1, 0))</f>
        <v/>
      </c>
    </row>
    <row r="1023">
      <c r="A1023">
        <f>INDEX(resultados!$A$2:$ZZ$1302, 1017, MATCH($B$1, resultados!$A$1:$ZZ$1, 0))</f>
        <v/>
      </c>
      <c r="B1023">
        <f>INDEX(resultados!$A$2:$ZZ$1302, 1017, MATCH($B$2, resultados!$A$1:$ZZ$1, 0))</f>
        <v/>
      </c>
      <c r="C1023">
        <f>INDEX(resultados!$A$2:$ZZ$1302, 1017, MATCH($B$3, resultados!$A$1:$ZZ$1, 0))</f>
        <v/>
      </c>
    </row>
    <row r="1024">
      <c r="A1024">
        <f>INDEX(resultados!$A$2:$ZZ$1302, 1018, MATCH($B$1, resultados!$A$1:$ZZ$1, 0))</f>
        <v/>
      </c>
      <c r="B1024">
        <f>INDEX(resultados!$A$2:$ZZ$1302, 1018, MATCH($B$2, resultados!$A$1:$ZZ$1, 0))</f>
        <v/>
      </c>
      <c r="C1024">
        <f>INDEX(resultados!$A$2:$ZZ$1302, 1018, MATCH($B$3, resultados!$A$1:$ZZ$1, 0))</f>
        <v/>
      </c>
    </row>
    <row r="1025">
      <c r="A1025">
        <f>INDEX(resultados!$A$2:$ZZ$1302, 1019, MATCH($B$1, resultados!$A$1:$ZZ$1, 0))</f>
        <v/>
      </c>
      <c r="B1025">
        <f>INDEX(resultados!$A$2:$ZZ$1302, 1019, MATCH($B$2, resultados!$A$1:$ZZ$1, 0))</f>
        <v/>
      </c>
      <c r="C1025">
        <f>INDEX(resultados!$A$2:$ZZ$1302, 1019, MATCH($B$3, resultados!$A$1:$ZZ$1, 0))</f>
        <v/>
      </c>
    </row>
    <row r="1026">
      <c r="A1026">
        <f>INDEX(resultados!$A$2:$ZZ$1302, 1020, MATCH($B$1, resultados!$A$1:$ZZ$1, 0))</f>
        <v/>
      </c>
      <c r="B1026">
        <f>INDEX(resultados!$A$2:$ZZ$1302, 1020, MATCH($B$2, resultados!$A$1:$ZZ$1, 0))</f>
        <v/>
      </c>
      <c r="C1026">
        <f>INDEX(resultados!$A$2:$ZZ$1302, 1020, MATCH($B$3, resultados!$A$1:$ZZ$1, 0))</f>
        <v/>
      </c>
    </row>
    <row r="1027">
      <c r="A1027">
        <f>INDEX(resultados!$A$2:$ZZ$1302, 1021, MATCH($B$1, resultados!$A$1:$ZZ$1, 0))</f>
        <v/>
      </c>
      <c r="B1027">
        <f>INDEX(resultados!$A$2:$ZZ$1302, 1021, MATCH($B$2, resultados!$A$1:$ZZ$1, 0))</f>
        <v/>
      </c>
      <c r="C1027">
        <f>INDEX(resultados!$A$2:$ZZ$1302, 1021, MATCH($B$3, resultados!$A$1:$ZZ$1, 0))</f>
        <v/>
      </c>
    </row>
    <row r="1028">
      <c r="A1028">
        <f>INDEX(resultados!$A$2:$ZZ$1302, 1022, MATCH($B$1, resultados!$A$1:$ZZ$1, 0))</f>
        <v/>
      </c>
      <c r="B1028">
        <f>INDEX(resultados!$A$2:$ZZ$1302, 1022, MATCH($B$2, resultados!$A$1:$ZZ$1, 0))</f>
        <v/>
      </c>
      <c r="C1028">
        <f>INDEX(resultados!$A$2:$ZZ$1302, 1022, MATCH($B$3, resultados!$A$1:$ZZ$1, 0))</f>
        <v/>
      </c>
    </row>
    <row r="1029">
      <c r="A1029">
        <f>INDEX(resultados!$A$2:$ZZ$1302, 1023, MATCH($B$1, resultados!$A$1:$ZZ$1, 0))</f>
        <v/>
      </c>
      <c r="B1029">
        <f>INDEX(resultados!$A$2:$ZZ$1302, 1023, MATCH($B$2, resultados!$A$1:$ZZ$1, 0))</f>
        <v/>
      </c>
      <c r="C1029">
        <f>INDEX(resultados!$A$2:$ZZ$1302, 1023, MATCH($B$3, resultados!$A$1:$ZZ$1, 0))</f>
        <v/>
      </c>
    </row>
    <row r="1030">
      <c r="A1030">
        <f>INDEX(resultados!$A$2:$ZZ$1302, 1024, MATCH($B$1, resultados!$A$1:$ZZ$1, 0))</f>
        <v/>
      </c>
      <c r="B1030">
        <f>INDEX(resultados!$A$2:$ZZ$1302, 1024, MATCH($B$2, resultados!$A$1:$ZZ$1, 0))</f>
        <v/>
      </c>
      <c r="C1030">
        <f>INDEX(resultados!$A$2:$ZZ$1302, 1024, MATCH($B$3, resultados!$A$1:$ZZ$1, 0))</f>
        <v/>
      </c>
    </row>
    <row r="1031">
      <c r="A1031">
        <f>INDEX(resultados!$A$2:$ZZ$1302, 1025, MATCH($B$1, resultados!$A$1:$ZZ$1, 0))</f>
        <v/>
      </c>
      <c r="B1031">
        <f>INDEX(resultados!$A$2:$ZZ$1302, 1025, MATCH($B$2, resultados!$A$1:$ZZ$1, 0))</f>
        <v/>
      </c>
      <c r="C1031">
        <f>INDEX(resultados!$A$2:$ZZ$1302, 1025, MATCH($B$3, resultados!$A$1:$ZZ$1, 0))</f>
        <v/>
      </c>
    </row>
    <row r="1032">
      <c r="A1032">
        <f>INDEX(resultados!$A$2:$ZZ$1302, 1026, MATCH($B$1, resultados!$A$1:$ZZ$1, 0))</f>
        <v/>
      </c>
      <c r="B1032">
        <f>INDEX(resultados!$A$2:$ZZ$1302, 1026, MATCH($B$2, resultados!$A$1:$ZZ$1, 0))</f>
        <v/>
      </c>
      <c r="C1032">
        <f>INDEX(resultados!$A$2:$ZZ$1302, 1026, MATCH($B$3, resultados!$A$1:$ZZ$1, 0))</f>
        <v/>
      </c>
    </row>
    <row r="1033">
      <c r="A1033">
        <f>INDEX(resultados!$A$2:$ZZ$1302, 1027, MATCH($B$1, resultados!$A$1:$ZZ$1, 0))</f>
        <v/>
      </c>
      <c r="B1033">
        <f>INDEX(resultados!$A$2:$ZZ$1302, 1027, MATCH($B$2, resultados!$A$1:$ZZ$1, 0))</f>
        <v/>
      </c>
      <c r="C1033">
        <f>INDEX(resultados!$A$2:$ZZ$1302, 1027, MATCH($B$3, resultados!$A$1:$ZZ$1, 0))</f>
        <v/>
      </c>
    </row>
    <row r="1034">
      <c r="A1034">
        <f>INDEX(resultados!$A$2:$ZZ$1302, 1028, MATCH($B$1, resultados!$A$1:$ZZ$1, 0))</f>
        <v/>
      </c>
      <c r="B1034">
        <f>INDEX(resultados!$A$2:$ZZ$1302, 1028, MATCH($B$2, resultados!$A$1:$ZZ$1, 0))</f>
        <v/>
      </c>
      <c r="C1034">
        <f>INDEX(resultados!$A$2:$ZZ$1302, 1028, MATCH($B$3, resultados!$A$1:$ZZ$1, 0))</f>
        <v/>
      </c>
    </row>
    <row r="1035">
      <c r="A1035">
        <f>INDEX(resultados!$A$2:$ZZ$1302, 1029, MATCH($B$1, resultados!$A$1:$ZZ$1, 0))</f>
        <v/>
      </c>
      <c r="B1035">
        <f>INDEX(resultados!$A$2:$ZZ$1302, 1029, MATCH($B$2, resultados!$A$1:$ZZ$1, 0))</f>
        <v/>
      </c>
      <c r="C1035">
        <f>INDEX(resultados!$A$2:$ZZ$1302, 1029, MATCH($B$3, resultados!$A$1:$ZZ$1, 0))</f>
        <v/>
      </c>
    </row>
    <row r="1036">
      <c r="A1036">
        <f>INDEX(resultados!$A$2:$ZZ$1302, 1030, MATCH($B$1, resultados!$A$1:$ZZ$1, 0))</f>
        <v/>
      </c>
      <c r="B1036">
        <f>INDEX(resultados!$A$2:$ZZ$1302, 1030, MATCH($B$2, resultados!$A$1:$ZZ$1, 0))</f>
        <v/>
      </c>
      <c r="C1036">
        <f>INDEX(resultados!$A$2:$ZZ$1302, 1030, MATCH($B$3, resultados!$A$1:$ZZ$1, 0))</f>
        <v/>
      </c>
    </row>
    <row r="1037">
      <c r="A1037">
        <f>INDEX(resultados!$A$2:$ZZ$1302, 1031, MATCH($B$1, resultados!$A$1:$ZZ$1, 0))</f>
        <v/>
      </c>
      <c r="B1037">
        <f>INDEX(resultados!$A$2:$ZZ$1302, 1031, MATCH($B$2, resultados!$A$1:$ZZ$1, 0))</f>
        <v/>
      </c>
      <c r="C1037">
        <f>INDEX(resultados!$A$2:$ZZ$1302, 1031, MATCH($B$3, resultados!$A$1:$ZZ$1, 0))</f>
        <v/>
      </c>
    </row>
    <row r="1038">
      <c r="A1038">
        <f>INDEX(resultados!$A$2:$ZZ$1302, 1032, MATCH($B$1, resultados!$A$1:$ZZ$1, 0))</f>
        <v/>
      </c>
      <c r="B1038">
        <f>INDEX(resultados!$A$2:$ZZ$1302, 1032, MATCH($B$2, resultados!$A$1:$ZZ$1, 0))</f>
        <v/>
      </c>
      <c r="C1038">
        <f>INDEX(resultados!$A$2:$ZZ$1302, 1032, MATCH($B$3, resultados!$A$1:$ZZ$1, 0))</f>
        <v/>
      </c>
    </row>
    <row r="1039">
      <c r="A1039">
        <f>INDEX(resultados!$A$2:$ZZ$1302, 1033, MATCH($B$1, resultados!$A$1:$ZZ$1, 0))</f>
        <v/>
      </c>
      <c r="B1039">
        <f>INDEX(resultados!$A$2:$ZZ$1302, 1033, MATCH($B$2, resultados!$A$1:$ZZ$1, 0))</f>
        <v/>
      </c>
      <c r="C1039">
        <f>INDEX(resultados!$A$2:$ZZ$1302, 1033, MATCH($B$3, resultados!$A$1:$ZZ$1, 0))</f>
        <v/>
      </c>
    </row>
    <row r="1040">
      <c r="A1040">
        <f>INDEX(resultados!$A$2:$ZZ$1302, 1034, MATCH($B$1, resultados!$A$1:$ZZ$1, 0))</f>
        <v/>
      </c>
      <c r="B1040">
        <f>INDEX(resultados!$A$2:$ZZ$1302, 1034, MATCH($B$2, resultados!$A$1:$ZZ$1, 0))</f>
        <v/>
      </c>
      <c r="C1040">
        <f>INDEX(resultados!$A$2:$ZZ$1302, 1034, MATCH($B$3, resultados!$A$1:$ZZ$1, 0))</f>
        <v/>
      </c>
    </row>
    <row r="1041">
      <c r="A1041">
        <f>INDEX(resultados!$A$2:$ZZ$1302, 1035, MATCH($B$1, resultados!$A$1:$ZZ$1, 0))</f>
        <v/>
      </c>
      <c r="B1041">
        <f>INDEX(resultados!$A$2:$ZZ$1302, 1035, MATCH($B$2, resultados!$A$1:$ZZ$1, 0))</f>
        <v/>
      </c>
      <c r="C1041">
        <f>INDEX(resultados!$A$2:$ZZ$1302, 1035, MATCH($B$3, resultados!$A$1:$ZZ$1, 0))</f>
        <v/>
      </c>
    </row>
    <row r="1042">
      <c r="A1042">
        <f>INDEX(resultados!$A$2:$ZZ$1302, 1036, MATCH($B$1, resultados!$A$1:$ZZ$1, 0))</f>
        <v/>
      </c>
      <c r="B1042">
        <f>INDEX(resultados!$A$2:$ZZ$1302, 1036, MATCH($B$2, resultados!$A$1:$ZZ$1, 0))</f>
        <v/>
      </c>
      <c r="C1042">
        <f>INDEX(resultados!$A$2:$ZZ$1302, 1036, MATCH($B$3, resultados!$A$1:$ZZ$1, 0))</f>
        <v/>
      </c>
    </row>
    <row r="1043">
      <c r="A1043">
        <f>INDEX(resultados!$A$2:$ZZ$1302, 1037, MATCH($B$1, resultados!$A$1:$ZZ$1, 0))</f>
        <v/>
      </c>
      <c r="B1043">
        <f>INDEX(resultados!$A$2:$ZZ$1302, 1037, MATCH($B$2, resultados!$A$1:$ZZ$1, 0))</f>
        <v/>
      </c>
      <c r="C1043">
        <f>INDEX(resultados!$A$2:$ZZ$1302, 1037, MATCH($B$3, resultados!$A$1:$ZZ$1, 0))</f>
        <v/>
      </c>
    </row>
    <row r="1044">
      <c r="A1044">
        <f>INDEX(resultados!$A$2:$ZZ$1302, 1038, MATCH($B$1, resultados!$A$1:$ZZ$1, 0))</f>
        <v/>
      </c>
      <c r="B1044">
        <f>INDEX(resultados!$A$2:$ZZ$1302, 1038, MATCH($B$2, resultados!$A$1:$ZZ$1, 0))</f>
        <v/>
      </c>
      <c r="C1044">
        <f>INDEX(resultados!$A$2:$ZZ$1302, 1038, MATCH($B$3, resultados!$A$1:$ZZ$1, 0))</f>
        <v/>
      </c>
    </row>
    <row r="1045">
      <c r="A1045">
        <f>INDEX(resultados!$A$2:$ZZ$1302, 1039, MATCH($B$1, resultados!$A$1:$ZZ$1, 0))</f>
        <v/>
      </c>
      <c r="B1045">
        <f>INDEX(resultados!$A$2:$ZZ$1302, 1039, MATCH($B$2, resultados!$A$1:$ZZ$1, 0))</f>
        <v/>
      </c>
      <c r="C1045">
        <f>INDEX(resultados!$A$2:$ZZ$1302, 1039, MATCH($B$3, resultados!$A$1:$ZZ$1, 0))</f>
        <v/>
      </c>
    </row>
    <row r="1046">
      <c r="A1046">
        <f>INDEX(resultados!$A$2:$ZZ$1302, 1040, MATCH($B$1, resultados!$A$1:$ZZ$1, 0))</f>
        <v/>
      </c>
      <c r="B1046">
        <f>INDEX(resultados!$A$2:$ZZ$1302, 1040, MATCH($B$2, resultados!$A$1:$ZZ$1, 0))</f>
        <v/>
      </c>
      <c r="C1046">
        <f>INDEX(resultados!$A$2:$ZZ$1302, 1040, MATCH($B$3, resultados!$A$1:$ZZ$1, 0))</f>
        <v/>
      </c>
    </row>
    <row r="1047">
      <c r="A1047">
        <f>INDEX(resultados!$A$2:$ZZ$1302, 1041, MATCH($B$1, resultados!$A$1:$ZZ$1, 0))</f>
        <v/>
      </c>
      <c r="B1047">
        <f>INDEX(resultados!$A$2:$ZZ$1302, 1041, MATCH($B$2, resultados!$A$1:$ZZ$1, 0))</f>
        <v/>
      </c>
      <c r="C1047">
        <f>INDEX(resultados!$A$2:$ZZ$1302, 1041, MATCH($B$3, resultados!$A$1:$ZZ$1, 0))</f>
        <v/>
      </c>
    </row>
    <row r="1048">
      <c r="A1048">
        <f>INDEX(resultados!$A$2:$ZZ$1302, 1042, MATCH($B$1, resultados!$A$1:$ZZ$1, 0))</f>
        <v/>
      </c>
      <c r="B1048">
        <f>INDEX(resultados!$A$2:$ZZ$1302, 1042, MATCH($B$2, resultados!$A$1:$ZZ$1, 0))</f>
        <v/>
      </c>
      <c r="C1048">
        <f>INDEX(resultados!$A$2:$ZZ$1302, 1042, MATCH($B$3, resultados!$A$1:$ZZ$1, 0))</f>
        <v/>
      </c>
    </row>
    <row r="1049">
      <c r="A1049">
        <f>INDEX(resultados!$A$2:$ZZ$1302, 1043, MATCH($B$1, resultados!$A$1:$ZZ$1, 0))</f>
        <v/>
      </c>
      <c r="B1049">
        <f>INDEX(resultados!$A$2:$ZZ$1302, 1043, MATCH($B$2, resultados!$A$1:$ZZ$1, 0))</f>
        <v/>
      </c>
      <c r="C1049">
        <f>INDEX(resultados!$A$2:$ZZ$1302, 1043, MATCH($B$3, resultados!$A$1:$ZZ$1, 0))</f>
        <v/>
      </c>
    </row>
    <row r="1050">
      <c r="A1050">
        <f>INDEX(resultados!$A$2:$ZZ$1302, 1044, MATCH($B$1, resultados!$A$1:$ZZ$1, 0))</f>
        <v/>
      </c>
      <c r="B1050">
        <f>INDEX(resultados!$A$2:$ZZ$1302, 1044, MATCH($B$2, resultados!$A$1:$ZZ$1, 0))</f>
        <v/>
      </c>
      <c r="C1050">
        <f>INDEX(resultados!$A$2:$ZZ$1302, 1044, MATCH($B$3, resultados!$A$1:$ZZ$1, 0))</f>
        <v/>
      </c>
    </row>
    <row r="1051">
      <c r="A1051">
        <f>INDEX(resultados!$A$2:$ZZ$1302, 1045, MATCH($B$1, resultados!$A$1:$ZZ$1, 0))</f>
        <v/>
      </c>
      <c r="B1051">
        <f>INDEX(resultados!$A$2:$ZZ$1302, 1045, MATCH($B$2, resultados!$A$1:$ZZ$1, 0))</f>
        <v/>
      </c>
      <c r="C1051">
        <f>INDEX(resultados!$A$2:$ZZ$1302, 1045, MATCH($B$3, resultados!$A$1:$ZZ$1, 0))</f>
        <v/>
      </c>
    </row>
    <row r="1052">
      <c r="A1052">
        <f>INDEX(resultados!$A$2:$ZZ$1302, 1046, MATCH($B$1, resultados!$A$1:$ZZ$1, 0))</f>
        <v/>
      </c>
      <c r="B1052">
        <f>INDEX(resultados!$A$2:$ZZ$1302, 1046, MATCH($B$2, resultados!$A$1:$ZZ$1, 0))</f>
        <v/>
      </c>
      <c r="C1052">
        <f>INDEX(resultados!$A$2:$ZZ$1302, 1046, MATCH($B$3, resultados!$A$1:$ZZ$1, 0))</f>
        <v/>
      </c>
    </row>
    <row r="1053">
      <c r="A1053">
        <f>INDEX(resultados!$A$2:$ZZ$1302, 1047, MATCH($B$1, resultados!$A$1:$ZZ$1, 0))</f>
        <v/>
      </c>
      <c r="B1053">
        <f>INDEX(resultados!$A$2:$ZZ$1302, 1047, MATCH($B$2, resultados!$A$1:$ZZ$1, 0))</f>
        <v/>
      </c>
      <c r="C1053">
        <f>INDEX(resultados!$A$2:$ZZ$1302, 1047, MATCH($B$3, resultados!$A$1:$ZZ$1, 0))</f>
        <v/>
      </c>
    </row>
    <row r="1054">
      <c r="A1054">
        <f>INDEX(resultados!$A$2:$ZZ$1302, 1048, MATCH($B$1, resultados!$A$1:$ZZ$1, 0))</f>
        <v/>
      </c>
      <c r="B1054">
        <f>INDEX(resultados!$A$2:$ZZ$1302, 1048, MATCH($B$2, resultados!$A$1:$ZZ$1, 0))</f>
        <v/>
      </c>
      <c r="C1054">
        <f>INDEX(resultados!$A$2:$ZZ$1302, 1048, MATCH($B$3, resultados!$A$1:$ZZ$1, 0))</f>
        <v/>
      </c>
    </row>
    <row r="1055">
      <c r="A1055">
        <f>INDEX(resultados!$A$2:$ZZ$1302, 1049, MATCH($B$1, resultados!$A$1:$ZZ$1, 0))</f>
        <v/>
      </c>
      <c r="B1055">
        <f>INDEX(resultados!$A$2:$ZZ$1302, 1049, MATCH($B$2, resultados!$A$1:$ZZ$1, 0))</f>
        <v/>
      </c>
      <c r="C1055">
        <f>INDEX(resultados!$A$2:$ZZ$1302, 1049, MATCH($B$3, resultados!$A$1:$ZZ$1, 0))</f>
        <v/>
      </c>
    </row>
    <row r="1056">
      <c r="A1056">
        <f>INDEX(resultados!$A$2:$ZZ$1302, 1050, MATCH($B$1, resultados!$A$1:$ZZ$1, 0))</f>
        <v/>
      </c>
      <c r="B1056">
        <f>INDEX(resultados!$A$2:$ZZ$1302, 1050, MATCH($B$2, resultados!$A$1:$ZZ$1, 0))</f>
        <v/>
      </c>
      <c r="C1056">
        <f>INDEX(resultados!$A$2:$ZZ$1302, 1050, MATCH($B$3, resultados!$A$1:$ZZ$1, 0))</f>
        <v/>
      </c>
    </row>
    <row r="1057">
      <c r="A1057">
        <f>INDEX(resultados!$A$2:$ZZ$1302, 1051, MATCH($B$1, resultados!$A$1:$ZZ$1, 0))</f>
        <v/>
      </c>
      <c r="B1057">
        <f>INDEX(resultados!$A$2:$ZZ$1302, 1051, MATCH($B$2, resultados!$A$1:$ZZ$1, 0))</f>
        <v/>
      </c>
      <c r="C1057">
        <f>INDEX(resultados!$A$2:$ZZ$1302, 1051, MATCH($B$3, resultados!$A$1:$ZZ$1, 0))</f>
        <v/>
      </c>
    </row>
    <row r="1058">
      <c r="A1058">
        <f>INDEX(resultados!$A$2:$ZZ$1302, 1052, MATCH($B$1, resultados!$A$1:$ZZ$1, 0))</f>
        <v/>
      </c>
      <c r="B1058">
        <f>INDEX(resultados!$A$2:$ZZ$1302, 1052, MATCH($B$2, resultados!$A$1:$ZZ$1, 0))</f>
        <v/>
      </c>
      <c r="C1058">
        <f>INDEX(resultados!$A$2:$ZZ$1302, 1052, MATCH($B$3, resultados!$A$1:$ZZ$1, 0))</f>
        <v/>
      </c>
    </row>
    <row r="1059">
      <c r="A1059">
        <f>INDEX(resultados!$A$2:$ZZ$1302, 1053, MATCH($B$1, resultados!$A$1:$ZZ$1, 0))</f>
        <v/>
      </c>
      <c r="B1059">
        <f>INDEX(resultados!$A$2:$ZZ$1302, 1053, MATCH($B$2, resultados!$A$1:$ZZ$1, 0))</f>
        <v/>
      </c>
      <c r="C1059">
        <f>INDEX(resultados!$A$2:$ZZ$1302, 1053, MATCH($B$3, resultados!$A$1:$ZZ$1, 0))</f>
        <v/>
      </c>
    </row>
    <row r="1060">
      <c r="A1060">
        <f>INDEX(resultados!$A$2:$ZZ$1302, 1054, MATCH($B$1, resultados!$A$1:$ZZ$1, 0))</f>
        <v/>
      </c>
      <c r="B1060">
        <f>INDEX(resultados!$A$2:$ZZ$1302, 1054, MATCH($B$2, resultados!$A$1:$ZZ$1, 0))</f>
        <v/>
      </c>
      <c r="C1060">
        <f>INDEX(resultados!$A$2:$ZZ$1302, 1054, MATCH($B$3, resultados!$A$1:$ZZ$1, 0))</f>
        <v/>
      </c>
    </row>
    <row r="1061">
      <c r="A1061">
        <f>INDEX(resultados!$A$2:$ZZ$1302, 1055, MATCH($B$1, resultados!$A$1:$ZZ$1, 0))</f>
        <v/>
      </c>
      <c r="B1061">
        <f>INDEX(resultados!$A$2:$ZZ$1302, 1055, MATCH($B$2, resultados!$A$1:$ZZ$1, 0))</f>
        <v/>
      </c>
      <c r="C1061">
        <f>INDEX(resultados!$A$2:$ZZ$1302, 1055, MATCH($B$3, resultados!$A$1:$ZZ$1, 0))</f>
        <v/>
      </c>
    </row>
    <row r="1062">
      <c r="A1062">
        <f>INDEX(resultados!$A$2:$ZZ$1302, 1056, MATCH($B$1, resultados!$A$1:$ZZ$1, 0))</f>
        <v/>
      </c>
      <c r="B1062">
        <f>INDEX(resultados!$A$2:$ZZ$1302, 1056, MATCH($B$2, resultados!$A$1:$ZZ$1, 0))</f>
        <v/>
      </c>
      <c r="C1062">
        <f>INDEX(resultados!$A$2:$ZZ$1302, 1056, MATCH($B$3, resultados!$A$1:$ZZ$1, 0))</f>
        <v/>
      </c>
    </row>
    <row r="1063">
      <c r="A1063">
        <f>INDEX(resultados!$A$2:$ZZ$1302, 1057, MATCH($B$1, resultados!$A$1:$ZZ$1, 0))</f>
        <v/>
      </c>
      <c r="B1063">
        <f>INDEX(resultados!$A$2:$ZZ$1302, 1057, MATCH($B$2, resultados!$A$1:$ZZ$1, 0))</f>
        <v/>
      </c>
      <c r="C1063">
        <f>INDEX(resultados!$A$2:$ZZ$1302, 1057, MATCH($B$3, resultados!$A$1:$ZZ$1, 0))</f>
        <v/>
      </c>
    </row>
    <row r="1064">
      <c r="A1064">
        <f>INDEX(resultados!$A$2:$ZZ$1302, 1058, MATCH($B$1, resultados!$A$1:$ZZ$1, 0))</f>
        <v/>
      </c>
      <c r="B1064">
        <f>INDEX(resultados!$A$2:$ZZ$1302, 1058, MATCH($B$2, resultados!$A$1:$ZZ$1, 0))</f>
        <v/>
      </c>
      <c r="C1064">
        <f>INDEX(resultados!$A$2:$ZZ$1302, 1058, MATCH($B$3, resultados!$A$1:$ZZ$1, 0))</f>
        <v/>
      </c>
    </row>
    <row r="1065">
      <c r="A1065">
        <f>INDEX(resultados!$A$2:$ZZ$1302, 1059, MATCH($B$1, resultados!$A$1:$ZZ$1, 0))</f>
        <v/>
      </c>
      <c r="B1065">
        <f>INDEX(resultados!$A$2:$ZZ$1302, 1059, MATCH($B$2, resultados!$A$1:$ZZ$1, 0))</f>
        <v/>
      </c>
      <c r="C1065">
        <f>INDEX(resultados!$A$2:$ZZ$1302, 1059, MATCH($B$3, resultados!$A$1:$ZZ$1, 0))</f>
        <v/>
      </c>
    </row>
    <row r="1066">
      <c r="A1066">
        <f>INDEX(resultados!$A$2:$ZZ$1302, 1060, MATCH($B$1, resultados!$A$1:$ZZ$1, 0))</f>
        <v/>
      </c>
      <c r="B1066">
        <f>INDEX(resultados!$A$2:$ZZ$1302, 1060, MATCH($B$2, resultados!$A$1:$ZZ$1, 0))</f>
        <v/>
      </c>
      <c r="C1066">
        <f>INDEX(resultados!$A$2:$ZZ$1302, 1060, MATCH($B$3, resultados!$A$1:$ZZ$1, 0))</f>
        <v/>
      </c>
    </row>
    <row r="1067">
      <c r="A1067">
        <f>INDEX(resultados!$A$2:$ZZ$1302, 1061, MATCH($B$1, resultados!$A$1:$ZZ$1, 0))</f>
        <v/>
      </c>
      <c r="B1067">
        <f>INDEX(resultados!$A$2:$ZZ$1302, 1061, MATCH($B$2, resultados!$A$1:$ZZ$1, 0))</f>
        <v/>
      </c>
      <c r="C1067">
        <f>INDEX(resultados!$A$2:$ZZ$1302, 1061, MATCH($B$3, resultados!$A$1:$ZZ$1, 0))</f>
        <v/>
      </c>
    </row>
    <row r="1068">
      <c r="A1068">
        <f>INDEX(resultados!$A$2:$ZZ$1302, 1062, MATCH($B$1, resultados!$A$1:$ZZ$1, 0))</f>
        <v/>
      </c>
      <c r="B1068">
        <f>INDEX(resultados!$A$2:$ZZ$1302, 1062, MATCH($B$2, resultados!$A$1:$ZZ$1, 0))</f>
        <v/>
      </c>
      <c r="C1068">
        <f>INDEX(resultados!$A$2:$ZZ$1302, 1062, MATCH($B$3, resultados!$A$1:$ZZ$1, 0))</f>
        <v/>
      </c>
    </row>
    <row r="1069">
      <c r="A1069">
        <f>INDEX(resultados!$A$2:$ZZ$1302, 1063, MATCH($B$1, resultados!$A$1:$ZZ$1, 0))</f>
        <v/>
      </c>
      <c r="B1069">
        <f>INDEX(resultados!$A$2:$ZZ$1302, 1063, MATCH($B$2, resultados!$A$1:$ZZ$1, 0))</f>
        <v/>
      </c>
      <c r="C1069">
        <f>INDEX(resultados!$A$2:$ZZ$1302, 1063, MATCH($B$3, resultados!$A$1:$ZZ$1, 0))</f>
        <v/>
      </c>
    </row>
    <row r="1070">
      <c r="A1070">
        <f>INDEX(resultados!$A$2:$ZZ$1302, 1064, MATCH($B$1, resultados!$A$1:$ZZ$1, 0))</f>
        <v/>
      </c>
      <c r="B1070">
        <f>INDEX(resultados!$A$2:$ZZ$1302, 1064, MATCH($B$2, resultados!$A$1:$ZZ$1, 0))</f>
        <v/>
      </c>
      <c r="C1070">
        <f>INDEX(resultados!$A$2:$ZZ$1302, 1064, MATCH($B$3, resultados!$A$1:$ZZ$1, 0))</f>
        <v/>
      </c>
    </row>
    <row r="1071">
      <c r="A1071">
        <f>INDEX(resultados!$A$2:$ZZ$1302, 1065, MATCH($B$1, resultados!$A$1:$ZZ$1, 0))</f>
        <v/>
      </c>
      <c r="B1071">
        <f>INDEX(resultados!$A$2:$ZZ$1302, 1065, MATCH($B$2, resultados!$A$1:$ZZ$1, 0))</f>
        <v/>
      </c>
      <c r="C1071">
        <f>INDEX(resultados!$A$2:$ZZ$1302, 1065, MATCH($B$3, resultados!$A$1:$ZZ$1, 0))</f>
        <v/>
      </c>
    </row>
    <row r="1072">
      <c r="A1072">
        <f>INDEX(resultados!$A$2:$ZZ$1302, 1066, MATCH($B$1, resultados!$A$1:$ZZ$1, 0))</f>
        <v/>
      </c>
      <c r="B1072">
        <f>INDEX(resultados!$A$2:$ZZ$1302, 1066, MATCH($B$2, resultados!$A$1:$ZZ$1, 0))</f>
        <v/>
      </c>
      <c r="C1072">
        <f>INDEX(resultados!$A$2:$ZZ$1302, 1066, MATCH($B$3, resultados!$A$1:$ZZ$1, 0))</f>
        <v/>
      </c>
    </row>
    <row r="1073">
      <c r="A1073">
        <f>INDEX(resultados!$A$2:$ZZ$1302, 1067, MATCH($B$1, resultados!$A$1:$ZZ$1, 0))</f>
        <v/>
      </c>
      <c r="B1073">
        <f>INDEX(resultados!$A$2:$ZZ$1302, 1067, MATCH($B$2, resultados!$A$1:$ZZ$1, 0))</f>
        <v/>
      </c>
      <c r="C1073">
        <f>INDEX(resultados!$A$2:$ZZ$1302, 1067, MATCH($B$3, resultados!$A$1:$ZZ$1, 0))</f>
        <v/>
      </c>
    </row>
    <row r="1074">
      <c r="A1074">
        <f>INDEX(resultados!$A$2:$ZZ$1302, 1068, MATCH($B$1, resultados!$A$1:$ZZ$1, 0))</f>
        <v/>
      </c>
      <c r="B1074">
        <f>INDEX(resultados!$A$2:$ZZ$1302, 1068, MATCH($B$2, resultados!$A$1:$ZZ$1, 0))</f>
        <v/>
      </c>
      <c r="C1074">
        <f>INDEX(resultados!$A$2:$ZZ$1302, 1068, MATCH($B$3, resultados!$A$1:$ZZ$1, 0))</f>
        <v/>
      </c>
    </row>
    <row r="1075">
      <c r="A1075">
        <f>INDEX(resultados!$A$2:$ZZ$1302, 1069, MATCH($B$1, resultados!$A$1:$ZZ$1, 0))</f>
        <v/>
      </c>
      <c r="B1075">
        <f>INDEX(resultados!$A$2:$ZZ$1302, 1069, MATCH($B$2, resultados!$A$1:$ZZ$1, 0))</f>
        <v/>
      </c>
      <c r="C1075">
        <f>INDEX(resultados!$A$2:$ZZ$1302, 1069, MATCH($B$3, resultados!$A$1:$ZZ$1, 0))</f>
        <v/>
      </c>
    </row>
    <row r="1076">
      <c r="A1076">
        <f>INDEX(resultados!$A$2:$ZZ$1302, 1070, MATCH($B$1, resultados!$A$1:$ZZ$1, 0))</f>
        <v/>
      </c>
      <c r="B1076">
        <f>INDEX(resultados!$A$2:$ZZ$1302, 1070, MATCH($B$2, resultados!$A$1:$ZZ$1, 0))</f>
        <v/>
      </c>
      <c r="C1076">
        <f>INDEX(resultados!$A$2:$ZZ$1302, 1070, MATCH($B$3, resultados!$A$1:$ZZ$1, 0))</f>
        <v/>
      </c>
    </row>
    <row r="1077">
      <c r="A1077">
        <f>INDEX(resultados!$A$2:$ZZ$1302, 1071, MATCH($B$1, resultados!$A$1:$ZZ$1, 0))</f>
        <v/>
      </c>
      <c r="B1077">
        <f>INDEX(resultados!$A$2:$ZZ$1302, 1071, MATCH($B$2, resultados!$A$1:$ZZ$1, 0))</f>
        <v/>
      </c>
      <c r="C1077">
        <f>INDEX(resultados!$A$2:$ZZ$1302, 1071, MATCH($B$3, resultados!$A$1:$ZZ$1, 0))</f>
        <v/>
      </c>
    </row>
    <row r="1078">
      <c r="A1078">
        <f>INDEX(resultados!$A$2:$ZZ$1302, 1072, MATCH($B$1, resultados!$A$1:$ZZ$1, 0))</f>
        <v/>
      </c>
      <c r="B1078">
        <f>INDEX(resultados!$A$2:$ZZ$1302, 1072, MATCH($B$2, resultados!$A$1:$ZZ$1, 0))</f>
        <v/>
      </c>
      <c r="C1078">
        <f>INDEX(resultados!$A$2:$ZZ$1302, 1072, MATCH($B$3, resultados!$A$1:$ZZ$1, 0))</f>
        <v/>
      </c>
    </row>
    <row r="1079">
      <c r="A1079">
        <f>INDEX(resultados!$A$2:$ZZ$1302, 1073, MATCH($B$1, resultados!$A$1:$ZZ$1, 0))</f>
        <v/>
      </c>
      <c r="B1079">
        <f>INDEX(resultados!$A$2:$ZZ$1302, 1073, MATCH($B$2, resultados!$A$1:$ZZ$1, 0))</f>
        <v/>
      </c>
      <c r="C1079">
        <f>INDEX(resultados!$A$2:$ZZ$1302, 1073, MATCH($B$3, resultados!$A$1:$ZZ$1, 0))</f>
        <v/>
      </c>
    </row>
    <row r="1080">
      <c r="A1080">
        <f>INDEX(resultados!$A$2:$ZZ$1302, 1074, MATCH($B$1, resultados!$A$1:$ZZ$1, 0))</f>
        <v/>
      </c>
      <c r="B1080">
        <f>INDEX(resultados!$A$2:$ZZ$1302, 1074, MATCH($B$2, resultados!$A$1:$ZZ$1, 0))</f>
        <v/>
      </c>
      <c r="C1080">
        <f>INDEX(resultados!$A$2:$ZZ$1302, 1074, MATCH($B$3, resultados!$A$1:$ZZ$1, 0))</f>
        <v/>
      </c>
    </row>
    <row r="1081">
      <c r="A1081">
        <f>INDEX(resultados!$A$2:$ZZ$1302, 1075, MATCH($B$1, resultados!$A$1:$ZZ$1, 0))</f>
        <v/>
      </c>
      <c r="B1081">
        <f>INDEX(resultados!$A$2:$ZZ$1302, 1075, MATCH($B$2, resultados!$A$1:$ZZ$1, 0))</f>
        <v/>
      </c>
      <c r="C1081">
        <f>INDEX(resultados!$A$2:$ZZ$1302, 1075, MATCH($B$3, resultados!$A$1:$ZZ$1, 0))</f>
        <v/>
      </c>
    </row>
    <row r="1082">
      <c r="A1082">
        <f>INDEX(resultados!$A$2:$ZZ$1302, 1076, MATCH($B$1, resultados!$A$1:$ZZ$1, 0))</f>
        <v/>
      </c>
      <c r="B1082">
        <f>INDEX(resultados!$A$2:$ZZ$1302, 1076, MATCH($B$2, resultados!$A$1:$ZZ$1, 0))</f>
        <v/>
      </c>
      <c r="C1082">
        <f>INDEX(resultados!$A$2:$ZZ$1302, 1076, MATCH($B$3, resultados!$A$1:$ZZ$1, 0))</f>
        <v/>
      </c>
    </row>
    <row r="1083">
      <c r="A1083">
        <f>INDEX(resultados!$A$2:$ZZ$1302, 1077, MATCH($B$1, resultados!$A$1:$ZZ$1, 0))</f>
        <v/>
      </c>
      <c r="B1083">
        <f>INDEX(resultados!$A$2:$ZZ$1302, 1077, MATCH($B$2, resultados!$A$1:$ZZ$1, 0))</f>
        <v/>
      </c>
      <c r="C1083">
        <f>INDEX(resultados!$A$2:$ZZ$1302, 1077, MATCH($B$3, resultados!$A$1:$ZZ$1, 0))</f>
        <v/>
      </c>
    </row>
    <row r="1084">
      <c r="A1084">
        <f>INDEX(resultados!$A$2:$ZZ$1302, 1078, MATCH($B$1, resultados!$A$1:$ZZ$1, 0))</f>
        <v/>
      </c>
      <c r="B1084">
        <f>INDEX(resultados!$A$2:$ZZ$1302, 1078, MATCH($B$2, resultados!$A$1:$ZZ$1, 0))</f>
        <v/>
      </c>
      <c r="C1084">
        <f>INDEX(resultados!$A$2:$ZZ$1302, 1078, MATCH($B$3, resultados!$A$1:$ZZ$1, 0))</f>
        <v/>
      </c>
    </row>
    <row r="1085">
      <c r="A1085">
        <f>INDEX(resultados!$A$2:$ZZ$1302, 1079, MATCH($B$1, resultados!$A$1:$ZZ$1, 0))</f>
        <v/>
      </c>
      <c r="B1085">
        <f>INDEX(resultados!$A$2:$ZZ$1302, 1079, MATCH($B$2, resultados!$A$1:$ZZ$1, 0))</f>
        <v/>
      </c>
      <c r="C1085">
        <f>INDEX(resultados!$A$2:$ZZ$1302, 1079, MATCH($B$3, resultados!$A$1:$ZZ$1, 0))</f>
        <v/>
      </c>
    </row>
    <row r="1086">
      <c r="A1086">
        <f>INDEX(resultados!$A$2:$ZZ$1302, 1080, MATCH($B$1, resultados!$A$1:$ZZ$1, 0))</f>
        <v/>
      </c>
      <c r="B1086">
        <f>INDEX(resultados!$A$2:$ZZ$1302, 1080, MATCH($B$2, resultados!$A$1:$ZZ$1, 0))</f>
        <v/>
      </c>
      <c r="C1086">
        <f>INDEX(resultados!$A$2:$ZZ$1302, 1080, MATCH($B$3, resultados!$A$1:$ZZ$1, 0))</f>
        <v/>
      </c>
    </row>
    <row r="1087">
      <c r="A1087">
        <f>INDEX(resultados!$A$2:$ZZ$1302, 1081, MATCH($B$1, resultados!$A$1:$ZZ$1, 0))</f>
        <v/>
      </c>
      <c r="B1087">
        <f>INDEX(resultados!$A$2:$ZZ$1302, 1081, MATCH($B$2, resultados!$A$1:$ZZ$1, 0))</f>
        <v/>
      </c>
      <c r="C1087">
        <f>INDEX(resultados!$A$2:$ZZ$1302, 1081, MATCH($B$3, resultados!$A$1:$ZZ$1, 0))</f>
        <v/>
      </c>
    </row>
    <row r="1088">
      <c r="A1088">
        <f>INDEX(resultados!$A$2:$ZZ$1302, 1082, MATCH($B$1, resultados!$A$1:$ZZ$1, 0))</f>
        <v/>
      </c>
      <c r="B1088">
        <f>INDEX(resultados!$A$2:$ZZ$1302, 1082, MATCH($B$2, resultados!$A$1:$ZZ$1, 0))</f>
        <v/>
      </c>
      <c r="C1088">
        <f>INDEX(resultados!$A$2:$ZZ$1302, 1082, MATCH($B$3, resultados!$A$1:$ZZ$1, 0))</f>
        <v/>
      </c>
    </row>
    <row r="1089">
      <c r="A1089">
        <f>INDEX(resultados!$A$2:$ZZ$1302, 1083, MATCH($B$1, resultados!$A$1:$ZZ$1, 0))</f>
        <v/>
      </c>
      <c r="B1089">
        <f>INDEX(resultados!$A$2:$ZZ$1302, 1083, MATCH($B$2, resultados!$A$1:$ZZ$1, 0))</f>
        <v/>
      </c>
      <c r="C1089">
        <f>INDEX(resultados!$A$2:$ZZ$1302, 1083, MATCH($B$3, resultados!$A$1:$ZZ$1, 0))</f>
        <v/>
      </c>
    </row>
    <row r="1090">
      <c r="A1090">
        <f>INDEX(resultados!$A$2:$ZZ$1302, 1084, MATCH($B$1, resultados!$A$1:$ZZ$1, 0))</f>
        <v/>
      </c>
      <c r="B1090">
        <f>INDEX(resultados!$A$2:$ZZ$1302, 1084, MATCH($B$2, resultados!$A$1:$ZZ$1, 0))</f>
        <v/>
      </c>
      <c r="C1090">
        <f>INDEX(resultados!$A$2:$ZZ$1302, 1084, MATCH($B$3, resultados!$A$1:$ZZ$1, 0))</f>
        <v/>
      </c>
    </row>
    <row r="1091">
      <c r="A1091">
        <f>INDEX(resultados!$A$2:$ZZ$1302, 1085, MATCH($B$1, resultados!$A$1:$ZZ$1, 0))</f>
        <v/>
      </c>
      <c r="B1091">
        <f>INDEX(resultados!$A$2:$ZZ$1302, 1085, MATCH($B$2, resultados!$A$1:$ZZ$1, 0))</f>
        <v/>
      </c>
      <c r="C1091">
        <f>INDEX(resultados!$A$2:$ZZ$1302, 1085, MATCH($B$3, resultados!$A$1:$ZZ$1, 0))</f>
        <v/>
      </c>
    </row>
    <row r="1092">
      <c r="A1092">
        <f>INDEX(resultados!$A$2:$ZZ$1302, 1086, MATCH($B$1, resultados!$A$1:$ZZ$1, 0))</f>
        <v/>
      </c>
      <c r="B1092">
        <f>INDEX(resultados!$A$2:$ZZ$1302, 1086, MATCH($B$2, resultados!$A$1:$ZZ$1, 0))</f>
        <v/>
      </c>
      <c r="C1092">
        <f>INDEX(resultados!$A$2:$ZZ$1302, 1086, MATCH($B$3, resultados!$A$1:$ZZ$1, 0))</f>
        <v/>
      </c>
    </row>
    <row r="1093">
      <c r="A1093">
        <f>INDEX(resultados!$A$2:$ZZ$1302, 1087, MATCH($B$1, resultados!$A$1:$ZZ$1, 0))</f>
        <v/>
      </c>
      <c r="B1093">
        <f>INDEX(resultados!$A$2:$ZZ$1302, 1087, MATCH($B$2, resultados!$A$1:$ZZ$1, 0))</f>
        <v/>
      </c>
      <c r="C1093">
        <f>INDEX(resultados!$A$2:$ZZ$1302, 1087, MATCH($B$3, resultados!$A$1:$ZZ$1, 0))</f>
        <v/>
      </c>
    </row>
    <row r="1094">
      <c r="A1094">
        <f>INDEX(resultados!$A$2:$ZZ$1302, 1088, MATCH($B$1, resultados!$A$1:$ZZ$1, 0))</f>
        <v/>
      </c>
      <c r="B1094">
        <f>INDEX(resultados!$A$2:$ZZ$1302, 1088, MATCH($B$2, resultados!$A$1:$ZZ$1, 0))</f>
        <v/>
      </c>
      <c r="C1094">
        <f>INDEX(resultados!$A$2:$ZZ$1302, 1088, MATCH($B$3, resultados!$A$1:$ZZ$1, 0))</f>
        <v/>
      </c>
    </row>
    <row r="1095">
      <c r="A1095">
        <f>INDEX(resultados!$A$2:$ZZ$1302, 1089, MATCH($B$1, resultados!$A$1:$ZZ$1, 0))</f>
        <v/>
      </c>
      <c r="B1095">
        <f>INDEX(resultados!$A$2:$ZZ$1302, 1089, MATCH($B$2, resultados!$A$1:$ZZ$1, 0))</f>
        <v/>
      </c>
      <c r="C1095">
        <f>INDEX(resultados!$A$2:$ZZ$1302, 1089, MATCH($B$3, resultados!$A$1:$ZZ$1, 0))</f>
        <v/>
      </c>
    </row>
    <row r="1096">
      <c r="A1096">
        <f>INDEX(resultados!$A$2:$ZZ$1302, 1090, MATCH($B$1, resultados!$A$1:$ZZ$1, 0))</f>
        <v/>
      </c>
      <c r="B1096">
        <f>INDEX(resultados!$A$2:$ZZ$1302, 1090, MATCH($B$2, resultados!$A$1:$ZZ$1, 0))</f>
        <v/>
      </c>
      <c r="C1096">
        <f>INDEX(resultados!$A$2:$ZZ$1302, 1090, MATCH($B$3, resultados!$A$1:$ZZ$1, 0))</f>
        <v/>
      </c>
    </row>
    <row r="1097">
      <c r="A1097">
        <f>INDEX(resultados!$A$2:$ZZ$1302, 1091, MATCH($B$1, resultados!$A$1:$ZZ$1, 0))</f>
        <v/>
      </c>
      <c r="B1097">
        <f>INDEX(resultados!$A$2:$ZZ$1302, 1091, MATCH($B$2, resultados!$A$1:$ZZ$1, 0))</f>
        <v/>
      </c>
      <c r="C1097">
        <f>INDEX(resultados!$A$2:$ZZ$1302, 1091, MATCH($B$3, resultados!$A$1:$ZZ$1, 0))</f>
        <v/>
      </c>
    </row>
    <row r="1098">
      <c r="A1098">
        <f>INDEX(resultados!$A$2:$ZZ$1302, 1092, MATCH($B$1, resultados!$A$1:$ZZ$1, 0))</f>
        <v/>
      </c>
      <c r="B1098">
        <f>INDEX(resultados!$A$2:$ZZ$1302, 1092, MATCH($B$2, resultados!$A$1:$ZZ$1, 0))</f>
        <v/>
      </c>
      <c r="C1098">
        <f>INDEX(resultados!$A$2:$ZZ$1302, 1092, MATCH($B$3, resultados!$A$1:$ZZ$1, 0))</f>
        <v/>
      </c>
    </row>
    <row r="1099">
      <c r="A1099">
        <f>INDEX(resultados!$A$2:$ZZ$1302, 1093, MATCH($B$1, resultados!$A$1:$ZZ$1, 0))</f>
        <v/>
      </c>
      <c r="B1099">
        <f>INDEX(resultados!$A$2:$ZZ$1302, 1093, MATCH($B$2, resultados!$A$1:$ZZ$1, 0))</f>
        <v/>
      </c>
      <c r="C1099">
        <f>INDEX(resultados!$A$2:$ZZ$1302, 1093, MATCH($B$3, resultados!$A$1:$ZZ$1, 0))</f>
        <v/>
      </c>
    </row>
    <row r="1100">
      <c r="A1100">
        <f>INDEX(resultados!$A$2:$ZZ$1302, 1094, MATCH($B$1, resultados!$A$1:$ZZ$1, 0))</f>
        <v/>
      </c>
      <c r="B1100">
        <f>INDEX(resultados!$A$2:$ZZ$1302, 1094, MATCH($B$2, resultados!$A$1:$ZZ$1, 0))</f>
        <v/>
      </c>
      <c r="C1100">
        <f>INDEX(resultados!$A$2:$ZZ$1302, 1094, MATCH($B$3, resultados!$A$1:$ZZ$1, 0))</f>
        <v/>
      </c>
    </row>
    <row r="1101">
      <c r="A1101">
        <f>INDEX(resultados!$A$2:$ZZ$1302, 1095, MATCH($B$1, resultados!$A$1:$ZZ$1, 0))</f>
        <v/>
      </c>
      <c r="B1101">
        <f>INDEX(resultados!$A$2:$ZZ$1302, 1095, MATCH($B$2, resultados!$A$1:$ZZ$1, 0))</f>
        <v/>
      </c>
      <c r="C1101">
        <f>INDEX(resultados!$A$2:$ZZ$1302, 1095, MATCH($B$3, resultados!$A$1:$ZZ$1, 0))</f>
        <v/>
      </c>
    </row>
    <row r="1102">
      <c r="A1102">
        <f>INDEX(resultados!$A$2:$ZZ$1302, 1096, MATCH($B$1, resultados!$A$1:$ZZ$1, 0))</f>
        <v/>
      </c>
      <c r="B1102">
        <f>INDEX(resultados!$A$2:$ZZ$1302, 1096, MATCH($B$2, resultados!$A$1:$ZZ$1, 0))</f>
        <v/>
      </c>
      <c r="C1102">
        <f>INDEX(resultados!$A$2:$ZZ$1302, 1096, MATCH($B$3, resultados!$A$1:$ZZ$1, 0))</f>
        <v/>
      </c>
    </row>
    <row r="1103">
      <c r="A1103">
        <f>INDEX(resultados!$A$2:$ZZ$1302, 1097, MATCH($B$1, resultados!$A$1:$ZZ$1, 0))</f>
        <v/>
      </c>
      <c r="B1103">
        <f>INDEX(resultados!$A$2:$ZZ$1302, 1097, MATCH($B$2, resultados!$A$1:$ZZ$1, 0))</f>
        <v/>
      </c>
      <c r="C1103">
        <f>INDEX(resultados!$A$2:$ZZ$1302, 1097, MATCH($B$3, resultados!$A$1:$ZZ$1, 0))</f>
        <v/>
      </c>
    </row>
    <row r="1104">
      <c r="A1104">
        <f>INDEX(resultados!$A$2:$ZZ$1302, 1098, MATCH($B$1, resultados!$A$1:$ZZ$1, 0))</f>
        <v/>
      </c>
      <c r="B1104">
        <f>INDEX(resultados!$A$2:$ZZ$1302, 1098, MATCH($B$2, resultados!$A$1:$ZZ$1, 0))</f>
        <v/>
      </c>
      <c r="C1104">
        <f>INDEX(resultados!$A$2:$ZZ$1302, 1098, MATCH($B$3, resultados!$A$1:$ZZ$1, 0))</f>
        <v/>
      </c>
    </row>
    <row r="1105">
      <c r="A1105">
        <f>INDEX(resultados!$A$2:$ZZ$1302, 1099, MATCH($B$1, resultados!$A$1:$ZZ$1, 0))</f>
        <v/>
      </c>
      <c r="B1105">
        <f>INDEX(resultados!$A$2:$ZZ$1302, 1099, MATCH($B$2, resultados!$A$1:$ZZ$1, 0))</f>
        <v/>
      </c>
      <c r="C1105">
        <f>INDEX(resultados!$A$2:$ZZ$1302, 1099, MATCH($B$3, resultados!$A$1:$ZZ$1, 0))</f>
        <v/>
      </c>
    </row>
    <row r="1106">
      <c r="A1106">
        <f>INDEX(resultados!$A$2:$ZZ$1302, 1100, MATCH($B$1, resultados!$A$1:$ZZ$1, 0))</f>
        <v/>
      </c>
      <c r="B1106">
        <f>INDEX(resultados!$A$2:$ZZ$1302, 1100, MATCH($B$2, resultados!$A$1:$ZZ$1, 0))</f>
        <v/>
      </c>
      <c r="C1106">
        <f>INDEX(resultados!$A$2:$ZZ$1302, 1100, MATCH($B$3, resultados!$A$1:$ZZ$1, 0))</f>
        <v/>
      </c>
    </row>
    <row r="1107">
      <c r="A1107">
        <f>INDEX(resultados!$A$2:$ZZ$1302, 1101, MATCH($B$1, resultados!$A$1:$ZZ$1, 0))</f>
        <v/>
      </c>
      <c r="B1107">
        <f>INDEX(resultados!$A$2:$ZZ$1302, 1101, MATCH($B$2, resultados!$A$1:$ZZ$1, 0))</f>
        <v/>
      </c>
      <c r="C1107">
        <f>INDEX(resultados!$A$2:$ZZ$1302, 1101, MATCH($B$3, resultados!$A$1:$ZZ$1, 0))</f>
        <v/>
      </c>
    </row>
    <row r="1108">
      <c r="A1108">
        <f>INDEX(resultados!$A$2:$ZZ$1302, 1102, MATCH($B$1, resultados!$A$1:$ZZ$1, 0))</f>
        <v/>
      </c>
      <c r="B1108">
        <f>INDEX(resultados!$A$2:$ZZ$1302, 1102, MATCH($B$2, resultados!$A$1:$ZZ$1, 0))</f>
        <v/>
      </c>
      <c r="C1108">
        <f>INDEX(resultados!$A$2:$ZZ$1302, 1102, MATCH($B$3, resultados!$A$1:$ZZ$1, 0))</f>
        <v/>
      </c>
    </row>
    <row r="1109">
      <c r="A1109">
        <f>INDEX(resultados!$A$2:$ZZ$1302, 1103, MATCH($B$1, resultados!$A$1:$ZZ$1, 0))</f>
        <v/>
      </c>
      <c r="B1109">
        <f>INDEX(resultados!$A$2:$ZZ$1302, 1103, MATCH($B$2, resultados!$A$1:$ZZ$1, 0))</f>
        <v/>
      </c>
      <c r="C1109">
        <f>INDEX(resultados!$A$2:$ZZ$1302, 1103, MATCH($B$3, resultados!$A$1:$ZZ$1, 0))</f>
        <v/>
      </c>
    </row>
    <row r="1110">
      <c r="A1110">
        <f>INDEX(resultados!$A$2:$ZZ$1302, 1104, MATCH($B$1, resultados!$A$1:$ZZ$1, 0))</f>
        <v/>
      </c>
      <c r="B1110">
        <f>INDEX(resultados!$A$2:$ZZ$1302, 1104, MATCH($B$2, resultados!$A$1:$ZZ$1, 0))</f>
        <v/>
      </c>
      <c r="C1110">
        <f>INDEX(resultados!$A$2:$ZZ$1302, 1104, MATCH($B$3, resultados!$A$1:$ZZ$1, 0))</f>
        <v/>
      </c>
    </row>
    <row r="1111">
      <c r="A1111">
        <f>INDEX(resultados!$A$2:$ZZ$1302, 1105, MATCH($B$1, resultados!$A$1:$ZZ$1, 0))</f>
        <v/>
      </c>
      <c r="B1111">
        <f>INDEX(resultados!$A$2:$ZZ$1302, 1105, MATCH($B$2, resultados!$A$1:$ZZ$1, 0))</f>
        <v/>
      </c>
      <c r="C1111">
        <f>INDEX(resultados!$A$2:$ZZ$1302, 1105, MATCH($B$3, resultados!$A$1:$ZZ$1, 0))</f>
        <v/>
      </c>
    </row>
    <row r="1112">
      <c r="A1112">
        <f>INDEX(resultados!$A$2:$ZZ$1302, 1106, MATCH($B$1, resultados!$A$1:$ZZ$1, 0))</f>
        <v/>
      </c>
      <c r="B1112">
        <f>INDEX(resultados!$A$2:$ZZ$1302, 1106, MATCH($B$2, resultados!$A$1:$ZZ$1, 0))</f>
        <v/>
      </c>
      <c r="C1112">
        <f>INDEX(resultados!$A$2:$ZZ$1302, 1106, MATCH($B$3, resultados!$A$1:$ZZ$1, 0))</f>
        <v/>
      </c>
    </row>
    <row r="1113">
      <c r="A1113">
        <f>INDEX(resultados!$A$2:$ZZ$1302, 1107, MATCH($B$1, resultados!$A$1:$ZZ$1, 0))</f>
        <v/>
      </c>
      <c r="B1113">
        <f>INDEX(resultados!$A$2:$ZZ$1302, 1107, MATCH($B$2, resultados!$A$1:$ZZ$1, 0))</f>
        <v/>
      </c>
      <c r="C1113">
        <f>INDEX(resultados!$A$2:$ZZ$1302, 1107, MATCH($B$3, resultados!$A$1:$ZZ$1, 0))</f>
        <v/>
      </c>
    </row>
    <row r="1114">
      <c r="A1114">
        <f>INDEX(resultados!$A$2:$ZZ$1302, 1108, MATCH($B$1, resultados!$A$1:$ZZ$1, 0))</f>
        <v/>
      </c>
      <c r="B1114">
        <f>INDEX(resultados!$A$2:$ZZ$1302, 1108, MATCH($B$2, resultados!$A$1:$ZZ$1, 0))</f>
        <v/>
      </c>
      <c r="C1114">
        <f>INDEX(resultados!$A$2:$ZZ$1302, 1108, MATCH($B$3, resultados!$A$1:$ZZ$1, 0))</f>
        <v/>
      </c>
    </row>
    <row r="1115">
      <c r="A1115">
        <f>INDEX(resultados!$A$2:$ZZ$1302, 1109, MATCH($B$1, resultados!$A$1:$ZZ$1, 0))</f>
        <v/>
      </c>
      <c r="B1115">
        <f>INDEX(resultados!$A$2:$ZZ$1302, 1109, MATCH($B$2, resultados!$A$1:$ZZ$1, 0))</f>
        <v/>
      </c>
      <c r="C1115">
        <f>INDEX(resultados!$A$2:$ZZ$1302, 1109, MATCH($B$3, resultados!$A$1:$ZZ$1, 0))</f>
        <v/>
      </c>
    </row>
    <row r="1116">
      <c r="A1116">
        <f>INDEX(resultados!$A$2:$ZZ$1302, 1110, MATCH($B$1, resultados!$A$1:$ZZ$1, 0))</f>
        <v/>
      </c>
      <c r="B1116">
        <f>INDEX(resultados!$A$2:$ZZ$1302, 1110, MATCH($B$2, resultados!$A$1:$ZZ$1, 0))</f>
        <v/>
      </c>
      <c r="C1116">
        <f>INDEX(resultados!$A$2:$ZZ$1302, 1110, MATCH($B$3, resultados!$A$1:$ZZ$1, 0))</f>
        <v/>
      </c>
    </row>
    <row r="1117">
      <c r="A1117">
        <f>INDEX(resultados!$A$2:$ZZ$1302, 1111, MATCH($B$1, resultados!$A$1:$ZZ$1, 0))</f>
        <v/>
      </c>
      <c r="B1117">
        <f>INDEX(resultados!$A$2:$ZZ$1302, 1111, MATCH($B$2, resultados!$A$1:$ZZ$1, 0))</f>
        <v/>
      </c>
      <c r="C1117">
        <f>INDEX(resultados!$A$2:$ZZ$1302, 1111, MATCH($B$3, resultados!$A$1:$ZZ$1, 0))</f>
        <v/>
      </c>
    </row>
    <row r="1118">
      <c r="A1118">
        <f>INDEX(resultados!$A$2:$ZZ$1302, 1112, MATCH($B$1, resultados!$A$1:$ZZ$1, 0))</f>
        <v/>
      </c>
      <c r="B1118">
        <f>INDEX(resultados!$A$2:$ZZ$1302, 1112, MATCH($B$2, resultados!$A$1:$ZZ$1, 0))</f>
        <v/>
      </c>
      <c r="C1118">
        <f>INDEX(resultados!$A$2:$ZZ$1302, 1112, MATCH($B$3, resultados!$A$1:$ZZ$1, 0))</f>
        <v/>
      </c>
    </row>
    <row r="1119">
      <c r="A1119">
        <f>INDEX(resultados!$A$2:$ZZ$1302, 1113, MATCH($B$1, resultados!$A$1:$ZZ$1, 0))</f>
        <v/>
      </c>
      <c r="B1119">
        <f>INDEX(resultados!$A$2:$ZZ$1302, 1113, MATCH($B$2, resultados!$A$1:$ZZ$1, 0))</f>
        <v/>
      </c>
      <c r="C1119">
        <f>INDEX(resultados!$A$2:$ZZ$1302, 1113, MATCH($B$3, resultados!$A$1:$ZZ$1, 0))</f>
        <v/>
      </c>
    </row>
    <row r="1120">
      <c r="A1120">
        <f>INDEX(resultados!$A$2:$ZZ$1302, 1114, MATCH($B$1, resultados!$A$1:$ZZ$1, 0))</f>
        <v/>
      </c>
      <c r="B1120">
        <f>INDEX(resultados!$A$2:$ZZ$1302, 1114, MATCH($B$2, resultados!$A$1:$ZZ$1, 0))</f>
        <v/>
      </c>
      <c r="C1120">
        <f>INDEX(resultados!$A$2:$ZZ$1302, 1114, MATCH($B$3, resultados!$A$1:$ZZ$1, 0))</f>
        <v/>
      </c>
    </row>
    <row r="1121">
      <c r="A1121">
        <f>INDEX(resultados!$A$2:$ZZ$1302, 1115, MATCH($B$1, resultados!$A$1:$ZZ$1, 0))</f>
        <v/>
      </c>
      <c r="B1121">
        <f>INDEX(resultados!$A$2:$ZZ$1302, 1115, MATCH($B$2, resultados!$A$1:$ZZ$1, 0))</f>
        <v/>
      </c>
      <c r="C1121">
        <f>INDEX(resultados!$A$2:$ZZ$1302, 1115, MATCH($B$3, resultados!$A$1:$ZZ$1, 0))</f>
        <v/>
      </c>
    </row>
    <row r="1122">
      <c r="A1122">
        <f>INDEX(resultados!$A$2:$ZZ$1302, 1116, MATCH($B$1, resultados!$A$1:$ZZ$1, 0))</f>
        <v/>
      </c>
      <c r="B1122">
        <f>INDEX(resultados!$A$2:$ZZ$1302, 1116, MATCH($B$2, resultados!$A$1:$ZZ$1, 0))</f>
        <v/>
      </c>
      <c r="C1122">
        <f>INDEX(resultados!$A$2:$ZZ$1302, 1116, MATCH($B$3, resultados!$A$1:$ZZ$1, 0))</f>
        <v/>
      </c>
    </row>
    <row r="1123">
      <c r="A1123">
        <f>INDEX(resultados!$A$2:$ZZ$1302, 1117, MATCH($B$1, resultados!$A$1:$ZZ$1, 0))</f>
        <v/>
      </c>
      <c r="B1123">
        <f>INDEX(resultados!$A$2:$ZZ$1302, 1117, MATCH($B$2, resultados!$A$1:$ZZ$1, 0))</f>
        <v/>
      </c>
      <c r="C1123">
        <f>INDEX(resultados!$A$2:$ZZ$1302, 1117, MATCH($B$3, resultados!$A$1:$ZZ$1, 0))</f>
        <v/>
      </c>
    </row>
    <row r="1124">
      <c r="A1124">
        <f>INDEX(resultados!$A$2:$ZZ$1302, 1118, MATCH($B$1, resultados!$A$1:$ZZ$1, 0))</f>
        <v/>
      </c>
      <c r="B1124">
        <f>INDEX(resultados!$A$2:$ZZ$1302, 1118, MATCH($B$2, resultados!$A$1:$ZZ$1, 0))</f>
        <v/>
      </c>
      <c r="C1124">
        <f>INDEX(resultados!$A$2:$ZZ$1302, 1118, MATCH($B$3, resultados!$A$1:$ZZ$1, 0))</f>
        <v/>
      </c>
    </row>
    <row r="1125">
      <c r="A1125">
        <f>INDEX(resultados!$A$2:$ZZ$1302, 1119, MATCH($B$1, resultados!$A$1:$ZZ$1, 0))</f>
        <v/>
      </c>
      <c r="B1125">
        <f>INDEX(resultados!$A$2:$ZZ$1302, 1119, MATCH($B$2, resultados!$A$1:$ZZ$1, 0))</f>
        <v/>
      </c>
      <c r="C1125">
        <f>INDEX(resultados!$A$2:$ZZ$1302, 1119, MATCH($B$3, resultados!$A$1:$ZZ$1, 0))</f>
        <v/>
      </c>
    </row>
    <row r="1126">
      <c r="A1126">
        <f>INDEX(resultados!$A$2:$ZZ$1302, 1120, MATCH($B$1, resultados!$A$1:$ZZ$1, 0))</f>
        <v/>
      </c>
      <c r="B1126">
        <f>INDEX(resultados!$A$2:$ZZ$1302, 1120, MATCH($B$2, resultados!$A$1:$ZZ$1, 0))</f>
        <v/>
      </c>
      <c r="C1126">
        <f>INDEX(resultados!$A$2:$ZZ$1302, 1120, MATCH($B$3, resultados!$A$1:$ZZ$1, 0))</f>
        <v/>
      </c>
    </row>
    <row r="1127">
      <c r="A1127">
        <f>INDEX(resultados!$A$2:$ZZ$1302, 1121, MATCH($B$1, resultados!$A$1:$ZZ$1, 0))</f>
        <v/>
      </c>
      <c r="B1127">
        <f>INDEX(resultados!$A$2:$ZZ$1302, 1121, MATCH($B$2, resultados!$A$1:$ZZ$1, 0))</f>
        <v/>
      </c>
      <c r="C1127">
        <f>INDEX(resultados!$A$2:$ZZ$1302, 1121, MATCH($B$3, resultados!$A$1:$ZZ$1, 0))</f>
        <v/>
      </c>
    </row>
    <row r="1128">
      <c r="A1128">
        <f>INDEX(resultados!$A$2:$ZZ$1302, 1122, MATCH($B$1, resultados!$A$1:$ZZ$1, 0))</f>
        <v/>
      </c>
      <c r="B1128">
        <f>INDEX(resultados!$A$2:$ZZ$1302, 1122, MATCH($B$2, resultados!$A$1:$ZZ$1, 0))</f>
        <v/>
      </c>
      <c r="C1128">
        <f>INDEX(resultados!$A$2:$ZZ$1302, 1122, MATCH($B$3, resultados!$A$1:$ZZ$1, 0))</f>
        <v/>
      </c>
    </row>
    <row r="1129">
      <c r="A1129">
        <f>INDEX(resultados!$A$2:$ZZ$1302, 1123, MATCH($B$1, resultados!$A$1:$ZZ$1, 0))</f>
        <v/>
      </c>
      <c r="B1129">
        <f>INDEX(resultados!$A$2:$ZZ$1302, 1123, MATCH($B$2, resultados!$A$1:$ZZ$1, 0))</f>
        <v/>
      </c>
      <c r="C1129">
        <f>INDEX(resultados!$A$2:$ZZ$1302, 1123, MATCH($B$3, resultados!$A$1:$ZZ$1, 0))</f>
        <v/>
      </c>
    </row>
    <row r="1130">
      <c r="A1130">
        <f>INDEX(resultados!$A$2:$ZZ$1302, 1124, MATCH($B$1, resultados!$A$1:$ZZ$1, 0))</f>
        <v/>
      </c>
      <c r="B1130">
        <f>INDEX(resultados!$A$2:$ZZ$1302, 1124, MATCH($B$2, resultados!$A$1:$ZZ$1, 0))</f>
        <v/>
      </c>
      <c r="C1130">
        <f>INDEX(resultados!$A$2:$ZZ$1302, 1124, MATCH($B$3, resultados!$A$1:$ZZ$1, 0))</f>
        <v/>
      </c>
    </row>
    <row r="1131">
      <c r="A1131">
        <f>INDEX(resultados!$A$2:$ZZ$1302, 1125, MATCH($B$1, resultados!$A$1:$ZZ$1, 0))</f>
        <v/>
      </c>
      <c r="B1131">
        <f>INDEX(resultados!$A$2:$ZZ$1302, 1125, MATCH($B$2, resultados!$A$1:$ZZ$1, 0))</f>
        <v/>
      </c>
      <c r="C1131">
        <f>INDEX(resultados!$A$2:$ZZ$1302, 1125, MATCH($B$3, resultados!$A$1:$ZZ$1, 0))</f>
        <v/>
      </c>
    </row>
    <row r="1132">
      <c r="A1132">
        <f>INDEX(resultados!$A$2:$ZZ$1302, 1126, MATCH($B$1, resultados!$A$1:$ZZ$1, 0))</f>
        <v/>
      </c>
      <c r="B1132">
        <f>INDEX(resultados!$A$2:$ZZ$1302, 1126, MATCH($B$2, resultados!$A$1:$ZZ$1, 0))</f>
        <v/>
      </c>
      <c r="C1132">
        <f>INDEX(resultados!$A$2:$ZZ$1302, 1126, MATCH($B$3, resultados!$A$1:$ZZ$1, 0))</f>
        <v/>
      </c>
    </row>
    <row r="1133">
      <c r="A1133">
        <f>INDEX(resultados!$A$2:$ZZ$1302, 1127, MATCH($B$1, resultados!$A$1:$ZZ$1, 0))</f>
        <v/>
      </c>
      <c r="B1133">
        <f>INDEX(resultados!$A$2:$ZZ$1302, 1127, MATCH($B$2, resultados!$A$1:$ZZ$1, 0))</f>
        <v/>
      </c>
      <c r="C1133">
        <f>INDEX(resultados!$A$2:$ZZ$1302, 1127, MATCH($B$3, resultados!$A$1:$ZZ$1, 0))</f>
        <v/>
      </c>
    </row>
    <row r="1134">
      <c r="A1134">
        <f>INDEX(resultados!$A$2:$ZZ$1302, 1128, MATCH($B$1, resultados!$A$1:$ZZ$1, 0))</f>
        <v/>
      </c>
      <c r="B1134">
        <f>INDEX(resultados!$A$2:$ZZ$1302, 1128, MATCH($B$2, resultados!$A$1:$ZZ$1, 0))</f>
        <v/>
      </c>
      <c r="C1134">
        <f>INDEX(resultados!$A$2:$ZZ$1302, 1128, MATCH($B$3, resultados!$A$1:$ZZ$1, 0))</f>
        <v/>
      </c>
    </row>
    <row r="1135">
      <c r="A1135">
        <f>INDEX(resultados!$A$2:$ZZ$1302, 1129, MATCH($B$1, resultados!$A$1:$ZZ$1, 0))</f>
        <v/>
      </c>
      <c r="B1135">
        <f>INDEX(resultados!$A$2:$ZZ$1302, 1129, MATCH($B$2, resultados!$A$1:$ZZ$1, 0))</f>
        <v/>
      </c>
      <c r="C1135">
        <f>INDEX(resultados!$A$2:$ZZ$1302, 1129, MATCH($B$3, resultados!$A$1:$ZZ$1, 0))</f>
        <v/>
      </c>
    </row>
    <row r="1136">
      <c r="A1136">
        <f>INDEX(resultados!$A$2:$ZZ$1302, 1130, MATCH($B$1, resultados!$A$1:$ZZ$1, 0))</f>
        <v/>
      </c>
      <c r="B1136">
        <f>INDEX(resultados!$A$2:$ZZ$1302, 1130, MATCH($B$2, resultados!$A$1:$ZZ$1, 0))</f>
        <v/>
      </c>
      <c r="C1136">
        <f>INDEX(resultados!$A$2:$ZZ$1302, 1130, MATCH($B$3, resultados!$A$1:$ZZ$1, 0))</f>
        <v/>
      </c>
    </row>
    <row r="1137">
      <c r="A1137">
        <f>INDEX(resultados!$A$2:$ZZ$1302, 1131, MATCH($B$1, resultados!$A$1:$ZZ$1, 0))</f>
        <v/>
      </c>
      <c r="B1137">
        <f>INDEX(resultados!$A$2:$ZZ$1302, 1131, MATCH($B$2, resultados!$A$1:$ZZ$1, 0))</f>
        <v/>
      </c>
      <c r="C1137">
        <f>INDEX(resultados!$A$2:$ZZ$1302, 1131, MATCH($B$3, resultados!$A$1:$ZZ$1, 0))</f>
        <v/>
      </c>
    </row>
    <row r="1138">
      <c r="A1138">
        <f>INDEX(resultados!$A$2:$ZZ$1302, 1132, MATCH($B$1, resultados!$A$1:$ZZ$1, 0))</f>
        <v/>
      </c>
      <c r="B1138">
        <f>INDEX(resultados!$A$2:$ZZ$1302, 1132, MATCH($B$2, resultados!$A$1:$ZZ$1, 0))</f>
        <v/>
      </c>
      <c r="C1138">
        <f>INDEX(resultados!$A$2:$ZZ$1302, 1132, MATCH($B$3, resultados!$A$1:$ZZ$1, 0))</f>
        <v/>
      </c>
    </row>
    <row r="1139">
      <c r="A1139">
        <f>INDEX(resultados!$A$2:$ZZ$1302, 1133, MATCH($B$1, resultados!$A$1:$ZZ$1, 0))</f>
        <v/>
      </c>
      <c r="B1139">
        <f>INDEX(resultados!$A$2:$ZZ$1302, 1133, MATCH($B$2, resultados!$A$1:$ZZ$1, 0))</f>
        <v/>
      </c>
      <c r="C1139">
        <f>INDEX(resultados!$A$2:$ZZ$1302, 1133, MATCH($B$3, resultados!$A$1:$ZZ$1, 0))</f>
        <v/>
      </c>
    </row>
    <row r="1140">
      <c r="A1140">
        <f>INDEX(resultados!$A$2:$ZZ$1302, 1134, MATCH($B$1, resultados!$A$1:$ZZ$1, 0))</f>
        <v/>
      </c>
      <c r="B1140">
        <f>INDEX(resultados!$A$2:$ZZ$1302, 1134, MATCH($B$2, resultados!$A$1:$ZZ$1, 0))</f>
        <v/>
      </c>
      <c r="C1140">
        <f>INDEX(resultados!$A$2:$ZZ$1302, 1134, MATCH($B$3, resultados!$A$1:$ZZ$1, 0))</f>
        <v/>
      </c>
    </row>
    <row r="1141">
      <c r="A1141">
        <f>INDEX(resultados!$A$2:$ZZ$1302, 1135, MATCH($B$1, resultados!$A$1:$ZZ$1, 0))</f>
        <v/>
      </c>
      <c r="B1141">
        <f>INDEX(resultados!$A$2:$ZZ$1302, 1135, MATCH($B$2, resultados!$A$1:$ZZ$1, 0))</f>
        <v/>
      </c>
      <c r="C1141">
        <f>INDEX(resultados!$A$2:$ZZ$1302, 1135, MATCH($B$3, resultados!$A$1:$ZZ$1, 0))</f>
        <v/>
      </c>
    </row>
    <row r="1142">
      <c r="A1142">
        <f>INDEX(resultados!$A$2:$ZZ$1302, 1136, MATCH($B$1, resultados!$A$1:$ZZ$1, 0))</f>
        <v/>
      </c>
      <c r="B1142">
        <f>INDEX(resultados!$A$2:$ZZ$1302, 1136, MATCH($B$2, resultados!$A$1:$ZZ$1, 0))</f>
        <v/>
      </c>
      <c r="C1142">
        <f>INDEX(resultados!$A$2:$ZZ$1302, 1136, MATCH($B$3, resultados!$A$1:$ZZ$1, 0))</f>
        <v/>
      </c>
    </row>
    <row r="1143">
      <c r="A1143">
        <f>INDEX(resultados!$A$2:$ZZ$1302, 1137, MATCH($B$1, resultados!$A$1:$ZZ$1, 0))</f>
        <v/>
      </c>
      <c r="B1143">
        <f>INDEX(resultados!$A$2:$ZZ$1302, 1137, MATCH($B$2, resultados!$A$1:$ZZ$1, 0))</f>
        <v/>
      </c>
      <c r="C1143">
        <f>INDEX(resultados!$A$2:$ZZ$1302, 1137, MATCH($B$3, resultados!$A$1:$ZZ$1, 0))</f>
        <v/>
      </c>
    </row>
    <row r="1144">
      <c r="A1144">
        <f>INDEX(resultados!$A$2:$ZZ$1302, 1138, MATCH($B$1, resultados!$A$1:$ZZ$1, 0))</f>
        <v/>
      </c>
      <c r="B1144">
        <f>INDEX(resultados!$A$2:$ZZ$1302, 1138, MATCH($B$2, resultados!$A$1:$ZZ$1, 0))</f>
        <v/>
      </c>
      <c r="C1144">
        <f>INDEX(resultados!$A$2:$ZZ$1302, 1138, MATCH($B$3, resultados!$A$1:$ZZ$1, 0))</f>
        <v/>
      </c>
    </row>
    <row r="1145">
      <c r="A1145">
        <f>INDEX(resultados!$A$2:$ZZ$1302, 1139, MATCH($B$1, resultados!$A$1:$ZZ$1, 0))</f>
        <v/>
      </c>
      <c r="B1145">
        <f>INDEX(resultados!$A$2:$ZZ$1302, 1139, MATCH($B$2, resultados!$A$1:$ZZ$1, 0))</f>
        <v/>
      </c>
      <c r="C1145">
        <f>INDEX(resultados!$A$2:$ZZ$1302, 1139, MATCH($B$3, resultados!$A$1:$ZZ$1, 0))</f>
        <v/>
      </c>
    </row>
    <row r="1146">
      <c r="A1146">
        <f>INDEX(resultados!$A$2:$ZZ$1302, 1140, MATCH($B$1, resultados!$A$1:$ZZ$1, 0))</f>
        <v/>
      </c>
      <c r="B1146">
        <f>INDEX(resultados!$A$2:$ZZ$1302, 1140, MATCH($B$2, resultados!$A$1:$ZZ$1, 0))</f>
        <v/>
      </c>
      <c r="C1146">
        <f>INDEX(resultados!$A$2:$ZZ$1302, 1140, MATCH($B$3, resultados!$A$1:$ZZ$1, 0))</f>
        <v/>
      </c>
    </row>
    <row r="1147">
      <c r="A1147">
        <f>INDEX(resultados!$A$2:$ZZ$1302, 1141, MATCH($B$1, resultados!$A$1:$ZZ$1, 0))</f>
        <v/>
      </c>
      <c r="B1147">
        <f>INDEX(resultados!$A$2:$ZZ$1302, 1141, MATCH($B$2, resultados!$A$1:$ZZ$1, 0))</f>
        <v/>
      </c>
      <c r="C1147">
        <f>INDEX(resultados!$A$2:$ZZ$1302, 1141, MATCH($B$3, resultados!$A$1:$ZZ$1, 0))</f>
        <v/>
      </c>
    </row>
    <row r="1148">
      <c r="A1148">
        <f>INDEX(resultados!$A$2:$ZZ$1302, 1142, MATCH($B$1, resultados!$A$1:$ZZ$1, 0))</f>
        <v/>
      </c>
      <c r="B1148">
        <f>INDEX(resultados!$A$2:$ZZ$1302, 1142, MATCH($B$2, resultados!$A$1:$ZZ$1, 0))</f>
        <v/>
      </c>
      <c r="C1148">
        <f>INDEX(resultados!$A$2:$ZZ$1302, 1142, MATCH($B$3, resultados!$A$1:$ZZ$1, 0))</f>
        <v/>
      </c>
    </row>
    <row r="1149">
      <c r="A1149">
        <f>INDEX(resultados!$A$2:$ZZ$1302, 1143, MATCH($B$1, resultados!$A$1:$ZZ$1, 0))</f>
        <v/>
      </c>
      <c r="B1149">
        <f>INDEX(resultados!$A$2:$ZZ$1302, 1143, MATCH($B$2, resultados!$A$1:$ZZ$1, 0))</f>
        <v/>
      </c>
      <c r="C1149">
        <f>INDEX(resultados!$A$2:$ZZ$1302, 1143, MATCH($B$3, resultados!$A$1:$ZZ$1, 0))</f>
        <v/>
      </c>
    </row>
    <row r="1150">
      <c r="A1150">
        <f>INDEX(resultados!$A$2:$ZZ$1302, 1144, MATCH($B$1, resultados!$A$1:$ZZ$1, 0))</f>
        <v/>
      </c>
      <c r="B1150">
        <f>INDEX(resultados!$A$2:$ZZ$1302, 1144, MATCH($B$2, resultados!$A$1:$ZZ$1, 0))</f>
        <v/>
      </c>
      <c r="C1150">
        <f>INDEX(resultados!$A$2:$ZZ$1302, 1144, MATCH($B$3, resultados!$A$1:$ZZ$1, 0))</f>
        <v/>
      </c>
    </row>
    <row r="1151">
      <c r="A1151">
        <f>INDEX(resultados!$A$2:$ZZ$1302, 1145, MATCH($B$1, resultados!$A$1:$ZZ$1, 0))</f>
        <v/>
      </c>
      <c r="B1151">
        <f>INDEX(resultados!$A$2:$ZZ$1302, 1145, MATCH($B$2, resultados!$A$1:$ZZ$1, 0))</f>
        <v/>
      </c>
      <c r="C1151">
        <f>INDEX(resultados!$A$2:$ZZ$1302, 1145, MATCH($B$3, resultados!$A$1:$ZZ$1, 0))</f>
        <v/>
      </c>
    </row>
    <row r="1152">
      <c r="A1152">
        <f>INDEX(resultados!$A$2:$ZZ$1302, 1146, MATCH($B$1, resultados!$A$1:$ZZ$1, 0))</f>
        <v/>
      </c>
      <c r="B1152">
        <f>INDEX(resultados!$A$2:$ZZ$1302, 1146, MATCH($B$2, resultados!$A$1:$ZZ$1, 0))</f>
        <v/>
      </c>
      <c r="C1152">
        <f>INDEX(resultados!$A$2:$ZZ$1302, 1146, MATCH($B$3, resultados!$A$1:$ZZ$1, 0))</f>
        <v/>
      </c>
    </row>
    <row r="1153">
      <c r="A1153">
        <f>INDEX(resultados!$A$2:$ZZ$1302, 1147, MATCH($B$1, resultados!$A$1:$ZZ$1, 0))</f>
        <v/>
      </c>
      <c r="B1153">
        <f>INDEX(resultados!$A$2:$ZZ$1302, 1147, MATCH($B$2, resultados!$A$1:$ZZ$1, 0))</f>
        <v/>
      </c>
      <c r="C1153">
        <f>INDEX(resultados!$A$2:$ZZ$1302, 1147, MATCH($B$3, resultados!$A$1:$ZZ$1, 0))</f>
        <v/>
      </c>
    </row>
    <row r="1154">
      <c r="A1154">
        <f>INDEX(resultados!$A$2:$ZZ$1302, 1148, MATCH($B$1, resultados!$A$1:$ZZ$1, 0))</f>
        <v/>
      </c>
      <c r="B1154">
        <f>INDEX(resultados!$A$2:$ZZ$1302, 1148, MATCH($B$2, resultados!$A$1:$ZZ$1, 0))</f>
        <v/>
      </c>
      <c r="C1154">
        <f>INDEX(resultados!$A$2:$ZZ$1302, 1148, MATCH($B$3, resultados!$A$1:$ZZ$1, 0))</f>
        <v/>
      </c>
    </row>
    <row r="1155">
      <c r="A1155">
        <f>INDEX(resultados!$A$2:$ZZ$1302, 1149, MATCH($B$1, resultados!$A$1:$ZZ$1, 0))</f>
        <v/>
      </c>
      <c r="B1155">
        <f>INDEX(resultados!$A$2:$ZZ$1302, 1149, MATCH($B$2, resultados!$A$1:$ZZ$1, 0))</f>
        <v/>
      </c>
      <c r="C1155">
        <f>INDEX(resultados!$A$2:$ZZ$1302, 1149, MATCH($B$3, resultados!$A$1:$ZZ$1, 0))</f>
        <v/>
      </c>
    </row>
    <row r="1156">
      <c r="A1156">
        <f>INDEX(resultados!$A$2:$ZZ$1302, 1150, MATCH($B$1, resultados!$A$1:$ZZ$1, 0))</f>
        <v/>
      </c>
      <c r="B1156">
        <f>INDEX(resultados!$A$2:$ZZ$1302, 1150, MATCH($B$2, resultados!$A$1:$ZZ$1, 0))</f>
        <v/>
      </c>
      <c r="C1156">
        <f>INDEX(resultados!$A$2:$ZZ$1302, 1150, MATCH($B$3, resultados!$A$1:$ZZ$1, 0))</f>
        <v/>
      </c>
    </row>
    <row r="1157">
      <c r="A1157">
        <f>INDEX(resultados!$A$2:$ZZ$1302, 1151, MATCH($B$1, resultados!$A$1:$ZZ$1, 0))</f>
        <v/>
      </c>
      <c r="B1157">
        <f>INDEX(resultados!$A$2:$ZZ$1302, 1151, MATCH($B$2, resultados!$A$1:$ZZ$1, 0))</f>
        <v/>
      </c>
      <c r="C1157">
        <f>INDEX(resultados!$A$2:$ZZ$1302, 1151, MATCH($B$3, resultados!$A$1:$ZZ$1, 0))</f>
        <v/>
      </c>
    </row>
    <row r="1158">
      <c r="A1158">
        <f>INDEX(resultados!$A$2:$ZZ$1302, 1152, MATCH($B$1, resultados!$A$1:$ZZ$1, 0))</f>
        <v/>
      </c>
      <c r="B1158">
        <f>INDEX(resultados!$A$2:$ZZ$1302, 1152, MATCH($B$2, resultados!$A$1:$ZZ$1, 0))</f>
        <v/>
      </c>
      <c r="C1158">
        <f>INDEX(resultados!$A$2:$ZZ$1302, 1152, MATCH($B$3, resultados!$A$1:$ZZ$1, 0))</f>
        <v/>
      </c>
    </row>
    <row r="1159">
      <c r="A1159">
        <f>INDEX(resultados!$A$2:$ZZ$1302, 1153, MATCH($B$1, resultados!$A$1:$ZZ$1, 0))</f>
        <v/>
      </c>
      <c r="B1159">
        <f>INDEX(resultados!$A$2:$ZZ$1302, 1153, MATCH($B$2, resultados!$A$1:$ZZ$1, 0))</f>
        <v/>
      </c>
      <c r="C1159">
        <f>INDEX(resultados!$A$2:$ZZ$1302, 1153, MATCH($B$3, resultados!$A$1:$ZZ$1, 0))</f>
        <v/>
      </c>
    </row>
    <row r="1160">
      <c r="A1160">
        <f>INDEX(resultados!$A$2:$ZZ$1302, 1154, MATCH($B$1, resultados!$A$1:$ZZ$1, 0))</f>
        <v/>
      </c>
      <c r="B1160">
        <f>INDEX(resultados!$A$2:$ZZ$1302, 1154, MATCH($B$2, resultados!$A$1:$ZZ$1, 0))</f>
        <v/>
      </c>
      <c r="C1160">
        <f>INDEX(resultados!$A$2:$ZZ$1302, 1154, MATCH($B$3, resultados!$A$1:$ZZ$1, 0))</f>
        <v/>
      </c>
    </row>
    <row r="1161">
      <c r="A1161">
        <f>INDEX(resultados!$A$2:$ZZ$1302, 1155, MATCH($B$1, resultados!$A$1:$ZZ$1, 0))</f>
        <v/>
      </c>
      <c r="B1161">
        <f>INDEX(resultados!$A$2:$ZZ$1302, 1155, MATCH($B$2, resultados!$A$1:$ZZ$1, 0))</f>
        <v/>
      </c>
      <c r="C1161">
        <f>INDEX(resultados!$A$2:$ZZ$1302, 1155, MATCH($B$3, resultados!$A$1:$ZZ$1, 0))</f>
        <v/>
      </c>
    </row>
    <row r="1162">
      <c r="A1162">
        <f>INDEX(resultados!$A$2:$ZZ$1302, 1156, MATCH($B$1, resultados!$A$1:$ZZ$1, 0))</f>
        <v/>
      </c>
      <c r="B1162">
        <f>INDEX(resultados!$A$2:$ZZ$1302, 1156, MATCH($B$2, resultados!$A$1:$ZZ$1, 0))</f>
        <v/>
      </c>
      <c r="C1162">
        <f>INDEX(resultados!$A$2:$ZZ$1302, 1156, MATCH($B$3, resultados!$A$1:$ZZ$1, 0))</f>
        <v/>
      </c>
    </row>
    <row r="1163">
      <c r="A1163">
        <f>INDEX(resultados!$A$2:$ZZ$1302, 1157, MATCH($B$1, resultados!$A$1:$ZZ$1, 0))</f>
        <v/>
      </c>
      <c r="B1163">
        <f>INDEX(resultados!$A$2:$ZZ$1302, 1157, MATCH($B$2, resultados!$A$1:$ZZ$1, 0))</f>
        <v/>
      </c>
      <c r="C1163">
        <f>INDEX(resultados!$A$2:$ZZ$1302, 1157, MATCH($B$3, resultados!$A$1:$ZZ$1, 0))</f>
        <v/>
      </c>
    </row>
    <row r="1164">
      <c r="A1164">
        <f>INDEX(resultados!$A$2:$ZZ$1302, 1158, MATCH($B$1, resultados!$A$1:$ZZ$1, 0))</f>
        <v/>
      </c>
      <c r="B1164">
        <f>INDEX(resultados!$A$2:$ZZ$1302, 1158, MATCH($B$2, resultados!$A$1:$ZZ$1, 0))</f>
        <v/>
      </c>
      <c r="C1164">
        <f>INDEX(resultados!$A$2:$ZZ$1302, 1158, MATCH($B$3, resultados!$A$1:$ZZ$1, 0))</f>
        <v/>
      </c>
    </row>
    <row r="1165">
      <c r="A1165">
        <f>INDEX(resultados!$A$2:$ZZ$1302, 1159, MATCH($B$1, resultados!$A$1:$ZZ$1, 0))</f>
        <v/>
      </c>
      <c r="B1165">
        <f>INDEX(resultados!$A$2:$ZZ$1302, 1159, MATCH($B$2, resultados!$A$1:$ZZ$1, 0))</f>
        <v/>
      </c>
      <c r="C1165">
        <f>INDEX(resultados!$A$2:$ZZ$1302, 1159, MATCH($B$3, resultados!$A$1:$ZZ$1, 0))</f>
        <v/>
      </c>
    </row>
    <row r="1166">
      <c r="A1166">
        <f>INDEX(resultados!$A$2:$ZZ$1302, 1160, MATCH($B$1, resultados!$A$1:$ZZ$1, 0))</f>
        <v/>
      </c>
      <c r="B1166">
        <f>INDEX(resultados!$A$2:$ZZ$1302, 1160, MATCH($B$2, resultados!$A$1:$ZZ$1, 0))</f>
        <v/>
      </c>
      <c r="C1166">
        <f>INDEX(resultados!$A$2:$ZZ$1302, 1160, MATCH($B$3, resultados!$A$1:$ZZ$1, 0))</f>
        <v/>
      </c>
    </row>
    <row r="1167">
      <c r="A1167">
        <f>INDEX(resultados!$A$2:$ZZ$1302, 1161, MATCH($B$1, resultados!$A$1:$ZZ$1, 0))</f>
        <v/>
      </c>
      <c r="B1167">
        <f>INDEX(resultados!$A$2:$ZZ$1302, 1161, MATCH($B$2, resultados!$A$1:$ZZ$1, 0))</f>
        <v/>
      </c>
      <c r="C1167">
        <f>INDEX(resultados!$A$2:$ZZ$1302, 1161, MATCH($B$3, resultados!$A$1:$ZZ$1, 0))</f>
        <v/>
      </c>
    </row>
    <row r="1168">
      <c r="A1168">
        <f>INDEX(resultados!$A$2:$ZZ$1302, 1162, MATCH($B$1, resultados!$A$1:$ZZ$1, 0))</f>
        <v/>
      </c>
      <c r="B1168">
        <f>INDEX(resultados!$A$2:$ZZ$1302, 1162, MATCH($B$2, resultados!$A$1:$ZZ$1, 0))</f>
        <v/>
      </c>
      <c r="C1168">
        <f>INDEX(resultados!$A$2:$ZZ$1302, 1162, MATCH($B$3, resultados!$A$1:$ZZ$1, 0))</f>
        <v/>
      </c>
    </row>
    <row r="1169">
      <c r="A1169">
        <f>INDEX(resultados!$A$2:$ZZ$1302, 1163, MATCH($B$1, resultados!$A$1:$ZZ$1, 0))</f>
        <v/>
      </c>
      <c r="B1169">
        <f>INDEX(resultados!$A$2:$ZZ$1302, 1163, MATCH($B$2, resultados!$A$1:$ZZ$1, 0))</f>
        <v/>
      </c>
      <c r="C1169">
        <f>INDEX(resultados!$A$2:$ZZ$1302, 1163, MATCH($B$3, resultados!$A$1:$ZZ$1, 0))</f>
        <v/>
      </c>
    </row>
    <row r="1170">
      <c r="A1170">
        <f>INDEX(resultados!$A$2:$ZZ$1302, 1164, MATCH($B$1, resultados!$A$1:$ZZ$1, 0))</f>
        <v/>
      </c>
      <c r="B1170">
        <f>INDEX(resultados!$A$2:$ZZ$1302, 1164, MATCH($B$2, resultados!$A$1:$ZZ$1, 0))</f>
        <v/>
      </c>
      <c r="C1170">
        <f>INDEX(resultados!$A$2:$ZZ$1302, 1164, MATCH($B$3, resultados!$A$1:$ZZ$1, 0))</f>
        <v/>
      </c>
    </row>
    <row r="1171">
      <c r="A1171">
        <f>INDEX(resultados!$A$2:$ZZ$1302, 1165, MATCH($B$1, resultados!$A$1:$ZZ$1, 0))</f>
        <v/>
      </c>
      <c r="B1171">
        <f>INDEX(resultados!$A$2:$ZZ$1302, 1165, MATCH($B$2, resultados!$A$1:$ZZ$1, 0))</f>
        <v/>
      </c>
      <c r="C1171">
        <f>INDEX(resultados!$A$2:$ZZ$1302, 1165, MATCH($B$3, resultados!$A$1:$ZZ$1, 0))</f>
        <v/>
      </c>
    </row>
    <row r="1172">
      <c r="A1172">
        <f>INDEX(resultados!$A$2:$ZZ$1302, 1166, MATCH($B$1, resultados!$A$1:$ZZ$1, 0))</f>
        <v/>
      </c>
      <c r="B1172">
        <f>INDEX(resultados!$A$2:$ZZ$1302, 1166, MATCH($B$2, resultados!$A$1:$ZZ$1, 0))</f>
        <v/>
      </c>
      <c r="C1172">
        <f>INDEX(resultados!$A$2:$ZZ$1302, 1166, MATCH($B$3, resultados!$A$1:$ZZ$1, 0))</f>
        <v/>
      </c>
    </row>
    <row r="1173">
      <c r="A1173">
        <f>INDEX(resultados!$A$2:$ZZ$1302, 1167, MATCH($B$1, resultados!$A$1:$ZZ$1, 0))</f>
        <v/>
      </c>
      <c r="B1173">
        <f>INDEX(resultados!$A$2:$ZZ$1302, 1167, MATCH($B$2, resultados!$A$1:$ZZ$1, 0))</f>
        <v/>
      </c>
      <c r="C1173">
        <f>INDEX(resultados!$A$2:$ZZ$1302, 1167, MATCH($B$3, resultados!$A$1:$ZZ$1, 0))</f>
        <v/>
      </c>
    </row>
    <row r="1174">
      <c r="A1174">
        <f>INDEX(resultados!$A$2:$ZZ$1302, 1168, MATCH($B$1, resultados!$A$1:$ZZ$1, 0))</f>
        <v/>
      </c>
      <c r="B1174">
        <f>INDEX(resultados!$A$2:$ZZ$1302, 1168, MATCH($B$2, resultados!$A$1:$ZZ$1, 0))</f>
        <v/>
      </c>
      <c r="C1174">
        <f>INDEX(resultados!$A$2:$ZZ$1302, 1168, MATCH($B$3, resultados!$A$1:$ZZ$1, 0))</f>
        <v/>
      </c>
    </row>
    <row r="1175">
      <c r="A1175">
        <f>INDEX(resultados!$A$2:$ZZ$1302, 1169, MATCH($B$1, resultados!$A$1:$ZZ$1, 0))</f>
        <v/>
      </c>
      <c r="B1175">
        <f>INDEX(resultados!$A$2:$ZZ$1302, 1169, MATCH($B$2, resultados!$A$1:$ZZ$1, 0))</f>
        <v/>
      </c>
      <c r="C1175">
        <f>INDEX(resultados!$A$2:$ZZ$1302, 1169, MATCH($B$3, resultados!$A$1:$ZZ$1, 0))</f>
        <v/>
      </c>
    </row>
    <row r="1176">
      <c r="A1176">
        <f>INDEX(resultados!$A$2:$ZZ$1302, 1170, MATCH($B$1, resultados!$A$1:$ZZ$1, 0))</f>
        <v/>
      </c>
      <c r="B1176">
        <f>INDEX(resultados!$A$2:$ZZ$1302, 1170, MATCH($B$2, resultados!$A$1:$ZZ$1, 0))</f>
        <v/>
      </c>
      <c r="C1176">
        <f>INDEX(resultados!$A$2:$ZZ$1302, 1170, MATCH($B$3, resultados!$A$1:$ZZ$1, 0))</f>
        <v/>
      </c>
    </row>
    <row r="1177">
      <c r="A1177">
        <f>INDEX(resultados!$A$2:$ZZ$1302, 1171, MATCH($B$1, resultados!$A$1:$ZZ$1, 0))</f>
        <v/>
      </c>
      <c r="B1177">
        <f>INDEX(resultados!$A$2:$ZZ$1302, 1171, MATCH($B$2, resultados!$A$1:$ZZ$1, 0))</f>
        <v/>
      </c>
      <c r="C1177">
        <f>INDEX(resultados!$A$2:$ZZ$1302, 1171, MATCH($B$3, resultados!$A$1:$ZZ$1, 0))</f>
        <v/>
      </c>
    </row>
    <row r="1178">
      <c r="A1178">
        <f>INDEX(resultados!$A$2:$ZZ$1302, 1172, MATCH($B$1, resultados!$A$1:$ZZ$1, 0))</f>
        <v/>
      </c>
      <c r="B1178">
        <f>INDEX(resultados!$A$2:$ZZ$1302, 1172, MATCH($B$2, resultados!$A$1:$ZZ$1, 0))</f>
        <v/>
      </c>
      <c r="C1178">
        <f>INDEX(resultados!$A$2:$ZZ$1302, 1172, MATCH($B$3, resultados!$A$1:$ZZ$1, 0))</f>
        <v/>
      </c>
    </row>
    <row r="1179">
      <c r="A1179">
        <f>INDEX(resultados!$A$2:$ZZ$1302, 1173, MATCH($B$1, resultados!$A$1:$ZZ$1, 0))</f>
        <v/>
      </c>
      <c r="B1179">
        <f>INDEX(resultados!$A$2:$ZZ$1302, 1173, MATCH($B$2, resultados!$A$1:$ZZ$1, 0))</f>
        <v/>
      </c>
      <c r="C1179">
        <f>INDEX(resultados!$A$2:$ZZ$1302, 1173, MATCH($B$3, resultados!$A$1:$ZZ$1, 0))</f>
        <v/>
      </c>
    </row>
    <row r="1180">
      <c r="A1180">
        <f>INDEX(resultados!$A$2:$ZZ$1302, 1174, MATCH($B$1, resultados!$A$1:$ZZ$1, 0))</f>
        <v/>
      </c>
      <c r="B1180">
        <f>INDEX(resultados!$A$2:$ZZ$1302, 1174, MATCH($B$2, resultados!$A$1:$ZZ$1, 0))</f>
        <v/>
      </c>
      <c r="C1180">
        <f>INDEX(resultados!$A$2:$ZZ$1302, 1174, MATCH($B$3, resultados!$A$1:$ZZ$1, 0))</f>
        <v/>
      </c>
    </row>
    <row r="1181">
      <c r="A1181">
        <f>INDEX(resultados!$A$2:$ZZ$1302, 1175, MATCH($B$1, resultados!$A$1:$ZZ$1, 0))</f>
        <v/>
      </c>
      <c r="B1181">
        <f>INDEX(resultados!$A$2:$ZZ$1302, 1175, MATCH($B$2, resultados!$A$1:$ZZ$1, 0))</f>
        <v/>
      </c>
      <c r="C1181">
        <f>INDEX(resultados!$A$2:$ZZ$1302, 1175, MATCH($B$3, resultados!$A$1:$ZZ$1, 0))</f>
        <v/>
      </c>
    </row>
    <row r="1182">
      <c r="A1182">
        <f>INDEX(resultados!$A$2:$ZZ$1302, 1176, MATCH($B$1, resultados!$A$1:$ZZ$1, 0))</f>
        <v/>
      </c>
      <c r="B1182">
        <f>INDEX(resultados!$A$2:$ZZ$1302, 1176, MATCH($B$2, resultados!$A$1:$ZZ$1, 0))</f>
        <v/>
      </c>
      <c r="C1182">
        <f>INDEX(resultados!$A$2:$ZZ$1302, 1176, MATCH($B$3, resultados!$A$1:$ZZ$1, 0))</f>
        <v/>
      </c>
    </row>
    <row r="1183">
      <c r="A1183">
        <f>INDEX(resultados!$A$2:$ZZ$1302, 1177, MATCH($B$1, resultados!$A$1:$ZZ$1, 0))</f>
        <v/>
      </c>
      <c r="B1183">
        <f>INDEX(resultados!$A$2:$ZZ$1302, 1177, MATCH($B$2, resultados!$A$1:$ZZ$1, 0))</f>
        <v/>
      </c>
      <c r="C1183">
        <f>INDEX(resultados!$A$2:$ZZ$1302, 1177, MATCH($B$3, resultados!$A$1:$ZZ$1, 0))</f>
        <v/>
      </c>
    </row>
    <row r="1184">
      <c r="A1184">
        <f>INDEX(resultados!$A$2:$ZZ$1302, 1178, MATCH($B$1, resultados!$A$1:$ZZ$1, 0))</f>
        <v/>
      </c>
      <c r="B1184">
        <f>INDEX(resultados!$A$2:$ZZ$1302, 1178, MATCH($B$2, resultados!$A$1:$ZZ$1, 0))</f>
        <v/>
      </c>
      <c r="C1184">
        <f>INDEX(resultados!$A$2:$ZZ$1302, 1178, MATCH($B$3, resultados!$A$1:$ZZ$1, 0))</f>
        <v/>
      </c>
    </row>
    <row r="1185">
      <c r="A1185">
        <f>INDEX(resultados!$A$2:$ZZ$1302, 1179, MATCH($B$1, resultados!$A$1:$ZZ$1, 0))</f>
        <v/>
      </c>
      <c r="B1185">
        <f>INDEX(resultados!$A$2:$ZZ$1302, 1179, MATCH($B$2, resultados!$A$1:$ZZ$1, 0))</f>
        <v/>
      </c>
      <c r="C1185">
        <f>INDEX(resultados!$A$2:$ZZ$1302, 1179, MATCH($B$3, resultados!$A$1:$ZZ$1, 0))</f>
        <v/>
      </c>
    </row>
    <row r="1186">
      <c r="A1186">
        <f>INDEX(resultados!$A$2:$ZZ$1302, 1180, MATCH($B$1, resultados!$A$1:$ZZ$1, 0))</f>
        <v/>
      </c>
      <c r="B1186">
        <f>INDEX(resultados!$A$2:$ZZ$1302, 1180, MATCH($B$2, resultados!$A$1:$ZZ$1, 0))</f>
        <v/>
      </c>
      <c r="C1186">
        <f>INDEX(resultados!$A$2:$ZZ$1302, 1180, MATCH($B$3, resultados!$A$1:$ZZ$1, 0))</f>
        <v/>
      </c>
    </row>
    <row r="1187">
      <c r="A1187">
        <f>INDEX(resultados!$A$2:$ZZ$1302, 1181, MATCH($B$1, resultados!$A$1:$ZZ$1, 0))</f>
        <v/>
      </c>
      <c r="B1187">
        <f>INDEX(resultados!$A$2:$ZZ$1302, 1181, MATCH($B$2, resultados!$A$1:$ZZ$1, 0))</f>
        <v/>
      </c>
      <c r="C1187">
        <f>INDEX(resultados!$A$2:$ZZ$1302, 1181, MATCH($B$3, resultados!$A$1:$ZZ$1, 0))</f>
        <v/>
      </c>
    </row>
    <row r="1188">
      <c r="A1188">
        <f>INDEX(resultados!$A$2:$ZZ$1302, 1182, MATCH($B$1, resultados!$A$1:$ZZ$1, 0))</f>
        <v/>
      </c>
      <c r="B1188">
        <f>INDEX(resultados!$A$2:$ZZ$1302, 1182, MATCH($B$2, resultados!$A$1:$ZZ$1, 0))</f>
        <v/>
      </c>
      <c r="C1188">
        <f>INDEX(resultados!$A$2:$ZZ$1302, 1182, MATCH($B$3, resultados!$A$1:$ZZ$1, 0))</f>
        <v/>
      </c>
    </row>
    <row r="1189">
      <c r="A1189">
        <f>INDEX(resultados!$A$2:$ZZ$1302, 1183, MATCH($B$1, resultados!$A$1:$ZZ$1, 0))</f>
        <v/>
      </c>
      <c r="B1189">
        <f>INDEX(resultados!$A$2:$ZZ$1302, 1183, MATCH($B$2, resultados!$A$1:$ZZ$1, 0))</f>
        <v/>
      </c>
      <c r="C1189">
        <f>INDEX(resultados!$A$2:$ZZ$1302, 1183, MATCH($B$3, resultados!$A$1:$ZZ$1, 0))</f>
        <v/>
      </c>
    </row>
    <row r="1190">
      <c r="A1190">
        <f>INDEX(resultados!$A$2:$ZZ$1302, 1184, MATCH($B$1, resultados!$A$1:$ZZ$1, 0))</f>
        <v/>
      </c>
      <c r="B1190">
        <f>INDEX(resultados!$A$2:$ZZ$1302, 1184, MATCH($B$2, resultados!$A$1:$ZZ$1, 0))</f>
        <v/>
      </c>
      <c r="C1190">
        <f>INDEX(resultados!$A$2:$ZZ$1302, 1184, MATCH($B$3, resultados!$A$1:$ZZ$1, 0))</f>
        <v/>
      </c>
    </row>
    <row r="1191">
      <c r="A1191">
        <f>INDEX(resultados!$A$2:$ZZ$1302, 1185, MATCH($B$1, resultados!$A$1:$ZZ$1, 0))</f>
        <v/>
      </c>
      <c r="B1191">
        <f>INDEX(resultados!$A$2:$ZZ$1302, 1185, MATCH($B$2, resultados!$A$1:$ZZ$1, 0))</f>
        <v/>
      </c>
      <c r="C1191">
        <f>INDEX(resultados!$A$2:$ZZ$1302, 1185, MATCH($B$3, resultados!$A$1:$ZZ$1, 0))</f>
        <v/>
      </c>
    </row>
    <row r="1192">
      <c r="A1192">
        <f>INDEX(resultados!$A$2:$ZZ$1302, 1186, MATCH($B$1, resultados!$A$1:$ZZ$1, 0))</f>
        <v/>
      </c>
      <c r="B1192">
        <f>INDEX(resultados!$A$2:$ZZ$1302, 1186, MATCH($B$2, resultados!$A$1:$ZZ$1, 0))</f>
        <v/>
      </c>
      <c r="C1192">
        <f>INDEX(resultados!$A$2:$ZZ$1302, 1186, MATCH($B$3, resultados!$A$1:$ZZ$1, 0))</f>
        <v/>
      </c>
    </row>
    <row r="1193">
      <c r="A1193">
        <f>INDEX(resultados!$A$2:$ZZ$1302, 1187, MATCH($B$1, resultados!$A$1:$ZZ$1, 0))</f>
        <v/>
      </c>
      <c r="B1193">
        <f>INDEX(resultados!$A$2:$ZZ$1302, 1187, MATCH($B$2, resultados!$A$1:$ZZ$1, 0))</f>
        <v/>
      </c>
      <c r="C1193">
        <f>INDEX(resultados!$A$2:$ZZ$1302, 1187, MATCH($B$3, resultados!$A$1:$ZZ$1, 0))</f>
        <v/>
      </c>
    </row>
    <row r="1194">
      <c r="A1194">
        <f>INDEX(resultados!$A$2:$ZZ$1302, 1188, MATCH($B$1, resultados!$A$1:$ZZ$1, 0))</f>
        <v/>
      </c>
      <c r="B1194">
        <f>INDEX(resultados!$A$2:$ZZ$1302, 1188, MATCH($B$2, resultados!$A$1:$ZZ$1, 0))</f>
        <v/>
      </c>
      <c r="C1194">
        <f>INDEX(resultados!$A$2:$ZZ$1302, 1188, MATCH($B$3, resultados!$A$1:$ZZ$1, 0))</f>
        <v/>
      </c>
    </row>
    <row r="1195">
      <c r="A1195">
        <f>INDEX(resultados!$A$2:$ZZ$1302, 1189, MATCH($B$1, resultados!$A$1:$ZZ$1, 0))</f>
        <v/>
      </c>
      <c r="B1195">
        <f>INDEX(resultados!$A$2:$ZZ$1302, 1189, MATCH($B$2, resultados!$A$1:$ZZ$1, 0))</f>
        <v/>
      </c>
      <c r="C1195">
        <f>INDEX(resultados!$A$2:$ZZ$1302, 1189, MATCH($B$3, resultados!$A$1:$ZZ$1, 0))</f>
        <v/>
      </c>
    </row>
    <row r="1196">
      <c r="A1196">
        <f>INDEX(resultados!$A$2:$ZZ$1302, 1190, MATCH($B$1, resultados!$A$1:$ZZ$1, 0))</f>
        <v/>
      </c>
      <c r="B1196">
        <f>INDEX(resultados!$A$2:$ZZ$1302, 1190, MATCH($B$2, resultados!$A$1:$ZZ$1, 0))</f>
        <v/>
      </c>
      <c r="C1196">
        <f>INDEX(resultados!$A$2:$ZZ$1302, 1190, MATCH($B$3, resultados!$A$1:$ZZ$1, 0))</f>
        <v/>
      </c>
    </row>
    <row r="1197">
      <c r="A1197">
        <f>INDEX(resultados!$A$2:$ZZ$1302, 1191, MATCH($B$1, resultados!$A$1:$ZZ$1, 0))</f>
        <v/>
      </c>
      <c r="B1197">
        <f>INDEX(resultados!$A$2:$ZZ$1302, 1191, MATCH($B$2, resultados!$A$1:$ZZ$1, 0))</f>
        <v/>
      </c>
      <c r="C1197">
        <f>INDEX(resultados!$A$2:$ZZ$1302, 1191, MATCH($B$3, resultados!$A$1:$ZZ$1, 0))</f>
        <v/>
      </c>
    </row>
    <row r="1198">
      <c r="A1198">
        <f>INDEX(resultados!$A$2:$ZZ$1302, 1192, MATCH($B$1, resultados!$A$1:$ZZ$1, 0))</f>
        <v/>
      </c>
      <c r="B1198">
        <f>INDEX(resultados!$A$2:$ZZ$1302, 1192, MATCH($B$2, resultados!$A$1:$ZZ$1, 0))</f>
        <v/>
      </c>
      <c r="C1198">
        <f>INDEX(resultados!$A$2:$ZZ$1302, 1192, MATCH($B$3, resultados!$A$1:$ZZ$1, 0))</f>
        <v/>
      </c>
    </row>
    <row r="1199">
      <c r="A1199">
        <f>INDEX(resultados!$A$2:$ZZ$1302, 1193, MATCH($B$1, resultados!$A$1:$ZZ$1, 0))</f>
        <v/>
      </c>
      <c r="B1199">
        <f>INDEX(resultados!$A$2:$ZZ$1302, 1193, MATCH($B$2, resultados!$A$1:$ZZ$1, 0))</f>
        <v/>
      </c>
      <c r="C1199">
        <f>INDEX(resultados!$A$2:$ZZ$1302, 1193, MATCH($B$3, resultados!$A$1:$ZZ$1, 0))</f>
        <v/>
      </c>
    </row>
    <row r="1200">
      <c r="A1200">
        <f>INDEX(resultados!$A$2:$ZZ$1302, 1194, MATCH($B$1, resultados!$A$1:$ZZ$1, 0))</f>
        <v/>
      </c>
      <c r="B1200">
        <f>INDEX(resultados!$A$2:$ZZ$1302, 1194, MATCH($B$2, resultados!$A$1:$ZZ$1, 0))</f>
        <v/>
      </c>
      <c r="C1200">
        <f>INDEX(resultados!$A$2:$ZZ$1302, 1194, MATCH($B$3, resultados!$A$1:$ZZ$1, 0))</f>
        <v/>
      </c>
    </row>
    <row r="1201">
      <c r="A1201">
        <f>INDEX(resultados!$A$2:$ZZ$1302, 1195, MATCH($B$1, resultados!$A$1:$ZZ$1, 0))</f>
        <v/>
      </c>
      <c r="B1201">
        <f>INDEX(resultados!$A$2:$ZZ$1302, 1195, MATCH($B$2, resultados!$A$1:$ZZ$1, 0))</f>
        <v/>
      </c>
      <c r="C1201">
        <f>INDEX(resultados!$A$2:$ZZ$1302, 1195, MATCH($B$3, resultados!$A$1:$ZZ$1, 0))</f>
        <v/>
      </c>
    </row>
    <row r="1202">
      <c r="A1202">
        <f>INDEX(resultados!$A$2:$ZZ$1302, 1196, MATCH($B$1, resultados!$A$1:$ZZ$1, 0))</f>
        <v/>
      </c>
      <c r="B1202">
        <f>INDEX(resultados!$A$2:$ZZ$1302, 1196, MATCH($B$2, resultados!$A$1:$ZZ$1, 0))</f>
        <v/>
      </c>
      <c r="C1202">
        <f>INDEX(resultados!$A$2:$ZZ$1302, 1196, MATCH($B$3, resultados!$A$1:$ZZ$1, 0))</f>
        <v/>
      </c>
    </row>
    <row r="1203">
      <c r="A1203">
        <f>INDEX(resultados!$A$2:$ZZ$1302, 1197, MATCH($B$1, resultados!$A$1:$ZZ$1, 0))</f>
        <v/>
      </c>
      <c r="B1203">
        <f>INDEX(resultados!$A$2:$ZZ$1302, 1197, MATCH($B$2, resultados!$A$1:$ZZ$1, 0))</f>
        <v/>
      </c>
      <c r="C1203">
        <f>INDEX(resultados!$A$2:$ZZ$1302, 1197, MATCH($B$3, resultados!$A$1:$ZZ$1, 0))</f>
        <v/>
      </c>
    </row>
    <row r="1204">
      <c r="A1204">
        <f>INDEX(resultados!$A$2:$ZZ$1302, 1198, MATCH($B$1, resultados!$A$1:$ZZ$1, 0))</f>
        <v/>
      </c>
      <c r="B1204">
        <f>INDEX(resultados!$A$2:$ZZ$1302, 1198, MATCH($B$2, resultados!$A$1:$ZZ$1, 0))</f>
        <v/>
      </c>
      <c r="C1204">
        <f>INDEX(resultados!$A$2:$ZZ$1302, 1198, MATCH($B$3, resultados!$A$1:$ZZ$1, 0))</f>
        <v/>
      </c>
    </row>
    <row r="1205">
      <c r="A1205">
        <f>INDEX(resultados!$A$2:$ZZ$1302, 1199, MATCH($B$1, resultados!$A$1:$ZZ$1, 0))</f>
        <v/>
      </c>
      <c r="B1205">
        <f>INDEX(resultados!$A$2:$ZZ$1302, 1199, MATCH($B$2, resultados!$A$1:$ZZ$1, 0))</f>
        <v/>
      </c>
      <c r="C1205">
        <f>INDEX(resultados!$A$2:$ZZ$1302, 1199, MATCH($B$3, resultados!$A$1:$ZZ$1, 0))</f>
        <v/>
      </c>
    </row>
    <row r="1206">
      <c r="A1206">
        <f>INDEX(resultados!$A$2:$ZZ$1302, 1200, MATCH($B$1, resultados!$A$1:$ZZ$1, 0))</f>
        <v/>
      </c>
      <c r="B1206">
        <f>INDEX(resultados!$A$2:$ZZ$1302, 1200, MATCH($B$2, resultados!$A$1:$ZZ$1, 0))</f>
        <v/>
      </c>
      <c r="C1206">
        <f>INDEX(resultados!$A$2:$ZZ$1302, 1200, MATCH($B$3, resultados!$A$1:$ZZ$1, 0))</f>
        <v/>
      </c>
    </row>
    <row r="1207">
      <c r="A1207">
        <f>INDEX(resultados!$A$2:$ZZ$1302, 1201, MATCH($B$1, resultados!$A$1:$ZZ$1, 0))</f>
        <v/>
      </c>
      <c r="B1207">
        <f>INDEX(resultados!$A$2:$ZZ$1302, 1201, MATCH($B$2, resultados!$A$1:$ZZ$1, 0))</f>
        <v/>
      </c>
      <c r="C1207">
        <f>INDEX(resultados!$A$2:$ZZ$1302, 1201, MATCH($B$3, resultados!$A$1:$ZZ$1, 0))</f>
        <v/>
      </c>
    </row>
    <row r="1208">
      <c r="A1208">
        <f>INDEX(resultados!$A$2:$ZZ$1302, 1202, MATCH($B$1, resultados!$A$1:$ZZ$1, 0))</f>
        <v/>
      </c>
      <c r="B1208">
        <f>INDEX(resultados!$A$2:$ZZ$1302, 1202, MATCH($B$2, resultados!$A$1:$ZZ$1, 0))</f>
        <v/>
      </c>
      <c r="C1208">
        <f>INDEX(resultados!$A$2:$ZZ$1302, 1202, MATCH($B$3, resultados!$A$1:$ZZ$1, 0))</f>
        <v/>
      </c>
    </row>
    <row r="1209">
      <c r="A1209">
        <f>INDEX(resultados!$A$2:$ZZ$1302, 1203, MATCH($B$1, resultados!$A$1:$ZZ$1, 0))</f>
        <v/>
      </c>
      <c r="B1209">
        <f>INDEX(resultados!$A$2:$ZZ$1302, 1203, MATCH($B$2, resultados!$A$1:$ZZ$1, 0))</f>
        <v/>
      </c>
      <c r="C1209">
        <f>INDEX(resultados!$A$2:$ZZ$1302, 1203, MATCH($B$3, resultados!$A$1:$ZZ$1, 0))</f>
        <v/>
      </c>
    </row>
    <row r="1210">
      <c r="A1210">
        <f>INDEX(resultados!$A$2:$ZZ$1302, 1204, MATCH($B$1, resultados!$A$1:$ZZ$1, 0))</f>
        <v/>
      </c>
      <c r="B1210">
        <f>INDEX(resultados!$A$2:$ZZ$1302, 1204, MATCH($B$2, resultados!$A$1:$ZZ$1, 0))</f>
        <v/>
      </c>
      <c r="C1210">
        <f>INDEX(resultados!$A$2:$ZZ$1302, 1204, MATCH($B$3, resultados!$A$1:$ZZ$1, 0))</f>
        <v/>
      </c>
    </row>
    <row r="1211">
      <c r="A1211">
        <f>INDEX(resultados!$A$2:$ZZ$1302, 1205, MATCH($B$1, resultados!$A$1:$ZZ$1, 0))</f>
        <v/>
      </c>
      <c r="B1211">
        <f>INDEX(resultados!$A$2:$ZZ$1302, 1205, MATCH($B$2, resultados!$A$1:$ZZ$1, 0))</f>
        <v/>
      </c>
      <c r="C1211">
        <f>INDEX(resultados!$A$2:$ZZ$1302, 1205, MATCH($B$3, resultados!$A$1:$ZZ$1, 0))</f>
        <v/>
      </c>
    </row>
    <row r="1212">
      <c r="A1212">
        <f>INDEX(resultados!$A$2:$ZZ$1302, 1206, MATCH($B$1, resultados!$A$1:$ZZ$1, 0))</f>
        <v/>
      </c>
      <c r="B1212">
        <f>INDEX(resultados!$A$2:$ZZ$1302, 1206, MATCH($B$2, resultados!$A$1:$ZZ$1, 0))</f>
        <v/>
      </c>
      <c r="C1212">
        <f>INDEX(resultados!$A$2:$ZZ$1302, 1206, MATCH($B$3, resultados!$A$1:$ZZ$1, 0))</f>
        <v/>
      </c>
    </row>
    <row r="1213">
      <c r="A1213">
        <f>INDEX(resultados!$A$2:$ZZ$1302, 1207, MATCH($B$1, resultados!$A$1:$ZZ$1, 0))</f>
        <v/>
      </c>
      <c r="B1213">
        <f>INDEX(resultados!$A$2:$ZZ$1302, 1207, MATCH($B$2, resultados!$A$1:$ZZ$1, 0))</f>
        <v/>
      </c>
      <c r="C1213">
        <f>INDEX(resultados!$A$2:$ZZ$1302, 1207, MATCH($B$3, resultados!$A$1:$ZZ$1, 0))</f>
        <v/>
      </c>
    </row>
    <row r="1214">
      <c r="A1214">
        <f>INDEX(resultados!$A$2:$ZZ$1302, 1208, MATCH($B$1, resultados!$A$1:$ZZ$1, 0))</f>
        <v/>
      </c>
      <c r="B1214">
        <f>INDEX(resultados!$A$2:$ZZ$1302, 1208, MATCH($B$2, resultados!$A$1:$ZZ$1, 0))</f>
        <v/>
      </c>
      <c r="C1214">
        <f>INDEX(resultados!$A$2:$ZZ$1302, 1208, MATCH($B$3, resultados!$A$1:$ZZ$1, 0))</f>
        <v/>
      </c>
    </row>
    <row r="1215">
      <c r="A1215">
        <f>INDEX(resultados!$A$2:$ZZ$1302, 1209, MATCH($B$1, resultados!$A$1:$ZZ$1, 0))</f>
        <v/>
      </c>
      <c r="B1215">
        <f>INDEX(resultados!$A$2:$ZZ$1302, 1209, MATCH($B$2, resultados!$A$1:$ZZ$1, 0))</f>
        <v/>
      </c>
      <c r="C1215">
        <f>INDEX(resultados!$A$2:$ZZ$1302, 1209, MATCH($B$3, resultados!$A$1:$ZZ$1, 0))</f>
        <v/>
      </c>
    </row>
    <row r="1216">
      <c r="A1216">
        <f>INDEX(resultados!$A$2:$ZZ$1302, 1210, MATCH($B$1, resultados!$A$1:$ZZ$1, 0))</f>
        <v/>
      </c>
      <c r="B1216">
        <f>INDEX(resultados!$A$2:$ZZ$1302, 1210, MATCH($B$2, resultados!$A$1:$ZZ$1, 0))</f>
        <v/>
      </c>
      <c r="C1216">
        <f>INDEX(resultados!$A$2:$ZZ$1302, 1210, MATCH($B$3, resultados!$A$1:$ZZ$1, 0))</f>
        <v/>
      </c>
    </row>
    <row r="1217">
      <c r="A1217">
        <f>INDEX(resultados!$A$2:$ZZ$1302, 1211, MATCH($B$1, resultados!$A$1:$ZZ$1, 0))</f>
        <v/>
      </c>
      <c r="B1217">
        <f>INDEX(resultados!$A$2:$ZZ$1302, 1211, MATCH($B$2, resultados!$A$1:$ZZ$1, 0))</f>
        <v/>
      </c>
      <c r="C1217">
        <f>INDEX(resultados!$A$2:$ZZ$1302, 1211, MATCH($B$3, resultados!$A$1:$ZZ$1, 0))</f>
        <v/>
      </c>
    </row>
    <row r="1218">
      <c r="A1218">
        <f>INDEX(resultados!$A$2:$ZZ$1302, 1212, MATCH($B$1, resultados!$A$1:$ZZ$1, 0))</f>
        <v/>
      </c>
      <c r="B1218">
        <f>INDEX(resultados!$A$2:$ZZ$1302, 1212, MATCH($B$2, resultados!$A$1:$ZZ$1, 0))</f>
        <v/>
      </c>
      <c r="C1218">
        <f>INDEX(resultados!$A$2:$ZZ$1302, 1212, MATCH($B$3, resultados!$A$1:$ZZ$1, 0))</f>
        <v/>
      </c>
    </row>
    <row r="1219">
      <c r="A1219">
        <f>INDEX(resultados!$A$2:$ZZ$1302, 1213, MATCH($B$1, resultados!$A$1:$ZZ$1, 0))</f>
        <v/>
      </c>
      <c r="B1219">
        <f>INDEX(resultados!$A$2:$ZZ$1302, 1213, MATCH($B$2, resultados!$A$1:$ZZ$1, 0))</f>
        <v/>
      </c>
      <c r="C1219">
        <f>INDEX(resultados!$A$2:$ZZ$1302, 1213, MATCH($B$3, resultados!$A$1:$ZZ$1, 0))</f>
        <v/>
      </c>
    </row>
    <row r="1220">
      <c r="A1220">
        <f>INDEX(resultados!$A$2:$ZZ$1302, 1214, MATCH($B$1, resultados!$A$1:$ZZ$1, 0))</f>
        <v/>
      </c>
      <c r="B1220">
        <f>INDEX(resultados!$A$2:$ZZ$1302, 1214, MATCH($B$2, resultados!$A$1:$ZZ$1, 0))</f>
        <v/>
      </c>
      <c r="C1220">
        <f>INDEX(resultados!$A$2:$ZZ$1302, 1214, MATCH($B$3, resultados!$A$1:$ZZ$1, 0))</f>
        <v/>
      </c>
    </row>
    <row r="1221">
      <c r="A1221">
        <f>INDEX(resultados!$A$2:$ZZ$1302, 1215, MATCH($B$1, resultados!$A$1:$ZZ$1, 0))</f>
        <v/>
      </c>
      <c r="B1221">
        <f>INDEX(resultados!$A$2:$ZZ$1302, 1215, MATCH($B$2, resultados!$A$1:$ZZ$1, 0))</f>
        <v/>
      </c>
      <c r="C1221">
        <f>INDEX(resultados!$A$2:$ZZ$1302, 1215, MATCH($B$3, resultados!$A$1:$ZZ$1, 0))</f>
        <v/>
      </c>
    </row>
    <row r="1222">
      <c r="A1222">
        <f>INDEX(resultados!$A$2:$ZZ$1302, 1216, MATCH($B$1, resultados!$A$1:$ZZ$1, 0))</f>
        <v/>
      </c>
      <c r="B1222">
        <f>INDEX(resultados!$A$2:$ZZ$1302, 1216, MATCH($B$2, resultados!$A$1:$ZZ$1, 0))</f>
        <v/>
      </c>
      <c r="C1222">
        <f>INDEX(resultados!$A$2:$ZZ$1302, 1216, MATCH($B$3, resultados!$A$1:$ZZ$1, 0))</f>
        <v/>
      </c>
    </row>
    <row r="1223">
      <c r="A1223">
        <f>INDEX(resultados!$A$2:$ZZ$1302, 1217, MATCH($B$1, resultados!$A$1:$ZZ$1, 0))</f>
        <v/>
      </c>
      <c r="B1223">
        <f>INDEX(resultados!$A$2:$ZZ$1302, 1217, MATCH($B$2, resultados!$A$1:$ZZ$1, 0))</f>
        <v/>
      </c>
      <c r="C1223">
        <f>INDEX(resultados!$A$2:$ZZ$1302, 1217, MATCH($B$3, resultados!$A$1:$ZZ$1, 0))</f>
        <v/>
      </c>
    </row>
    <row r="1224">
      <c r="A1224">
        <f>INDEX(resultados!$A$2:$ZZ$1302, 1218, MATCH($B$1, resultados!$A$1:$ZZ$1, 0))</f>
        <v/>
      </c>
      <c r="B1224">
        <f>INDEX(resultados!$A$2:$ZZ$1302, 1218, MATCH($B$2, resultados!$A$1:$ZZ$1, 0))</f>
        <v/>
      </c>
      <c r="C1224">
        <f>INDEX(resultados!$A$2:$ZZ$1302, 1218, MATCH($B$3, resultados!$A$1:$ZZ$1, 0))</f>
        <v/>
      </c>
    </row>
    <row r="1225">
      <c r="A1225">
        <f>INDEX(resultados!$A$2:$ZZ$1302, 1219, MATCH($B$1, resultados!$A$1:$ZZ$1, 0))</f>
        <v/>
      </c>
      <c r="B1225">
        <f>INDEX(resultados!$A$2:$ZZ$1302, 1219, MATCH($B$2, resultados!$A$1:$ZZ$1, 0))</f>
        <v/>
      </c>
      <c r="C1225">
        <f>INDEX(resultados!$A$2:$ZZ$1302, 1219, MATCH($B$3, resultados!$A$1:$ZZ$1, 0))</f>
        <v/>
      </c>
    </row>
    <row r="1226">
      <c r="A1226">
        <f>INDEX(resultados!$A$2:$ZZ$1302, 1220, MATCH($B$1, resultados!$A$1:$ZZ$1, 0))</f>
        <v/>
      </c>
      <c r="B1226">
        <f>INDEX(resultados!$A$2:$ZZ$1302, 1220, MATCH($B$2, resultados!$A$1:$ZZ$1, 0))</f>
        <v/>
      </c>
      <c r="C1226">
        <f>INDEX(resultados!$A$2:$ZZ$1302, 1220, MATCH($B$3, resultados!$A$1:$ZZ$1, 0))</f>
        <v/>
      </c>
    </row>
    <row r="1227">
      <c r="A1227">
        <f>INDEX(resultados!$A$2:$ZZ$1302, 1221, MATCH($B$1, resultados!$A$1:$ZZ$1, 0))</f>
        <v/>
      </c>
      <c r="B1227">
        <f>INDEX(resultados!$A$2:$ZZ$1302, 1221, MATCH($B$2, resultados!$A$1:$ZZ$1, 0))</f>
        <v/>
      </c>
      <c r="C1227">
        <f>INDEX(resultados!$A$2:$ZZ$1302, 1221, MATCH($B$3, resultados!$A$1:$ZZ$1, 0))</f>
        <v/>
      </c>
    </row>
    <row r="1228">
      <c r="A1228">
        <f>INDEX(resultados!$A$2:$ZZ$1302, 1222, MATCH($B$1, resultados!$A$1:$ZZ$1, 0))</f>
        <v/>
      </c>
      <c r="B1228">
        <f>INDEX(resultados!$A$2:$ZZ$1302, 1222, MATCH($B$2, resultados!$A$1:$ZZ$1, 0))</f>
        <v/>
      </c>
      <c r="C1228">
        <f>INDEX(resultados!$A$2:$ZZ$1302, 1222, MATCH($B$3, resultados!$A$1:$ZZ$1, 0))</f>
        <v/>
      </c>
    </row>
    <row r="1229">
      <c r="A1229">
        <f>INDEX(resultados!$A$2:$ZZ$1302, 1223, MATCH($B$1, resultados!$A$1:$ZZ$1, 0))</f>
        <v/>
      </c>
      <c r="B1229">
        <f>INDEX(resultados!$A$2:$ZZ$1302, 1223, MATCH($B$2, resultados!$A$1:$ZZ$1, 0))</f>
        <v/>
      </c>
      <c r="C1229">
        <f>INDEX(resultados!$A$2:$ZZ$1302, 1223, MATCH($B$3, resultados!$A$1:$ZZ$1, 0))</f>
        <v/>
      </c>
    </row>
    <row r="1230">
      <c r="A1230">
        <f>INDEX(resultados!$A$2:$ZZ$1302, 1224, MATCH($B$1, resultados!$A$1:$ZZ$1, 0))</f>
        <v/>
      </c>
      <c r="B1230">
        <f>INDEX(resultados!$A$2:$ZZ$1302, 1224, MATCH($B$2, resultados!$A$1:$ZZ$1, 0))</f>
        <v/>
      </c>
      <c r="C1230">
        <f>INDEX(resultados!$A$2:$ZZ$1302, 1224, MATCH($B$3, resultados!$A$1:$ZZ$1, 0))</f>
        <v/>
      </c>
    </row>
    <row r="1231">
      <c r="A1231">
        <f>INDEX(resultados!$A$2:$ZZ$1302, 1225, MATCH($B$1, resultados!$A$1:$ZZ$1, 0))</f>
        <v/>
      </c>
      <c r="B1231">
        <f>INDEX(resultados!$A$2:$ZZ$1302, 1225, MATCH($B$2, resultados!$A$1:$ZZ$1, 0))</f>
        <v/>
      </c>
      <c r="C1231">
        <f>INDEX(resultados!$A$2:$ZZ$1302, 1225, MATCH($B$3, resultados!$A$1:$ZZ$1, 0))</f>
        <v/>
      </c>
    </row>
    <row r="1232">
      <c r="A1232">
        <f>INDEX(resultados!$A$2:$ZZ$1302, 1226, MATCH($B$1, resultados!$A$1:$ZZ$1, 0))</f>
        <v/>
      </c>
      <c r="B1232">
        <f>INDEX(resultados!$A$2:$ZZ$1302, 1226, MATCH($B$2, resultados!$A$1:$ZZ$1, 0))</f>
        <v/>
      </c>
      <c r="C1232">
        <f>INDEX(resultados!$A$2:$ZZ$1302, 1226, MATCH($B$3, resultados!$A$1:$ZZ$1, 0))</f>
        <v/>
      </c>
    </row>
    <row r="1233">
      <c r="A1233">
        <f>INDEX(resultados!$A$2:$ZZ$1302, 1227, MATCH($B$1, resultados!$A$1:$ZZ$1, 0))</f>
        <v/>
      </c>
      <c r="B1233">
        <f>INDEX(resultados!$A$2:$ZZ$1302, 1227, MATCH($B$2, resultados!$A$1:$ZZ$1, 0))</f>
        <v/>
      </c>
      <c r="C1233">
        <f>INDEX(resultados!$A$2:$ZZ$1302, 1227, MATCH($B$3, resultados!$A$1:$ZZ$1, 0))</f>
        <v/>
      </c>
    </row>
    <row r="1234">
      <c r="A1234">
        <f>INDEX(resultados!$A$2:$ZZ$1302, 1228, MATCH($B$1, resultados!$A$1:$ZZ$1, 0))</f>
        <v/>
      </c>
      <c r="B1234">
        <f>INDEX(resultados!$A$2:$ZZ$1302, 1228, MATCH($B$2, resultados!$A$1:$ZZ$1, 0))</f>
        <v/>
      </c>
      <c r="C1234">
        <f>INDEX(resultados!$A$2:$ZZ$1302, 1228, MATCH($B$3, resultados!$A$1:$ZZ$1, 0))</f>
        <v/>
      </c>
    </row>
    <row r="1235">
      <c r="A1235">
        <f>INDEX(resultados!$A$2:$ZZ$1302, 1229, MATCH($B$1, resultados!$A$1:$ZZ$1, 0))</f>
        <v/>
      </c>
      <c r="B1235">
        <f>INDEX(resultados!$A$2:$ZZ$1302, 1229, MATCH($B$2, resultados!$A$1:$ZZ$1, 0))</f>
        <v/>
      </c>
      <c r="C1235">
        <f>INDEX(resultados!$A$2:$ZZ$1302, 1229, MATCH($B$3, resultados!$A$1:$ZZ$1, 0))</f>
        <v/>
      </c>
    </row>
    <row r="1236">
      <c r="A1236">
        <f>INDEX(resultados!$A$2:$ZZ$1302, 1230, MATCH($B$1, resultados!$A$1:$ZZ$1, 0))</f>
        <v/>
      </c>
      <c r="B1236">
        <f>INDEX(resultados!$A$2:$ZZ$1302, 1230, MATCH($B$2, resultados!$A$1:$ZZ$1, 0))</f>
        <v/>
      </c>
      <c r="C1236">
        <f>INDEX(resultados!$A$2:$ZZ$1302, 1230, MATCH($B$3, resultados!$A$1:$ZZ$1, 0))</f>
        <v/>
      </c>
    </row>
    <row r="1237">
      <c r="A1237">
        <f>INDEX(resultados!$A$2:$ZZ$1302, 1231, MATCH($B$1, resultados!$A$1:$ZZ$1, 0))</f>
        <v/>
      </c>
      <c r="B1237">
        <f>INDEX(resultados!$A$2:$ZZ$1302, 1231, MATCH($B$2, resultados!$A$1:$ZZ$1, 0))</f>
        <v/>
      </c>
      <c r="C1237">
        <f>INDEX(resultados!$A$2:$ZZ$1302, 1231, MATCH($B$3, resultados!$A$1:$ZZ$1, 0))</f>
        <v/>
      </c>
    </row>
    <row r="1238">
      <c r="A1238">
        <f>INDEX(resultados!$A$2:$ZZ$1302, 1232, MATCH($B$1, resultados!$A$1:$ZZ$1, 0))</f>
        <v/>
      </c>
      <c r="B1238">
        <f>INDEX(resultados!$A$2:$ZZ$1302, 1232, MATCH($B$2, resultados!$A$1:$ZZ$1, 0))</f>
        <v/>
      </c>
      <c r="C1238">
        <f>INDEX(resultados!$A$2:$ZZ$1302, 1232, MATCH($B$3, resultados!$A$1:$ZZ$1, 0))</f>
        <v/>
      </c>
    </row>
    <row r="1239">
      <c r="A1239">
        <f>INDEX(resultados!$A$2:$ZZ$1302, 1233, MATCH($B$1, resultados!$A$1:$ZZ$1, 0))</f>
        <v/>
      </c>
      <c r="B1239">
        <f>INDEX(resultados!$A$2:$ZZ$1302, 1233, MATCH($B$2, resultados!$A$1:$ZZ$1, 0))</f>
        <v/>
      </c>
      <c r="C1239">
        <f>INDEX(resultados!$A$2:$ZZ$1302, 1233, MATCH($B$3, resultados!$A$1:$ZZ$1, 0))</f>
        <v/>
      </c>
    </row>
    <row r="1240">
      <c r="A1240">
        <f>INDEX(resultados!$A$2:$ZZ$1302, 1234, MATCH($B$1, resultados!$A$1:$ZZ$1, 0))</f>
        <v/>
      </c>
      <c r="B1240">
        <f>INDEX(resultados!$A$2:$ZZ$1302, 1234, MATCH($B$2, resultados!$A$1:$ZZ$1, 0))</f>
        <v/>
      </c>
      <c r="C1240">
        <f>INDEX(resultados!$A$2:$ZZ$1302, 1234, MATCH($B$3, resultados!$A$1:$ZZ$1, 0))</f>
        <v/>
      </c>
    </row>
    <row r="1241">
      <c r="A1241">
        <f>INDEX(resultados!$A$2:$ZZ$1302, 1235, MATCH($B$1, resultados!$A$1:$ZZ$1, 0))</f>
        <v/>
      </c>
      <c r="B1241">
        <f>INDEX(resultados!$A$2:$ZZ$1302, 1235, MATCH($B$2, resultados!$A$1:$ZZ$1, 0))</f>
        <v/>
      </c>
      <c r="C1241">
        <f>INDEX(resultados!$A$2:$ZZ$1302, 1235, MATCH($B$3, resultados!$A$1:$ZZ$1, 0))</f>
        <v/>
      </c>
    </row>
    <row r="1242">
      <c r="A1242">
        <f>INDEX(resultados!$A$2:$ZZ$1302, 1236, MATCH($B$1, resultados!$A$1:$ZZ$1, 0))</f>
        <v/>
      </c>
      <c r="B1242">
        <f>INDEX(resultados!$A$2:$ZZ$1302, 1236, MATCH($B$2, resultados!$A$1:$ZZ$1, 0))</f>
        <v/>
      </c>
      <c r="C1242">
        <f>INDEX(resultados!$A$2:$ZZ$1302, 1236, MATCH($B$3, resultados!$A$1:$ZZ$1, 0))</f>
        <v/>
      </c>
    </row>
    <row r="1243">
      <c r="A1243">
        <f>INDEX(resultados!$A$2:$ZZ$1302, 1237, MATCH($B$1, resultados!$A$1:$ZZ$1, 0))</f>
        <v/>
      </c>
      <c r="B1243">
        <f>INDEX(resultados!$A$2:$ZZ$1302, 1237, MATCH($B$2, resultados!$A$1:$ZZ$1, 0))</f>
        <v/>
      </c>
      <c r="C1243">
        <f>INDEX(resultados!$A$2:$ZZ$1302, 1237, MATCH($B$3, resultados!$A$1:$ZZ$1, 0))</f>
        <v/>
      </c>
    </row>
    <row r="1244">
      <c r="A1244">
        <f>INDEX(resultados!$A$2:$ZZ$1302, 1238, MATCH($B$1, resultados!$A$1:$ZZ$1, 0))</f>
        <v/>
      </c>
      <c r="B1244">
        <f>INDEX(resultados!$A$2:$ZZ$1302, 1238, MATCH($B$2, resultados!$A$1:$ZZ$1, 0))</f>
        <v/>
      </c>
      <c r="C1244">
        <f>INDEX(resultados!$A$2:$ZZ$1302, 1238, MATCH($B$3, resultados!$A$1:$ZZ$1, 0))</f>
        <v/>
      </c>
    </row>
    <row r="1245">
      <c r="A1245">
        <f>INDEX(resultados!$A$2:$ZZ$1302, 1239, MATCH($B$1, resultados!$A$1:$ZZ$1, 0))</f>
        <v/>
      </c>
      <c r="B1245">
        <f>INDEX(resultados!$A$2:$ZZ$1302, 1239, MATCH($B$2, resultados!$A$1:$ZZ$1, 0))</f>
        <v/>
      </c>
      <c r="C1245">
        <f>INDEX(resultados!$A$2:$ZZ$1302, 1239, MATCH($B$3, resultados!$A$1:$ZZ$1, 0))</f>
        <v/>
      </c>
    </row>
    <row r="1246">
      <c r="A1246">
        <f>INDEX(resultados!$A$2:$ZZ$1302, 1240, MATCH($B$1, resultados!$A$1:$ZZ$1, 0))</f>
        <v/>
      </c>
      <c r="B1246">
        <f>INDEX(resultados!$A$2:$ZZ$1302, 1240, MATCH($B$2, resultados!$A$1:$ZZ$1, 0))</f>
        <v/>
      </c>
      <c r="C1246">
        <f>INDEX(resultados!$A$2:$ZZ$1302, 1240, MATCH($B$3, resultados!$A$1:$ZZ$1, 0))</f>
        <v/>
      </c>
    </row>
    <row r="1247">
      <c r="A1247">
        <f>INDEX(resultados!$A$2:$ZZ$1302, 1241, MATCH($B$1, resultados!$A$1:$ZZ$1, 0))</f>
        <v/>
      </c>
      <c r="B1247">
        <f>INDEX(resultados!$A$2:$ZZ$1302, 1241, MATCH($B$2, resultados!$A$1:$ZZ$1, 0))</f>
        <v/>
      </c>
      <c r="C1247">
        <f>INDEX(resultados!$A$2:$ZZ$1302, 1241, MATCH($B$3, resultados!$A$1:$ZZ$1, 0))</f>
        <v/>
      </c>
    </row>
    <row r="1248">
      <c r="A1248">
        <f>INDEX(resultados!$A$2:$ZZ$1302, 1242, MATCH($B$1, resultados!$A$1:$ZZ$1, 0))</f>
        <v/>
      </c>
      <c r="B1248">
        <f>INDEX(resultados!$A$2:$ZZ$1302, 1242, MATCH($B$2, resultados!$A$1:$ZZ$1, 0))</f>
        <v/>
      </c>
      <c r="C1248">
        <f>INDEX(resultados!$A$2:$ZZ$1302, 1242, MATCH($B$3, resultados!$A$1:$ZZ$1, 0))</f>
        <v/>
      </c>
    </row>
    <row r="1249">
      <c r="A1249">
        <f>INDEX(resultados!$A$2:$ZZ$1302, 1243, MATCH($B$1, resultados!$A$1:$ZZ$1, 0))</f>
        <v/>
      </c>
      <c r="B1249">
        <f>INDEX(resultados!$A$2:$ZZ$1302, 1243, MATCH($B$2, resultados!$A$1:$ZZ$1, 0))</f>
        <v/>
      </c>
      <c r="C1249">
        <f>INDEX(resultados!$A$2:$ZZ$1302, 1243, MATCH($B$3, resultados!$A$1:$ZZ$1, 0))</f>
        <v/>
      </c>
    </row>
    <row r="1250">
      <c r="A1250">
        <f>INDEX(resultados!$A$2:$ZZ$1302, 1244, MATCH($B$1, resultados!$A$1:$ZZ$1, 0))</f>
        <v/>
      </c>
      <c r="B1250">
        <f>INDEX(resultados!$A$2:$ZZ$1302, 1244, MATCH($B$2, resultados!$A$1:$ZZ$1, 0))</f>
        <v/>
      </c>
      <c r="C1250">
        <f>INDEX(resultados!$A$2:$ZZ$1302, 1244, MATCH($B$3, resultados!$A$1:$ZZ$1, 0))</f>
        <v/>
      </c>
    </row>
    <row r="1251">
      <c r="A1251">
        <f>INDEX(resultados!$A$2:$ZZ$1302, 1245, MATCH($B$1, resultados!$A$1:$ZZ$1, 0))</f>
        <v/>
      </c>
      <c r="B1251">
        <f>INDEX(resultados!$A$2:$ZZ$1302, 1245, MATCH($B$2, resultados!$A$1:$ZZ$1, 0))</f>
        <v/>
      </c>
      <c r="C1251">
        <f>INDEX(resultados!$A$2:$ZZ$1302, 1245, MATCH($B$3, resultados!$A$1:$ZZ$1, 0))</f>
        <v/>
      </c>
    </row>
    <row r="1252">
      <c r="A1252">
        <f>INDEX(resultados!$A$2:$ZZ$1302, 1246, MATCH($B$1, resultados!$A$1:$ZZ$1, 0))</f>
        <v/>
      </c>
      <c r="B1252">
        <f>INDEX(resultados!$A$2:$ZZ$1302, 1246, MATCH($B$2, resultados!$A$1:$ZZ$1, 0))</f>
        <v/>
      </c>
      <c r="C1252">
        <f>INDEX(resultados!$A$2:$ZZ$1302, 1246, MATCH($B$3, resultados!$A$1:$ZZ$1, 0))</f>
        <v/>
      </c>
    </row>
    <row r="1253">
      <c r="A1253">
        <f>INDEX(resultados!$A$2:$ZZ$1302, 1247, MATCH($B$1, resultados!$A$1:$ZZ$1, 0))</f>
        <v/>
      </c>
      <c r="B1253">
        <f>INDEX(resultados!$A$2:$ZZ$1302, 1247, MATCH($B$2, resultados!$A$1:$ZZ$1, 0))</f>
        <v/>
      </c>
      <c r="C1253">
        <f>INDEX(resultados!$A$2:$ZZ$1302, 1247, MATCH($B$3, resultados!$A$1:$ZZ$1, 0))</f>
        <v/>
      </c>
    </row>
    <row r="1254">
      <c r="A1254">
        <f>INDEX(resultados!$A$2:$ZZ$1302, 1248, MATCH($B$1, resultados!$A$1:$ZZ$1, 0))</f>
        <v/>
      </c>
      <c r="B1254">
        <f>INDEX(resultados!$A$2:$ZZ$1302, 1248, MATCH($B$2, resultados!$A$1:$ZZ$1, 0))</f>
        <v/>
      </c>
      <c r="C1254">
        <f>INDEX(resultados!$A$2:$ZZ$1302, 1248, MATCH($B$3, resultados!$A$1:$ZZ$1, 0))</f>
        <v/>
      </c>
    </row>
    <row r="1255">
      <c r="A1255">
        <f>INDEX(resultados!$A$2:$ZZ$1302, 1249, MATCH($B$1, resultados!$A$1:$ZZ$1, 0))</f>
        <v/>
      </c>
      <c r="B1255">
        <f>INDEX(resultados!$A$2:$ZZ$1302, 1249, MATCH($B$2, resultados!$A$1:$ZZ$1, 0))</f>
        <v/>
      </c>
      <c r="C1255">
        <f>INDEX(resultados!$A$2:$ZZ$1302, 1249, MATCH($B$3, resultados!$A$1:$ZZ$1, 0))</f>
        <v/>
      </c>
    </row>
    <row r="1256">
      <c r="A1256">
        <f>INDEX(resultados!$A$2:$ZZ$1302, 1250, MATCH($B$1, resultados!$A$1:$ZZ$1, 0))</f>
        <v/>
      </c>
      <c r="B1256">
        <f>INDEX(resultados!$A$2:$ZZ$1302, 1250, MATCH($B$2, resultados!$A$1:$ZZ$1, 0))</f>
        <v/>
      </c>
      <c r="C1256">
        <f>INDEX(resultados!$A$2:$ZZ$1302, 1250, MATCH($B$3, resultados!$A$1:$ZZ$1, 0))</f>
        <v/>
      </c>
    </row>
    <row r="1257">
      <c r="A1257">
        <f>INDEX(resultados!$A$2:$ZZ$1302, 1251, MATCH($B$1, resultados!$A$1:$ZZ$1, 0))</f>
        <v/>
      </c>
      <c r="B1257">
        <f>INDEX(resultados!$A$2:$ZZ$1302, 1251, MATCH($B$2, resultados!$A$1:$ZZ$1, 0))</f>
        <v/>
      </c>
      <c r="C1257">
        <f>INDEX(resultados!$A$2:$ZZ$1302, 1251, MATCH($B$3, resultados!$A$1:$ZZ$1, 0))</f>
        <v/>
      </c>
    </row>
    <row r="1258">
      <c r="A1258">
        <f>INDEX(resultados!$A$2:$ZZ$1302, 1252, MATCH($B$1, resultados!$A$1:$ZZ$1, 0))</f>
        <v/>
      </c>
      <c r="B1258">
        <f>INDEX(resultados!$A$2:$ZZ$1302, 1252, MATCH($B$2, resultados!$A$1:$ZZ$1, 0))</f>
        <v/>
      </c>
      <c r="C1258">
        <f>INDEX(resultados!$A$2:$ZZ$1302, 1252, MATCH($B$3, resultados!$A$1:$ZZ$1, 0))</f>
        <v/>
      </c>
    </row>
    <row r="1259">
      <c r="A1259">
        <f>INDEX(resultados!$A$2:$ZZ$1302, 1253, MATCH($B$1, resultados!$A$1:$ZZ$1, 0))</f>
        <v/>
      </c>
      <c r="B1259">
        <f>INDEX(resultados!$A$2:$ZZ$1302, 1253, MATCH($B$2, resultados!$A$1:$ZZ$1, 0))</f>
        <v/>
      </c>
      <c r="C1259">
        <f>INDEX(resultados!$A$2:$ZZ$1302, 1253, MATCH($B$3, resultados!$A$1:$ZZ$1, 0))</f>
        <v/>
      </c>
    </row>
    <row r="1260">
      <c r="A1260">
        <f>INDEX(resultados!$A$2:$ZZ$1302, 1254, MATCH($B$1, resultados!$A$1:$ZZ$1, 0))</f>
        <v/>
      </c>
      <c r="B1260">
        <f>INDEX(resultados!$A$2:$ZZ$1302, 1254, MATCH($B$2, resultados!$A$1:$ZZ$1, 0))</f>
        <v/>
      </c>
      <c r="C1260">
        <f>INDEX(resultados!$A$2:$ZZ$1302, 1254, MATCH($B$3, resultados!$A$1:$ZZ$1, 0))</f>
        <v/>
      </c>
    </row>
    <row r="1261">
      <c r="A1261">
        <f>INDEX(resultados!$A$2:$ZZ$1302, 1255, MATCH($B$1, resultados!$A$1:$ZZ$1, 0))</f>
        <v/>
      </c>
      <c r="B1261">
        <f>INDEX(resultados!$A$2:$ZZ$1302, 1255, MATCH($B$2, resultados!$A$1:$ZZ$1, 0))</f>
        <v/>
      </c>
      <c r="C1261">
        <f>INDEX(resultados!$A$2:$ZZ$1302, 1255, MATCH($B$3, resultados!$A$1:$ZZ$1, 0))</f>
        <v/>
      </c>
    </row>
    <row r="1262">
      <c r="A1262">
        <f>INDEX(resultados!$A$2:$ZZ$1302, 1256, MATCH($B$1, resultados!$A$1:$ZZ$1, 0))</f>
        <v/>
      </c>
      <c r="B1262">
        <f>INDEX(resultados!$A$2:$ZZ$1302, 1256, MATCH($B$2, resultados!$A$1:$ZZ$1, 0))</f>
        <v/>
      </c>
      <c r="C1262">
        <f>INDEX(resultados!$A$2:$ZZ$1302, 1256, MATCH($B$3, resultados!$A$1:$ZZ$1, 0))</f>
        <v/>
      </c>
    </row>
    <row r="1263">
      <c r="A1263">
        <f>INDEX(resultados!$A$2:$ZZ$1302, 1257, MATCH($B$1, resultados!$A$1:$ZZ$1, 0))</f>
        <v/>
      </c>
      <c r="B1263">
        <f>INDEX(resultados!$A$2:$ZZ$1302, 1257, MATCH($B$2, resultados!$A$1:$ZZ$1, 0))</f>
        <v/>
      </c>
      <c r="C1263">
        <f>INDEX(resultados!$A$2:$ZZ$1302, 1257, MATCH($B$3, resultados!$A$1:$ZZ$1, 0))</f>
        <v/>
      </c>
    </row>
    <row r="1264">
      <c r="A1264">
        <f>INDEX(resultados!$A$2:$ZZ$1302, 1258, MATCH($B$1, resultados!$A$1:$ZZ$1, 0))</f>
        <v/>
      </c>
      <c r="B1264">
        <f>INDEX(resultados!$A$2:$ZZ$1302, 1258, MATCH($B$2, resultados!$A$1:$ZZ$1, 0))</f>
        <v/>
      </c>
      <c r="C1264">
        <f>INDEX(resultados!$A$2:$ZZ$1302, 1258, MATCH($B$3, resultados!$A$1:$ZZ$1, 0))</f>
        <v/>
      </c>
    </row>
    <row r="1265">
      <c r="A1265">
        <f>INDEX(resultados!$A$2:$ZZ$1302, 1259, MATCH($B$1, resultados!$A$1:$ZZ$1, 0))</f>
        <v/>
      </c>
      <c r="B1265">
        <f>INDEX(resultados!$A$2:$ZZ$1302, 1259, MATCH($B$2, resultados!$A$1:$ZZ$1, 0))</f>
        <v/>
      </c>
      <c r="C1265">
        <f>INDEX(resultados!$A$2:$ZZ$1302, 1259, MATCH($B$3, resultados!$A$1:$ZZ$1, 0))</f>
        <v/>
      </c>
    </row>
    <row r="1266">
      <c r="A1266">
        <f>INDEX(resultados!$A$2:$ZZ$1302, 1260, MATCH($B$1, resultados!$A$1:$ZZ$1, 0))</f>
        <v/>
      </c>
      <c r="B1266">
        <f>INDEX(resultados!$A$2:$ZZ$1302, 1260, MATCH($B$2, resultados!$A$1:$ZZ$1, 0))</f>
        <v/>
      </c>
      <c r="C1266">
        <f>INDEX(resultados!$A$2:$ZZ$1302, 1260, MATCH($B$3, resultados!$A$1:$ZZ$1, 0))</f>
        <v/>
      </c>
    </row>
    <row r="1267">
      <c r="A1267">
        <f>INDEX(resultados!$A$2:$ZZ$1302, 1261, MATCH($B$1, resultados!$A$1:$ZZ$1, 0))</f>
        <v/>
      </c>
      <c r="B1267">
        <f>INDEX(resultados!$A$2:$ZZ$1302, 1261, MATCH($B$2, resultados!$A$1:$ZZ$1, 0))</f>
        <v/>
      </c>
      <c r="C1267">
        <f>INDEX(resultados!$A$2:$ZZ$1302, 1261, MATCH($B$3, resultados!$A$1:$ZZ$1, 0))</f>
        <v/>
      </c>
    </row>
    <row r="1268">
      <c r="A1268">
        <f>INDEX(resultados!$A$2:$ZZ$1302, 1262, MATCH($B$1, resultados!$A$1:$ZZ$1, 0))</f>
        <v/>
      </c>
      <c r="B1268">
        <f>INDEX(resultados!$A$2:$ZZ$1302, 1262, MATCH($B$2, resultados!$A$1:$ZZ$1, 0))</f>
        <v/>
      </c>
      <c r="C1268">
        <f>INDEX(resultados!$A$2:$ZZ$1302, 1262, MATCH($B$3, resultados!$A$1:$ZZ$1, 0))</f>
        <v/>
      </c>
    </row>
    <row r="1269">
      <c r="A1269">
        <f>INDEX(resultados!$A$2:$ZZ$1302, 1263, MATCH($B$1, resultados!$A$1:$ZZ$1, 0))</f>
        <v/>
      </c>
      <c r="B1269">
        <f>INDEX(resultados!$A$2:$ZZ$1302, 1263, MATCH($B$2, resultados!$A$1:$ZZ$1, 0))</f>
        <v/>
      </c>
      <c r="C1269">
        <f>INDEX(resultados!$A$2:$ZZ$1302, 1263, MATCH($B$3, resultados!$A$1:$ZZ$1, 0))</f>
        <v/>
      </c>
    </row>
    <row r="1270">
      <c r="A1270">
        <f>INDEX(resultados!$A$2:$ZZ$1302, 1264, MATCH($B$1, resultados!$A$1:$ZZ$1, 0))</f>
        <v/>
      </c>
      <c r="B1270">
        <f>INDEX(resultados!$A$2:$ZZ$1302, 1264, MATCH($B$2, resultados!$A$1:$ZZ$1, 0))</f>
        <v/>
      </c>
      <c r="C1270">
        <f>INDEX(resultados!$A$2:$ZZ$1302, 1264, MATCH($B$3, resultados!$A$1:$ZZ$1, 0))</f>
        <v/>
      </c>
    </row>
    <row r="1271">
      <c r="A1271">
        <f>INDEX(resultados!$A$2:$ZZ$1302, 1265, MATCH($B$1, resultados!$A$1:$ZZ$1, 0))</f>
        <v/>
      </c>
      <c r="B1271">
        <f>INDEX(resultados!$A$2:$ZZ$1302, 1265, MATCH($B$2, resultados!$A$1:$ZZ$1, 0))</f>
        <v/>
      </c>
      <c r="C1271">
        <f>INDEX(resultados!$A$2:$ZZ$1302, 1265, MATCH($B$3, resultados!$A$1:$ZZ$1, 0))</f>
        <v/>
      </c>
    </row>
    <row r="1272">
      <c r="A1272">
        <f>INDEX(resultados!$A$2:$ZZ$1302, 1266, MATCH($B$1, resultados!$A$1:$ZZ$1, 0))</f>
        <v/>
      </c>
      <c r="B1272">
        <f>INDEX(resultados!$A$2:$ZZ$1302, 1266, MATCH($B$2, resultados!$A$1:$ZZ$1, 0))</f>
        <v/>
      </c>
      <c r="C1272">
        <f>INDEX(resultados!$A$2:$ZZ$1302, 1266, MATCH($B$3, resultados!$A$1:$ZZ$1, 0))</f>
        <v/>
      </c>
    </row>
    <row r="1273">
      <c r="A1273">
        <f>INDEX(resultados!$A$2:$ZZ$1302, 1267, MATCH($B$1, resultados!$A$1:$ZZ$1, 0))</f>
        <v/>
      </c>
      <c r="B1273">
        <f>INDEX(resultados!$A$2:$ZZ$1302, 1267, MATCH($B$2, resultados!$A$1:$ZZ$1, 0))</f>
        <v/>
      </c>
      <c r="C1273">
        <f>INDEX(resultados!$A$2:$ZZ$1302, 1267, MATCH($B$3, resultados!$A$1:$ZZ$1, 0))</f>
        <v/>
      </c>
    </row>
    <row r="1274">
      <c r="A1274">
        <f>INDEX(resultados!$A$2:$ZZ$1302, 1268, MATCH($B$1, resultados!$A$1:$ZZ$1, 0))</f>
        <v/>
      </c>
      <c r="B1274">
        <f>INDEX(resultados!$A$2:$ZZ$1302, 1268, MATCH($B$2, resultados!$A$1:$ZZ$1, 0))</f>
        <v/>
      </c>
      <c r="C1274">
        <f>INDEX(resultados!$A$2:$ZZ$1302, 1268, MATCH($B$3, resultados!$A$1:$ZZ$1, 0))</f>
        <v/>
      </c>
    </row>
    <row r="1275">
      <c r="A1275">
        <f>INDEX(resultados!$A$2:$ZZ$1302, 1269, MATCH($B$1, resultados!$A$1:$ZZ$1, 0))</f>
        <v/>
      </c>
      <c r="B1275">
        <f>INDEX(resultados!$A$2:$ZZ$1302, 1269, MATCH($B$2, resultados!$A$1:$ZZ$1, 0))</f>
        <v/>
      </c>
      <c r="C1275">
        <f>INDEX(resultados!$A$2:$ZZ$1302, 1269, MATCH($B$3, resultados!$A$1:$ZZ$1, 0))</f>
        <v/>
      </c>
    </row>
    <row r="1276">
      <c r="A1276">
        <f>INDEX(resultados!$A$2:$ZZ$1302, 1270, MATCH($B$1, resultados!$A$1:$ZZ$1, 0))</f>
        <v/>
      </c>
      <c r="B1276">
        <f>INDEX(resultados!$A$2:$ZZ$1302, 1270, MATCH($B$2, resultados!$A$1:$ZZ$1, 0))</f>
        <v/>
      </c>
      <c r="C1276">
        <f>INDEX(resultados!$A$2:$ZZ$1302, 1270, MATCH($B$3, resultados!$A$1:$ZZ$1, 0))</f>
        <v/>
      </c>
    </row>
    <row r="1277">
      <c r="A1277">
        <f>INDEX(resultados!$A$2:$ZZ$1302, 1271, MATCH($B$1, resultados!$A$1:$ZZ$1, 0))</f>
        <v/>
      </c>
      <c r="B1277">
        <f>INDEX(resultados!$A$2:$ZZ$1302, 1271, MATCH($B$2, resultados!$A$1:$ZZ$1, 0))</f>
        <v/>
      </c>
      <c r="C1277">
        <f>INDEX(resultados!$A$2:$ZZ$1302, 1271, MATCH($B$3, resultados!$A$1:$ZZ$1, 0))</f>
        <v/>
      </c>
    </row>
    <row r="1278">
      <c r="A1278">
        <f>INDEX(resultados!$A$2:$ZZ$1302, 1272, MATCH($B$1, resultados!$A$1:$ZZ$1, 0))</f>
        <v/>
      </c>
      <c r="B1278">
        <f>INDEX(resultados!$A$2:$ZZ$1302, 1272, MATCH($B$2, resultados!$A$1:$ZZ$1, 0))</f>
        <v/>
      </c>
      <c r="C1278">
        <f>INDEX(resultados!$A$2:$ZZ$1302, 1272, MATCH($B$3, resultados!$A$1:$ZZ$1, 0))</f>
        <v/>
      </c>
    </row>
    <row r="1279">
      <c r="A1279">
        <f>INDEX(resultados!$A$2:$ZZ$1302, 1273, MATCH($B$1, resultados!$A$1:$ZZ$1, 0))</f>
        <v/>
      </c>
      <c r="B1279">
        <f>INDEX(resultados!$A$2:$ZZ$1302, 1273, MATCH($B$2, resultados!$A$1:$ZZ$1, 0))</f>
        <v/>
      </c>
      <c r="C1279">
        <f>INDEX(resultados!$A$2:$ZZ$1302, 1273, MATCH($B$3, resultados!$A$1:$ZZ$1, 0))</f>
        <v/>
      </c>
    </row>
    <row r="1280">
      <c r="A1280">
        <f>INDEX(resultados!$A$2:$ZZ$1302, 1274, MATCH($B$1, resultados!$A$1:$ZZ$1, 0))</f>
        <v/>
      </c>
      <c r="B1280">
        <f>INDEX(resultados!$A$2:$ZZ$1302, 1274, MATCH($B$2, resultados!$A$1:$ZZ$1, 0))</f>
        <v/>
      </c>
      <c r="C1280">
        <f>INDEX(resultados!$A$2:$ZZ$1302, 1274, MATCH($B$3, resultados!$A$1:$ZZ$1, 0))</f>
        <v/>
      </c>
    </row>
    <row r="1281">
      <c r="A1281">
        <f>INDEX(resultados!$A$2:$ZZ$1302, 1275, MATCH($B$1, resultados!$A$1:$ZZ$1, 0))</f>
        <v/>
      </c>
      <c r="B1281">
        <f>INDEX(resultados!$A$2:$ZZ$1302, 1275, MATCH($B$2, resultados!$A$1:$ZZ$1, 0))</f>
        <v/>
      </c>
      <c r="C1281">
        <f>INDEX(resultados!$A$2:$ZZ$1302, 1275, MATCH($B$3, resultados!$A$1:$ZZ$1, 0))</f>
        <v/>
      </c>
    </row>
    <row r="1282">
      <c r="A1282">
        <f>INDEX(resultados!$A$2:$ZZ$1302, 1276, MATCH($B$1, resultados!$A$1:$ZZ$1, 0))</f>
        <v/>
      </c>
      <c r="B1282">
        <f>INDEX(resultados!$A$2:$ZZ$1302, 1276, MATCH($B$2, resultados!$A$1:$ZZ$1, 0))</f>
        <v/>
      </c>
      <c r="C1282">
        <f>INDEX(resultados!$A$2:$ZZ$1302, 1276, MATCH($B$3, resultados!$A$1:$ZZ$1, 0))</f>
        <v/>
      </c>
    </row>
    <row r="1283">
      <c r="A1283">
        <f>INDEX(resultados!$A$2:$ZZ$1302, 1277, MATCH($B$1, resultados!$A$1:$ZZ$1, 0))</f>
        <v/>
      </c>
      <c r="B1283">
        <f>INDEX(resultados!$A$2:$ZZ$1302, 1277, MATCH($B$2, resultados!$A$1:$ZZ$1, 0))</f>
        <v/>
      </c>
      <c r="C1283">
        <f>INDEX(resultados!$A$2:$ZZ$1302, 1277, MATCH($B$3, resultados!$A$1:$ZZ$1, 0))</f>
        <v/>
      </c>
    </row>
    <row r="1284">
      <c r="A1284">
        <f>INDEX(resultados!$A$2:$ZZ$1302, 1278, MATCH($B$1, resultados!$A$1:$ZZ$1, 0))</f>
        <v/>
      </c>
      <c r="B1284">
        <f>INDEX(resultados!$A$2:$ZZ$1302, 1278, MATCH($B$2, resultados!$A$1:$ZZ$1, 0))</f>
        <v/>
      </c>
      <c r="C1284">
        <f>INDEX(resultados!$A$2:$ZZ$1302, 1278, MATCH($B$3, resultados!$A$1:$ZZ$1, 0))</f>
        <v/>
      </c>
    </row>
    <row r="1285">
      <c r="A1285">
        <f>INDEX(resultados!$A$2:$ZZ$1302, 1279, MATCH($B$1, resultados!$A$1:$ZZ$1, 0))</f>
        <v/>
      </c>
      <c r="B1285">
        <f>INDEX(resultados!$A$2:$ZZ$1302, 1279, MATCH($B$2, resultados!$A$1:$ZZ$1, 0))</f>
        <v/>
      </c>
      <c r="C1285">
        <f>INDEX(resultados!$A$2:$ZZ$1302, 1279, MATCH($B$3, resultados!$A$1:$ZZ$1, 0))</f>
        <v/>
      </c>
    </row>
    <row r="1286">
      <c r="A1286">
        <f>INDEX(resultados!$A$2:$ZZ$1302, 1280, MATCH($B$1, resultados!$A$1:$ZZ$1, 0))</f>
        <v/>
      </c>
      <c r="B1286">
        <f>INDEX(resultados!$A$2:$ZZ$1302, 1280, MATCH($B$2, resultados!$A$1:$ZZ$1, 0))</f>
        <v/>
      </c>
      <c r="C1286">
        <f>INDEX(resultados!$A$2:$ZZ$1302, 1280, MATCH($B$3, resultados!$A$1:$ZZ$1, 0))</f>
        <v/>
      </c>
    </row>
    <row r="1287">
      <c r="A1287">
        <f>INDEX(resultados!$A$2:$ZZ$1302, 1281, MATCH($B$1, resultados!$A$1:$ZZ$1, 0))</f>
        <v/>
      </c>
      <c r="B1287">
        <f>INDEX(resultados!$A$2:$ZZ$1302, 1281, MATCH($B$2, resultados!$A$1:$ZZ$1, 0))</f>
        <v/>
      </c>
      <c r="C1287">
        <f>INDEX(resultados!$A$2:$ZZ$1302, 1281, MATCH($B$3, resultados!$A$1:$ZZ$1, 0))</f>
        <v/>
      </c>
    </row>
    <row r="1288">
      <c r="A1288">
        <f>INDEX(resultados!$A$2:$ZZ$1302, 1282, MATCH($B$1, resultados!$A$1:$ZZ$1, 0))</f>
        <v/>
      </c>
      <c r="B1288">
        <f>INDEX(resultados!$A$2:$ZZ$1302, 1282, MATCH($B$2, resultados!$A$1:$ZZ$1, 0))</f>
        <v/>
      </c>
      <c r="C1288">
        <f>INDEX(resultados!$A$2:$ZZ$1302, 1282, MATCH($B$3, resultados!$A$1:$ZZ$1, 0))</f>
        <v/>
      </c>
    </row>
    <row r="1289">
      <c r="A1289">
        <f>INDEX(resultados!$A$2:$ZZ$1302, 1283, MATCH($B$1, resultados!$A$1:$ZZ$1, 0))</f>
        <v/>
      </c>
      <c r="B1289">
        <f>INDEX(resultados!$A$2:$ZZ$1302, 1283, MATCH($B$2, resultados!$A$1:$ZZ$1, 0))</f>
        <v/>
      </c>
      <c r="C1289">
        <f>INDEX(resultados!$A$2:$ZZ$1302, 1283, MATCH($B$3, resultados!$A$1:$ZZ$1, 0))</f>
        <v/>
      </c>
    </row>
    <row r="1290">
      <c r="A1290">
        <f>INDEX(resultados!$A$2:$ZZ$1302, 1284, MATCH($B$1, resultados!$A$1:$ZZ$1, 0))</f>
        <v/>
      </c>
      <c r="B1290">
        <f>INDEX(resultados!$A$2:$ZZ$1302, 1284, MATCH($B$2, resultados!$A$1:$ZZ$1, 0))</f>
        <v/>
      </c>
      <c r="C1290">
        <f>INDEX(resultados!$A$2:$ZZ$1302, 1284, MATCH($B$3, resultados!$A$1:$ZZ$1, 0))</f>
        <v/>
      </c>
    </row>
    <row r="1291">
      <c r="A1291">
        <f>INDEX(resultados!$A$2:$ZZ$1302, 1285, MATCH($B$1, resultados!$A$1:$ZZ$1, 0))</f>
        <v/>
      </c>
      <c r="B1291">
        <f>INDEX(resultados!$A$2:$ZZ$1302, 1285, MATCH($B$2, resultados!$A$1:$ZZ$1, 0))</f>
        <v/>
      </c>
      <c r="C1291">
        <f>INDEX(resultados!$A$2:$ZZ$1302, 1285, MATCH($B$3, resultados!$A$1:$ZZ$1, 0))</f>
        <v/>
      </c>
    </row>
    <row r="1292">
      <c r="A1292">
        <f>INDEX(resultados!$A$2:$ZZ$1302, 1286, MATCH($B$1, resultados!$A$1:$ZZ$1, 0))</f>
        <v/>
      </c>
      <c r="B1292">
        <f>INDEX(resultados!$A$2:$ZZ$1302, 1286, MATCH($B$2, resultados!$A$1:$ZZ$1, 0))</f>
        <v/>
      </c>
      <c r="C1292">
        <f>INDEX(resultados!$A$2:$ZZ$1302, 1286, MATCH($B$3, resultados!$A$1:$ZZ$1, 0))</f>
        <v/>
      </c>
    </row>
    <row r="1293">
      <c r="A1293">
        <f>INDEX(resultados!$A$2:$ZZ$1302, 1287, MATCH($B$1, resultados!$A$1:$ZZ$1, 0))</f>
        <v/>
      </c>
      <c r="B1293">
        <f>INDEX(resultados!$A$2:$ZZ$1302, 1287, MATCH($B$2, resultados!$A$1:$ZZ$1, 0))</f>
        <v/>
      </c>
      <c r="C1293">
        <f>INDEX(resultados!$A$2:$ZZ$1302, 1287, MATCH($B$3, resultados!$A$1:$ZZ$1, 0))</f>
        <v/>
      </c>
    </row>
    <row r="1294">
      <c r="A1294">
        <f>INDEX(resultados!$A$2:$ZZ$1302, 1288, MATCH($B$1, resultados!$A$1:$ZZ$1, 0))</f>
        <v/>
      </c>
      <c r="B1294">
        <f>INDEX(resultados!$A$2:$ZZ$1302, 1288, MATCH($B$2, resultados!$A$1:$ZZ$1, 0))</f>
        <v/>
      </c>
      <c r="C1294">
        <f>INDEX(resultados!$A$2:$ZZ$1302, 1288, MATCH($B$3, resultados!$A$1:$ZZ$1, 0))</f>
        <v/>
      </c>
    </row>
    <row r="1295">
      <c r="A1295">
        <f>INDEX(resultados!$A$2:$ZZ$1302, 1289, MATCH($B$1, resultados!$A$1:$ZZ$1, 0))</f>
        <v/>
      </c>
      <c r="B1295">
        <f>INDEX(resultados!$A$2:$ZZ$1302, 1289, MATCH($B$2, resultados!$A$1:$ZZ$1, 0))</f>
        <v/>
      </c>
      <c r="C1295">
        <f>INDEX(resultados!$A$2:$ZZ$1302, 1289, MATCH($B$3, resultados!$A$1:$ZZ$1, 0))</f>
        <v/>
      </c>
    </row>
    <row r="1296">
      <c r="A1296">
        <f>INDEX(resultados!$A$2:$ZZ$1302, 1290, MATCH($B$1, resultados!$A$1:$ZZ$1, 0))</f>
        <v/>
      </c>
      <c r="B1296">
        <f>INDEX(resultados!$A$2:$ZZ$1302, 1290, MATCH($B$2, resultados!$A$1:$ZZ$1, 0))</f>
        <v/>
      </c>
      <c r="C1296">
        <f>INDEX(resultados!$A$2:$ZZ$1302, 1290, MATCH($B$3, resultados!$A$1:$ZZ$1, 0))</f>
        <v/>
      </c>
    </row>
    <row r="1297">
      <c r="A1297">
        <f>INDEX(resultados!$A$2:$ZZ$1302, 1291, MATCH($B$1, resultados!$A$1:$ZZ$1, 0))</f>
        <v/>
      </c>
      <c r="B1297">
        <f>INDEX(resultados!$A$2:$ZZ$1302, 1291, MATCH($B$2, resultados!$A$1:$ZZ$1, 0))</f>
        <v/>
      </c>
      <c r="C1297">
        <f>INDEX(resultados!$A$2:$ZZ$1302, 1291, MATCH($B$3, resultados!$A$1:$ZZ$1, 0))</f>
        <v/>
      </c>
    </row>
    <row r="1298">
      <c r="A1298">
        <f>INDEX(resultados!$A$2:$ZZ$1302, 1292, MATCH($B$1, resultados!$A$1:$ZZ$1, 0))</f>
        <v/>
      </c>
      <c r="B1298">
        <f>INDEX(resultados!$A$2:$ZZ$1302, 1292, MATCH($B$2, resultados!$A$1:$ZZ$1, 0))</f>
        <v/>
      </c>
      <c r="C1298">
        <f>INDEX(resultados!$A$2:$ZZ$1302, 1292, MATCH($B$3, resultados!$A$1:$ZZ$1, 0))</f>
        <v/>
      </c>
    </row>
    <row r="1299">
      <c r="A1299">
        <f>INDEX(resultados!$A$2:$ZZ$1302, 1293, MATCH($B$1, resultados!$A$1:$ZZ$1, 0))</f>
        <v/>
      </c>
      <c r="B1299">
        <f>INDEX(resultados!$A$2:$ZZ$1302, 1293, MATCH($B$2, resultados!$A$1:$ZZ$1, 0))</f>
        <v/>
      </c>
      <c r="C1299">
        <f>INDEX(resultados!$A$2:$ZZ$1302, 1293, MATCH($B$3, resultados!$A$1:$ZZ$1, 0))</f>
        <v/>
      </c>
    </row>
    <row r="1300">
      <c r="A1300">
        <f>INDEX(resultados!$A$2:$ZZ$1302, 1294, MATCH($B$1, resultados!$A$1:$ZZ$1, 0))</f>
        <v/>
      </c>
      <c r="B1300">
        <f>INDEX(resultados!$A$2:$ZZ$1302, 1294, MATCH($B$2, resultados!$A$1:$ZZ$1, 0))</f>
        <v/>
      </c>
      <c r="C1300">
        <f>INDEX(resultados!$A$2:$ZZ$1302, 1294, MATCH($B$3, resultados!$A$1:$ZZ$1, 0))</f>
        <v/>
      </c>
    </row>
    <row r="1301">
      <c r="A1301">
        <f>INDEX(resultados!$A$2:$ZZ$1302, 1295, MATCH($B$1, resultados!$A$1:$ZZ$1, 0))</f>
        <v/>
      </c>
      <c r="B1301">
        <f>INDEX(resultados!$A$2:$ZZ$1302, 1295, MATCH($B$2, resultados!$A$1:$ZZ$1, 0))</f>
        <v/>
      </c>
      <c r="C1301">
        <f>INDEX(resultados!$A$2:$ZZ$1302, 1295, MATCH($B$3, resultados!$A$1:$ZZ$1, 0))</f>
        <v/>
      </c>
    </row>
    <row r="1302">
      <c r="A1302">
        <f>INDEX(resultados!$A$2:$ZZ$1302, 1296, MATCH($B$1, resultados!$A$1:$ZZ$1, 0))</f>
        <v/>
      </c>
      <c r="B1302">
        <f>INDEX(resultados!$A$2:$ZZ$1302, 1296, MATCH($B$2, resultados!$A$1:$ZZ$1, 0))</f>
        <v/>
      </c>
      <c r="C1302">
        <f>INDEX(resultados!$A$2:$ZZ$1302, 1296, MATCH($B$3, resultados!$A$1:$ZZ$1, 0))</f>
        <v/>
      </c>
    </row>
    <row r="1303">
      <c r="A1303">
        <f>INDEX(resultados!$A$2:$ZZ$1302, 1297, MATCH($B$1, resultados!$A$1:$ZZ$1, 0))</f>
        <v/>
      </c>
      <c r="B1303">
        <f>INDEX(resultados!$A$2:$ZZ$1302, 1297, MATCH($B$2, resultados!$A$1:$ZZ$1, 0))</f>
        <v/>
      </c>
      <c r="C1303">
        <f>INDEX(resultados!$A$2:$ZZ$1302, 1297, MATCH($B$3, resultados!$A$1:$ZZ$1, 0))</f>
        <v/>
      </c>
    </row>
    <row r="1304">
      <c r="A1304">
        <f>INDEX(resultados!$A$2:$ZZ$1302, 1298, MATCH($B$1, resultados!$A$1:$ZZ$1, 0))</f>
        <v/>
      </c>
      <c r="B1304">
        <f>INDEX(resultados!$A$2:$ZZ$1302, 1298, MATCH($B$2, resultados!$A$1:$ZZ$1, 0))</f>
        <v/>
      </c>
      <c r="C1304">
        <f>INDEX(resultados!$A$2:$ZZ$1302, 1298, MATCH($B$3, resultados!$A$1:$ZZ$1, 0))</f>
        <v/>
      </c>
    </row>
    <row r="1305">
      <c r="A1305">
        <f>INDEX(resultados!$A$2:$ZZ$1302, 1299, MATCH($B$1, resultados!$A$1:$ZZ$1, 0))</f>
        <v/>
      </c>
      <c r="B1305">
        <f>INDEX(resultados!$A$2:$ZZ$1302, 1299, MATCH($B$2, resultados!$A$1:$ZZ$1, 0))</f>
        <v/>
      </c>
      <c r="C1305">
        <f>INDEX(resultados!$A$2:$ZZ$1302, 1299, MATCH($B$3, resultados!$A$1:$ZZ$1, 0))</f>
        <v/>
      </c>
    </row>
    <row r="1306">
      <c r="A1306">
        <f>INDEX(resultados!$A$2:$ZZ$1302, 1300, MATCH($B$1, resultados!$A$1:$ZZ$1, 0))</f>
        <v/>
      </c>
      <c r="B1306">
        <f>INDEX(resultados!$A$2:$ZZ$1302, 1300, MATCH($B$2, resultados!$A$1:$ZZ$1, 0))</f>
        <v/>
      </c>
      <c r="C1306">
        <f>INDEX(resultados!$A$2:$ZZ$1302, 1300, MATCH($B$3, resultados!$A$1:$ZZ$1, 0))</f>
        <v/>
      </c>
    </row>
    <row r="1307">
      <c r="A1307">
        <f>INDEX(resultados!$A$2:$ZZ$1302, 1301, MATCH($B$1, resultados!$A$1:$ZZ$1, 0))</f>
        <v/>
      </c>
      <c r="B1307">
        <f>INDEX(resultados!$A$2:$ZZ$1302, 1301, MATCH($B$2, resultados!$A$1:$ZZ$1, 0))</f>
        <v/>
      </c>
      <c r="C1307">
        <f>INDEX(resultados!$A$2:$ZZ$1302, 1301,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8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4.0602</v>
      </c>
      <c r="E2" t="n">
        <v>24.63</v>
      </c>
      <c r="F2" t="n">
        <v>14.13</v>
      </c>
      <c r="G2" t="n">
        <v>5.17</v>
      </c>
      <c r="H2" t="n">
        <v>0.07000000000000001</v>
      </c>
      <c r="I2" t="n">
        <v>164</v>
      </c>
      <c r="J2" t="n">
        <v>242.64</v>
      </c>
      <c r="K2" t="n">
        <v>58.47</v>
      </c>
      <c r="L2" t="n">
        <v>1</v>
      </c>
      <c r="M2" t="n">
        <v>162</v>
      </c>
      <c r="N2" t="n">
        <v>58.17</v>
      </c>
      <c r="O2" t="n">
        <v>30160.1</v>
      </c>
      <c r="P2" t="n">
        <v>226.75</v>
      </c>
      <c r="Q2" t="n">
        <v>624.35</v>
      </c>
      <c r="R2" t="n">
        <v>137.66</v>
      </c>
      <c r="S2" t="n">
        <v>29.8</v>
      </c>
      <c r="T2" t="n">
        <v>52070.29</v>
      </c>
      <c r="U2" t="n">
        <v>0.22</v>
      </c>
      <c r="V2" t="n">
        <v>0.66</v>
      </c>
      <c r="W2" t="n">
        <v>2.62</v>
      </c>
      <c r="X2" t="n">
        <v>3.38</v>
      </c>
      <c r="Y2" t="n">
        <v>1</v>
      </c>
      <c r="Z2" t="n">
        <v>10</v>
      </c>
      <c r="AA2" t="n">
        <v>765.9593059205142</v>
      </c>
      <c r="AB2" t="n">
        <v>1048.019314100124</v>
      </c>
      <c r="AC2" t="n">
        <v>947.9978216667531</v>
      </c>
      <c r="AD2" t="n">
        <v>765959.3059205143</v>
      </c>
      <c r="AE2" t="n">
        <v>1048019.314100124</v>
      </c>
      <c r="AF2" t="n">
        <v>1.509096069792882e-06</v>
      </c>
      <c r="AG2" t="n">
        <v>21.38020833333333</v>
      </c>
      <c r="AH2" t="n">
        <v>947997.8216667532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4.5841</v>
      </c>
      <c r="E3" t="n">
        <v>21.81</v>
      </c>
      <c r="F3" t="n">
        <v>13.25</v>
      </c>
      <c r="G3" t="n">
        <v>6.46</v>
      </c>
      <c r="H3" t="n">
        <v>0.09</v>
      </c>
      <c r="I3" t="n">
        <v>123</v>
      </c>
      <c r="J3" t="n">
        <v>243.08</v>
      </c>
      <c r="K3" t="n">
        <v>58.47</v>
      </c>
      <c r="L3" t="n">
        <v>1.25</v>
      </c>
      <c r="M3" t="n">
        <v>121</v>
      </c>
      <c r="N3" t="n">
        <v>58.36</v>
      </c>
      <c r="O3" t="n">
        <v>30214.33</v>
      </c>
      <c r="P3" t="n">
        <v>212.21</v>
      </c>
      <c r="Q3" t="n">
        <v>624.13</v>
      </c>
      <c r="R3" t="n">
        <v>109.89</v>
      </c>
      <c r="S3" t="n">
        <v>29.8</v>
      </c>
      <c r="T3" t="n">
        <v>38388.45</v>
      </c>
      <c r="U3" t="n">
        <v>0.27</v>
      </c>
      <c r="V3" t="n">
        <v>0.71</v>
      </c>
      <c r="W3" t="n">
        <v>2.56</v>
      </c>
      <c r="X3" t="n">
        <v>2.5</v>
      </c>
      <c r="Y3" t="n">
        <v>1</v>
      </c>
      <c r="Z3" t="n">
        <v>10</v>
      </c>
      <c r="AA3" t="n">
        <v>653.1805426872079</v>
      </c>
      <c r="AB3" t="n">
        <v>893.7104347964299</v>
      </c>
      <c r="AC3" t="n">
        <v>808.4159652299313</v>
      </c>
      <c r="AD3" t="n">
        <v>653180.5426872079</v>
      </c>
      <c r="AE3" t="n">
        <v>893710.4347964299</v>
      </c>
      <c r="AF3" t="n">
        <v>1.703819342283028e-06</v>
      </c>
      <c r="AG3" t="n">
        <v>18.93229166666667</v>
      </c>
      <c r="AH3" t="n">
        <v>808415.9652299313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4.9534</v>
      </c>
      <c r="E4" t="n">
        <v>20.19</v>
      </c>
      <c r="F4" t="n">
        <v>12.76</v>
      </c>
      <c r="G4" t="n">
        <v>7.73</v>
      </c>
      <c r="H4" t="n">
        <v>0.11</v>
      </c>
      <c r="I4" t="n">
        <v>99</v>
      </c>
      <c r="J4" t="n">
        <v>243.52</v>
      </c>
      <c r="K4" t="n">
        <v>58.47</v>
      </c>
      <c r="L4" t="n">
        <v>1.5</v>
      </c>
      <c r="M4" t="n">
        <v>97</v>
      </c>
      <c r="N4" t="n">
        <v>58.55</v>
      </c>
      <c r="O4" t="n">
        <v>30268.64</v>
      </c>
      <c r="P4" t="n">
        <v>203.82</v>
      </c>
      <c r="Q4" t="n">
        <v>624.22</v>
      </c>
      <c r="R4" t="n">
        <v>94.84999999999999</v>
      </c>
      <c r="S4" t="n">
        <v>29.8</v>
      </c>
      <c r="T4" t="n">
        <v>30988.33</v>
      </c>
      <c r="U4" t="n">
        <v>0.31</v>
      </c>
      <c r="V4" t="n">
        <v>0.73</v>
      </c>
      <c r="W4" t="n">
        <v>2.52</v>
      </c>
      <c r="X4" t="n">
        <v>2</v>
      </c>
      <c r="Y4" t="n">
        <v>1</v>
      </c>
      <c r="Z4" t="n">
        <v>10</v>
      </c>
      <c r="AA4" t="n">
        <v>594.2922002031028</v>
      </c>
      <c r="AB4" t="n">
        <v>813.1368066393626</v>
      </c>
      <c r="AC4" t="n">
        <v>735.532171058377</v>
      </c>
      <c r="AD4" t="n">
        <v>594292.2002031028</v>
      </c>
      <c r="AE4" t="n">
        <v>813136.8066393626</v>
      </c>
      <c r="AF4" t="n">
        <v>1.841080851217197e-06</v>
      </c>
      <c r="AG4" t="n">
        <v>17.52604166666667</v>
      </c>
      <c r="AH4" t="n">
        <v>735532.171058377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5.2595</v>
      </c>
      <c r="E5" t="n">
        <v>19.01</v>
      </c>
      <c r="F5" t="n">
        <v>12.38</v>
      </c>
      <c r="G5" t="n">
        <v>9.06</v>
      </c>
      <c r="H5" t="n">
        <v>0.13</v>
      </c>
      <c r="I5" t="n">
        <v>82</v>
      </c>
      <c r="J5" t="n">
        <v>243.96</v>
      </c>
      <c r="K5" t="n">
        <v>58.47</v>
      </c>
      <c r="L5" t="n">
        <v>1.75</v>
      </c>
      <c r="M5" t="n">
        <v>80</v>
      </c>
      <c r="N5" t="n">
        <v>58.74</v>
      </c>
      <c r="O5" t="n">
        <v>30323.01</v>
      </c>
      <c r="P5" t="n">
        <v>197.46</v>
      </c>
      <c r="Q5" t="n">
        <v>624.1900000000001</v>
      </c>
      <c r="R5" t="n">
        <v>83.48</v>
      </c>
      <c r="S5" t="n">
        <v>29.8</v>
      </c>
      <c r="T5" t="n">
        <v>25389.57</v>
      </c>
      <c r="U5" t="n">
        <v>0.36</v>
      </c>
      <c r="V5" t="n">
        <v>0.75</v>
      </c>
      <c r="W5" t="n">
        <v>2.48</v>
      </c>
      <c r="X5" t="n">
        <v>1.64</v>
      </c>
      <c r="Y5" t="n">
        <v>1</v>
      </c>
      <c r="Z5" t="n">
        <v>10</v>
      </c>
      <c r="AA5" t="n">
        <v>557.1322837019763</v>
      </c>
      <c r="AB5" t="n">
        <v>762.292969502707</v>
      </c>
      <c r="AC5" t="n">
        <v>689.5407983782701</v>
      </c>
      <c r="AD5" t="n">
        <v>557132.2837019763</v>
      </c>
      <c r="AE5" t="n">
        <v>762292.969502707</v>
      </c>
      <c r="AF5" t="n">
        <v>1.954852169616192e-06</v>
      </c>
      <c r="AG5" t="n">
        <v>16.50173611111111</v>
      </c>
      <c r="AH5" t="n">
        <v>689540.7983782701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5.4695</v>
      </c>
      <c r="E6" t="n">
        <v>18.28</v>
      </c>
      <c r="F6" t="n">
        <v>12.17</v>
      </c>
      <c r="G6" t="n">
        <v>10.29</v>
      </c>
      <c r="H6" t="n">
        <v>0.15</v>
      </c>
      <c r="I6" t="n">
        <v>71</v>
      </c>
      <c r="J6" t="n">
        <v>244.41</v>
      </c>
      <c r="K6" t="n">
        <v>58.47</v>
      </c>
      <c r="L6" t="n">
        <v>2</v>
      </c>
      <c r="M6" t="n">
        <v>69</v>
      </c>
      <c r="N6" t="n">
        <v>58.93</v>
      </c>
      <c r="O6" t="n">
        <v>30377.45</v>
      </c>
      <c r="P6" t="n">
        <v>193.68</v>
      </c>
      <c r="Q6" t="n">
        <v>624.08</v>
      </c>
      <c r="R6" t="n">
        <v>76.39</v>
      </c>
      <c r="S6" t="n">
        <v>29.8</v>
      </c>
      <c r="T6" t="n">
        <v>21900.12</v>
      </c>
      <c r="U6" t="n">
        <v>0.39</v>
      </c>
      <c r="V6" t="n">
        <v>0.77</v>
      </c>
      <c r="W6" t="n">
        <v>2.48</v>
      </c>
      <c r="X6" t="n">
        <v>1.42</v>
      </c>
      <c r="Y6" t="n">
        <v>1</v>
      </c>
      <c r="Z6" t="n">
        <v>10</v>
      </c>
      <c r="AA6" t="n">
        <v>530.7577097883494</v>
      </c>
      <c r="AB6" t="n">
        <v>726.2061139100022</v>
      </c>
      <c r="AC6" t="n">
        <v>656.8980216351131</v>
      </c>
      <c r="AD6" t="n">
        <v>530757.7097883495</v>
      </c>
      <c r="AE6" t="n">
        <v>726206.1139100022</v>
      </c>
      <c r="AF6" t="n">
        <v>2.032905017913445e-06</v>
      </c>
      <c r="AG6" t="n">
        <v>15.86805555555556</v>
      </c>
      <c r="AH6" t="n">
        <v>656898.0216351131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5.6586</v>
      </c>
      <c r="E7" t="n">
        <v>17.67</v>
      </c>
      <c r="F7" t="n">
        <v>11.99</v>
      </c>
      <c r="G7" t="n">
        <v>11.6</v>
      </c>
      <c r="H7" t="n">
        <v>0.16</v>
      </c>
      <c r="I7" t="n">
        <v>62</v>
      </c>
      <c r="J7" t="n">
        <v>244.85</v>
      </c>
      <c r="K7" t="n">
        <v>58.47</v>
      </c>
      <c r="L7" t="n">
        <v>2.25</v>
      </c>
      <c r="M7" t="n">
        <v>60</v>
      </c>
      <c r="N7" t="n">
        <v>59.12</v>
      </c>
      <c r="O7" t="n">
        <v>30431.96</v>
      </c>
      <c r="P7" t="n">
        <v>190.29</v>
      </c>
      <c r="Q7" t="n">
        <v>624.17</v>
      </c>
      <c r="R7" t="n">
        <v>70.94</v>
      </c>
      <c r="S7" t="n">
        <v>29.8</v>
      </c>
      <c r="T7" t="n">
        <v>19217.45</v>
      </c>
      <c r="U7" t="n">
        <v>0.42</v>
      </c>
      <c r="V7" t="n">
        <v>0.78</v>
      </c>
      <c r="W7" t="n">
        <v>2.45</v>
      </c>
      <c r="X7" t="n">
        <v>1.24</v>
      </c>
      <c r="Y7" t="n">
        <v>1</v>
      </c>
      <c r="Z7" t="n">
        <v>10</v>
      </c>
      <c r="AA7" t="n">
        <v>507.131288540267</v>
      </c>
      <c r="AB7" t="n">
        <v>693.8794020342337</v>
      </c>
      <c r="AC7" t="n">
        <v>627.656525769943</v>
      </c>
      <c r="AD7" t="n">
        <v>507131.288540267</v>
      </c>
      <c r="AE7" t="n">
        <v>693879.4020342338</v>
      </c>
      <c r="AF7" t="n">
        <v>2.103189749403971e-06</v>
      </c>
      <c r="AG7" t="n">
        <v>15.33854166666667</v>
      </c>
      <c r="AH7" t="n">
        <v>627656.5257699429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5.8137</v>
      </c>
      <c r="E8" t="n">
        <v>17.2</v>
      </c>
      <c r="F8" t="n">
        <v>11.85</v>
      </c>
      <c r="G8" t="n">
        <v>12.92</v>
      </c>
      <c r="H8" t="n">
        <v>0.18</v>
      </c>
      <c r="I8" t="n">
        <v>55</v>
      </c>
      <c r="J8" t="n">
        <v>245.29</v>
      </c>
      <c r="K8" t="n">
        <v>58.47</v>
      </c>
      <c r="L8" t="n">
        <v>2.5</v>
      </c>
      <c r="M8" t="n">
        <v>53</v>
      </c>
      <c r="N8" t="n">
        <v>59.32</v>
      </c>
      <c r="O8" t="n">
        <v>30486.54</v>
      </c>
      <c r="P8" t="n">
        <v>187.6</v>
      </c>
      <c r="Q8" t="n">
        <v>624.11</v>
      </c>
      <c r="R8" t="n">
        <v>66.78</v>
      </c>
      <c r="S8" t="n">
        <v>29.8</v>
      </c>
      <c r="T8" t="n">
        <v>17172.15</v>
      </c>
      <c r="U8" t="n">
        <v>0.45</v>
      </c>
      <c r="V8" t="n">
        <v>0.79</v>
      </c>
      <c r="W8" t="n">
        <v>2.43</v>
      </c>
      <c r="X8" t="n">
        <v>1.1</v>
      </c>
      <c r="Y8" t="n">
        <v>1</v>
      </c>
      <c r="Z8" t="n">
        <v>10</v>
      </c>
      <c r="AA8" t="n">
        <v>486.5647769935856</v>
      </c>
      <c r="AB8" t="n">
        <v>665.7393936056111</v>
      </c>
      <c r="AC8" t="n">
        <v>602.2021602509981</v>
      </c>
      <c r="AD8" t="n">
        <v>486564.7769935856</v>
      </c>
      <c r="AE8" t="n">
        <v>665739.3936056111</v>
      </c>
      <c r="AF8" t="n">
        <v>2.160837353074942e-06</v>
      </c>
      <c r="AG8" t="n">
        <v>14.93055555555556</v>
      </c>
      <c r="AH8" t="n">
        <v>602202.1602509981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5.9307</v>
      </c>
      <c r="E9" t="n">
        <v>16.86</v>
      </c>
      <c r="F9" t="n">
        <v>11.74</v>
      </c>
      <c r="G9" t="n">
        <v>14.09</v>
      </c>
      <c r="H9" t="n">
        <v>0.2</v>
      </c>
      <c r="I9" t="n">
        <v>50</v>
      </c>
      <c r="J9" t="n">
        <v>245.73</v>
      </c>
      <c r="K9" t="n">
        <v>58.47</v>
      </c>
      <c r="L9" t="n">
        <v>2.75</v>
      </c>
      <c r="M9" t="n">
        <v>48</v>
      </c>
      <c r="N9" t="n">
        <v>59.51</v>
      </c>
      <c r="O9" t="n">
        <v>30541.19</v>
      </c>
      <c r="P9" t="n">
        <v>185.53</v>
      </c>
      <c r="Q9" t="n">
        <v>624.15</v>
      </c>
      <c r="R9" t="n">
        <v>63.17</v>
      </c>
      <c r="S9" t="n">
        <v>29.8</v>
      </c>
      <c r="T9" t="n">
        <v>15393.9</v>
      </c>
      <c r="U9" t="n">
        <v>0.47</v>
      </c>
      <c r="V9" t="n">
        <v>0.8</v>
      </c>
      <c r="W9" t="n">
        <v>2.44</v>
      </c>
      <c r="X9" t="n">
        <v>0.99</v>
      </c>
      <c r="Y9" t="n">
        <v>1</v>
      </c>
      <c r="Z9" t="n">
        <v>10</v>
      </c>
      <c r="AA9" t="n">
        <v>479.453512031636</v>
      </c>
      <c r="AB9" t="n">
        <v>656.009447157803</v>
      </c>
      <c r="AC9" t="n">
        <v>593.4008262361033</v>
      </c>
      <c r="AD9" t="n">
        <v>479453.512031636</v>
      </c>
      <c r="AE9" t="n">
        <v>656009.447157803</v>
      </c>
      <c r="AF9" t="n">
        <v>2.204323939983411e-06</v>
      </c>
      <c r="AG9" t="n">
        <v>14.63541666666667</v>
      </c>
      <c r="AH9" t="n">
        <v>593400.8262361033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6.0553</v>
      </c>
      <c r="E10" t="n">
        <v>16.51</v>
      </c>
      <c r="F10" t="n">
        <v>11.63</v>
      </c>
      <c r="G10" t="n">
        <v>15.51</v>
      </c>
      <c r="H10" t="n">
        <v>0.22</v>
      </c>
      <c r="I10" t="n">
        <v>45</v>
      </c>
      <c r="J10" t="n">
        <v>246.18</v>
      </c>
      <c r="K10" t="n">
        <v>58.47</v>
      </c>
      <c r="L10" t="n">
        <v>3</v>
      </c>
      <c r="M10" t="n">
        <v>43</v>
      </c>
      <c r="N10" t="n">
        <v>59.7</v>
      </c>
      <c r="O10" t="n">
        <v>30595.91</v>
      </c>
      <c r="P10" t="n">
        <v>183.4</v>
      </c>
      <c r="Q10" t="n">
        <v>624.03</v>
      </c>
      <c r="R10" t="n">
        <v>59.84</v>
      </c>
      <c r="S10" t="n">
        <v>29.8</v>
      </c>
      <c r="T10" t="n">
        <v>13752.72</v>
      </c>
      <c r="U10" t="n">
        <v>0.5</v>
      </c>
      <c r="V10" t="n">
        <v>0.8</v>
      </c>
      <c r="W10" t="n">
        <v>2.43</v>
      </c>
      <c r="X10" t="n">
        <v>0.88</v>
      </c>
      <c r="Y10" t="n">
        <v>1</v>
      </c>
      <c r="Z10" t="n">
        <v>10</v>
      </c>
      <c r="AA10" t="n">
        <v>461.5156764066077</v>
      </c>
      <c r="AB10" t="n">
        <v>631.4661090941831</v>
      </c>
      <c r="AC10" t="n">
        <v>571.1998699104839</v>
      </c>
      <c r="AD10" t="n">
        <v>461515.6764066077</v>
      </c>
      <c r="AE10" t="n">
        <v>631466.1090941832</v>
      </c>
      <c r="AF10" t="n">
        <v>2.250635296639782e-06</v>
      </c>
      <c r="AG10" t="n">
        <v>14.33159722222222</v>
      </c>
      <c r="AH10" t="n">
        <v>571199.8699104839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6.1578</v>
      </c>
      <c r="E11" t="n">
        <v>16.24</v>
      </c>
      <c r="F11" t="n">
        <v>11.55</v>
      </c>
      <c r="G11" t="n">
        <v>16.9</v>
      </c>
      <c r="H11" t="n">
        <v>0.23</v>
      </c>
      <c r="I11" t="n">
        <v>41</v>
      </c>
      <c r="J11" t="n">
        <v>246.62</v>
      </c>
      <c r="K11" t="n">
        <v>58.47</v>
      </c>
      <c r="L11" t="n">
        <v>3.25</v>
      </c>
      <c r="M11" t="n">
        <v>39</v>
      </c>
      <c r="N11" t="n">
        <v>59.9</v>
      </c>
      <c r="O11" t="n">
        <v>30650.7</v>
      </c>
      <c r="P11" t="n">
        <v>181.56</v>
      </c>
      <c r="Q11" t="n">
        <v>623.99</v>
      </c>
      <c r="R11" t="n">
        <v>57.09</v>
      </c>
      <c r="S11" t="n">
        <v>29.8</v>
      </c>
      <c r="T11" t="n">
        <v>12400.4</v>
      </c>
      <c r="U11" t="n">
        <v>0.52</v>
      </c>
      <c r="V11" t="n">
        <v>0.8100000000000001</v>
      </c>
      <c r="W11" t="n">
        <v>2.42</v>
      </c>
      <c r="X11" t="n">
        <v>0.8</v>
      </c>
      <c r="Y11" t="n">
        <v>1</v>
      </c>
      <c r="Z11" t="n">
        <v>10</v>
      </c>
      <c r="AA11" t="n">
        <v>455.808785497613</v>
      </c>
      <c r="AB11" t="n">
        <v>623.6576891822386</v>
      </c>
      <c r="AC11" t="n">
        <v>564.1366746357493</v>
      </c>
      <c r="AD11" t="n">
        <v>455808.785497613</v>
      </c>
      <c r="AE11" t="n">
        <v>623657.6891822387</v>
      </c>
      <c r="AF11" t="n">
        <v>2.28873252021344e-06</v>
      </c>
      <c r="AG11" t="n">
        <v>14.09722222222222</v>
      </c>
      <c r="AH11" t="n">
        <v>564136.6746357493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6.2333</v>
      </c>
      <c r="E12" t="n">
        <v>16.04</v>
      </c>
      <c r="F12" t="n">
        <v>11.49</v>
      </c>
      <c r="G12" t="n">
        <v>18.14</v>
      </c>
      <c r="H12" t="n">
        <v>0.25</v>
      </c>
      <c r="I12" t="n">
        <v>38</v>
      </c>
      <c r="J12" t="n">
        <v>247.07</v>
      </c>
      <c r="K12" t="n">
        <v>58.47</v>
      </c>
      <c r="L12" t="n">
        <v>3.5</v>
      </c>
      <c r="M12" t="n">
        <v>36</v>
      </c>
      <c r="N12" t="n">
        <v>60.09</v>
      </c>
      <c r="O12" t="n">
        <v>30705.56</v>
      </c>
      <c r="P12" t="n">
        <v>180.42</v>
      </c>
      <c r="Q12" t="n">
        <v>624.03</v>
      </c>
      <c r="R12" t="n">
        <v>55.36</v>
      </c>
      <c r="S12" t="n">
        <v>29.8</v>
      </c>
      <c r="T12" t="n">
        <v>11548.24</v>
      </c>
      <c r="U12" t="n">
        <v>0.54</v>
      </c>
      <c r="V12" t="n">
        <v>0.8100000000000001</v>
      </c>
      <c r="W12" t="n">
        <v>2.42</v>
      </c>
      <c r="X12" t="n">
        <v>0.74</v>
      </c>
      <c r="Y12" t="n">
        <v>1</v>
      </c>
      <c r="Z12" t="n">
        <v>10</v>
      </c>
      <c r="AA12" t="n">
        <v>451.737481872063</v>
      </c>
      <c r="AB12" t="n">
        <v>618.0871519485216</v>
      </c>
      <c r="AC12" t="n">
        <v>559.0977816573202</v>
      </c>
      <c r="AD12" t="n">
        <v>451737.481872063</v>
      </c>
      <c r="AE12" t="n">
        <v>618087.1519485216</v>
      </c>
      <c r="AF12" t="n">
        <v>2.316794377577453e-06</v>
      </c>
      <c r="AG12" t="n">
        <v>13.92361111111111</v>
      </c>
      <c r="AH12" t="n">
        <v>559097.7816573202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6.2847</v>
      </c>
      <c r="E13" t="n">
        <v>15.91</v>
      </c>
      <c r="F13" t="n">
        <v>11.45</v>
      </c>
      <c r="G13" t="n">
        <v>19.09</v>
      </c>
      <c r="H13" t="n">
        <v>0.27</v>
      </c>
      <c r="I13" t="n">
        <v>36</v>
      </c>
      <c r="J13" t="n">
        <v>247.51</v>
      </c>
      <c r="K13" t="n">
        <v>58.47</v>
      </c>
      <c r="L13" t="n">
        <v>3.75</v>
      </c>
      <c r="M13" t="n">
        <v>34</v>
      </c>
      <c r="N13" t="n">
        <v>60.29</v>
      </c>
      <c r="O13" t="n">
        <v>30760.49</v>
      </c>
      <c r="P13" t="n">
        <v>179.28</v>
      </c>
      <c r="Q13" t="n">
        <v>624.12</v>
      </c>
      <c r="R13" t="n">
        <v>54.11</v>
      </c>
      <c r="S13" t="n">
        <v>29.8</v>
      </c>
      <c r="T13" t="n">
        <v>10932.46</v>
      </c>
      <c r="U13" t="n">
        <v>0.55</v>
      </c>
      <c r="V13" t="n">
        <v>0.82</v>
      </c>
      <c r="W13" t="n">
        <v>2.42</v>
      </c>
      <c r="X13" t="n">
        <v>0.71</v>
      </c>
      <c r="Y13" t="n">
        <v>1</v>
      </c>
      <c r="Z13" t="n">
        <v>10</v>
      </c>
      <c r="AA13" t="n">
        <v>438.2262063585134</v>
      </c>
      <c r="AB13" t="n">
        <v>599.6004287154764</v>
      </c>
      <c r="AC13" t="n">
        <v>542.3754053433577</v>
      </c>
      <c r="AD13" t="n">
        <v>438226.2063585134</v>
      </c>
      <c r="AE13" t="n">
        <v>599600.4287154764</v>
      </c>
      <c r="AF13" t="n">
        <v>2.335898741398781e-06</v>
      </c>
      <c r="AG13" t="n">
        <v>13.81076388888889</v>
      </c>
      <c r="AH13" t="n">
        <v>542375.4053433577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6.3676</v>
      </c>
      <c r="E14" t="n">
        <v>15.7</v>
      </c>
      <c r="F14" t="n">
        <v>11.39</v>
      </c>
      <c r="G14" t="n">
        <v>20.71</v>
      </c>
      <c r="H14" t="n">
        <v>0.29</v>
      </c>
      <c r="I14" t="n">
        <v>33</v>
      </c>
      <c r="J14" t="n">
        <v>247.96</v>
      </c>
      <c r="K14" t="n">
        <v>58.47</v>
      </c>
      <c r="L14" t="n">
        <v>4</v>
      </c>
      <c r="M14" t="n">
        <v>31</v>
      </c>
      <c r="N14" t="n">
        <v>60.48</v>
      </c>
      <c r="O14" t="n">
        <v>30815.5</v>
      </c>
      <c r="P14" t="n">
        <v>177.81</v>
      </c>
      <c r="Q14" t="n">
        <v>624.09</v>
      </c>
      <c r="R14" t="n">
        <v>52.25</v>
      </c>
      <c r="S14" t="n">
        <v>29.8</v>
      </c>
      <c r="T14" t="n">
        <v>10018</v>
      </c>
      <c r="U14" t="n">
        <v>0.57</v>
      </c>
      <c r="V14" t="n">
        <v>0.82</v>
      </c>
      <c r="W14" t="n">
        <v>2.4</v>
      </c>
      <c r="X14" t="n">
        <v>0.64</v>
      </c>
      <c r="Y14" t="n">
        <v>1</v>
      </c>
      <c r="Z14" t="n">
        <v>10</v>
      </c>
      <c r="AA14" t="n">
        <v>433.9631473826881</v>
      </c>
      <c r="AB14" t="n">
        <v>593.7675233518637</v>
      </c>
      <c r="AC14" t="n">
        <v>537.0991842811142</v>
      </c>
      <c r="AD14" t="n">
        <v>433963.1473826881</v>
      </c>
      <c r="AE14" t="n">
        <v>593767.5233518637</v>
      </c>
      <c r="AF14" t="n">
        <v>2.366711032464696e-06</v>
      </c>
      <c r="AG14" t="n">
        <v>13.62847222222222</v>
      </c>
      <c r="AH14" t="n">
        <v>537099.1842811141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6.4373</v>
      </c>
      <c r="E15" t="n">
        <v>15.53</v>
      </c>
      <c r="F15" t="n">
        <v>11.31</v>
      </c>
      <c r="G15" t="n">
        <v>21.9</v>
      </c>
      <c r="H15" t="n">
        <v>0.3</v>
      </c>
      <c r="I15" t="n">
        <v>31</v>
      </c>
      <c r="J15" t="n">
        <v>248.4</v>
      </c>
      <c r="K15" t="n">
        <v>58.47</v>
      </c>
      <c r="L15" t="n">
        <v>4.25</v>
      </c>
      <c r="M15" t="n">
        <v>29</v>
      </c>
      <c r="N15" t="n">
        <v>60.68</v>
      </c>
      <c r="O15" t="n">
        <v>30870.57</v>
      </c>
      <c r="P15" t="n">
        <v>176.18</v>
      </c>
      <c r="Q15" t="n">
        <v>624.05</v>
      </c>
      <c r="R15" t="n">
        <v>50.1</v>
      </c>
      <c r="S15" t="n">
        <v>29.8</v>
      </c>
      <c r="T15" t="n">
        <v>8955.42</v>
      </c>
      <c r="U15" t="n">
        <v>0.59</v>
      </c>
      <c r="V15" t="n">
        <v>0.83</v>
      </c>
      <c r="W15" t="n">
        <v>2.39</v>
      </c>
      <c r="X15" t="n">
        <v>0.57</v>
      </c>
      <c r="Y15" t="n">
        <v>1</v>
      </c>
      <c r="Z15" t="n">
        <v>10</v>
      </c>
      <c r="AA15" t="n">
        <v>429.8235850910302</v>
      </c>
      <c r="AB15" t="n">
        <v>588.1035915998181</v>
      </c>
      <c r="AC15" t="n">
        <v>531.9758102261055</v>
      </c>
      <c r="AD15" t="n">
        <v>429823.5850910302</v>
      </c>
      <c r="AE15" t="n">
        <v>588103.5915998181</v>
      </c>
      <c r="AF15" t="n">
        <v>2.392617144494783e-06</v>
      </c>
      <c r="AG15" t="n">
        <v>13.48090277777778</v>
      </c>
      <c r="AH15" t="n">
        <v>531975.8102261055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6.4796</v>
      </c>
      <c r="E16" t="n">
        <v>15.43</v>
      </c>
      <c r="F16" t="n">
        <v>11.31</v>
      </c>
      <c r="G16" t="n">
        <v>23.39</v>
      </c>
      <c r="H16" t="n">
        <v>0.32</v>
      </c>
      <c r="I16" t="n">
        <v>29</v>
      </c>
      <c r="J16" t="n">
        <v>248.85</v>
      </c>
      <c r="K16" t="n">
        <v>58.47</v>
      </c>
      <c r="L16" t="n">
        <v>4.5</v>
      </c>
      <c r="M16" t="n">
        <v>27</v>
      </c>
      <c r="N16" t="n">
        <v>60.88</v>
      </c>
      <c r="O16" t="n">
        <v>30925.72</v>
      </c>
      <c r="P16" t="n">
        <v>175.63</v>
      </c>
      <c r="Q16" t="n">
        <v>624</v>
      </c>
      <c r="R16" t="n">
        <v>49.81</v>
      </c>
      <c r="S16" t="n">
        <v>29.8</v>
      </c>
      <c r="T16" t="n">
        <v>8818.93</v>
      </c>
      <c r="U16" t="n">
        <v>0.6</v>
      </c>
      <c r="V16" t="n">
        <v>0.83</v>
      </c>
      <c r="W16" t="n">
        <v>2.4</v>
      </c>
      <c r="X16" t="n">
        <v>0.5600000000000001</v>
      </c>
      <c r="Y16" t="n">
        <v>1</v>
      </c>
      <c r="Z16" t="n">
        <v>10</v>
      </c>
      <c r="AA16" t="n">
        <v>428.0482401718208</v>
      </c>
      <c r="AB16" t="n">
        <v>585.6744863586656</v>
      </c>
      <c r="AC16" t="n">
        <v>529.7785353798981</v>
      </c>
      <c r="AD16" t="n">
        <v>428048.2401718208</v>
      </c>
      <c r="AE16" t="n">
        <v>585674.4863586656</v>
      </c>
      <c r="AF16" t="n">
        <v>2.40833921822323e-06</v>
      </c>
      <c r="AG16" t="n">
        <v>13.39409722222222</v>
      </c>
      <c r="AH16" t="n">
        <v>529778.5353798982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6.502</v>
      </c>
      <c r="E17" t="n">
        <v>15.38</v>
      </c>
      <c r="F17" t="n">
        <v>11.3</v>
      </c>
      <c r="G17" t="n">
        <v>24.22</v>
      </c>
      <c r="H17" t="n">
        <v>0.34</v>
      </c>
      <c r="I17" t="n">
        <v>28</v>
      </c>
      <c r="J17" t="n">
        <v>249.3</v>
      </c>
      <c r="K17" t="n">
        <v>58.47</v>
      </c>
      <c r="L17" t="n">
        <v>4.75</v>
      </c>
      <c r="M17" t="n">
        <v>26</v>
      </c>
      <c r="N17" t="n">
        <v>61.07</v>
      </c>
      <c r="O17" t="n">
        <v>30980.93</v>
      </c>
      <c r="P17" t="n">
        <v>175.2</v>
      </c>
      <c r="Q17" t="n">
        <v>624.05</v>
      </c>
      <c r="R17" t="n">
        <v>49.42</v>
      </c>
      <c r="S17" t="n">
        <v>29.8</v>
      </c>
      <c r="T17" t="n">
        <v>8626.620000000001</v>
      </c>
      <c r="U17" t="n">
        <v>0.6</v>
      </c>
      <c r="V17" t="n">
        <v>0.83</v>
      </c>
      <c r="W17" t="n">
        <v>2.4</v>
      </c>
      <c r="X17" t="n">
        <v>0.55</v>
      </c>
      <c r="Y17" t="n">
        <v>1</v>
      </c>
      <c r="Z17" t="n">
        <v>10</v>
      </c>
      <c r="AA17" t="n">
        <v>426.9555915871268</v>
      </c>
      <c r="AB17" t="n">
        <v>584.1794763608337</v>
      </c>
      <c r="AC17" t="n">
        <v>528.4262070379997</v>
      </c>
      <c r="AD17" t="n">
        <v>426955.5915871268</v>
      </c>
      <c r="AE17" t="n">
        <v>584179.4763608337</v>
      </c>
      <c r="AF17" t="n">
        <v>2.416664855374937e-06</v>
      </c>
      <c r="AG17" t="n">
        <v>13.35069444444444</v>
      </c>
      <c r="AH17" t="n">
        <v>528426.2070379996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6.5671</v>
      </c>
      <c r="E18" t="n">
        <v>15.23</v>
      </c>
      <c r="F18" t="n">
        <v>11.24</v>
      </c>
      <c r="G18" t="n">
        <v>25.94</v>
      </c>
      <c r="H18" t="n">
        <v>0.36</v>
      </c>
      <c r="I18" t="n">
        <v>26</v>
      </c>
      <c r="J18" t="n">
        <v>249.75</v>
      </c>
      <c r="K18" t="n">
        <v>58.47</v>
      </c>
      <c r="L18" t="n">
        <v>5</v>
      </c>
      <c r="M18" t="n">
        <v>24</v>
      </c>
      <c r="N18" t="n">
        <v>61.27</v>
      </c>
      <c r="O18" t="n">
        <v>31036.22</v>
      </c>
      <c r="P18" t="n">
        <v>173.78</v>
      </c>
      <c r="Q18" t="n">
        <v>624.02</v>
      </c>
      <c r="R18" t="n">
        <v>47.91</v>
      </c>
      <c r="S18" t="n">
        <v>29.8</v>
      </c>
      <c r="T18" t="n">
        <v>7885.33</v>
      </c>
      <c r="U18" t="n">
        <v>0.62</v>
      </c>
      <c r="V18" t="n">
        <v>0.83</v>
      </c>
      <c r="W18" t="n">
        <v>2.39</v>
      </c>
      <c r="X18" t="n">
        <v>0.5</v>
      </c>
      <c r="Y18" t="n">
        <v>1</v>
      </c>
      <c r="Z18" t="n">
        <v>10</v>
      </c>
      <c r="AA18" t="n">
        <v>423.541148952606</v>
      </c>
      <c r="AB18" t="n">
        <v>579.5076853137047</v>
      </c>
      <c r="AC18" t="n">
        <v>524.2002851715087</v>
      </c>
      <c r="AD18" t="n">
        <v>423541.148952606</v>
      </c>
      <c r="AE18" t="n">
        <v>579507.6853137047</v>
      </c>
      <c r="AF18" t="n">
        <v>2.440861238347086e-06</v>
      </c>
      <c r="AG18" t="n">
        <v>13.22048611111111</v>
      </c>
      <c r="AH18" t="n">
        <v>524200.2851715087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6.5922</v>
      </c>
      <c r="E19" t="n">
        <v>15.17</v>
      </c>
      <c r="F19" t="n">
        <v>11.23</v>
      </c>
      <c r="G19" t="n">
        <v>26.96</v>
      </c>
      <c r="H19" t="n">
        <v>0.37</v>
      </c>
      <c r="I19" t="n">
        <v>25</v>
      </c>
      <c r="J19" t="n">
        <v>250.2</v>
      </c>
      <c r="K19" t="n">
        <v>58.47</v>
      </c>
      <c r="L19" t="n">
        <v>5.25</v>
      </c>
      <c r="M19" t="n">
        <v>23</v>
      </c>
      <c r="N19" t="n">
        <v>61.47</v>
      </c>
      <c r="O19" t="n">
        <v>31091.59</v>
      </c>
      <c r="P19" t="n">
        <v>173.39</v>
      </c>
      <c r="Q19" t="n">
        <v>624.01</v>
      </c>
      <c r="R19" t="n">
        <v>47.25</v>
      </c>
      <c r="S19" t="n">
        <v>29.8</v>
      </c>
      <c r="T19" t="n">
        <v>7556.14</v>
      </c>
      <c r="U19" t="n">
        <v>0.63</v>
      </c>
      <c r="V19" t="n">
        <v>0.83</v>
      </c>
      <c r="W19" t="n">
        <v>2.4</v>
      </c>
      <c r="X19" t="n">
        <v>0.48</v>
      </c>
      <c r="Y19" t="n">
        <v>1</v>
      </c>
      <c r="Z19" t="n">
        <v>10</v>
      </c>
      <c r="AA19" t="n">
        <v>411.8337294309995</v>
      </c>
      <c r="AB19" t="n">
        <v>563.4890774293459</v>
      </c>
      <c r="AC19" t="n">
        <v>509.7104707413757</v>
      </c>
      <c r="AD19" t="n">
        <v>411833.7294309995</v>
      </c>
      <c r="AE19" t="n">
        <v>563489.0774293459</v>
      </c>
      <c r="AF19" t="n">
        <v>2.450190412119758e-06</v>
      </c>
      <c r="AG19" t="n">
        <v>13.16840277777778</v>
      </c>
      <c r="AH19" t="n">
        <v>509710.4707413757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6.62</v>
      </c>
      <c r="E20" t="n">
        <v>15.11</v>
      </c>
      <c r="F20" t="n">
        <v>11.22</v>
      </c>
      <c r="G20" t="n">
        <v>28.04</v>
      </c>
      <c r="H20" t="n">
        <v>0.39</v>
      </c>
      <c r="I20" t="n">
        <v>24</v>
      </c>
      <c r="J20" t="n">
        <v>250.64</v>
      </c>
      <c r="K20" t="n">
        <v>58.47</v>
      </c>
      <c r="L20" t="n">
        <v>5.5</v>
      </c>
      <c r="M20" t="n">
        <v>22</v>
      </c>
      <c r="N20" t="n">
        <v>61.67</v>
      </c>
      <c r="O20" t="n">
        <v>31147.02</v>
      </c>
      <c r="P20" t="n">
        <v>172.63</v>
      </c>
      <c r="Q20" t="n">
        <v>623.98</v>
      </c>
      <c r="R20" t="n">
        <v>46.83</v>
      </c>
      <c r="S20" t="n">
        <v>29.8</v>
      </c>
      <c r="T20" t="n">
        <v>7351.02</v>
      </c>
      <c r="U20" t="n">
        <v>0.64</v>
      </c>
      <c r="V20" t="n">
        <v>0.83</v>
      </c>
      <c r="W20" t="n">
        <v>2.39</v>
      </c>
      <c r="X20" t="n">
        <v>0.47</v>
      </c>
      <c r="Y20" t="n">
        <v>1</v>
      </c>
      <c r="Z20" t="n">
        <v>10</v>
      </c>
      <c r="AA20" t="n">
        <v>410.3501995217607</v>
      </c>
      <c r="AB20" t="n">
        <v>561.4592463588049</v>
      </c>
      <c r="AC20" t="n">
        <v>507.8743638993212</v>
      </c>
      <c r="AD20" t="n">
        <v>410350.1995217607</v>
      </c>
      <c r="AE20" t="n">
        <v>561459.2463588049</v>
      </c>
      <c r="AF20" t="n">
        <v>2.460523122513394e-06</v>
      </c>
      <c r="AG20" t="n">
        <v>13.11631944444444</v>
      </c>
      <c r="AH20" t="n">
        <v>507874.3638993212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6.6558</v>
      </c>
      <c r="E21" t="n">
        <v>15.02</v>
      </c>
      <c r="F21" t="n">
        <v>11.18</v>
      </c>
      <c r="G21" t="n">
        <v>29.17</v>
      </c>
      <c r="H21" t="n">
        <v>0.41</v>
      </c>
      <c r="I21" t="n">
        <v>23</v>
      </c>
      <c r="J21" t="n">
        <v>251.09</v>
      </c>
      <c r="K21" t="n">
        <v>58.47</v>
      </c>
      <c r="L21" t="n">
        <v>5.75</v>
      </c>
      <c r="M21" t="n">
        <v>21</v>
      </c>
      <c r="N21" t="n">
        <v>61.87</v>
      </c>
      <c r="O21" t="n">
        <v>31202.53</v>
      </c>
      <c r="P21" t="n">
        <v>171.75</v>
      </c>
      <c r="Q21" t="n">
        <v>623.98</v>
      </c>
      <c r="R21" t="n">
        <v>45.98</v>
      </c>
      <c r="S21" t="n">
        <v>29.8</v>
      </c>
      <c r="T21" t="n">
        <v>6934.74</v>
      </c>
      <c r="U21" t="n">
        <v>0.65</v>
      </c>
      <c r="V21" t="n">
        <v>0.84</v>
      </c>
      <c r="W21" t="n">
        <v>2.38</v>
      </c>
      <c r="X21" t="n">
        <v>0.43</v>
      </c>
      <c r="Y21" t="n">
        <v>1</v>
      </c>
      <c r="Z21" t="n">
        <v>10</v>
      </c>
      <c r="AA21" t="n">
        <v>408.4175187652154</v>
      </c>
      <c r="AB21" t="n">
        <v>558.8148672838423</v>
      </c>
      <c r="AC21" t="n">
        <v>505.4823606518638</v>
      </c>
      <c r="AD21" t="n">
        <v>408417.5187652155</v>
      </c>
      <c r="AE21" t="n">
        <v>558814.8672838423</v>
      </c>
      <c r="AF21" t="n">
        <v>2.473829274746926e-06</v>
      </c>
      <c r="AG21" t="n">
        <v>13.03819444444444</v>
      </c>
      <c r="AH21" t="n">
        <v>505482.3606518637</v>
      </c>
    </row>
    <row r="22">
      <c r="A22" t="n">
        <v>20</v>
      </c>
      <c r="B22" t="n">
        <v>125</v>
      </c>
      <c r="C22" t="inlineStr">
        <is>
          <t xml:space="preserve">CONCLUIDO	</t>
        </is>
      </c>
      <c r="D22" t="n">
        <v>6.6813</v>
      </c>
      <c r="E22" t="n">
        <v>14.97</v>
      </c>
      <c r="F22" t="n">
        <v>11.17</v>
      </c>
      <c r="G22" t="n">
        <v>30.47</v>
      </c>
      <c r="H22" t="n">
        <v>0.42</v>
      </c>
      <c r="I22" t="n">
        <v>22</v>
      </c>
      <c r="J22" t="n">
        <v>251.55</v>
      </c>
      <c r="K22" t="n">
        <v>58.47</v>
      </c>
      <c r="L22" t="n">
        <v>6</v>
      </c>
      <c r="M22" t="n">
        <v>20</v>
      </c>
      <c r="N22" t="n">
        <v>62.07</v>
      </c>
      <c r="O22" t="n">
        <v>31258.11</v>
      </c>
      <c r="P22" t="n">
        <v>171.17</v>
      </c>
      <c r="Q22" t="n">
        <v>624.0700000000001</v>
      </c>
      <c r="R22" t="n">
        <v>45.74</v>
      </c>
      <c r="S22" t="n">
        <v>29.8</v>
      </c>
      <c r="T22" t="n">
        <v>6815.73</v>
      </c>
      <c r="U22" t="n">
        <v>0.65</v>
      </c>
      <c r="V22" t="n">
        <v>0.84</v>
      </c>
      <c r="W22" t="n">
        <v>2.38</v>
      </c>
      <c r="X22" t="n">
        <v>0.42</v>
      </c>
      <c r="Y22" t="n">
        <v>1</v>
      </c>
      <c r="Z22" t="n">
        <v>10</v>
      </c>
      <c r="AA22" t="n">
        <v>407.0033721947689</v>
      </c>
      <c r="AB22" t="n">
        <v>556.8799695584138</v>
      </c>
      <c r="AC22" t="n">
        <v>503.7321268497041</v>
      </c>
      <c r="AD22" t="n">
        <v>407003.3721947689</v>
      </c>
      <c r="AE22" t="n">
        <v>556879.9695584138</v>
      </c>
      <c r="AF22" t="n">
        <v>2.483307120611591e-06</v>
      </c>
      <c r="AG22" t="n">
        <v>12.99479166666667</v>
      </c>
      <c r="AH22" t="n">
        <v>503732.1268497041</v>
      </c>
    </row>
    <row r="23">
      <c r="A23" t="n">
        <v>21</v>
      </c>
      <c r="B23" t="n">
        <v>125</v>
      </c>
      <c r="C23" t="inlineStr">
        <is>
          <t xml:space="preserve">CONCLUIDO	</t>
        </is>
      </c>
      <c r="D23" t="n">
        <v>6.7107</v>
      </c>
      <c r="E23" t="n">
        <v>14.9</v>
      </c>
      <c r="F23" t="n">
        <v>11.15</v>
      </c>
      <c r="G23" t="n">
        <v>31.87</v>
      </c>
      <c r="H23" t="n">
        <v>0.44</v>
      </c>
      <c r="I23" t="n">
        <v>21</v>
      </c>
      <c r="J23" t="n">
        <v>252</v>
      </c>
      <c r="K23" t="n">
        <v>58.47</v>
      </c>
      <c r="L23" t="n">
        <v>6.25</v>
      </c>
      <c r="M23" t="n">
        <v>19</v>
      </c>
      <c r="N23" t="n">
        <v>62.27</v>
      </c>
      <c r="O23" t="n">
        <v>31313.77</v>
      </c>
      <c r="P23" t="n">
        <v>170.39</v>
      </c>
      <c r="Q23" t="n">
        <v>623.99</v>
      </c>
      <c r="R23" t="n">
        <v>44.71</v>
      </c>
      <c r="S23" t="n">
        <v>29.8</v>
      </c>
      <c r="T23" t="n">
        <v>6310.59</v>
      </c>
      <c r="U23" t="n">
        <v>0.67</v>
      </c>
      <c r="V23" t="n">
        <v>0.84</v>
      </c>
      <c r="W23" t="n">
        <v>2.39</v>
      </c>
      <c r="X23" t="n">
        <v>0.41</v>
      </c>
      <c r="Y23" t="n">
        <v>1</v>
      </c>
      <c r="Z23" t="n">
        <v>10</v>
      </c>
      <c r="AA23" t="n">
        <v>405.4535631338787</v>
      </c>
      <c r="AB23" t="n">
        <v>554.7594524285535</v>
      </c>
      <c r="AC23" t="n">
        <v>501.8139888985533</v>
      </c>
      <c r="AD23" t="n">
        <v>405453.5631338787</v>
      </c>
      <c r="AE23" t="n">
        <v>554759.4524285535</v>
      </c>
      <c r="AF23" t="n">
        <v>2.494234519373207e-06</v>
      </c>
      <c r="AG23" t="n">
        <v>12.93402777777778</v>
      </c>
      <c r="AH23" t="n">
        <v>501813.9888985533</v>
      </c>
    </row>
    <row r="24">
      <c r="A24" t="n">
        <v>22</v>
      </c>
      <c r="B24" t="n">
        <v>125</v>
      </c>
      <c r="C24" t="inlineStr">
        <is>
          <t xml:space="preserve">CONCLUIDO	</t>
        </is>
      </c>
      <c r="D24" t="n">
        <v>6.7406</v>
      </c>
      <c r="E24" t="n">
        <v>14.84</v>
      </c>
      <c r="F24" t="n">
        <v>11.13</v>
      </c>
      <c r="G24" t="n">
        <v>33.4</v>
      </c>
      <c r="H24" t="n">
        <v>0.46</v>
      </c>
      <c r="I24" t="n">
        <v>20</v>
      </c>
      <c r="J24" t="n">
        <v>252.45</v>
      </c>
      <c r="K24" t="n">
        <v>58.47</v>
      </c>
      <c r="L24" t="n">
        <v>6.5</v>
      </c>
      <c r="M24" t="n">
        <v>18</v>
      </c>
      <c r="N24" t="n">
        <v>62.47</v>
      </c>
      <c r="O24" t="n">
        <v>31369.49</v>
      </c>
      <c r="P24" t="n">
        <v>169.91</v>
      </c>
      <c r="Q24" t="n">
        <v>624</v>
      </c>
      <c r="R24" t="n">
        <v>44.19</v>
      </c>
      <c r="S24" t="n">
        <v>29.8</v>
      </c>
      <c r="T24" t="n">
        <v>6055.44</v>
      </c>
      <c r="U24" t="n">
        <v>0.67</v>
      </c>
      <c r="V24" t="n">
        <v>0.84</v>
      </c>
      <c r="W24" t="n">
        <v>2.39</v>
      </c>
      <c r="X24" t="n">
        <v>0.39</v>
      </c>
      <c r="Y24" t="n">
        <v>1</v>
      </c>
      <c r="Z24" t="n">
        <v>10</v>
      </c>
      <c r="AA24" t="n">
        <v>404.1456754954343</v>
      </c>
      <c r="AB24" t="n">
        <v>552.9699428617035</v>
      </c>
      <c r="AC24" t="n">
        <v>500.195267613171</v>
      </c>
      <c r="AD24" t="n">
        <v>404145.6754954343</v>
      </c>
      <c r="AE24" t="n">
        <v>552969.9428617036</v>
      </c>
      <c r="AF24" t="n">
        <v>2.505347758249816e-06</v>
      </c>
      <c r="AG24" t="n">
        <v>12.88194444444444</v>
      </c>
      <c r="AH24" t="n">
        <v>500195.267613171</v>
      </c>
    </row>
    <row r="25">
      <c r="A25" t="n">
        <v>23</v>
      </c>
      <c r="B25" t="n">
        <v>125</v>
      </c>
      <c r="C25" t="inlineStr">
        <is>
          <t xml:space="preserve">CONCLUIDO	</t>
        </is>
      </c>
      <c r="D25" t="n">
        <v>6.7746</v>
      </c>
      <c r="E25" t="n">
        <v>14.76</v>
      </c>
      <c r="F25" t="n">
        <v>11.11</v>
      </c>
      <c r="G25" t="n">
        <v>35.07</v>
      </c>
      <c r="H25" t="n">
        <v>0.47</v>
      </c>
      <c r="I25" t="n">
        <v>19</v>
      </c>
      <c r="J25" t="n">
        <v>252.9</v>
      </c>
      <c r="K25" t="n">
        <v>58.47</v>
      </c>
      <c r="L25" t="n">
        <v>6.75</v>
      </c>
      <c r="M25" t="n">
        <v>17</v>
      </c>
      <c r="N25" t="n">
        <v>62.68</v>
      </c>
      <c r="O25" t="n">
        <v>31425.3</v>
      </c>
      <c r="P25" t="n">
        <v>168.85</v>
      </c>
      <c r="Q25" t="n">
        <v>623.97</v>
      </c>
      <c r="R25" t="n">
        <v>43.56</v>
      </c>
      <c r="S25" t="n">
        <v>29.8</v>
      </c>
      <c r="T25" t="n">
        <v>5740.99</v>
      </c>
      <c r="U25" t="n">
        <v>0.68</v>
      </c>
      <c r="V25" t="n">
        <v>0.84</v>
      </c>
      <c r="W25" t="n">
        <v>2.38</v>
      </c>
      <c r="X25" t="n">
        <v>0.36</v>
      </c>
      <c r="Y25" t="n">
        <v>1</v>
      </c>
      <c r="Z25" t="n">
        <v>10</v>
      </c>
      <c r="AA25" t="n">
        <v>402.2714777561775</v>
      </c>
      <c r="AB25" t="n">
        <v>550.4055828310838</v>
      </c>
      <c r="AC25" t="n">
        <v>497.8756465047716</v>
      </c>
      <c r="AD25" t="n">
        <v>402271.4777561775</v>
      </c>
      <c r="AE25" t="n">
        <v>550405.5828310838</v>
      </c>
      <c r="AF25" t="n">
        <v>2.517984886069371e-06</v>
      </c>
      <c r="AG25" t="n">
        <v>12.8125</v>
      </c>
      <c r="AH25" t="n">
        <v>497875.6465047715</v>
      </c>
    </row>
    <row r="26">
      <c r="A26" t="n">
        <v>24</v>
      </c>
      <c r="B26" t="n">
        <v>125</v>
      </c>
      <c r="C26" t="inlineStr">
        <is>
          <t xml:space="preserve">CONCLUIDO	</t>
        </is>
      </c>
      <c r="D26" t="n">
        <v>6.7679</v>
      </c>
      <c r="E26" t="n">
        <v>14.78</v>
      </c>
      <c r="F26" t="n">
        <v>11.12</v>
      </c>
      <c r="G26" t="n">
        <v>35.12</v>
      </c>
      <c r="H26" t="n">
        <v>0.49</v>
      </c>
      <c r="I26" t="n">
        <v>19</v>
      </c>
      <c r="J26" t="n">
        <v>253.35</v>
      </c>
      <c r="K26" t="n">
        <v>58.47</v>
      </c>
      <c r="L26" t="n">
        <v>7</v>
      </c>
      <c r="M26" t="n">
        <v>17</v>
      </c>
      <c r="N26" t="n">
        <v>62.88</v>
      </c>
      <c r="O26" t="n">
        <v>31481.17</v>
      </c>
      <c r="P26" t="n">
        <v>168.73</v>
      </c>
      <c r="Q26" t="n">
        <v>624.08</v>
      </c>
      <c r="R26" t="n">
        <v>43.87</v>
      </c>
      <c r="S26" t="n">
        <v>29.8</v>
      </c>
      <c r="T26" t="n">
        <v>5899.37</v>
      </c>
      <c r="U26" t="n">
        <v>0.68</v>
      </c>
      <c r="V26" t="n">
        <v>0.84</v>
      </c>
      <c r="W26" t="n">
        <v>2.39</v>
      </c>
      <c r="X26" t="n">
        <v>0.37</v>
      </c>
      <c r="Y26" t="n">
        <v>1</v>
      </c>
      <c r="Z26" t="n">
        <v>10</v>
      </c>
      <c r="AA26" t="n">
        <v>402.4014914209636</v>
      </c>
      <c r="AB26" t="n">
        <v>550.583473263042</v>
      </c>
      <c r="AC26" t="n">
        <v>498.0365593235746</v>
      </c>
      <c r="AD26" t="n">
        <v>402401.4914209635</v>
      </c>
      <c r="AE26" t="n">
        <v>550583.473263042</v>
      </c>
      <c r="AF26" t="n">
        <v>2.515494628528459e-06</v>
      </c>
      <c r="AG26" t="n">
        <v>12.82986111111111</v>
      </c>
      <c r="AH26" t="n">
        <v>498036.5593235746</v>
      </c>
    </row>
    <row r="27">
      <c r="A27" t="n">
        <v>25</v>
      </c>
      <c r="B27" t="n">
        <v>125</v>
      </c>
      <c r="C27" t="inlineStr">
        <is>
          <t xml:space="preserve">CONCLUIDO	</t>
        </is>
      </c>
      <c r="D27" t="n">
        <v>6.8101</v>
      </c>
      <c r="E27" t="n">
        <v>14.68</v>
      </c>
      <c r="F27" t="n">
        <v>11.08</v>
      </c>
      <c r="G27" t="n">
        <v>36.92</v>
      </c>
      <c r="H27" t="n">
        <v>0.51</v>
      </c>
      <c r="I27" t="n">
        <v>18</v>
      </c>
      <c r="J27" t="n">
        <v>253.81</v>
      </c>
      <c r="K27" t="n">
        <v>58.47</v>
      </c>
      <c r="L27" t="n">
        <v>7.25</v>
      </c>
      <c r="M27" t="n">
        <v>16</v>
      </c>
      <c r="N27" t="n">
        <v>63.08</v>
      </c>
      <c r="O27" t="n">
        <v>31537.13</v>
      </c>
      <c r="P27" t="n">
        <v>167.62</v>
      </c>
      <c r="Q27" t="n">
        <v>623.97</v>
      </c>
      <c r="R27" t="n">
        <v>42.68</v>
      </c>
      <c r="S27" t="n">
        <v>29.8</v>
      </c>
      <c r="T27" t="n">
        <v>5306.52</v>
      </c>
      <c r="U27" t="n">
        <v>0.7</v>
      </c>
      <c r="V27" t="n">
        <v>0.84</v>
      </c>
      <c r="W27" t="n">
        <v>2.38</v>
      </c>
      <c r="X27" t="n">
        <v>0.33</v>
      </c>
      <c r="Y27" t="n">
        <v>1</v>
      </c>
      <c r="Z27" t="n">
        <v>10</v>
      </c>
      <c r="AA27" t="n">
        <v>400.1962694279582</v>
      </c>
      <c r="AB27" t="n">
        <v>547.5661912446841</v>
      </c>
      <c r="AC27" t="n">
        <v>495.3072424662668</v>
      </c>
      <c r="AD27" t="n">
        <v>400196.2694279582</v>
      </c>
      <c r="AE27" t="n">
        <v>547566.191244684</v>
      </c>
      <c r="AF27" t="n">
        <v>2.531179534233907e-06</v>
      </c>
      <c r="AG27" t="n">
        <v>12.74305555555556</v>
      </c>
      <c r="AH27" t="n">
        <v>495307.2424662667</v>
      </c>
    </row>
    <row r="28">
      <c r="A28" t="n">
        <v>26</v>
      </c>
      <c r="B28" t="n">
        <v>125</v>
      </c>
      <c r="C28" t="inlineStr">
        <is>
          <t xml:space="preserve">CONCLUIDO	</t>
        </is>
      </c>
      <c r="D28" t="n">
        <v>6.8362</v>
      </c>
      <c r="E28" t="n">
        <v>14.63</v>
      </c>
      <c r="F28" t="n">
        <v>11.07</v>
      </c>
      <c r="G28" t="n">
        <v>39.06</v>
      </c>
      <c r="H28" t="n">
        <v>0.52</v>
      </c>
      <c r="I28" t="n">
        <v>17</v>
      </c>
      <c r="J28" t="n">
        <v>254.26</v>
      </c>
      <c r="K28" t="n">
        <v>58.47</v>
      </c>
      <c r="L28" t="n">
        <v>7.5</v>
      </c>
      <c r="M28" t="n">
        <v>15</v>
      </c>
      <c r="N28" t="n">
        <v>63.29</v>
      </c>
      <c r="O28" t="n">
        <v>31593.16</v>
      </c>
      <c r="P28" t="n">
        <v>166.54</v>
      </c>
      <c r="Q28" t="n">
        <v>624</v>
      </c>
      <c r="R28" t="n">
        <v>42.13</v>
      </c>
      <c r="S28" t="n">
        <v>29.8</v>
      </c>
      <c r="T28" t="n">
        <v>5035.7</v>
      </c>
      <c r="U28" t="n">
        <v>0.71</v>
      </c>
      <c r="V28" t="n">
        <v>0.84</v>
      </c>
      <c r="W28" t="n">
        <v>2.38</v>
      </c>
      <c r="X28" t="n">
        <v>0.32</v>
      </c>
      <c r="Y28" t="n">
        <v>1</v>
      </c>
      <c r="Z28" t="n">
        <v>10</v>
      </c>
      <c r="AA28" t="n">
        <v>398.5968943642836</v>
      </c>
      <c r="AB28" t="n">
        <v>545.3778557231163</v>
      </c>
      <c r="AC28" t="n">
        <v>493.3277586155294</v>
      </c>
      <c r="AD28" t="n">
        <v>398596.8943642836</v>
      </c>
      <c r="AE28" t="n">
        <v>545377.8557231163</v>
      </c>
      <c r="AF28" t="n">
        <v>2.540880388236565e-06</v>
      </c>
      <c r="AG28" t="n">
        <v>12.69965277777778</v>
      </c>
      <c r="AH28" t="n">
        <v>493327.7586155294</v>
      </c>
    </row>
    <row r="29">
      <c r="A29" t="n">
        <v>27</v>
      </c>
      <c r="B29" t="n">
        <v>125</v>
      </c>
      <c r="C29" t="inlineStr">
        <is>
          <t xml:space="preserve">CONCLUIDO	</t>
        </is>
      </c>
      <c r="D29" t="n">
        <v>6.832</v>
      </c>
      <c r="E29" t="n">
        <v>14.64</v>
      </c>
      <c r="F29" t="n">
        <v>11.08</v>
      </c>
      <c r="G29" t="n">
        <v>39.1</v>
      </c>
      <c r="H29" t="n">
        <v>0.54</v>
      </c>
      <c r="I29" t="n">
        <v>17</v>
      </c>
      <c r="J29" t="n">
        <v>254.72</v>
      </c>
      <c r="K29" t="n">
        <v>58.47</v>
      </c>
      <c r="L29" t="n">
        <v>7.75</v>
      </c>
      <c r="M29" t="n">
        <v>15</v>
      </c>
      <c r="N29" t="n">
        <v>63.49</v>
      </c>
      <c r="O29" t="n">
        <v>31649.26</v>
      </c>
      <c r="P29" t="n">
        <v>166.81</v>
      </c>
      <c r="Q29" t="n">
        <v>624.04</v>
      </c>
      <c r="R29" t="n">
        <v>42.7</v>
      </c>
      <c r="S29" t="n">
        <v>29.8</v>
      </c>
      <c r="T29" t="n">
        <v>5323.35</v>
      </c>
      <c r="U29" t="n">
        <v>0.7</v>
      </c>
      <c r="V29" t="n">
        <v>0.84</v>
      </c>
      <c r="W29" t="n">
        <v>2.38</v>
      </c>
      <c r="X29" t="n">
        <v>0.33</v>
      </c>
      <c r="Y29" t="n">
        <v>1</v>
      </c>
      <c r="Z29" t="n">
        <v>10</v>
      </c>
      <c r="AA29" t="n">
        <v>398.9665996848211</v>
      </c>
      <c r="AB29" t="n">
        <v>545.8837028529234</v>
      </c>
      <c r="AC29" t="n">
        <v>493.7853284052285</v>
      </c>
      <c r="AD29" t="n">
        <v>398966.5996848211</v>
      </c>
      <c r="AE29" t="n">
        <v>545883.7028529234</v>
      </c>
      <c r="AF29" t="n">
        <v>2.539319331270621e-06</v>
      </c>
      <c r="AG29" t="n">
        <v>12.70833333333333</v>
      </c>
      <c r="AH29" t="n">
        <v>493785.3284052285</v>
      </c>
    </row>
    <row r="30">
      <c r="A30" t="n">
        <v>28</v>
      </c>
      <c r="B30" t="n">
        <v>125</v>
      </c>
      <c r="C30" t="inlineStr">
        <is>
          <t xml:space="preserve">CONCLUIDO	</t>
        </is>
      </c>
      <c r="D30" t="n">
        <v>6.8723</v>
      </c>
      <c r="E30" t="n">
        <v>14.55</v>
      </c>
      <c r="F30" t="n">
        <v>11.04</v>
      </c>
      <c r="G30" t="n">
        <v>41.39</v>
      </c>
      <c r="H30" t="n">
        <v>0.5600000000000001</v>
      </c>
      <c r="I30" t="n">
        <v>16</v>
      </c>
      <c r="J30" t="n">
        <v>255.17</v>
      </c>
      <c r="K30" t="n">
        <v>58.47</v>
      </c>
      <c r="L30" t="n">
        <v>8</v>
      </c>
      <c r="M30" t="n">
        <v>14</v>
      </c>
      <c r="N30" t="n">
        <v>63.7</v>
      </c>
      <c r="O30" t="n">
        <v>31705.44</v>
      </c>
      <c r="P30" t="n">
        <v>165.96</v>
      </c>
      <c r="Q30" t="n">
        <v>624</v>
      </c>
      <c r="R30" t="n">
        <v>41.33</v>
      </c>
      <c r="S30" t="n">
        <v>29.8</v>
      </c>
      <c r="T30" t="n">
        <v>4641.03</v>
      </c>
      <c r="U30" t="n">
        <v>0.72</v>
      </c>
      <c r="V30" t="n">
        <v>0.85</v>
      </c>
      <c r="W30" t="n">
        <v>2.38</v>
      </c>
      <c r="X30" t="n">
        <v>0.29</v>
      </c>
      <c r="Y30" t="n">
        <v>1</v>
      </c>
      <c r="Z30" t="n">
        <v>10</v>
      </c>
      <c r="AA30" t="n">
        <v>397.0583852327668</v>
      </c>
      <c r="AB30" t="n">
        <v>543.2727996551425</v>
      </c>
      <c r="AC30" t="n">
        <v>491.4236061442182</v>
      </c>
      <c r="AD30" t="n">
        <v>397058.3852327668</v>
      </c>
      <c r="AE30" t="n">
        <v>543272.7996551426</v>
      </c>
      <c r="AF30" t="n">
        <v>2.554298044539093e-06</v>
      </c>
      <c r="AG30" t="n">
        <v>12.63020833333333</v>
      </c>
      <c r="AH30" t="n">
        <v>491423.6061442182</v>
      </c>
    </row>
    <row r="31">
      <c r="A31" t="n">
        <v>29</v>
      </c>
      <c r="B31" t="n">
        <v>125</v>
      </c>
      <c r="C31" t="inlineStr">
        <is>
          <t xml:space="preserve">CONCLUIDO	</t>
        </is>
      </c>
      <c r="D31" t="n">
        <v>6.8654</v>
      </c>
      <c r="E31" t="n">
        <v>14.57</v>
      </c>
      <c r="F31" t="n">
        <v>11.05</v>
      </c>
      <c r="G31" t="n">
        <v>41.45</v>
      </c>
      <c r="H31" t="n">
        <v>0.57</v>
      </c>
      <c r="I31" t="n">
        <v>16</v>
      </c>
      <c r="J31" t="n">
        <v>255.63</v>
      </c>
      <c r="K31" t="n">
        <v>58.47</v>
      </c>
      <c r="L31" t="n">
        <v>8.25</v>
      </c>
      <c r="M31" t="n">
        <v>14</v>
      </c>
      <c r="N31" t="n">
        <v>63.91</v>
      </c>
      <c r="O31" t="n">
        <v>31761.69</v>
      </c>
      <c r="P31" t="n">
        <v>165.59</v>
      </c>
      <c r="Q31" t="n">
        <v>624.02</v>
      </c>
      <c r="R31" t="n">
        <v>41.89</v>
      </c>
      <c r="S31" t="n">
        <v>29.8</v>
      </c>
      <c r="T31" t="n">
        <v>4922.67</v>
      </c>
      <c r="U31" t="n">
        <v>0.71</v>
      </c>
      <c r="V31" t="n">
        <v>0.85</v>
      </c>
      <c r="W31" t="n">
        <v>2.38</v>
      </c>
      <c r="X31" t="n">
        <v>0.31</v>
      </c>
      <c r="Y31" t="n">
        <v>1</v>
      </c>
      <c r="Z31" t="n">
        <v>10</v>
      </c>
      <c r="AA31" t="n">
        <v>396.9885191459522</v>
      </c>
      <c r="AB31" t="n">
        <v>543.1772057928887</v>
      </c>
      <c r="AC31" t="n">
        <v>491.3371356260109</v>
      </c>
      <c r="AD31" t="n">
        <v>396988.5191459522</v>
      </c>
      <c r="AE31" t="n">
        <v>543177.2057928886</v>
      </c>
      <c r="AF31" t="n">
        <v>2.551733450952184e-06</v>
      </c>
      <c r="AG31" t="n">
        <v>12.64756944444444</v>
      </c>
      <c r="AH31" t="n">
        <v>491337.1356260109</v>
      </c>
    </row>
    <row r="32">
      <c r="A32" t="n">
        <v>30</v>
      </c>
      <c r="B32" t="n">
        <v>125</v>
      </c>
      <c r="C32" t="inlineStr">
        <is>
          <t xml:space="preserve">CONCLUIDO	</t>
        </is>
      </c>
      <c r="D32" t="n">
        <v>6.8973</v>
      </c>
      <c r="E32" t="n">
        <v>14.5</v>
      </c>
      <c r="F32" t="n">
        <v>11.03</v>
      </c>
      <c r="G32" t="n">
        <v>44.13</v>
      </c>
      <c r="H32" t="n">
        <v>0.59</v>
      </c>
      <c r="I32" t="n">
        <v>15</v>
      </c>
      <c r="J32" t="n">
        <v>256.09</v>
      </c>
      <c r="K32" t="n">
        <v>58.47</v>
      </c>
      <c r="L32" t="n">
        <v>8.5</v>
      </c>
      <c r="M32" t="n">
        <v>13</v>
      </c>
      <c r="N32" t="n">
        <v>64.11</v>
      </c>
      <c r="O32" t="n">
        <v>31818.02</v>
      </c>
      <c r="P32" t="n">
        <v>164.37</v>
      </c>
      <c r="Q32" t="n">
        <v>624.12</v>
      </c>
      <c r="R32" t="n">
        <v>41.22</v>
      </c>
      <c r="S32" t="n">
        <v>29.8</v>
      </c>
      <c r="T32" t="n">
        <v>4591.75</v>
      </c>
      <c r="U32" t="n">
        <v>0.72</v>
      </c>
      <c r="V32" t="n">
        <v>0.85</v>
      </c>
      <c r="W32" t="n">
        <v>2.38</v>
      </c>
      <c r="X32" t="n">
        <v>0.29</v>
      </c>
      <c r="Y32" t="n">
        <v>1</v>
      </c>
      <c r="Z32" t="n">
        <v>10</v>
      </c>
      <c r="AA32" t="n">
        <v>395.1112418517824</v>
      </c>
      <c r="AB32" t="n">
        <v>540.6086321793764</v>
      </c>
      <c r="AC32" t="n">
        <v>489.0137030731566</v>
      </c>
      <c r="AD32" t="n">
        <v>395111.2418517824</v>
      </c>
      <c r="AE32" t="n">
        <v>540608.6321793764</v>
      </c>
      <c r="AF32" t="n">
        <v>2.563590050288766e-06</v>
      </c>
      <c r="AG32" t="n">
        <v>12.58680555555556</v>
      </c>
      <c r="AH32" t="n">
        <v>489013.7030731566</v>
      </c>
    </row>
    <row r="33">
      <c r="A33" t="n">
        <v>31</v>
      </c>
      <c r="B33" t="n">
        <v>125</v>
      </c>
      <c r="C33" t="inlineStr">
        <is>
          <t xml:space="preserve">CONCLUIDO	</t>
        </is>
      </c>
      <c r="D33" t="n">
        <v>6.8971</v>
      </c>
      <c r="E33" t="n">
        <v>14.5</v>
      </c>
      <c r="F33" t="n">
        <v>11.03</v>
      </c>
      <c r="G33" t="n">
        <v>44.13</v>
      </c>
      <c r="H33" t="n">
        <v>0.61</v>
      </c>
      <c r="I33" t="n">
        <v>15</v>
      </c>
      <c r="J33" t="n">
        <v>256.54</v>
      </c>
      <c r="K33" t="n">
        <v>58.47</v>
      </c>
      <c r="L33" t="n">
        <v>8.75</v>
      </c>
      <c r="M33" t="n">
        <v>13</v>
      </c>
      <c r="N33" t="n">
        <v>64.31999999999999</v>
      </c>
      <c r="O33" t="n">
        <v>31874.43</v>
      </c>
      <c r="P33" t="n">
        <v>164.66</v>
      </c>
      <c r="Q33" t="n">
        <v>623.99</v>
      </c>
      <c r="R33" t="n">
        <v>41.17</v>
      </c>
      <c r="S33" t="n">
        <v>29.8</v>
      </c>
      <c r="T33" t="n">
        <v>4566.4</v>
      </c>
      <c r="U33" t="n">
        <v>0.72</v>
      </c>
      <c r="V33" t="n">
        <v>0.85</v>
      </c>
      <c r="W33" t="n">
        <v>2.38</v>
      </c>
      <c r="X33" t="n">
        <v>0.29</v>
      </c>
      <c r="Y33" t="n">
        <v>1</v>
      </c>
      <c r="Z33" t="n">
        <v>10</v>
      </c>
      <c r="AA33" t="n">
        <v>395.3451978337263</v>
      </c>
      <c r="AB33" t="n">
        <v>540.9287410752817</v>
      </c>
      <c r="AC33" t="n">
        <v>489.3032612253123</v>
      </c>
      <c r="AD33" t="n">
        <v>395345.1978337264</v>
      </c>
      <c r="AE33" t="n">
        <v>540928.7410752816</v>
      </c>
      <c r="AF33" t="n">
        <v>2.563515714242769e-06</v>
      </c>
      <c r="AG33" t="n">
        <v>12.58680555555556</v>
      </c>
      <c r="AH33" t="n">
        <v>489303.2612253123</v>
      </c>
    </row>
    <row r="34">
      <c r="A34" t="n">
        <v>32</v>
      </c>
      <c r="B34" t="n">
        <v>125</v>
      </c>
      <c r="C34" t="inlineStr">
        <is>
          <t xml:space="preserve">CONCLUIDO	</t>
        </is>
      </c>
      <c r="D34" t="n">
        <v>6.9339</v>
      </c>
      <c r="E34" t="n">
        <v>14.42</v>
      </c>
      <c r="F34" t="n">
        <v>11</v>
      </c>
      <c r="G34" t="n">
        <v>47.16</v>
      </c>
      <c r="H34" t="n">
        <v>0.62</v>
      </c>
      <c r="I34" t="n">
        <v>14</v>
      </c>
      <c r="J34" t="n">
        <v>257</v>
      </c>
      <c r="K34" t="n">
        <v>58.47</v>
      </c>
      <c r="L34" t="n">
        <v>9</v>
      </c>
      <c r="M34" t="n">
        <v>12</v>
      </c>
      <c r="N34" t="n">
        <v>64.53</v>
      </c>
      <c r="O34" t="n">
        <v>31931.04</v>
      </c>
      <c r="P34" t="n">
        <v>163.18</v>
      </c>
      <c r="Q34" t="n">
        <v>624</v>
      </c>
      <c r="R34" t="n">
        <v>40.37</v>
      </c>
      <c r="S34" t="n">
        <v>29.8</v>
      </c>
      <c r="T34" t="n">
        <v>4172.57</v>
      </c>
      <c r="U34" t="n">
        <v>0.74</v>
      </c>
      <c r="V34" t="n">
        <v>0.85</v>
      </c>
      <c r="W34" t="n">
        <v>2.37</v>
      </c>
      <c r="X34" t="n">
        <v>0.26</v>
      </c>
      <c r="Y34" t="n">
        <v>1</v>
      </c>
      <c r="Z34" t="n">
        <v>10</v>
      </c>
      <c r="AA34" t="n">
        <v>382.514791495102</v>
      </c>
      <c r="AB34" t="n">
        <v>523.3736130851969</v>
      </c>
      <c r="AC34" t="n">
        <v>473.4235700118245</v>
      </c>
      <c r="AD34" t="n">
        <v>382514.791495102</v>
      </c>
      <c r="AE34" t="n">
        <v>523373.6130851969</v>
      </c>
      <c r="AF34" t="n">
        <v>2.577193546706288e-06</v>
      </c>
      <c r="AG34" t="n">
        <v>12.51736111111111</v>
      </c>
      <c r="AH34" t="n">
        <v>473423.5700118245</v>
      </c>
    </row>
    <row r="35">
      <c r="A35" t="n">
        <v>33</v>
      </c>
      <c r="B35" t="n">
        <v>125</v>
      </c>
      <c r="C35" t="inlineStr">
        <is>
          <t xml:space="preserve">CONCLUIDO	</t>
        </is>
      </c>
      <c r="D35" t="n">
        <v>6.9343</v>
      </c>
      <c r="E35" t="n">
        <v>14.42</v>
      </c>
      <c r="F35" t="n">
        <v>11</v>
      </c>
      <c r="G35" t="n">
        <v>47.16</v>
      </c>
      <c r="H35" t="n">
        <v>0.64</v>
      </c>
      <c r="I35" t="n">
        <v>14</v>
      </c>
      <c r="J35" t="n">
        <v>257.46</v>
      </c>
      <c r="K35" t="n">
        <v>58.47</v>
      </c>
      <c r="L35" t="n">
        <v>9.25</v>
      </c>
      <c r="M35" t="n">
        <v>12</v>
      </c>
      <c r="N35" t="n">
        <v>64.73999999999999</v>
      </c>
      <c r="O35" t="n">
        <v>31987.61</v>
      </c>
      <c r="P35" t="n">
        <v>163.43</v>
      </c>
      <c r="Q35" t="n">
        <v>624.05</v>
      </c>
      <c r="R35" t="n">
        <v>40.12</v>
      </c>
      <c r="S35" t="n">
        <v>29.8</v>
      </c>
      <c r="T35" t="n">
        <v>4048.66</v>
      </c>
      <c r="U35" t="n">
        <v>0.74</v>
      </c>
      <c r="V35" t="n">
        <v>0.85</v>
      </c>
      <c r="W35" t="n">
        <v>2.38</v>
      </c>
      <c r="X35" t="n">
        <v>0.26</v>
      </c>
      <c r="Y35" t="n">
        <v>1</v>
      </c>
      <c r="Z35" t="n">
        <v>10</v>
      </c>
      <c r="AA35" t="n">
        <v>382.7008793906265</v>
      </c>
      <c r="AB35" t="n">
        <v>523.6282267534723</v>
      </c>
      <c r="AC35" t="n">
        <v>473.653883708952</v>
      </c>
      <c r="AD35" t="n">
        <v>382700.8793906265</v>
      </c>
      <c r="AE35" t="n">
        <v>523628.2267534722</v>
      </c>
      <c r="AF35" t="n">
        <v>2.577342218798282e-06</v>
      </c>
      <c r="AG35" t="n">
        <v>12.51736111111111</v>
      </c>
      <c r="AH35" t="n">
        <v>473653.883708952</v>
      </c>
    </row>
    <row r="36">
      <c r="A36" t="n">
        <v>34</v>
      </c>
      <c r="B36" t="n">
        <v>125</v>
      </c>
      <c r="C36" t="inlineStr">
        <is>
          <t xml:space="preserve">CONCLUIDO	</t>
        </is>
      </c>
      <c r="D36" t="n">
        <v>6.9349</v>
      </c>
      <c r="E36" t="n">
        <v>14.42</v>
      </c>
      <c r="F36" t="n">
        <v>11</v>
      </c>
      <c r="G36" t="n">
        <v>47.15</v>
      </c>
      <c r="H36" t="n">
        <v>0.66</v>
      </c>
      <c r="I36" t="n">
        <v>14</v>
      </c>
      <c r="J36" t="n">
        <v>257.92</v>
      </c>
      <c r="K36" t="n">
        <v>58.47</v>
      </c>
      <c r="L36" t="n">
        <v>9.5</v>
      </c>
      <c r="M36" t="n">
        <v>12</v>
      </c>
      <c r="N36" t="n">
        <v>64.95</v>
      </c>
      <c r="O36" t="n">
        <v>32044.25</v>
      </c>
      <c r="P36" t="n">
        <v>162.48</v>
      </c>
      <c r="Q36" t="n">
        <v>623.97</v>
      </c>
      <c r="R36" t="n">
        <v>40.24</v>
      </c>
      <c r="S36" t="n">
        <v>29.8</v>
      </c>
      <c r="T36" t="n">
        <v>4106.77</v>
      </c>
      <c r="U36" t="n">
        <v>0.74</v>
      </c>
      <c r="V36" t="n">
        <v>0.85</v>
      </c>
      <c r="W36" t="n">
        <v>2.37</v>
      </c>
      <c r="X36" t="n">
        <v>0.26</v>
      </c>
      <c r="Y36" t="n">
        <v>1</v>
      </c>
      <c r="Z36" t="n">
        <v>10</v>
      </c>
      <c r="AA36" t="n">
        <v>381.9402162501265</v>
      </c>
      <c r="AB36" t="n">
        <v>522.5874538865506</v>
      </c>
      <c r="AC36" t="n">
        <v>472.7124407437155</v>
      </c>
      <c r="AD36" t="n">
        <v>381940.2162501265</v>
      </c>
      <c r="AE36" t="n">
        <v>522587.4538865506</v>
      </c>
      <c r="AF36" t="n">
        <v>2.577565226936274e-06</v>
      </c>
      <c r="AG36" t="n">
        <v>12.51736111111111</v>
      </c>
      <c r="AH36" t="n">
        <v>472712.4407437156</v>
      </c>
    </row>
    <row r="37">
      <c r="A37" t="n">
        <v>35</v>
      </c>
      <c r="B37" t="n">
        <v>125</v>
      </c>
      <c r="C37" t="inlineStr">
        <is>
          <t xml:space="preserve">CONCLUIDO	</t>
        </is>
      </c>
      <c r="D37" t="n">
        <v>6.9666</v>
      </c>
      <c r="E37" t="n">
        <v>14.35</v>
      </c>
      <c r="F37" t="n">
        <v>10.98</v>
      </c>
      <c r="G37" t="n">
        <v>50.69</v>
      </c>
      <c r="H37" t="n">
        <v>0.67</v>
      </c>
      <c r="I37" t="n">
        <v>13</v>
      </c>
      <c r="J37" t="n">
        <v>258.38</v>
      </c>
      <c r="K37" t="n">
        <v>58.47</v>
      </c>
      <c r="L37" t="n">
        <v>9.75</v>
      </c>
      <c r="M37" t="n">
        <v>11</v>
      </c>
      <c r="N37" t="n">
        <v>65.16</v>
      </c>
      <c r="O37" t="n">
        <v>32100.97</v>
      </c>
      <c r="P37" t="n">
        <v>161.84</v>
      </c>
      <c r="Q37" t="n">
        <v>624</v>
      </c>
      <c r="R37" t="n">
        <v>39.77</v>
      </c>
      <c r="S37" t="n">
        <v>29.8</v>
      </c>
      <c r="T37" t="n">
        <v>3878.75</v>
      </c>
      <c r="U37" t="n">
        <v>0.75</v>
      </c>
      <c r="V37" t="n">
        <v>0.85</v>
      </c>
      <c r="W37" t="n">
        <v>2.37</v>
      </c>
      <c r="X37" t="n">
        <v>0.24</v>
      </c>
      <c r="Y37" t="n">
        <v>1</v>
      </c>
      <c r="Z37" t="n">
        <v>10</v>
      </c>
      <c r="AA37" t="n">
        <v>380.3894793562257</v>
      </c>
      <c r="AB37" t="n">
        <v>520.4656672546322</v>
      </c>
      <c r="AC37" t="n">
        <v>470.7931544500012</v>
      </c>
      <c r="AD37" t="n">
        <v>380389.4793562257</v>
      </c>
      <c r="AE37" t="n">
        <v>520465.6672546322</v>
      </c>
      <c r="AF37" t="n">
        <v>2.589347490226859e-06</v>
      </c>
      <c r="AG37" t="n">
        <v>12.45659722222222</v>
      </c>
      <c r="AH37" t="n">
        <v>470793.1544500012</v>
      </c>
    </row>
    <row r="38">
      <c r="A38" t="n">
        <v>36</v>
      </c>
      <c r="B38" t="n">
        <v>125</v>
      </c>
      <c r="C38" t="inlineStr">
        <is>
          <t xml:space="preserve">CONCLUIDO	</t>
        </is>
      </c>
      <c r="D38" t="n">
        <v>6.9597</v>
      </c>
      <c r="E38" t="n">
        <v>14.37</v>
      </c>
      <c r="F38" t="n">
        <v>11</v>
      </c>
      <c r="G38" t="n">
        <v>50.76</v>
      </c>
      <c r="H38" t="n">
        <v>0.6899999999999999</v>
      </c>
      <c r="I38" t="n">
        <v>13</v>
      </c>
      <c r="J38" t="n">
        <v>258.84</v>
      </c>
      <c r="K38" t="n">
        <v>58.47</v>
      </c>
      <c r="L38" t="n">
        <v>10</v>
      </c>
      <c r="M38" t="n">
        <v>11</v>
      </c>
      <c r="N38" t="n">
        <v>65.37</v>
      </c>
      <c r="O38" t="n">
        <v>32157.77</v>
      </c>
      <c r="P38" t="n">
        <v>161.94</v>
      </c>
      <c r="Q38" t="n">
        <v>623.99</v>
      </c>
      <c r="R38" t="n">
        <v>40.09</v>
      </c>
      <c r="S38" t="n">
        <v>29.8</v>
      </c>
      <c r="T38" t="n">
        <v>4039.75</v>
      </c>
      <c r="U38" t="n">
        <v>0.74</v>
      </c>
      <c r="V38" t="n">
        <v>0.85</v>
      </c>
      <c r="W38" t="n">
        <v>2.37</v>
      </c>
      <c r="X38" t="n">
        <v>0.25</v>
      </c>
      <c r="Y38" t="n">
        <v>1</v>
      </c>
      <c r="Z38" t="n">
        <v>10</v>
      </c>
      <c r="AA38" t="n">
        <v>380.724948312946</v>
      </c>
      <c r="AB38" t="n">
        <v>520.9246706810628</v>
      </c>
      <c r="AC38" t="n">
        <v>471.2083512336287</v>
      </c>
      <c r="AD38" t="n">
        <v>380724.948312946</v>
      </c>
      <c r="AE38" t="n">
        <v>520924.6706810629</v>
      </c>
      <c r="AF38" t="n">
        <v>2.58678289663995e-06</v>
      </c>
      <c r="AG38" t="n">
        <v>12.47395833333333</v>
      </c>
      <c r="AH38" t="n">
        <v>471208.3512336287</v>
      </c>
    </row>
    <row r="39">
      <c r="A39" t="n">
        <v>37</v>
      </c>
      <c r="B39" t="n">
        <v>125</v>
      </c>
      <c r="C39" t="inlineStr">
        <is>
          <t xml:space="preserve">CONCLUIDO	</t>
        </is>
      </c>
      <c r="D39" t="n">
        <v>6.9616</v>
      </c>
      <c r="E39" t="n">
        <v>14.36</v>
      </c>
      <c r="F39" t="n">
        <v>10.99</v>
      </c>
      <c r="G39" t="n">
        <v>50.74</v>
      </c>
      <c r="H39" t="n">
        <v>0.7</v>
      </c>
      <c r="I39" t="n">
        <v>13</v>
      </c>
      <c r="J39" t="n">
        <v>259.3</v>
      </c>
      <c r="K39" t="n">
        <v>58.47</v>
      </c>
      <c r="L39" t="n">
        <v>10.25</v>
      </c>
      <c r="M39" t="n">
        <v>11</v>
      </c>
      <c r="N39" t="n">
        <v>65.58</v>
      </c>
      <c r="O39" t="n">
        <v>32214.64</v>
      </c>
      <c r="P39" t="n">
        <v>161.26</v>
      </c>
      <c r="Q39" t="n">
        <v>624.0700000000001</v>
      </c>
      <c r="R39" t="n">
        <v>39.95</v>
      </c>
      <c r="S39" t="n">
        <v>29.8</v>
      </c>
      <c r="T39" t="n">
        <v>3968.09</v>
      </c>
      <c r="U39" t="n">
        <v>0.75</v>
      </c>
      <c r="V39" t="n">
        <v>0.85</v>
      </c>
      <c r="W39" t="n">
        <v>2.37</v>
      </c>
      <c r="X39" t="n">
        <v>0.25</v>
      </c>
      <c r="Y39" t="n">
        <v>1</v>
      </c>
      <c r="Z39" t="n">
        <v>10</v>
      </c>
      <c r="AA39" t="n">
        <v>380.1032745733734</v>
      </c>
      <c r="AB39" t="n">
        <v>520.0740692442698</v>
      </c>
      <c r="AC39" t="n">
        <v>470.4389300041366</v>
      </c>
      <c r="AD39" t="n">
        <v>380103.2745733734</v>
      </c>
      <c r="AE39" t="n">
        <v>520074.0692442699</v>
      </c>
      <c r="AF39" t="n">
        <v>2.587489089076924e-06</v>
      </c>
      <c r="AG39" t="n">
        <v>12.46527777777778</v>
      </c>
      <c r="AH39" t="n">
        <v>470438.9300041366</v>
      </c>
    </row>
    <row r="40">
      <c r="A40" t="n">
        <v>38</v>
      </c>
      <c r="B40" t="n">
        <v>125</v>
      </c>
      <c r="C40" t="inlineStr">
        <is>
          <t xml:space="preserve">CONCLUIDO	</t>
        </is>
      </c>
      <c r="D40" t="n">
        <v>6.998</v>
      </c>
      <c r="E40" t="n">
        <v>14.29</v>
      </c>
      <c r="F40" t="n">
        <v>10.97</v>
      </c>
      <c r="G40" t="n">
        <v>54.83</v>
      </c>
      <c r="H40" t="n">
        <v>0.72</v>
      </c>
      <c r="I40" t="n">
        <v>12</v>
      </c>
      <c r="J40" t="n">
        <v>259.76</v>
      </c>
      <c r="K40" t="n">
        <v>58.47</v>
      </c>
      <c r="L40" t="n">
        <v>10.5</v>
      </c>
      <c r="M40" t="n">
        <v>10</v>
      </c>
      <c r="N40" t="n">
        <v>65.79000000000001</v>
      </c>
      <c r="O40" t="n">
        <v>32271.6</v>
      </c>
      <c r="P40" t="n">
        <v>159.93</v>
      </c>
      <c r="Q40" t="n">
        <v>623.97</v>
      </c>
      <c r="R40" t="n">
        <v>39</v>
      </c>
      <c r="S40" t="n">
        <v>29.8</v>
      </c>
      <c r="T40" t="n">
        <v>3497.74</v>
      </c>
      <c r="U40" t="n">
        <v>0.76</v>
      </c>
      <c r="V40" t="n">
        <v>0.85</v>
      </c>
      <c r="W40" t="n">
        <v>2.38</v>
      </c>
      <c r="X40" t="n">
        <v>0.22</v>
      </c>
      <c r="Y40" t="n">
        <v>1</v>
      </c>
      <c r="Z40" t="n">
        <v>10</v>
      </c>
      <c r="AA40" t="n">
        <v>378.0840989669545</v>
      </c>
      <c r="AB40" t="n">
        <v>517.3113440998268</v>
      </c>
      <c r="AC40" t="n">
        <v>467.93987546997</v>
      </c>
      <c r="AD40" t="n">
        <v>378084.0989669545</v>
      </c>
      <c r="AE40" t="n">
        <v>517311.3440998268</v>
      </c>
      <c r="AF40" t="n">
        <v>2.601018249448449e-06</v>
      </c>
      <c r="AG40" t="n">
        <v>12.40451388888889</v>
      </c>
      <c r="AH40" t="n">
        <v>467939.8754699701</v>
      </c>
    </row>
    <row r="41">
      <c r="A41" t="n">
        <v>39</v>
      </c>
      <c r="B41" t="n">
        <v>125</v>
      </c>
      <c r="C41" t="inlineStr">
        <is>
          <t xml:space="preserve">CONCLUIDO	</t>
        </is>
      </c>
      <c r="D41" t="n">
        <v>6.9961</v>
      </c>
      <c r="E41" t="n">
        <v>14.29</v>
      </c>
      <c r="F41" t="n">
        <v>10.97</v>
      </c>
      <c r="G41" t="n">
        <v>54.85</v>
      </c>
      <c r="H41" t="n">
        <v>0.74</v>
      </c>
      <c r="I41" t="n">
        <v>12</v>
      </c>
      <c r="J41" t="n">
        <v>260.23</v>
      </c>
      <c r="K41" t="n">
        <v>58.47</v>
      </c>
      <c r="L41" t="n">
        <v>10.75</v>
      </c>
      <c r="M41" t="n">
        <v>10</v>
      </c>
      <c r="N41" t="n">
        <v>66</v>
      </c>
      <c r="O41" t="n">
        <v>32328.64</v>
      </c>
      <c r="P41" t="n">
        <v>159.84</v>
      </c>
      <c r="Q41" t="n">
        <v>624</v>
      </c>
      <c r="R41" t="n">
        <v>39.25</v>
      </c>
      <c r="S41" t="n">
        <v>29.8</v>
      </c>
      <c r="T41" t="n">
        <v>3620.82</v>
      </c>
      <c r="U41" t="n">
        <v>0.76</v>
      </c>
      <c r="V41" t="n">
        <v>0.85</v>
      </c>
      <c r="W41" t="n">
        <v>2.37</v>
      </c>
      <c r="X41" t="n">
        <v>0.22</v>
      </c>
      <c r="Y41" t="n">
        <v>1</v>
      </c>
      <c r="Z41" t="n">
        <v>10</v>
      </c>
      <c r="AA41" t="n">
        <v>378.0605295769258</v>
      </c>
      <c r="AB41" t="n">
        <v>517.2790954205814</v>
      </c>
      <c r="AC41" t="n">
        <v>467.9107045594106</v>
      </c>
      <c r="AD41" t="n">
        <v>378060.5295769258</v>
      </c>
      <c r="AE41" t="n">
        <v>517279.0954205814</v>
      </c>
      <c r="AF41" t="n">
        <v>2.600312057011474e-06</v>
      </c>
      <c r="AG41" t="n">
        <v>12.40451388888889</v>
      </c>
      <c r="AH41" t="n">
        <v>467910.7045594106</v>
      </c>
    </row>
    <row r="42">
      <c r="A42" t="n">
        <v>40</v>
      </c>
      <c r="B42" t="n">
        <v>125</v>
      </c>
      <c r="C42" t="inlineStr">
        <is>
          <t xml:space="preserve">CONCLUIDO	</t>
        </is>
      </c>
      <c r="D42" t="n">
        <v>6.9969</v>
      </c>
      <c r="E42" t="n">
        <v>14.29</v>
      </c>
      <c r="F42" t="n">
        <v>10.97</v>
      </c>
      <c r="G42" t="n">
        <v>54.84</v>
      </c>
      <c r="H42" t="n">
        <v>0.75</v>
      </c>
      <c r="I42" t="n">
        <v>12</v>
      </c>
      <c r="J42" t="n">
        <v>260.69</v>
      </c>
      <c r="K42" t="n">
        <v>58.47</v>
      </c>
      <c r="L42" t="n">
        <v>11</v>
      </c>
      <c r="M42" t="n">
        <v>10</v>
      </c>
      <c r="N42" t="n">
        <v>66.20999999999999</v>
      </c>
      <c r="O42" t="n">
        <v>32385.75</v>
      </c>
      <c r="P42" t="n">
        <v>159.71</v>
      </c>
      <c r="Q42" t="n">
        <v>623.97</v>
      </c>
      <c r="R42" t="n">
        <v>39.23</v>
      </c>
      <c r="S42" t="n">
        <v>29.8</v>
      </c>
      <c r="T42" t="n">
        <v>3611.68</v>
      </c>
      <c r="U42" t="n">
        <v>0.76</v>
      </c>
      <c r="V42" t="n">
        <v>0.85</v>
      </c>
      <c r="W42" t="n">
        <v>2.37</v>
      </c>
      <c r="X42" t="n">
        <v>0.22</v>
      </c>
      <c r="Y42" t="n">
        <v>1</v>
      </c>
      <c r="Z42" t="n">
        <v>10</v>
      </c>
      <c r="AA42" t="n">
        <v>377.9398720895331</v>
      </c>
      <c r="AB42" t="n">
        <v>517.1140065232981</v>
      </c>
      <c r="AC42" t="n">
        <v>467.7613715147802</v>
      </c>
      <c r="AD42" t="n">
        <v>377939.8720895331</v>
      </c>
      <c r="AE42" t="n">
        <v>517114.0065232981</v>
      </c>
      <c r="AF42" t="n">
        <v>2.600609401195463e-06</v>
      </c>
      <c r="AG42" t="n">
        <v>12.40451388888889</v>
      </c>
      <c r="AH42" t="n">
        <v>467761.3715147802</v>
      </c>
    </row>
    <row r="43">
      <c r="A43" t="n">
        <v>41</v>
      </c>
      <c r="B43" t="n">
        <v>125</v>
      </c>
      <c r="C43" t="inlineStr">
        <is>
          <t xml:space="preserve">CONCLUIDO	</t>
        </is>
      </c>
      <c r="D43" t="n">
        <v>6.994</v>
      </c>
      <c r="E43" t="n">
        <v>14.3</v>
      </c>
      <c r="F43" t="n">
        <v>10.97</v>
      </c>
      <c r="G43" t="n">
        <v>54.87</v>
      </c>
      <c r="H43" t="n">
        <v>0.77</v>
      </c>
      <c r="I43" t="n">
        <v>12</v>
      </c>
      <c r="J43" t="n">
        <v>261.15</v>
      </c>
      <c r="K43" t="n">
        <v>58.47</v>
      </c>
      <c r="L43" t="n">
        <v>11.25</v>
      </c>
      <c r="M43" t="n">
        <v>10</v>
      </c>
      <c r="N43" t="n">
        <v>66.43000000000001</v>
      </c>
      <c r="O43" t="n">
        <v>32442.95</v>
      </c>
      <c r="P43" t="n">
        <v>158.99</v>
      </c>
      <c r="Q43" t="n">
        <v>623.99</v>
      </c>
      <c r="R43" t="n">
        <v>39.45</v>
      </c>
      <c r="S43" t="n">
        <v>29.8</v>
      </c>
      <c r="T43" t="n">
        <v>3722.6</v>
      </c>
      <c r="U43" t="n">
        <v>0.76</v>
      </c>
      <c r="V43" t="n">
        <v>0.85</v>
      </c>
      <c r="W43" t="n">
        <v>2.37</v>
      </c>
      <c r="X43" t="n">
        <v>0.23</v>
      </c>
      <c r="Y43" t="n">
        <v>1</v>
      </c>
      <c r="Z43" t="n">
        <v>10</v>
      </c>
      <c r="AA43" t="n">
        <v>377.4504875891721</v>
      </c>
      <c r="AB43" t="n">
        <v>516.4444090597837</v>
      </c>
      <c r="AC43" t="n">
        <v>467.1556794933977</v>
      </c>
      <c r="AD43" t="n">
        <v>377450.4875891721</v>
      </c>
      <c r="AE43" t="n">
        <v>516444.4090597837</v>
      </c>
      <c r="AF43" t="n">
        <v>2.599531528528501e-06</v>
      </c>
      <c r="AG43" t="n">
        <v>12.41319444444444</v>
      </c>
      <c r="AH43" t="n">
        <v>467155.6794933977</v>
      </c>
    </row>
    <row r="44">
      <c r="A44" t="n">
        <v>42</v>
      </c>
      <c r="B44" t="n">
        <v>125</v>
      </c>
      <c r="C44" t="inlineStr">
        <is>
          <t xml:space="preserve">CONCLUIDO	</t>
        </is>
      </c>
      <c r="D44" t="n">
        <v>7.0374</v>
      </c>
      <c r="E44" t="n">
        <v>14.21</v>
      </c>
      <c r="F44" t="n">
        <v>10.93</v>
      </c>
      <c r="G44" t="n">
        <v>59.64</v>
      </c>
      <c r="H44" t="n">
        <v>0.78</v>
      </c>
      <c r="I44" t="n">
        <v>11</v>
      </c>
      <c r="J44" t="n">
        <v>261.62</v>
      </c>
      <c r="K44" t="n">
        <v>58.47</v>
      </c>
      <c r="L44" t="n">
        <v>11.5</v>
      </c>
      <c r="M44" t="n">
        <v>9</v>
      </c>
      <c r="N44" t="n">
        <v>66.64</v>
      </c>
      <c r="O44" t="n">
        <v>32500.22</v>
      </c>
      <c r="P44" t="n">
        <v>157.81</v>
      </c>
      <c r="Q44" t="n">
        <v>624.01</v>
      </c>
      <c r="R44" t="n">
        <v>38.15</v>
      </c>
      <c r="S44" t="n">
        <v>29.8</v>
      </c>
      <c r="T44" t="n">
        <v>3076.2</v>
      </c>
      <c r="U44" t="n">
        <v>0.78</v>
      </c>
      <c r="V44" t="n">
        <v>0.85</v>
      </c>
      <c r="W44" t="n">
        <v>2.37</v>
      </c>
      <c r="X44" t="n">
        <v>0.19</v>
      </c>
      <c r="Y44" t="n">
        <v>1</v>
      </c>
      <c r="Z44" t="n">
        <v>10</v>
      </c>
      <c r="AA44" t="n">
        <v>375.3183564361285</v>
      </c>
      <c r="AB44" t="n">
        <v>513.5271331532016</v>
      </c>
      <c r="AC44" t="n">
        <v>464.5168243049172</v>
      </c>
      <c r="AD44" t="n">
        <v>375318.3564361285</v>
      </c>
      <c r="AE44" t="n">
        <v>513527.1331532015</v>
      </c>
      <c r="AF44" t="n">
        <v>2.615662450509933e-06</v>
      </c>
      <c r="AG44" t="n">
        <v>12.33506944444444</v>
      </c>
      <c r="AH44" t="n">
        <v>464516.8243049172</v>
      </c>
    </row>
    <row r="45">
      <c r="A45" t="n">
        <v>43</v>
      </c>
      <c r="B45" t="n">
        <v>125</v>
      </c>
      <c r="C45" t="inlineStr">
        <is>
          <t xml:space="preserve">CONCLUIDO	</t>
        </is>
      </c>
      <c r="D45" t="n">
        <v>7.0332</v>
      </c>
      <c r="E45" t="n">
        <v>14.22</v>
      </c>
      <c r="F45" t="n">
        <v>10.94</v>
      </c>
      <c r="G45" t="n">
        <v>59.68</v>
      </c>
      <c r="H45" t="n">
        <v>0.8</v>
      </c>
      <c r="I45" t="n">
        <v>11</v>
      </c>
      <c r="J45" t="n">
        <v>262.08</v>
      </c>
      <c r="K45" t="n">
        <v>58.47</v>
      </c>
      <c r="L45" t="n">
        <v>11.75</v>
      </c>
      <c r="M45" t="n">
        <v>9</v>
      </c>
      <c r="N45" t="n">
        <v>66.86</v>
      </c>
      <c r="O45" t="n">
        <v>32557.58</v>
      </c>
      <c r="P45" t="n">
        <v>157.89</v>
      </c>
      <c r="Q45" t="n">
        <v>623.98</v>
      </c>
      <c r="R45" t="n">
        <v>38.52</v>
      </c>
      <c r="S45" t="n">
        <v>29.8</v>
      </c>
      <c r="T45" t="n">
        <v>3264.05</v>
      </c>
      <c r="U45" t="n">
        <v>0.77</v>
      </c>
      <c r="V45" t="n">
        <v>0.85</v>
      </c>
      <c r="W45" t="n">
        <v>2.37</v>
      </c>
      <c r="X45" t="n">
        <v>0.19</v>
      </c>
      <c r="Y45" t="n">
        <v>1</v>
      </c>
      <c r="Z45" t="n">
        <v>10</v>
      </c>
      <c r="AA45" t="n">
        <v>375.5230020884583</v>
      </c>
      <c r="AB45" t="n">
        <v>513.8071383630482</v>
      </c>
      <c r="AC45" t="n">
        <v>464.770106210526</v>
      </c>
      <c r="AD45" t="n">
        <v>375523.0020884583</v>
      </c>
      <c r="AE45" t="n">
        <v>513807.1383630482</v>
      </c>
      <c r="AF45" t="n">
        <v>2.614101393543988e-06</v>
      </c>
      <c r="AG45" t="n">
        <v>12.34375</v>
      </c>
      <c r="AH45" t="n">
        <v>464770.106210526</v>
      </c>
    </row>
    <row r="46">
      <c r="A46" t="n">
        <v>44</v>
      </c>
      <c r="B46" t="n">
        <v>125</v>
      </c>
      <c r="C46" t="inlineStr">
        <is>
          <t xml:space="preserve">CONCLUIDO	</t>
        </is>
      </c>
      <c r="D46" t="n">
        <v>7.0266</v>
      </c>
      <c r="E46" t="n">
        <v>14.23</v>
      </c>
      <c r="F46" t="n">
        <v>10.96</v>
      </c>
      <c r="G46" t="n">
        <v>59.76</v>
      </c>
      <c r="H46" t="n">
        <v>0.8100000000000001</v>
      </c>
      <c r="I46" t="n">
        <v>11</v>
      </c>
      <c r="J46" t="n">
        <v>262.55</v>
      </c>
      <c r="K46" t="n">
        <v>58.47</v>
      </c>
      <c r="L46" t="n">
        <v>12</v>
      </c>
      <c r="M46" t="n">
        <v>9</v>
      </c>
      <c r="N46" t="n">
        <v>67.06999999999999</v>
      </c>
      <c r="O46" t="n">
        <v>32615.02</v>
      </c>
      <c r="P46" t="n">
        <v>157.72</v>
      </c>
      <c r="Q46" t="n">
        <v>623.97</v>
      </c>
      <c r="R46" t="n">
        <v>38.73</v>
      </c>
      <c r="S46" t="n">
        <v>29.8</v>
      </c>
      <c r="T46" t="n">
        <v>3366.03</v>
      </c>
      <c r="U46" t="n">
        <v>0.77</v>
      </c>
      <c r="V46" t="n">
        <v>0.85</v>
      </c>
      <c r="W46" t="n">
        <v>2.37</v>
      </c>
      <c r="X46" t="n">
        <v>0.21</v>
      </c>
      <c r="Y46" t="n">
        <v>1</v>
      </c>
      <c r="Z46" t="n">
        <v>10</v>
      </c>
      <c r="AA46" t="n">
        <v>375.6341976724063</v>
      </c>
      <c r="AB46" t="n">
        <v>513.9592810666088</v>
      </c>
      <c r="AC46" t="n">
        <v>464.9077286279925</v>
      </c>
      <c r="AD46" t="n">
        <v>375634.1976724063</v>
      </c>
      <c r="AE46" t="n">
        <v>513959.2810666088</v>
      </c>
      <c r="AF46" t="n">
        <v>2.611648304026075e-06</v>
      </c>
      <c r="AG46" t="n">
        <v>12.35243055555556</v>
      </c>
      <c r="AH46" t="n">
        <v>464907.7286279924</v>
      </c>
    </row>
    <row r="47">
      <c r="A47" t="n">
        <v>45</v>
      </c>
      <c r="B47" t="n">
        <v>125</v>
      </c>
      <c r="C47" t="inlineStr">
        <is>
          <t xml:space="preserve">CONCLUIDO	</t>
        </is>
      </c>
      <c r="D47" t="n">
        <v>7.0286</v>
      </c>
      <c r="E47" t="n">
        <v>14.23</v>
      </c>
      <c r="F47" t="n">
        <v>10.95</v>
      </c>
      <c r="G47" t="n">
        <v>59.73</v>
      </c>
      <c r="H47" t="n">
        <v>0.83</v>
      </c>
      <c r="I47" t="n">
        <v>11</v>
      </c>
      <c r="J47" t="n">
        <v>263.01</v>
      </c>
      <c r="K47" t="n">
        <v>58.47</v>
      </c>
      <c r="L47" t="n">
        <v>12.25</v>
      </c>
      <c r="M47" t="n">
        <v>9</v>
      </c>
      <c r="N47" t="n">
        <v>67.29000000000001</v>
      </c>
      <c r="O47" t="n">
        <v>32672.53</v>
      </c>
      <c r="P47" t="n">
        <v>156.47</v>
      </c>
      <c r="Q47" t="n">
        <v>624.01</v>
      </c>
      <c r="R47" t="n">
        <v>38.69</v>
      </c>
      <c r="S47" t="n">
        <v>29.8</v>
      </c>
      <c r="T47" t="n">
        <v>3347.05</v>
      </c>
      <c r="U47" t="n">
        <v>0.77</v>
      </c>
      <c r="V47" t="n">
        <v>0.85</v>
      </c>
      <c r="W47" t="n">
        <v>2.37</v>
      </c>
      <c r="X47" t="n">
        <v>0.2</v>
      </c>
      <c r="Y47" t="n">
        <v>1</v>
      </c>
      <c r="Z47" t="n">
        <v>10</v>
      </c>
      <c r="AA47" t="n">
        <v>374.5761004767846</v>
      </c>
      <c r="AB47" t="n">
        <v>512.5115458036055</v>
      </c>
      <c r="AC47" t="n">
        <v>463.5981631865808</v>
      </c>
      <c r="AD47" t="n">
        <v>374576.1004767846</v>
      </c>
      <c r="AE47" t="n">
        <v>512511.5458036055</v>
      </c>
      <c r="AF47" t="n">
        <v>2.612391664486048e-06</v>
      </c>
      <c r="AG47" t="n">
        <v>12.35243055555556</v>
      </c>
      <c r="AH47" t="n">
        <v>463598.1631865809</v>
      </c>
    </row>
    <row r="48">
      <c r="A48" t="n">
        <v>46</v>
      </c>
      <c r="B48" t="n">
        <v>125</v>
      </c>
      <c r="C48" t="inlineStr">
        <is>
          <t xml:space="preserve">CONCLUIDO	</t>
        </is>
      </c>
      <c r="D48" t="n">
        <v>7.0617</v>
      </c>
      <c r="E48" t="n">
        <v>14.16</v>
      </c>
      <c r="F48" t="n">
        <v>10.93</v>
      </c>
      <c r="G48" t="n">
        <v>65.59</v>
      </c>
      <c r="H48" t="n">
        <v>0.84</v>
      </c>
      <c r="I48" t="n">
        <v>10</v>
      </c>
      <c r="J48" t="n">
        <v>263.48</v>
      </c>
      <c r="K48" t="n">
        <v>58.47</v>
      </c>
      <c r="L48" t="n">
        <v>12.5</v>
      </c>
      <c r="M48" t="n">
        <v>8</v>
      </c>
      <c r="N48" t="n">
        <v>67.51000000000001</v>
      </c>
      <c r="O48" t="n">
        <v>32730.13</v>
      </c>
      <c r="P48" t="n">
        <v>155.87</v>
      </c>
      <c r="Q48" t="n">
        <v>623.97</v>
      </c>
      <c r="R48" t="n">
        <v>38.09</v>
      </c>
      <c r="S48" t="n">
        <v>29.8</v>
      </c>
      <c r="T48" t="n">
        <v>3053</v>
      </c>
      <c r="U48" t="n">
        <v>0.78</v>
      </c>
      <c r="V48" t="n">
        <v>0.85</v>
      </c>
      <c r="W48" t="n">
        <v>2.37</v>
      </c>
      <c r="X48" t="n">
        <v>0.18</v>
      </c>
      <c r="Y48" t="n">
        <v>1</v>
      </c>
      <c r="Z48" t="n">
        <v>10</v>
      </c>
      <c r="AA48" t="n">
        <v>373.2444552837803</v>
      </c>
      <c r="AB48" t="n">
        <v>510.6895301024972</v>
      </c>
      <c r="AC48" t="n">
        <v>461.9500381067713</v>
      </c>
      <c r="AD48" t="n">
        <v>373244.4552837803</v>
      </c>
      <c r="AE48" t="n">
        <v>510689.5301024972</v>
      </c>
      <c r="AF48" t="n">
        <v>2.624694280098615e-06</v>
      </c>
      <c r="AG48" t="n">
        <v>12.29166666666667</v>
      </c>
      <c r="AH48" t="n">
        <v>461950.0381067713</v>
      </c>
    </row>
    <row r="49">
      <c r="A49" t="n">
        <v>47</v>
      </c>
      <c r="B49" t="n">
        <v>125</v>
      </c>
      <c r="C49" t="inlineStr">
        <is>
          <t xml:space="preserve">CONCLUIDO	</t>
        </is>
      </c>
      <c r="D49" t="n">
        <v>7.0659</v>
      </c>
      <c r="E49" t="n">
        <v>14.15</v>
      </c>
      <c r="F49" t="n">
        <v>10.92</v>
      </c>
      <c r="G49" t="n">
        <v>65.54000000000001</v>
      </c>
      <c r="H49" t="n">
        <v>0.86</v>
      </c>
      <c r="I49" t="n">
        <v>10</v>
      </c>
      <c r="J49" t="n">
        <v>263.95</v>
      </c>
      <c r="K49" t="n">
        <v>58.47</v>
      </c>
      <c r="L49" t="n">
        <v>12.75</v>
      </c>
      <c r="M49" t="n">
        <v>8</v>
      </c>
      <c r="N49" t="n">
        <v>67.72</v>
      </c>
      <c r="O49" t="n">
        <v>32787.82</v>
      </c>
      <c r="P49" t="n">
        <v>155.54</v>
      </c>
      <c r="Q49" t="n">
        <v>623.97</v>
      </c>
      <c r="R49" t="n">
        <v>37.82</v>
      </c>
      <c r="S49" t="n">
        <v>29.8</v>
      </c>
      <c r="T49" t="n">
        <v>2918.93</v>
      </c>
      <c r="U49" t="n">
        <v>0.79</v>
      </c>
      <c r="V49" t="n">
        <v>0.86</v>
      </c>
      <c r="W49" t="n">
        <v>2.37</v>
      </c>
      <c r="X49" t="n">
        <v>0.18</v>
      </c>
      <c r="Y49" t="n">
        <v>1</v>
      </c>
      <c r="Z49" t="n">
        <v>10</v>
      </c>
      <c r="AA49" t="n">
        <v>372.84944643015</v>
      </c>
      <c r="AB49" t="n">
        <v>510.1490615623996</v>
      </c>
      <c r="AC49" t="n">
        <v>461.4611511255882</v>
      </c>
      <c r="AD49" t="n">
        <v>372849.44643015</v>
      </c>
      <c r="AE49" t="n">
        <v>510149.0615623996</v>
      </c>
      <c r="AF49" t="n">
        <v>2.62625533706456e-06</v>
      </c>
      <c r="AG49" t="n">
        <v>12.28298611111111</v>
      </c>
      <c r="AH49" t="n">
        <v>461461.1511255882</v>
      </c>
    </row>
    <row r="50">
      <c r="A50" t="n">
        <v>48</v>
      </c>
      <c r="B50" t="n">
        <v>125</v>
      </c>
      <c r="C50" t="inlineStr">
        <is>
          <t xml:space="preserve">CONCLUIDO	</t>
        </is>
      </c>
      <c r="D50" t="n">
        <v>7.0648</v>
      </c>
      <c r="E50" t="n">
        <v>14.15</v>
      </c>
      <c r="F50" t="n">
        <v>10.93</v>
      </c>
      <c r="G50" t="n">
        <v>65.55</v>
      </c>
      <c r="H50" t="n">
        <v>0.87</v>
      </c>
      <c r="I50" t="n">
        <v>10</v>
      </c>
      <c r="J50" t="n">
        <v>264.42</v>
      </c>
      <c r="K50" t="n">
        <v>58.47</v>
      </c>
      <c r="L50" t="n">
        <v>13</v>
      </c>
      <c r="M50" t="n">
        <v>8</v>
      </c>
      <c r="N50" t="n">
        <v>67.94</v>
      </c>
      <c r="O50" t="n">
        <v>32845.58</v>
      </c>
      <c r="P50" t="n">
        <v>155.58</v>
      </c>
      <c r="Q50" t="n">
        <v>623.97</v>
      </c>
      <c r="R50" t="n">
        <v>37.87</v>
      </c>
      <c r="S50" t="n">
        <v>29.8</v>
      </c>
      <c r="T50" t="n">
        <v>2943.56</v>
      </c>
      <c r="U50" t="n">
        <v>0.79</v>
      </c>
      <c r="V50" t="n">
        <v>0.85</v>
      </c>
      <c r="W50" t="n">
        <v>2.37</v>
      </c>
      <c r="X50" t="n">
        <v>0.18</v>
      </c>
      <c r="Y50" t="n">
        <v>1</v>
      </c>
      <c r="Z50" t="n">
        <v>10</v>
      </c>
      <c r="AA50" t="n">
        <v>372.9481643097307</v>
      </c>
      <c r="AB50" t="n">
        <v>510.2841317203672</v>
      </c>
      <c r="AC50" t="n">
        <v>461.5833303772516</v>
      </c>
      <c r="AD50" t="n">
        <v>372948.1643097306</v>
      </c>
      <c r="AE50" t="n">
        <v>510284.1317203672</v>
      </c>
      <c r="AF50" t="n">
        <v>2.625846488811575e-06</v>
      </c>
      <c r="AG50" t="n">
        <v>12.28298611111111</v>
      </c>
      <c r="AH50" t="n">
        <v>461583.3303772516</v>
      </c>
    </row>
    <row r="51">
      <c r="A51" t="n">
        <v>49</v>
      </c>
      <c r="B51" t="n">
        <v>125</v>
      </c>
      <c r="C51" t="inlineStr">
        <is>
          <t xml:space="preserve">CONCLUIDO	</t>
        </is>
      </c>
      <c r="D51" t="n">
        <v>7.0644</v>
      </c>
      <c r="E51" t="n">
        <v>14.16</v>
      </c>
      <c r="F51" t="n">
        <v>10.93</v>
      </c>
      <c r="G51" t="n">
        <v>65.56</v>
      </c>
      <c r="H51" t="n">
        <v>0.89</v>
      </c>
      <c r="I51" t="n">
        <v>10</v>
      </c>
      <c r="J51" t="n">
        <v>264.89</v>
      </c>
      <c r="K51" t="n">
        <v>58.47</v>
      </c>
      <c r="L51" t="n">
        <v>13.25</v>
      </c>
      <c r="M51" t="n">
        <v>8</v>
      </c>
      <c r="N51" t="n">
        <v>68.16</v>
      </c>
      <c r="O51" t="n">
        <v>32903.43</v>
      </c>
      <c r="P51" t="n">
        <v>154.89</v>
      </c>
      <c r="Q51" t="n">
        <v>623.97</v>
      </c>
      <c r="R51" t="n">
        <v>37.93</v>
      </c>
      <c r="S51" t="n">
        <v>29.8</v>
      </c>
      <c r="T51" t="n">
        <v>2972.62</v>
      </c>
      <c r="U51" t="n">
        <v>0.79</v>
      </c>
      <c r="V51" t="n">
        <v>0.85</v>
      </c>
      <c r="W51" t="n">
        <v>2.37</v>
      </c>
      <c r="X51" t="n">
        <v>0.18</v>
      </c>
      <c r="Y51" t="n">
        <v>1</v>
      </c>
      <c r="Z51" t="n">
        <v>10</v>
      </c>
      <c r="AA51" t="n">
        <v>372.426023791443</v>
      </c>
      <c r="AB51" t="n">
        <v>509.5697160280321</v>
      </c>
      <c r="AC51" t="n">
        <v>460.9370975159042</v>
      </c>
      <c r="AD51" t="n">
        <v>372426.023791443</v>
      </c>
      <c r="AE51" t="n">
        <v>509569.7160280321</v>
      </c>
      <c r="AF51" t="n">
        <v>2.62569781671958e-06</v>
      </c>
      <c r="AG51" t="n">
        <v>12.29166666666667</v>
      </c>
      <c r="AH51" t="n">
        <v>460937.0975159042</v>
      </c>
    </row>
    <row r="52">
      <c r="A52" t="n">
        <v>50</v>
      </c>
      <c r="B52" t="n">
        <v>125</v>
      </c>
      <c r="C52" t="inlineStr">
        <is>
          <t xml:space="preserve">CONCLUIDO	</t>
        </is>
      </c>
      <c r="D52" t="n">
        <v>7.0664</v>
      </c>
      <c r="E52" t="n">
        <v>14.15</v>
      </c>
      <c r="F52" t="n">
        <v>10.92</v>
      </c>
      <c r="G52" t="n">
        <v>65.53</v>
      </c>
      <c r="H52" t="n">
        <v>0.91</v>
      </c>
      <c r="I52" t="n">
        <v>10</v>
      </c>
      <c r="J52" t="n">
        <v>265.36</v>
      </c>
      <c r="K52" t="n">
        <v>58.47</v>
      </c>
      <c r="L52" t="n">
        <v>13.5</v>
      </c>
      <c r="M52" t="n">
        <v>8</v>
      </c>
      <c r="N52" t="n">
        <v>68.38</v>
      </c>
      <c r="O52" t="n">
        <v>32961.36</v>
      </c>
      <c r="P52" t="n">
        <v>154</v>
      </c>
      <c r="Q52" t="n">
        <v>624</v>
      </c>
      <c r="R52" t="n">
        <v>37.82</v>
      </c>
      <c r="S52" t="n">
        <v>29.8</v>
      </c>
      <c r="T52" t="n">
        <v>2919.64</v>
      </c>
      <c r="U52" t="n">
        <v>0.79</v>
      </c>
      <c r="V52" t="n">
        <v>0.86</v>
      </c>
      <c r="W52" t="n">
        <v>2.37</v>
      </c>
      <c r="X52" t="n">
        <v>0.18</v>
      </c>
      <c r="Y52" t="n">
        <v>1</v>
      </c>
      <c r="Z52" t="n">
        <v>10</v>
      </c>
      <c r="AA52" t="n">
        <v>371.6517369527019</v>
      </c>
      <c r="AB52" t="n">
        <v>508.5103026161422</v>
      </c>
      <c r="AC52" t="n">
        <v>459.978793033149</v>
      </c>
      <c r="AD52" t="n">
        <v>371651.7369527019</v>
      </c>
      <c r="AE52" t="n">
        <v>508510.3026161422</v>
      </c>
      <c r="AF52" t="n">
        <v>2.626441177179554e-06</v>
      </c>
      <c r="AG52" t="n">
        <v>12.28298611111111</v>
      </c>
      <c r="AH52" t="n">
        <v>459978.793033149</v>
      </c>
    </row>
    <row r="53">
      <c r="A53" t="n">
        <v>51</v>
      </c>
      <c r="B53" t="n">
        <v>125</v>
      </c>
      <c r="C53" t="inlineStr">
        <is>
          <t xml:space="preserve">CONCLUIDO	</t>
        </is>
      </c>
      <c r="D53" t="n">
        <v>7.0989</v>
      </c>
      <c r="E53" t="n">
        <v>14.09</v>
      </c>
      <c r="F53" t="n">
        <v>10.9</v>
      </c>
      <c r="G53" t="n">
        <v>72.7</v>
      </c>
      <c r="H53" t="n">
        <v>0.92</v>
      </c>
      <c r="I53" t="n">
        <v>9</v>
      </c>
      <c r="J53" t="n">
        <v>265.83</v>
      </c>
      <c r="K53" t="n">
        <v>58.47</v>
      </c>
      <c r="L53" t="n">
        <v>13.75</v>
      </c>
      <c r="M53" t="n">
        <v>7</v>
      </c>
      <c r="N53" t="n">
        <v>68.59999999999999</v>
      </c>
      <c r="O53" t="n">
        <v>33019.37</v>
      </c>
      <c r="P53" t="n">
        <v>152.7</v>
      </c>
      <c r="Q53" t="n">
        <v>623.97</v>
      </c>
      <c r="R53" t="n">
        <v>37.24</v>
      </c>
      <c r="S53" t="n">
        <v>29.8</v>
      </c>
      <c r="T53" t="n">
        <v>2632.02</v>
      </c>
      <c r="U53" t="n">
        <v>0.8</v>
      </c>
      <c r="V53" t="n">
        <v>0.86</v>
      </c>
      <c r="W53" t="n">
        <v>2.37</v>
      </c>
      <c r="X53" t="n">
        <v>0.16</v>
      </c>
      <c r="Y53" t="n">
        <v>1</v>
      </c>
      <c r="Z53" t="n">
        <v>10</v>
      </c>
      <c r="AA53" t="n">
        <v>369.8179995596747</v>
      </c>
      <c r="AB53" t="n">
        <v>506.001302216218</v>
      </c>
      <c r="AC53" t="n">
        <v>457.7092481099893</v>
      </c>
      <c r="AD53" t="n">
        <v>369817.9995596746</v>
      </c>
      <c r="AE53" t="n">
        <v>506001.302216218</v>
      </c>
      <c r="AF53" t="n">
        <v>2.638520784654129e-06</v>
      </c>
      <c r="AG53" t="n">
        <v>12.23090277777778</v>
      </c>
      <c r="AH53" t="n">
        <v>457709.2481099893</v>
      </c>
    </row>
    <row r="54">
      <c r="A54" t="n">
        <v>52</v>
      </c>
      <c r="B54" t="n">
        <v>125</v>
      </c>
      <c r="C54" t="inlineStr">
        <is>
          <t xml:space="preserve">CONCLUIDO	</t>
        </is>
      </c>
      <c r="D54" t="n">
        <v>7.0958</v>
      </c>
      <c r="E54" t="n">
        <v>14.09</v>
      </c>
      <c r="F54" t="n">
        <v>10.91</v>
      </c>
      <c r="G54" t="n">
        <v>72.73999999999999</v>
      </c>
      <c r="H54" t="n">
        <v>0.9399999999999999</v>
      </c>
      <c r="I54" t="n">
        <v>9</v>
      </c>
      <c r="J54" t="n">
        <v>266.3</v>
      </c>
      <c r="K54" t="n">
        <v>58.47</v>
      </c>
      <c r="L54" t="n">
        <v>14</v>
      </c>
      <c r="M54" t="n">
        <v>7</v>
      </c>
      <c r="N54" t="n">
        <v>68.81999999999999</v>
      </c>
      <c r="O54" t="n">
        <v>33077.47</v>
      </c>
      <c r="P54" t="n">
        <v>152.96</v>
      </c>
      <c r="Q54" t="n">
        <v>623.97</v>
      </c>
      <c r="R54" t="n">
        <v>37.46</v>
      </c>
      <c r="S54" t="n">
        <v>29.8</v>
      </c>
      <c r="T54" t="n">
        <v>2742</v>
      </c>
      <c r="U54" t="n">
        <v>0.8</v>
      </c>
      <c r="V54" t="n">
        <v>0.86</v>
      </c>
      <c r="W54" t="n">
        <v>2.37</v>
      </c>
      <c r="X54" t="n">
        <v>0.16</v>
      </c>
      <c r="Y54" t="n">
        <v>1</v>
      </c>
      <c r="Z54" t="n">
        <v>10</v>
      </c>
      <c r="AA54" t="n">
        <v>370.1304051669896</v>
      </c>
      <c r="AB54" t="n">
        <v>506.428749350509</v>
      </c>
      <c r="AC54" t="n">
        <v>458.0959002897096</v>
      </c>
      <c r="AD54" t="n">
        <v>370130.4051669896</v>
      </c>
      <c r="AE54" t="n">
        <v>506428.749350509</v>
      </c>
      <c r="AF54" t="n">
        <v>2.637368575941169e-06</v>
      </c>
      <c r="AG54" t="n">
        <v>12.23090277777778</v>
      </c>
      <c r="AH54" t="n">
        <v>458095.9002897096</v>
      </c>
    </row>
    <row r="55">
      <c r="A55" t="n">
        <v>53</v>
      </c>
      <c r="B55" t="n">
        <v>125</v>
      </c>
      <c r="C55" t="inlineStr">
        <is>
          <t xml:space="preserve">CONCLUIDO	</t>
        </is>
      </c>
      <c r="D55" t="n">
        <v>7.093</v>
      </c>
      <c r="E55" t="n">
        <v>14.1</v>
      </c>
      <c r="F55" t="n">
        <v>10.92</v>
      </c>
      <c r="G55" t="n">
        <v>72.78</v>
      </c>
      <c r="H55" t="n">
        <v>0.95</v>
      </c>
      <c r="I55" t="n">
        <v>9</v>
      </c>
      <c r="J55" t="n">
        <v>266.77</v>
      </c>
      <c r="K55" t="n">
        <v>58.47</v>
      </c>
      <c r="L55" t="n">
        <v>14.25</v>
      </c>
      <c r="M55" t="n">
        <v>7</v>
      </c>
      <c r="N55" t="n">
        <v>69.04000000000001</v>
      </c>
      <c r="O55" t="n">
        <v>33135.65</v>
      </c>
      <c r="P55" t="n">
        <v>153.13</v>
      </c>
      <c r="Q55" t="n">
        <v>623.97</v>
      </c>
      <c r="R55" t="n">
        <v>37.55</v>
      </c>
      <c r="S55" t="n">
        <v>29.8</v>
      </c>
      <c r="T55" t="n">
        <v>2789.99</v>
      </c>
      <c r="U55" t="n">
        <v>0.79</v>
      </c>
      <c r="V55" t="n">
        <v>0.86</v>
      </c>
      <c r="W55" t="n">
        <v>2.37</v>
      </c>
      <c r="X55" t="n">
        <v>0.17</v>
      </c>
      <c r="Y55" t="n">
        <v>1</v>
      </c>
      <c r="Z55" t="n">
        <v>10</v>
      </c>
      <c r="AA55" t="n">
        <v>370.367124294598</v>
      </c>
      <c r="AB55" t="n">
        <v>506.7526389042137</v>
      </c>
      <c r="AC55" t="n">
        <v>458.3888782789904</v>
      </c>
      <c r="AD55" t="n">
        <v>370367.124294598</v>
      </c>
      <c r="AE55" t="n">
        <v>506752.6389042137</v>
      </c>
      <c r="AF55" t="n">
        <v>2.636327871297206e-06</v>
      </c>
      <c r="AG55" t="n">
        <v>12.23958333333333</v>
      </c>
      <c r="AH55" t="n">
        <v>458388.8782789905</v>
      </c>
    </row>
    <row r="56">
      <c r="A56" t="n">
        <v>54</v>
      </c>
      <c r="B56" t="n">
        <v>125</v>
      </c>
      <c r="C56" t="inlineStr">
        <is>
          <t xml:space="preserve">CONCLUIDO	</t>
        </is>
      </c>
      <c r="D56" t="n">
        <v>7.096</v>
      </c>
      <c r="E56" t="n">
        <v>14.09</v>
      </c>
      <c r="F56" t="n">
        <v>10.91</v>
      </c>
      <c r="G56" t="n">
        <v>72.73999999999999</v>
      </c>
      <c r="H56" t="n">
        <v>0.97</v>
      </c>
      <c r="I56" t="n">
        <v>9</v>
      </c>
      <c r="J56" t="n">
        <v>267.24</v>
      </c>
      <c r="K56" t="n">
        <v>58.47</v>
      </c>
      <c r="L56" t="n">
        <v>14.5</v>
      </c>
      <c r="M56" t="n">
        <v>7</v>
      </c>
      <c r="N56" t="n">
        <v>69.27</v>
      </c>
      <c r="O56" t="n">
        <v>33193.92</v>
      </c>
      <c r="P56" t="n">
        <v>152.92</v>
      </c>
      <c r="Q56" t="n">
        <v>623.97</v>
      </c>
      <c r="R56" t="n">
        <v>37.53</v>
      </c>
      <c r="S56" t="n">
        <v>29.8</v>
      </c>
      <c r="T56" t="n">
        <v>2779.63</v>
      </c>
      <c r="U56" t="n">
        <v>0.79</v>
      </c>
      <c r="V56" t="n">
        <v>0.86</v>
      </c>
      <c r="W56" t="n">
        <v>2.36</v>
      </c>
      <c r="X56" t="n">
        <v>0.16</v>
      </c>
      <c r="Y56" t="n">
        <v>1</v>
      </c>
      <c r="Z56" t="n">
        <v>10</v>
      </c>
      <c r="AA56" t="n">
        <v>370.0951337806092</v>
      </c>
      <c r="AB56" t="n">
        <v>506.3804894835997</v>
      </c>
      <c r="AC56" t="n">
        <v>458.0522462767648</v>
      </c>
      <c r="AD56" t="n">
        <v>370095.1337806092</v>
      </c>
      <c r="AE56" t="n">
        <v>506380.4894835997</v>
      </c>
      <c r="AF56" t="n">
        <v>2.637442911987166e-06</v>
      </c>
      <c r="AG56" t="n">
        <v>12.23090277777778</v>
      </c>
      <c r="AH56" t="n">
        <v>458052.2462767648</v>
      </c>
    </row>
    <row r="57">
      <c r="A57" t="n">
        <v>55</v>
      </c>
      <c r="B57" t="n">
        <v>125</v>
      </c>
      <c r="C57" t="inlineStr">
        <is>
          <t xml:space="preserve">CONCLUIDO	</t>
        </is>
      </c>
      <c r="D57" t="n">
        <v>7.0961</v>
      </c>
      <c r="E57" t="n">
        <v>14.09</v>
      </c>
      <c r="F57" t="n">
        <v>10.91</v>
      </c>
      <c r="G57" t="n">
        <v>72.73999999999999</v>
      </c>
      <c r="H57" t="n">
        <v>0.98</v>
      </c>
      <c r="I57" t="n">
        <v>9</v>
      </c>
      <c r="J57" t="n">
        <v>267.71</v>
      </c>
      <c r="K57" t="n">
        <v>58.47</v>
      </c>
      <c r="L57" t="n">
        <v>14.75</v>
      </c>
      <c r="M57" t="n">
        <v>7</v>
      </c>
      <c r="N57" t="n">
        <v>69.48999999999999</v>
      </c>
      <c r="O57" t="n">
        <v>33252.27</v>
      </c>
      <c r="P57" t="n">
        <v>152.26</v>
      </c>
      <c r="Q57" t="n">
        <v>623.97</v>
      </c>
      <c r="R57" t="n">
        <v>37.41</v>
      </c>
      <c r="S57" t="n">
        <v>29.8</v>
      </c>
      <c r="T57" t="n">
        <v>2720.01</v>
      </c>
      <c r="U57" t="n">
        <v>0.8</v>
      </c>
      <c r="V57" t="n">
        <v>0.86</v>
      </c>
      <c r="W57" t="n">
        <v>2.37</v>
      </c>
      <c r="X57" t="n">
        <v>0.16</v>
      </c>
      <c r="Y57" t="n">
        <v>1</v>
      </c>
      <c r="Z57" t="n">
        <v>10</v>
      </c>
      <c r="AA57" t="n">
        <v>369.5866864877875</v>
      </c>
      <c r="AB57" t="n">
        <v>505.6848094664495</v>
      </c>
      <c r="AC57" t="n">
        <v>457.4229609840584</v>
      </c>
      <c r="AD57" t="n">
        <v>369586.6864877875</v>
      </c>
      <c r="AE57" t="n">
        <v>505684.8094664495</v>
      </c>
      <c r="AF57" t="n">
        <v>2.637480080010165e-06</v>
      </c>
      <c r="AG57" t="n">
        <v>12.23090277777778</v>
      </c>
      <c r="AH57" t="n">
        <v>457422.9609840584</v>
      </c>
    </row>
    <row r="58">
      <c r="A58" t="n">
        <v>56</v>
      </c>
      <c r="B58" t="n">
        <v>125</v>
      </c>
      <c r="C58" t="inlineStr">
        <is>
          <t xml:space="preserve">CONCLUIDO	</t>
        </is>
      </c>
      <c r="D58" t="n">
        <v>7.0992</v>
      </c>
      <c r="E58" t="n">
        <v>14.09</v>
      </c>
      <c r="F58" t="n">
        <v>10.9</v>
      </c>
      <c r="G58" t="n">
        <v>72.69</v>
      </c>
      <c r="H58" t="n">
        <v>1</v>
      </c>
      <c r="I58" t="n">
        <v>9</v>
      </c>
      <c r="J58" t="n">
        <v>268.19</v>
      </c>
      <c r="K58" t="n">
        <v>58.47</v>
      </c>
      <c r="L58" t="n">
        <v>15</v>
      </c>
      <c r="M58" t="n">
        <v>7</v>
      </c>
      <c r="N58" t="n">
        <v>69.70999999999999</v>
      </c>
      <c r="O58" t="n">
        <v>33310.7</v>
      </c>
      <c r="P58" t="n">
        <v>151.08</v>
      </c>
      <c r="Q58" t="n">
        <v>624.05</v>
      </c>
      <c r="R58" t="n">
        <v>37.25</v>
      </c>
      <c r="S58" t="n">
        <v>29.8</v>
      </c>
      <c r="T58" t="n">
        <v>2638.22</v>
      </c>
      <c r="U58" t="n">
        <v>0.8</v>
      </c>
      <c r="V58" t="n">
        <v>0.86</v>
      </c>
      <c r="W58" t="n">
        <v>2.36</v>
      </c>
      <c r="X58" t="n">
        <v>0.16</v>
      </c>
      <c r="Y58" t="n">
        <v>1</v>
      </c>
      <c r="Z58" t="n">
        <v>10</v>
      </c>
      <c r="AA58" t="n">
        <v>368.5692968495939</v>
      </c>
      <c r="AB58" t="n">
        <v>504.2927720794099</v>
      </c>
      <c r="AC58" t="n">
        <v>456.1637776915012</v>
      </c>
      <c r="AD58" t="n">
        <v>368569.2968495939</v>
      </c>
      <c r="AE58" t="n">
        <v>504292.7720794099</v>
      </c>
      <c r="AF58" t="n">
        <v>2.638632288723125e-06</v>
      </c>
      <c r="AG58" t="n">
        <v>12.23090277777778</v>
      </c>
      <c r="AH58" t="n">
        <v>456163.7776915012</v>
      </c>
    </row>
    <row r="59">
      <c r="A59" t="n">
        <v>57</v>
      </c>
      <c r="B59" t="n">
        <v>125</v>
      </c>
      <c r="C59" t="inlineStr">
        <is>
          <t xml:space="preserve">CONCLUIDO	</t>
        </is>
      </c>
      <c r="D59" t="n">
        <v>7.0911</v>
      </c>
      <c r="E59" t="n">
        <v>14.1</v>
      </c>
      <c r="F59" t="n">
        <v>10.92</v>
      </c>
      <c r="G59" t="n">
        <v>72.8</v>
      </c>
      <c r="H59" t="n">
        <v>1.01</v>
      </c>
      <c r="I59" t="n">
        <v>9</v>
      </c>
      <c r="J59" t="n">
        <v>268.66</v>
      </c>
      <c r="K59" t="n">
        <v>58.47</v>
      </c>
      <c r="L59" t="n">
        <v>15.25</v>
      </c>
      <c r="M59" t="n">
        <v>7</v>
      </c>
      <c r="N59" t="n">
        <v>69.94</v>
      </c>
      <c r="O59" t="n">
        <v>33369.22</v>
      </c>
      <c r="P59" t="n">
        <v>150.32</v>
      </c>
      <c r="Q59" t="n">
        <v>624</v>
      </c>
      <c r="R59" t="n">
        <v>37.78</v>
      </c>
      <c r="S59" t="n">
        <v>29.8</v>
      </c>
      <c r="T59" t="n">
        <v>2903.22</v>
      </c>
      <c r="U59" t="n">
        <v>0.79</v>
      </c>
      <c r="V59" t="n">
        <v>0.86</v>
      </c>
      <c r="W59" t="n">
        <v>2.37</v>
      </c>
      <c r="X59" t="n">
        <v>0.17</v>
      </c>
      <c r="Y59" t="n">
        <v>1</v>
      </c>
      <c r="Z59" t="n">
        <v>10</v>
      </c>
      <c r="AA59" t="n">
        <v>368.2543796761913</v>
      </c>
      <c r="AB59" t="n">
        <v>503.8618885095954</v>
      </c>
      <c r="AC59" t="n">
        <v>455.7740170448408</v>
      </c>
      <c r="AD59" t="n">
        <v>368254.3796761913</v>
      </c>
      <c r="AE59" t="n">
        <v>503861.8885095954</v>
      </c>
      <c r="AF59" t="n">
        <v>2.63562167886023e-06</v>
      </c>
      <c r="AG59" t="n">
        <v>12.23958333333333</v>
      </c>
      <c r="AH59" t="n">
        <v>455774.0170448408</v>
      </c>
    </row>
    <row r="60">
      <c r="A60" t="n">
        <v>58</v>
      </c>
      <c r="B60" t="n">
        <v>125</v>
      </c>
      <c r="C60" t="inlineStr">
        <is>
          <t xml:space="preserve">CONCLUIDO	</t>
        </is>
      </c>
      <c r="D60" t="n">
        <v>7.132</v>
      </c>
      <c r="E60" t="n">
        <v>14.02</v>
      </c>
      <c r="F60" t="n">
        <v>10.89</v>
      </c>
      <c r="G60" t="n">
        <v>81.65000000000001</v>
      </c>
      <c r="H60" t="n">
        <v>1.03</v>
      </c>
      <c r="I60" t="n">
        <v>8</v>
      </c>
      <c r="J60" t="n">
        <v>269.14</v>
      </c>
      <c r="K60" t="n">
        <v>58.47</v>
      </c>
      <c r="L60" t="n">
        <v>15.5</v>
      </c>
      <c r="M60" t="n">
        <v>6</v>
      </c>
      <c r="N60" t="n">
        <v>70.16</v>
      </c>
      <c r="O60" t="n">
        <v>33427.83</v>
      </c>
      <c r="P60" t="n">
        <v>149.75</v>
      </c>
      <c r="Q60" t="n">
        <v>623.97</v>
      </c>
      <c r="R60" t="n">
        <v>36.73</v>
      </c>
      <c r="S60" t="n">
        <v>29.8</v>
      </c>
      <c r="T60" t="n">
        <v>2385.44</v>
      </c>
      <c r="U60" t="n">
        <v>0.8100000000000001</v>
      </c>
      <c r="V60" t="n">
        <v>0.86</v>
      </c>
      <c r="W60" t="n">
        <v>2.36</v>
      </c>
      <c r="X60" t="n">
        <v>0.14</v>
      </c>
      <c r="Y60" t="n">
        <v>1</v>
      </c>
      <c r="Z60" t="n">
        <v>10</v>
      </c>
      <c r="AA60" t="n">
        <v>366.770134115653</v>
      </c>
      <c r="AB60" t="n">
        <v>501.8310782533741</v>
      </c>
      <c r="AC60" t="n">
        <v>453.9370244692132</v>
      </c>
      <c r="AD60" t="n">
        <v>366770.134115653</v>
      </c>
      <c r="AE60" t="n">
        <v>501831.0782533741</v>
      </c>
      <c r="AF60" t="n">
        <v>2.650823400266695e-06</v>
      </c>
      <c r="AG60" t="n">
        <v>12.17013888888889</v>
      </c>
      <c r="AH60" t="n">
        <v>453937.0244692132</v>
      </c>
    </row>
    <row r="61">
      <c r="A61" t="n">
        <v>59</v>
      </c>
      <c r="B61" t="n">
        <v>125</v>
      </c>
      <c r="C61" t="inlineStr">
        <is>
          <t xml:space="preserve">CONCLUIDO	</t>
        </is>
      </c>
      <c r="D61" t="n">
        <v>7.1277</v>
      </c>
      <c r="E61" t="n">
        <v>14.03</v>
      </c>
      <c r="F61" t="n">
        <v>10.89</v>
      </c>
      <c r="G61" t="n">
        <v>81.70999999999999</v>
      </c>
      <c r="H61" t="n">
        <v>1.04</v>
      </c>
      <c r="I61" t="n">
        <v>8</v>
      </c>
      <c r="J61" t="n">
        <v>269.61</v>
      </c>
      <c r="K61" t="n">
        <v>58.47</v>
      </c>
      <c r="L61" t="n">
        <v>15.75</v>
      </c>
      <c r="M61" t="n">
        <v>6</v>
      </c>
      <c r="N61" t="n">
        <v>70.39</v>
      </c>
      <c r="O61" t="n">
        <v>33486.53</v>
      </c>
      <c r="P61" t="n">
        <v>149.88</v>
      </c>
      <c r="Q61" t="n">
        <v>624.02</v>
      </c>
      <c r="R61" t="n">
        <v>36.92</v>
      </c>
      <c r="S61" t="n">
        <v>29.8</v>
      </c>
      <c r="T61" t="n">
        <v>2479.62</v>
      </c>
      <c r="U61" t="n">
        <v>0.8100000000000001</v>
      </c>
      <c r="V61" t="n">
        <v>0.86</v>
      </c>
      <c r="W61" t="n">
        <v>2.37</v>
      </c>
      <c r="X61" t="n">
        <v>0.15</v>
      </c>
      <c r="Y61" t="n">
        <v>1</v>
      </c>
      <c r="Z61" t="n">
        <v>10</v>
      </c>
      <c r="AA61" t="n">
        <v>366.9657182272639</v>
      </c>
      <c r="AB61" t="n">
        <v>502.0986850634422</v>
      </c>
      <c r="AC61" t="n">
        <v>454.1790912609169</v>
      </c>
      <c r="AD61" t="n">
        <v>366965.7182272639</v>
      </c>
      <c r="AE61" t="n">
        <v>502098.6850634422</v>
      </c>
      <c r="AF61" t="n">
        <v>2.649225175277752e-06</v>
      </c>
      <c r="AG61" t="n">
        <v>12.17881944444444</v>
      </c>
      <c r="AH61" t="n">
        <v>454179.0912609169</v>
      </c>
    </row>
    <row r="62">
      <c r="A62" t="n">
        <v>60</v>
      </c>
      <c r="B62" t="n">
        <v>125</v>
      </c>
      <c r="C62" t="inlineStr">
        <is>
          <t xml:space="preserve">CONCLUIDO	</t>
        </is>
      </c>
      <c r="D62" t="n">
        <v>7.1328</v>
      </c>
      <c r="E62" t="n">
        <v>14.02</v>
      </c>
      <c r="F62" t="n">
        <v>10.88</v>
      </c>
      <c r="G62" t="n">
        <v>81.64</v>
      </c>
      <c r="H62" t="n">
        <v>1.05</v>
      </c>
      <c r="I62" t="n">
        <v>8</v>
      </c>
      <c r="J62" t="n">
        <v>270.09</v>
      </c>
      <c r="K62" t="n">
        <v>58.47</v>
      </c>
      <c r="L62" t="n">
        <v>16</v>
      </c>
      <c r="M62" t="n">
        <v>6</v>
      </c>
      <c r="N62" t="n">
        <v>70.62</v>
      </c>
      <c r="O62" t="n">
        <v>33545.31</v>
      </c>
      <c r="P62" t="n">
        <v>148.83</v>
      </c>
      <c r="Q62" t="n">
        <v>623.97</v>
      </c>
      <c r="R62" t="n">
        <v>36.6</v>
      </c>
      <c r="S62" t="n">
        <v>29.8</v>
      </c>
      <c r="T62" t="n">
        <v>2316.92</v>
      </c>
      <c r="U62" t="n">
        <v>0.8100000000000001</v>
      </c>
      <c r="V62" t="n">
        <v>0.86</v>
      </c>
      <c r="W62" t="n">
        <v>2.37</v>
      </c>
      <c r="X62" t="n">
        <v>0.14</v>
      </c>
      <c r="Y62" t="n">
        <v>1</v>
      </c>
      <c r="Z62" t="n">
        <v>10</v>
      </c>
      <c r="AA62" t="n">
        <v>366.008616152197</v>
      </c>
      <c r="AB62" t="n">
        <v>500.789135779972</v>
      </c>
      <c r="AC62" t="n">
        <v>452.9945235230971</v>
      </c>
      <c r="AD62" t="n">
        <v>366008.6161521969</v>
      </c>
      <c r="AE62" t="n">
        <v>500789.135779972</v>
      </c>
      <c r="AF62" t="n">
        <v>2.651120744450685e-06</v>
      </c>
      <c r="AG62" t="n">
        <v>12.17013888888889</v>
      </c>
      <c r="AH62" t="n">
        <v>452994.5235230972</v>
      </c>
    </row>
    <row r="63">
      <c r="A63" t="n">
        <v>61</v>
      </c>
      <c r="B63" t="n">
        <v>125</v>
      </c>
      <c r="C63" t="inlineStr">
        <is>
          <t xml:space="preserve">CONCLUIDO	</t>
        </is>
      </c>
      <c r="D63" t="n">
        <v>7.1342</v>
      </c>
      <c r="E63" t="n">
        <v>14.02</v>
      </c>
      <c r="F63" t="n">
        <v>10.88</v>
      </c>
      <c r="G63" t="n">
        <v>81.62</v>
      </c>
      <c r="H63" t="n">
        <v>1.07</v>
      </c>
      <c r="I63" t="n">
        <v>8</v>
      </c>
      <c r="J63" t="n">
        <v>270.57</v>
      </c>
      <c r="K63" t="n">
        <v>58.47</v>
      </c>
      <c r="L63" t="n">
        <v>16.25</v>
      </c>
      <c r="M63" t="n">
        <v>6</v>
      </c>
      <c r="N63" t="n">
        <v>70.84</v>
      </c>
      <c r="O63" t="n">
        <v>33604.17</v>
      </c>
      <c r="P63" t="n">
        <v>148.35</v>
      </c>
      <c r="Q63" t="n">
        <v>623.97</v>
      </c>
      <c r="R63" t="n">
        <v>36.41</v>
      </c>
      <c r="S63" t="n">
        <v>29.8</v>
      </c>
      <c r="T63" t="n">
        <v>2224.83</v>
      </c>
      <c r="U63" t="n">
        <v>0.82</v>
      </c>
      <c r="V63" t="n">
        <v>0.86</v>
      </c>
      <c r="W63" t="n">
        <v>2.37</v>
      </c>
      <c r="X63" t="n">
        <v>0.14</v>
      </c>
      <c r="Y63" t="n">
        <v>1</v>
      </c>
      <c r="Z63" t="n">
        <v>10</v>
      </c>
      <c r="AA63" t="n">
        <v>365.6112875781375</v>
      </c>
      <c r="AB63" t="n">
        <v>500.2454932960444</v>
      </c>
      <c r="AC63" t="n">
        <v>452.5027655148286</v>
      </c>
      <c r="AD63" t="n">
        <v>365611.2875781375</v>
      </c>
      <c r="AE63" t="n">
        <v>500245.4932960444</v>
      </c>
      <c r="AF63" t="n">
        <v>2.651641096772667e-06</v>
      </c>
      <c r="AG63" t="n">
        <v>12.17013888888889</v>
      </c>
      <c r="AH63" t="n">
        <v>452502.7655148286</v>
      </c>
    </row>
    <row r="64">
      <c r="A64" t="n">
        <v>62</v>
      </c>
      <c r="B64" t="n">
        <v>125</v>
      </c>
      <c r="C64" t="inlineStr">
        <is>
          <t xml:space="preserve">CONCLUIDO	</t>
        </is>
      </c>
      <c r="D64" t="n">
        <v>7.1361</v>
      </c>
      <c r="E64" t="n">
        <v>14.01</v>
      </c>
      <c r="F64" t="n">
        <v>10.88</v>
      </c>
      <c r="G64" t="n">
        <v>81.59</v>
      </c>
      <c r="H64" t="n">
        <v>1.08</v>
      </c>
      <c r="I64" t="n">
        <v>8</v>
      </c>
      <c r="J64" t="n">
        <v>271.05</v>
      </c>
      <c r="K64" t="n">
        <v>58.47</v>
      </c>
      <c r="L64" t="n">
        <v>16.5</v>
      </c>
      <c r="M64" t="n">
        <v>6</v>
      </c>
      <c r="N64" t="n">
        <v>71.06999999999999</v>
      </c>
      <c r="O64" t="n">
        <v>33663.13</v>
      </c>
      <c r="P64" t="n">
        <v>147.66</v>
      </c>
      <c r="Q64" t="n">
        <v>623.97</v>
      </c>
      <c r="R64" t="n">
        <v>36.43</v>
      </c>
      <c r="S64" t="n">
        <v>29.8</v>
      </c>
      <c r="T64" t="n">
        <v>2232.85</v>
      </c>
      <c r="U64" t="n">
        <v>0.82</v>
      </c>
      <c r="V64" t="n">
        <v>0.86</v>
      </c>
      <c r="W64" t="n">
        <v>2.36</v>
      </c>
      <c r="X64" t="n">
        <v>0.13</v>
      </c>
      <c r="Y64" t="n">
        <v>1</v>
      </c>
      <c r="Z64" t="n">
        <v>10</v>
      </c>
      <c r="AA64" t="n">
        <v>365.0428909005392</v>
      </c>
      <c r="AB64" t="n">
        <v>499.4677878858627</v>
      </c>
      <c r="AC64" t="n">
        <v>451.7992832174782</v>
      </c>
      <c r="AD64" t="n">
        <v>365042.8909005392</v>
      </c>
      <c r="AE64" t="n">
        <v>499467.7878858627</v>
      </c>
      <c r="AF64" t="n">
        <v>2.652347289209641e-06</v>
      </c>
      <c r="AG64" t="n">
        <v>12.16145833333333</v>
      </c>
      <c r="AH64" t="n">
        <v>451799.2832174782</v>
      </c>
    </row>
    <row r="65">
      <c r="A65" t="n">
        <v>63</v>
      </c>
      <c r="B65" t="n">
        <v>125</v>
      </c>
      <c r="C65" t="inlineStr">
        <is>
          <t xml:space="preserve">CONCLUIDO	</t>
        </is>
      </c>
      <c r="D65" t="n">
        <v>7.1402</v>
      </c>
      <c r="E65" t="n">
        <v>14.01</v>
      </c>
      <c r="F65" t="n">
        <v>10.87</v>
      </c>
      <c r="G65" t="n">
        <v>81.53</v>
      </c>
      <c r="H65" t="n">
        <v>1.1</v>
      </c>
      <c r="I65" t="n">
        <v>8</v>
      </c>
      <c r="J65" t="n">
        <v>271.52</v>
      </c>
      <c r="K65" t="n">
        <v>58.47</v>
      </c>
      <c r="L65" t="n">
        <v>16.75</v>
      </c>
      <c r="M65" t="n">
        <v>6</v>
      </c>
      <c r="N65" t="n">
        <v>71.3</v>
      </c>
      <c r="O65" t="n">
        <v>33722.17</v>
      </c>
      <c r="P65" t="n">
        <v>146.73</v>
      </c>
      <c r="Q65" t="n">
        <v>623.97</v>
      </c>
      <c r="R65" t="n">
        <v>36.27</v>
      </c>
      <c r="S65" t="n">
        <v>29.8</v>
      </c>
      <c r="T65" t="n">
        <v>2151.22</v>
      </c>
      <c r="U65" t="n">
        <v>0.82</v>
      </c>
      <c r="V65" t="n">
        <v>0.86</v>
      </c>
      <c r="W65" t="n">
        <v>2.36</v>
      </c>
      <c r="X65" t="n">
        <v>0.12</v>
      </c>
      <c r="Y65" t="n">
        <v>1</v>
      </c>
      <c r="Z65" t="n">
        <v>10</v>
      </c>
      <c r="AA65" t="n">
        <v>364.2017342561145</v>
      </c>
      <c r="AB65" t="n">
        <v>498.3168802557488</v>
      </c>
      <c r="AC65" t="n">
        <v>450.7582165962734</v>
      </c>
      <c r="AD65" t="n">
        <v>364201.7342561145</v>
      </c>
      <c r="AE65" t="n">
        <v>498316.8802557488</v>
      </c>
      <c r="AF65" t="n">
        <v>2.653871178152588e-06</v>
      </c>
      <c r="AG65" t="n">
        <v>12.16145833333333</v>
      </c>
      <c r="AH65" t="n">
        <v>450758.2165962734</v>
      </c>
    </row>
    <row r="66">
      <c r="A66" t="n">
        <v>64</v>
      </c>
      <c r="B66" t="n">
        <v>125</v>
      </c>
      <c r="C66" t="inlineStr">
        <is>
          <t xml:space="preserve">CONCLUIDO	</t>
        </is>
      </c>
      <c r="D66" t="n">
        <v>7.1368</v>
      </c>
      <c r="E66" t="n">
        <v>14.01</v>
      </c>
      <c r="F66" t="n">
        <v>10.88</v>
      </c>
      <c r="G66" t="n">
        <v>81.58</v>
      </c>
      <c r="H66" t="n">
        <v>1.11</v>
      </c>
      <c r="I66" t="n">
        <v>8</v>
      </c>
      <c r="J66" t="n">
        <v>272</v>
      </c>
      <c r="K66" t="n">
        <v>58.47</v>
      </c>
      <c r="L66" t="n">
        <v>17</v>
      </c>
      <c r="M66" t="n">
        <v>6</v>
      </c>
      <c r="N66" t="n">
        <v>71.53</v>
      </c>
      <c r="O66" t="n">
        <v>33781.3</v>
      </c>
      <c r="P66" t="n">
        <v>145.74</v>
      </c>
      <c r="Q66" t="n">
        <v>624</v>
      </c>
      <c r="R66" t="n">
        <v>36.32</v>
      </c>
      <c r="S66" t="n">
        <v>29.8</v>
      </c>
      <c r="T66" t="n">
        <v>2176.68</v>
      </c>
      <c r="U66" t="n">
        <v>0.82</v>
      </c>
      <c r="V66" t="n">
        <v>0.86</v>
      </c>
      <c r="W66" t="n">
        <v>2.37</v>
      </c>
      <c r="X66" t="n">
        <v>0.13</v>
      </c>
      <c r="Y66" t="n">
        <v>1</v>
      </c>
      <c r="Z66" t="n">
        <v>10</v>
      </c>
      <c r="AA66" t="n">
        <v>363.563358737477</v>
      </c>
      <c r="AB66" t="n">
        <v>497.4434267080087</v>
      </c>
      <c r="AC66" t="n">
        <v>449.9681242292299</v>
      </c>
      <c r="AD66" t="n">
        <v>363563.358737477</v>
      </c>
      <c r="AE66" t="n">
        <v>497443.4267080087</v>
      </c>
      <c r="AF66" t="n">
        <v>2.652607465370632e-06</v>
      </c>
      <c r="AG66" t="n">
        <v>12.16145833333333</v>
      </c>
      <c r="AH66" t="n">
        <v>449968.1242292299</v>
      </c>
    </row>
    <row r="67">
      <c r="A67" t="n">
        <v>65</v>
      </c>
      <c r="B67" t="n">
        <v>125</v>
      </c>
      <c r="C67" t="inlineStr">
        <is>
          <t xml:space="preserve">CONCLUIDO	</t>
        </is>
      </c>
      <c r="D67" t="n">
        <v>7.169</v>
      </c>
      <c r="E67" t="n">
        <v>13.95</v>
      </c>
      <c r="F67" t="n">
        <v>10.86</v>
      </c>
      <c r="G67" t="n">
        <v>93.09999999999999</v>
      </c>
      <c r="H67" t="n">
        <v>1.13</v>
      </c>
      <c r="I67" t="n">
        <v>7</v>
      </c>
      <c r="J67" t="n">
        <v>272.48</v>
      </c>
      <c r="K67" t="n">
        <v>58.47</v>
      </c>
      <c r="L67" t="n">
        <v>17.25</v>
      </c>
      <c r="M67" t="n">
        <v>5</v>
      </c>
      <c r="N67" t="n">
        <v>71.76000000000001</v>
      </c>
      <c r="O67" t="n">
        <v>33840.65</v>
      </c>
      <c r="P67" t="n">
        <v>144.12</v>
      </c>
      <c r="Q67" t="n">
        <v>623.97</v>
      </c>
      <c r="R67" t="n">
        <v>35.83</v>
      </c>
      <c r="S67" t="n">
        <v>29.8</v>
      </c>
      <c r="T67" t="n">
        <v>1939.1</v>
      </c>
      <c r="U67" t="n">
        <v>0.83</v>
      </c>
      <c r="V67" t="n">
        <v>0.86</v>
      </c>
      <c r="W67" t="n">
        <v>2.36</v>
      </c>
      <c r="X67" t="n">
        <v>0.11</v>
      </c>
      <c r="Y67" t="n">
        <v>1</v>
      </c>
      <c r="Z67" t="n">
        <v>10</v>
      </c>
      <c r="AA67" t="n">
        <v>361.5478570189518</v>
      </c>
      <c r="AB67" t="n">
        <v>494.6857283390621</v>
      </c>
      <c r="AC67" t="n">
        <v>447.4736167221616</v>
      </c>
      <c r="AD67" t="n">
        <v>361547.8570189518</v>
      </c>
      <c r="AE67" t="n">
        <v>494685.7283390621</v>
      </c>
      <c r="AF67" t="n">
        <v>2.664575568776211e-06</v>
      </c>
      <c r="AG67" t="n">
        <v>12.109375</v>
      </c>
      <c r="AH67" t="n">
        <v>447473.6167221616</v>
      </c>
    </row>
    <row r="68">
      <c r="A68" t="n">
        <v>66</v>
      </c>
      <c r="B68" t="n">
        <v>125</v>
      </c>
      <c r="C68" t="inlineStr">
        <is>
          <t xml:space="preserve">CONCLUIDO	</t>
        </is>
      </c>
      <c r="D68" t="n">
        <v>7.1673</v>
      </c>
      <c r="E68" t="n">
        <v>13.95</v>
      </c>
      <c r="F68" t="n">
        <v>10.86</v>
      </c>
      <c r="G68" t="n">
        <v>93.13</v>
      </c>
      <c r="H68" t="n">
        <v>1.14</v>
      </c>
      <c r="I68" t="n">
        <v>7</v>
      </c>
      <c r="J68" t="n">
        <v>272.97</v>
      </c>
      <c r="K68" t="n">
        <v>58.47</v>
      </c>
      <c r="L68" t="n">
        <v>17.5</v>
      </c>
      <c r="M68" t="n">
        <v>5</v>
      </c>
      <c r="N68" t="n">
        <v>71.98999999999999</v>
      </c>
      <c r="O68" t="n">
        <v>33899.96</v>
      </c>
      <c r="P68" t="n">
        <v>144.33</v>
      </c>
      <c r="Q68" t="n">
        <v>623.97</v>
      </c>
      <c r="R68" t="n">
        <v>36.06</v>
      </c>
      <c r="S68" t="n">
        <v>29.8</v>
      </c>
      <c r="T68" t="n">
        <v>2052.07</v>
      </c>
      <c r="U68" t="n">
        <v>0.83</v>
      </c>
      <c r="V68" t="n">
        <v>0.86</v>
      </c>
      <c r="W68" t="n">
        <v>2.36</v>
      </c>
      <c r="X68" t="n">
        <v>0.12</v>
      </c>
      <c r="Y68" t="n">
        <v>1</v>
      </c>
      <c r="Z68" t="n">
        <v>10</v>
      </c>
      <c r="AA68" t="n">
        <v>361.7439397830833</v>
      </c>
      <c r="AB68" t="n">
        <v>494.9540174275079</v>
      </c>
      <c r="AC68" t="n">
        <v>447.7163006765522</v>
      </c>
      <c r="AD68" t="n">
        <v>361743.9397830833</v>
      </c>
      <c r="AE68" t="n">
        <v>494954.017427508</v>
      </c>
      <c r="AF68" t="n">
        <v>2.663943712385234e-06</v>
      </c>
      <c r="AG68" t="n">
        <v>12.109375</v>
      </c>
      <c r="AH68" t="n">
        <v>447716.3006765522</v>
      </c>
    </row>
    <row r="69">
      <c r="A69" t="n">
        <v>67</v>
      </c>
      <c r="B69" t="n">
        <v>125</v>
      </c>
      <c r="C69" t="inlineStr">
        <is>
          <t xml:space="preserve">CONCLUIDO	</t>
        </is>
      </c>
      <c r="D69" t="n">
        <v>7.1646</v>
      </c>
      <c r="E69" t="n">
        <v>13.96</v>
      </c>
      <c r="F69" t="n">
        <v>10.87</v>
      </c>
      <c r="G69" t="n">
        <v>93.17</v>
      </c>
      <c r="H69" t="n">
        <v>1.16</v>
      </c>
      <c r="I69" t="n">
        <v>7</v>
      </c>
      <c r="J69" t="n">
        <v>273.45</v>
      </c>
      <c r="K69" t="n">
        <v>58.47</v>
      </c>
      <c r="L69" t="n">
        <v>17.75</v>
      </c>
      <c r="M69" t="n">
        <v>5</v>
      </c>
      <c r="N69" t="n">
        <v>72.22</v>
      </c>
      <c r="O69" t="n">
        <v>33959.36</v>
      </c>
      <c r="P69" t="n">
        <v>144.67</v>
      </c>
      <c r="Q69" t="n">
        <v>623.97</v>
      </c>
      <c r="R69" t="n">
        <v>36.17</v>
      </c>
      <c r="S69" t="n">
        <v>29.8</v>
      </c>
      <c r="T69" t="n">
        <v>2108.88</v>
      </c>
      <c r="U69" t="n">
        <v>0.82</v>
      </c>
      <c r="V69" t="n">
        <v>0.86</v>
      </c>
      <c r="W69" t="n">
        <v>2.36</v>
      </c>
      <c r="X69" t="n">
        <v>0.12</v>
      </c>
      <c r="Y69" t="n">
        <v>1</v>
      </c>
      <c r="Z69" t="n">
        <v>10</v>
      </c>
      <c r="AA69" t="n">
        <v>362.1019827393453</v>
      </c>
      <c r="AB69" t="n">
        <v>495.4439075960061</v>
      </c>
      <c r="AC69" t="n">
        <v>448.1594364149341</v>
      </c>
      <c r="AD69" t="n">
        <v>362101.9827393453</v>
      </c>
      <c r="AE69" t="n">
        <v>495443.9075960061</v>
      </c>
      <c r="AF69" t="n">
        <v>2.662940175764269e-06</v>
      </c>
      <c r="AG69" t="n">
        <v>12.11805555555556</v>
      </c>
      <c r="AH69" t="n">
        <v>448159.4364149341</v>
      </c>
    </row>
    <row r="70">
      <c r="A70" t="n">
        <v>68</v>
      </c>
      <c r="B70" t="n">
        <v>125</v>
      </c>
      <c r="C70" t="inlineStr">
        <is>
          <t xml:space="preserve">CONCLUIDO	</t>
        </is>
      </c>
      <c r="D70" t="n">
        <v>7.165</v>
      </c>
      <c r="E70" t="n">
        <v>13.96</v>
      </c>
      <c r="F70" t="n">
        <v>10.87</v>
      </c>
      <c r="G70" t="n">
        <v>93.16</v>
      </c>
      <c r="H70" t="n">
        <v>1.17</v>
      </c>
      <c r="I70" t="n">
        <v>7</v>
      </c>
      <c r="J70" t="n">
        <v>273.93</v>
      </c>
      <c r="K70" t="n">
        <v>58.47</v>
      </c>
      <c r="L70" t="n">
        <v>18</v>
      </c>
      <c r="M70" t="n">
        <v>5</v>
      </c>
      <c r="N70" t="n">
        <v>72.45999999999999</v>
      </c>
      <c r="O70" t="n">
        <v>34018.85</v>
      </c>
      <c r="P70" t="n">
        <v>145.18</v>
      </c>
      <c r="Q70" t="n">
        <v>623.98</v>
      </c>
      <c r="R70" t="n">
        <v>36.05</v>
      </c>
      <c r="S70" t="n">
        <v>29.8</v>
      </c>
      <c r="T70" t="n">
        <v>2049.74</v>
      </c>
      <c r="U70" t="n">
        <v>0.83</v>
      </c>
      <c r="V70" t="n">
        <v>0.86</v>
      </c>
      <c r="W70" t="n">
        <v>2.37</v>
      </c>
      <c r="X70" t="n">
        <v>0.12</v>
      </c>
      <c r="Y70" t="n">
        <v>1</v>
      </c>
      <c r="Z70" t="n">
        <v>10</v>
      </c>
      <c r="AA70" t="n">
        <v>362.480684122174</v>
      </c>
      <c r="AB70" t="n">
        <v>495.962063535118</v>
      </c>
      <c r="AC70" t="n">
        <v>448.6281402784536</v>
      </c>
      <c r="AD70" t="n">
        <v>362480.6841221739</v>
      </c>
      <c r="AE70" t="n">
        <v>495962.063535118</v>
      </c>
      <c r="AF70" t="n">
        <v>2.663088847856264e-06</v>
      </c>
      <c r="AG70" t="n">
        <v>12.11805555555556</v>
      </c>
      <c r="AH70" t="n">
        <v>448628.1402784536</v>
      </c>
    </row>
    <row r="71">
      <c r="A71" t="n">
        <v>69</v>
      </c>
      <c r="B71" t="n">
        <v>125</v>
      </c>
      <c r="C71" t="inlineStr">
        <is>
          <t xml:space="preserve">CONCLUIDO	</t>
        </is>
      </c>
      <c r="D71" t="n">
        <v>7.1655</v>
      </c>
      <c r="E71" t="n">
        <v>13.96</v>
      </c>
      <c r="F71" t="n">
        <v>10.87</v>
      </c>
      <c r="G71" t="n">
        <v>93.16</v>
      </c>
      <c r="H71" t="n">
        <v>1.18</v>
      </c>
      <c r="I71" t="n">
        <v>7</v>
      </c>
      <c r="J71" t="n">
        <v>274.41</v>
      </c>
      <c r="K71" t="n">
        <v>58.47</v>
      </c>
      <c r="L71" t="n">
        <v>18.25</v>
      </c>
      <c r="M71" t="n">
        <v>5</v>
      </c>
      <c r="N71" t="n">
        <v>72.69</v>
      </c>
      <c r="O71" t="n">
        <v>34078.44</v>
      </c>
      <c r="P71" t="n">
        <v>144.41</v>
      </c>
      <c r="Q71" t="n">
        <v>623.97</v>
      </c>
      <c r="R71" t="n">
        <v>36.19</v>
      </c>
      <c r="S71" t="n">
        <v>29.8</v>
      </c>
      <c r="T71" t="n">
        <v>2119.85</v>
      </c>
      <c r="U71" t="n">
        <v>0.82</v>
      </c>
      <c r="V71" t="n">
        <v>0.86</v>
      </c>
      <c r="W71" t="n">
        <v>2.36</v>
      </c>
      <c r="X71" t="n">
        <v>0.12</v>
      </c>
      <c r="Y71" t="n">
        <v>1</v>
      </c>
      <c r="Z71" t="n">
        <v>10</v>
      </c>
      <c r="AA71" t="n">
        <v>361.8850520275921</v>
      </c>
      <c r="AB71" t="n">
        <v>495.1470934258776</v>
      </c>
      <c r="AC71" t="n">
        <v>447.8909497726214</v>
      </c>
      <c r="AD71" t="n">
        <v>361885.052027592</v>
      </c>
      <c r="AE71" t="n">
        <v>495147.0934258776</v>
      </c>
      <c r="AF71" t="n">
        <v>2.663274687971257e-06</v>
      </c>
      <c r="AG71" t="n">
        <v>12.11805555555556</v>
      </c>
      <c r="AH71" t="n">
        <v>447890.9497726214</v>
      </c>
    </row>
    <row r="72">
      <c r="A72" t="n">
        <v>70</v>
      </c>
      <c r="B72" t="n">
        <v>125</v>
      </c>
      <c r="C72" t="inlineStr">
        <is>
          <t xml:space="preserve">CONCLUIDO	</t>
        </is>
      </c>
      <c r="D72" t="n">
        <v>7.1677</v>
      </c>
      <c r="E72" t="n">
        <v>13.95</v>
      </c>
      <c r="F72" t="n">
        <v>10.86</v>
      </c>
      <c r="G72" t="n">
        <v>93.12</v>
      </c>
      <c r="H72" t="n">
        <v>1.2</v>
      </c>
      <c r="I72" t="n">
        <v>7</v>
      </c>
      <c r="J72" t="n">
        <v>274.9</v>
      </c>
      <c r="K72" t="n">
        <v>58.47</v>
      </c>
      <c r="L72" t="n">
        <v>18.5</v>
      </c>
      <c r="M72" t="n">
        <v>5</v>
      </c>
      <c r="N72" t="n">
        <v>72.92</v>
      </c>
      <c r="O72" t="n">
        <v>34138.11</v>
      </c>
      <c r="P72" t="n">
        <v>144.07</v>
      </c>
      <c r="Q72" t="n">
        <v>624.01</v>
      </c>
      <c r="R72" t="n">
        <v>35.98</v>
      </c>
      <c r="S72" t="n">
        <v>29.8</v>
      </c>
      <c r="T72" t="n">
        <v>2011.85</v>
      </c>
      <c r="U72" t="n">
        <v>0.83</v>
      </c>
      <c r="V72" t="n">
        <v>0.86</v>
      </c>
      <c r="W72" t="n">
        <v>2.36</v>
      </c>
      <c r="X72" t="n">
        <v>0.12</v>
      </c>
      <c r="Y72" t="n">
        <v>1</v>
      </c>
      <c r="Z72" t="n">
        <v>10</v>
      </c>
      <c r="AA72" t="n">
        <v>361.5379086334245</v>
      </c>
      <c r="AB72" t="n">
        <v>494.672116519092</v>
      </c>
      <c r="AC72" t="n">
        <v>447.4613039951851</v>
      </c>
      <c r="AD72" t="n">
        <v>361537.9086334246</v>
      </c>
      <c r="AE72" t="n">
        <v>494672.116519092</v>
      </c>
      <c r="AF72" t="n">
        <v>2.664092384477228e-06</v>
      </c>
      <c r="AG72" t="n">
        <v>12.109375</v>
      </c>
      <c r="AH72" t="n">
        <v>447461.3039951851</v>
      </c>
    </row>
    <row r="73">
      <c r="A73" t="n">
        <v>71</v>
      </c>
      <c r="B73" t="n">
        <v>125</v>
      </c>
      <c r="C73" t="inlineStr">
        <is>
          <t xml:space="preserve">CONCLUIDO	</t>
        </is>
      </c>
      <c r="D73" t="n">
        <v>7.1693</v>
      </c>
      <c r="E73" t="n">
        <v>13.95</v>
      </c>
      <c r="F73" t="n">
        <v>10.86</v>
      </c>
      <c r="G73" t="n">
        <v>93.09</v>
      </c>
      <c r="H73" t="n">
        <v>1.21</v>
      </c>
      <c r="I73" t="n">
        <v>7</v>
      </c>
      <c r="J73" t="n">
        <v>275.38</v>
      </c>
      <c r="K73" t="n">
        <v>58.47</v>
      </c>
      <c r="L73" t="n">
        <v>18.75</v>
      </c>
      <c r="M73" t="n">
        <v>5</v>
      </c>
      <c r="N73" t="n">
        <v>73.16</v>
      </c>
      <c r="O73" t="n">
        <v>34197.87</v>
      </c>
      <c r="P73" t="n">
        <v>143.5</v>
      </c>
      <c r="Q73" t="n">
        <v>624.01</v>
      </c>
      <c r="R73" t="n">
        <v>35.85</v>
      </c>
      <c r="S73" t="n">
        <v>29.8</v>
      </c>
      <c r="T73" t="n">
        <v>1950.46</v>
      </c>
      <c r="U73" t="n">
        <v>0.83</v>
      </c>
      <c r="V73" t="n">
        <v>0.86</v>
      </c>
      <c r="W73" t="n">
        <v>2.36</v>
      </c>
      <c r="X73" t="n">
        <v>0.11</v>
      </c>
      <c r="Y73" t="n">
        <v>1</v>
      </c>
      <c r="Z73" t="n">
        <v>10</v>
      </c>
      <c r="AA73" t="n">
        <v>361.070774086213</v>
      </c>
      <c r="AB73" t="n">
        <v>494.0329624230753</v>
      </c>
      <c r="AC73" t="n">
        <v>446.8831498690338</v>
      </c>
      <c r="AD73" t="n">
        <v>361070.774086213</v>
      </c>
      <c r="AE73" t="n">
        <v>494032.9624230753</v>
      </c>
      <c r="AF73" t="n">
        <v>2.664687072845207e-06</v>
      </c>
      <c r="AG73" t="n">
        <v>12.109375</v>
      </c>
      <c r="AH73" t="n">
        <v>446883.1498690338</v>
      </c>
    </row>
    <row r="74">
      <c r="A74" t="n">
        <v>72</v>
      </c>
      <c r="B74" t="n">
        <v>125</v>
      </c>
      <c r="C74" t="inlineStr">
        <is>
          <t xml:space="preserve">CONCLUIDO	</t>
        </is>
      </c>
      <c r="D74" t="n">
        <v>7.1623</v>
      </c>
      <c r="E74" t="n">
        <v>13.96</v>
      </c>
      <c r="F74" t="n">
        <v>10.87</v>
      </c>
      <c r="G74" t="n">
        <v>93.20999999999999</v>
      </c>
      <c r="H74" t="n">
        <v>1.23</v>
      </c>
      <c r="I74" t="n">
        <v>7</v>
      </c>
      <c r="J74" t="n">
        <v>275.87</v>
      </c>
      <c r="K74" t="n">
        <v>58.47</v>
      </c>
      <c r="L74" t="n">
        <v>19</v>
      </c>
      <c r="M74" t="n">
        <v>4</v>
      </c>
      <c r="N74" t="n">
        <v>73.39</v>
      </c>
      <c r="O74" t="n">
        <v>34257.73</v>
      </c>
      <c r="P74" t="n">
        <v>143.19</v>
      </c>
      <c r="Q74" t="n">
        <v>624</v>
      </c>
      <c r="R74" t="n">
        <v>36.29</v>
      </c>
      <c r="S74" t="n">
        <v>29.8</v>
      </c>
      <c r="T74" t="n">
        <v>2167.58</v>
      </c>
      <c r="U74" t="n">
        <v>0.82</v>
      </c>
      <c r="V74" t="n">
        <v>0.86</v>
      </c>
      <c r="W74" t="n">
        <v>2.36</v>
      </c>
      <c r="X74" t="n">
        <v>0.13</v>
      </c>
      <c r="Y74" t="n">
        <v>1</v>
      </c>
      <c r="Z74" t="n">
        <v>10</v>
      </c>
      <c r="AA74" t="n">
        <v>361.0272471408222</v>
      </c>
      <c r="AB74" t="n">
        <v>493.9734069361184</v>
      </c>
      <c r="AC74" t="n">
        <v>446.8292782741655</v>
      </c>
      <c r="AD74" t="n">
        <v>361027.2471408222</v>
      </c>
      <c r="AE74" t="n">
        <v>493973.4069361184</v>
      </c>
      <c r="AF74" t="n">
        <v>2.662085311235299e-06</v>
      </c>
      <c r="AG74" t="n">
        <v>12.11805555555556</v>
      </c>
      <c r="AH74" t="n">
        <v>446829.2782741655</v>
      </c>
    </row>
    <row r="75">
      <c r="A75" t="n">
        <v>73</v>
      </c>
      <c r="B75" t="n">
        <v>125</v>
      </c>
      <c r="C75" t="inlineStr">
        <is>
          <t xml:space="preserve">CONCLUIDO	</t>
        </is>
      </c>
      <c r="D75" t="n">
        <v>7.1603</v>
      </c>
      <c r="E75" t="n">
        <v>13.97</v>
      </c>
      <c r="F75" t="n">
        <v>10.88</v>
      </c>
      <c r="G75" t="n">
        <v>93.23999999999999</v>
      </c>
      <c r="H75" t="n">
        <v>1.24</v>
      </c>
      <c r="I75" t="n">
        <v>7</v>
      </c>
      <c r="J75" t="n">
        <v>276.35</v>
      </c>
      <c r="K75" t="n">
        <v>58.47</v>
      </c>
      <c r="L75" t="n">
        <v>19.25</v>
      </c>
      <c r="M75" t="n">
        <v>3</v>
      </c>
      <c r="N75" t="n">
        <v>73.63</v>
      </c>
      <c r="O75" t="n">
        <v>34317.68</v>
      </c>
      <c r="P75" t="n">
        <v>142.55</v>
      </c>
      <c r="Q75" t="n">
        <v>623.98</v>
      </c>
      <c r="R75" t="n">
        <v>36.41</v>
      </c>
      <c r="S75" t="n">
        <v>29.8</v>
      </c>
      <c r="T75" t="n">
        <v>2226.56</v>
      </c>
      <c r="U75" t="n">
        <v>0.82</v>
      </c>
      <c r="V75" t="n">
        <v>0.86</v>
      </c>
      <c r="W75" t="n">
        <v>2.37</v>
      </c>
      <c r="X75" t="n">
        <v>0.13</v>
      </c>
      <c r="Y75" t="n">
        <v>1</v>
      </c>
      <c r="Z75" t="n">
        <v>10</v>
      </c>
      <c r="AA75" t="n">
        <v>360.6253682190636</v>
      </c>
      <c r="AB75" t="n">
        <v>493.4235384657217</v>
      </c>
      <c r="AC75" t="n">
        <v>446.331888478838</v>
      </c>
      <c r="AD75" t="n">
        <v>360625.3682190636</v>
      </c>
      <c r="AE75" t="n">
        <v>493423.5384657216</v>
      </c>
      <c r="AF75" t="n">
        <v>2.661341950775325e-06</v>
      </c>
      <c r="AG75" t="n">
        <v>12.12673611111111</v>
      </c>
      <c r="AH75" t="n">
        <v>446331.888478838</v>
      </c>
    </row>
    <row r="76">
      <c r="A76" t="n">
        <v>74</v>
      </c>
      <c r="B76" t="n">
        <v>125</v>
      </c>
      <c r="C76" t="inlineStr">
        <is>
          <t xml:space="preserve">CONCLUIDO	</t>
        </is>
      </c>
      <c r="D76" t="n">
        <v>7.1625</v>
      </c>
      <c r="E76" t="n">
        <v>13.96</v>
      </c>
      <c r="F76" t="n">
        <v>10.87</v>
      </c>
      <c r="G76" t="n">
        <v>93.20999999999999</v>
      </c>
      <c r="H76" t="n">
        <v>1.25</v>
      </c>
      <c r="I76" t="n">
        <v>7</v>
      </c>
      <c r="J76" t="n">
        <v>276.84</v>
      </c>
      <c r="K76" t="n">
        <v>58.47</v>
      </c>
      <c r="L76" t="n">
        <v>19.5</v>
      </c>
      <c r="M76" t="n">
        <v>3</v>
      </c>
      <c r="N76" t="n">
        <v>73.87</v>
      </c>
      <c r="O76" t="n">
        <v>34377.72</v>
      </c>
      <c r="P76" t="n">
        <v>142.01</v>
      </c>
      <c r="Q76" t="n">
        <v>624.01</v>
      </c>
      <c r="R76" t="n">
        <v>36.32</v>
      </c>
      <c r="S76" t="n">
        <v>29.8</v>
      </c>
      <c r="T76" t="n">
        <v>2182.99</v>
      </c>
      <c r="U76" t="n">
        <v>0.82</v>
      </c>
      <c r="V76" t="n">
        <v>0.86</v>
      </c>
      <c r="W76" t="n">
        <v>2.36</v>
      </c>
      <c r="X76" t="n">
        <v>0.13</v>
      </c>
      <c r="Y76" t="n">
        <v>1</v>
      </c>
      <c r="Z76" t="n">
        <v>10</v>
      </c>
      <c r="AA76" t="n">
        <v>360.1264027579277</v>
      </c>
      <c r="AB76" t="n">
        <v>492.7408319089927</v>
      </c>
      <c r="AC76" t="n">
        <v>445.7143384776988</v>
      </c>
      <c r="AD76" t="n">
        <v>360126.4027579277</v>
      </c>
      <c r="AE76" t="n">
        <v>492740.8319089927</v>
      </c>
      <c r="AF76" t="n">
        <v>2.662159647281296e-06</v>
      </c>
      <c r="AG76" t="n">
        <v>12.11805555555556</v>
      </c>
      <c r="AH76" t="n">
        <v>445714.3384776988</v>
      </c>
    </row>
    <row r="77">
      <c r="A77" t="n">
        <v>75</v>
      </c>
      <c r="B77" t="n">
        <v>125</v>
      </c>
      <c r="C77" t="inlineStr">
        <is>
          <t xml:space="preserve">CONCLUIDO	</t>
        </is>
      </c>
      <c r="D77" t="n">
        <v>7.162</v>
      </c>
      <c r="E77" t="n">
        <v>13.96</v>
      </c>
      <c r="F77" t="n">
        <v>10.88</v>
      </c>
      <c r="G77" t="n">
        <v>93.20999999999999</v>
      </c>
      <c r="H77" t="n">
        <v>1.27</v>
      </c>
      <c r="I77" t="n">
        <v>7</v>
      </c>
      <c r="J77" t="n">
        <v>277.33</v>
      </c>
      <c r="K77" t="n">
        <v>58.47</v>
      </c>
      <c r="L77" t="n">
        <v>19.75</v>
      </c>
      <c r="M77" t="n">
        <v>3</v>
      </c>
      <c r="N77" t="n">
        <v>74.09999999999999</v>
      </c>
      <c r="O77" t="n">
        <v>34437.85</v>
      </c>
      <c r="P77" t="n">
        <v>141.51</v>
      </c>
      <c r="Q77" t="n">
        <v>624.05</v>
      </c>
      <c r="R77" t="n">
        <v>36.28</v>
      </c>
      <c r="S77" t="n">
        <v>29.8</v>
      </c>
      <c r="T77" t="n">
        <v>2161.05</v>
      </c>
      <c r="U77" t="n">
        <v>0.82</v>
      </c>
      <c r="V77" t="n">
        <v>0.86</v>
      </c>
      <c r="W77" t="n">
        <v>2.37</v>
      </c>
      <c r="X77" t="n">
        <v>0.13</v>
      </c>
      <c r="Y77" t="n">
        <v>1</v>
      </c>
      <c r="Z77" t="n">
        <v>10</v>
      </c>
      <c r="AA77" t="n">
        <v>359.7986939137053</v>
      </c>
      <c r="AB77" t="n">
        <v>492.292446210834</v>
      </c>
      <c r="AC77" t="n">
        <v>445.308746081259</v>
      </c>
      <c r="AD77" t="n">
        <v>359798.6939137053</v>
      </c>
      <c r="AE77" t="n">
        <v>492292.446210834</v>
      </c>
      <c r="AF77" t="n">
        <v>2.661973807166303e-06</v>
      </c>
      <c r="AG77" t="n">
        <v>12.11805555555556</v>
      </c>
      <c r="AH77" t="n">
        <v>445308.746081259</v>
      </c>
    </row>
    <row r="78">
      <c r="A78" t="n">
        <v>76</v>
      </c>
      <c r="B78" t="n">
        <v>125</v>
      </c>
      <c r="C78" t="inlineStr">
        <is>
          <t xml:space="preserve">CONCLUIDO	</t>
        </is>
      </c>
      <c r="D78" t="n">
        <v>7.162</v>
      </c>
      <c r="E78" t="n">
        <v>13.96</v>
      </c>
      <c r="F78" t="n">
        <v>10.88</v>
      </c>
      <c r="G78" t="n">
        <v>93.20999999999999</v>
      </c>
      <c r="H78" t="n">
        <v>1.28</v>
      </c>
      <c r="I78" t="n">
        <v>7</v>
      </c>
      <c r="J78" t="n">
        <v>277.82</v>
      </c>
      <c r="K78" t="n">
        <v>58.47</v>
      </c>
      <c r="L78" t="n">
        <v>20</v>
      </c>
      <c r="M78" t="n">
        <v>2</v>
      </c>
      <c r="N78" t="n">
        <v>74.34</v>
      </c>
      <c r="O78" t="n">
        <v>34498.07</v>
      </c>
      <c r="P78" t="n">
        <v>141.36</v>
      </c>
      <c r="Q78" t="n">
        <v>624.05</v>
      </c>
      <c r="R78" t="n">
        <v>36.26</v>
      </c>
      <c r="S78" t="n">
        <v>29.8</v>
      </c>
      <c r="T78" t="n">
        <v>2151.32</v>
      </c>
      <c r="U78" t="n">
        <v>0.82</v>
      </c>
      <c r="V78" t="n">
        <v>0.86</v>
      </c>
      <c r="W78" t="n">
        <v>2.37</v>
      </c>
      <c r="X78" t="n">
        <v>0.13</v>
      </c>
      <c r="Y78" t="n">
        <v>1</v>
      </c>
      <c r="Z78" t="n">
        <v>10</v>
      </c>
      <c r="AA78" t="n">
        <v>359.6847182386086</v>
      </c>
      <c r="AB78" t="n">
        <v>492.1364996639146</v>
      </c>
      <c r="AC78" t="n">
        <v>445.1676828539053</v>
      </c>
      <c r="AD78" t="n">
        <v>359684.7182386086</v>
      </c>
      <c r="AE78" t="n">
        <v>492136.4996639146</v>
      </c>
      <c r="AF78" t="n">
        <v>2.661973807166303e-06</v>
      </c>
      <c r="AG78" t="n">
        <v>12.11805555555556</v>
      </c>
      <c r="AH78" t="n">
        <v>445167.6828539053</v>
      </c>
    </row>
    <row r="79">
      <c r="A79" t="n">
        <v>77</v>
      </c>
      <c r="B79" t="n">
        <v>125</v>
      </c>
      <c r="C79" t="inlineStr">
        <is>
          <t xml:space="preserve">CONCLUIDO	</t>
        </is>
      </c>
      <c r="D79" t="n">
        <v>7.1619</v>
      </c>
      <c r="E79" t="n">
        <v>13.96</v>
      </c>
      <c r="F79" t="n">
        <v>10.88</v>
      </c>
      <c r="G79" t="n">
        <v>93.22</v>
      </c>
      <c r="H79" t="n">
        <v>1.3</v>
      </c>
      <c r="I79" t="n">
        <v>7</v>
      </c>
      <c r="J79" t="n">
        <v>278.3</v>
      </c>
      <c r="K79" t="n">
        <v>58.47</v>
      </c>
      <c r="L79" t="n">
        <v>20.25</v>
      </c>
      <c r="M79" t="n">
        <v>2</v>
      </c>
      <c r="N79" t="n">
        <v>74.58</v>
      </c>
      <c r="O79" t="n">
        <v>34558.39</v>
      </c>
      <c r="P79" t="n">
        <v>140.92</v>
      </c>
      <c r="Q79" t="n">
        <v>624.05</v>
      </c>
      <c r="R79" t="n">
        <v>36.27</v>
      </c>
      <c r="S79" t="n">
        <v>29.8</v>
      </c>
      <c r="T79" t="n">
        <v>2160.42</v>
      </c>
      <c r="U79" t="n">
        <v>0.82</v>
      </c>
      <c r="V79" t="n">
        <v>0.86</v>
      </c>
      <c r="W79" t="n">
        <v>2.37</v>
      </c>
      <c r="X79" t="n">
        <v>0.13</v>
      </c>
      <c r="Y79" t="n">
        <v>1</v>
      </c>
      <c r="Z79" t="n">
        <v>10</v>
      </c>
      <c r="AA79" t="n">
        <v>359.3525155227626</v>
      </c>
      <c r="AB79" t="n">
        <v>491.6819652523449</v>
      </c>
      <c r="AC79" t="n">
        <v>444.7565285686327</v>
      </c>
      <c r="AD79" t="n">
        <v>359352.5155227627</v>
      </c>
      <c r="AE79" t="n">
        <v>491681.9652523448</v>
      </c>
      <c r="AF79" t="n">
        <v>2.661936639143304e-06</v>
      </c>
      <c r="AG79" t="n">
        <v>12.11805555555556</v>
      </c>
      <c r="AH79" t="n">
        <v>444756.5285686327</v>
      </c>
    </row>
    <row r="80">
      <c r="A80" t="n">
        <v>78</v>
      </c>
      <c r="B80" t="n">
        <v>125</v>
      </c>
      <c r="C80" t="inlineStr">
        <is>
          <t xml:space="preserve">CONCLUIDO	</t>
        </is>
      </c>
      <c r="D80" t="n">
        <v>7.1626</v>
      </c>
      <c r="E80" t="n">
        <v>13.96</v>
      </c>
      <c r="F80" t="n">
        <v>10.87</v>
      </c>
      <c r="G80" t="n">
        <v>93.2</v>
      </c>
      <c r="H80" t="n">
        <v>1.31</v>
      </c>
      <c r="I80" t="n">
        <v>7</v>
      </c>
      <c r="J80" t="n">
        <v>278.79</v>
      </c>
      <c r="K80" t="n">
        <v>58.47</v>
      </c>
      <c r="L80" t="n">
        <v>20.5</v>
      </c>
      <c r="M80" t="n">
        <v>1</v>
      </c>
      <c r="N80" t="n">
        <v>74.81999999999999</v>
      </c>
      <c r="O80" t="n">
        <v>34618.81</v>
      </c>
      <c r="P80" t="n">
        <v>140.78</v>
      </c>
      <c r="Q80" t="n">
        <v>624.05</v>
      </c>
      <c r="R80" t="n">
        <v>36.24</v>
      </c>
      <c r="S80" t="n">
        <v>29.8</v>
      </c>
      <c r="T80" t="n">
        <v>2145.2</v>
      </c>
      <c r="U80" t="n">
        <v>0.82</v>
      </c>
      <c r="V80" t="n">
        <v>0.86</v>
      </c>
      <c r="W80" t="n">
        <v>2.37</v>
      </c>
      <c r="X80" t="n">
        <v>0.13</v>
      </c>
      <c r="Y80" t="n">
        <v>1</v>
      </c>
      <c r="Z80" t="n">
        <v>10</v>
      </c>
      <c r="AA80" t="n">
        <v>359.1897439546081</v>
      </c>
      <c r="AB80" t="n">
        <v>491.459254011821</v>
      </c>
      <c r="AC80" t="n">
        <v>444.5550725763272</v>
      </c>
      <c r="AD80" t="n">
        <v>359189.7439546081</v>
      </c>
      <c r="AE80" t="n">
        <v>491459.254011821</v>
      </c>
      <c r="AF80" t="n">
        <v>2.662196815304295e-06</v>
      </c>
      <c r="AG80" t="n">
        <v>12.11805555555556</v>
      </c>
      <c r="AH80" t="n">
        <v>444555.0725763272</v>
      </c>
    </row>
    <row r="81">
      <c r="A81" t="n">
        <v>79</v>
      </c>
      <c r="B81" t="n">
        <v>125</v>
      </c>
      <c r="C81" t="inlineStr">
        <is>
          <t xml:space="preserve">CONCLUIDO	</t>
        </is>
      </c>
      <c r="D81" t="n">
        <v>7.1613</v>
      </c>
      <c r="E81" t="n">
        <v>13.96</v>
      </c>
      <c r="F81" t="n">
        <v>10.88</v>
      </c>
      <c r="G81" t="n">
        <v>93.23</v>
      </c>
      <c r="H81" t="n">
        <v>1.32</v>
      </c>
      <c r="I81" t="n">
        <v>7</v>
      </c>
      <c r="J81" t="n">
        <v>279.28</v>
      </c>
      <c r="K81" t="n">
        <v>58.47</v>
      </c>
      <c r="L81" t="n">
        <v>20.75</v>
      </c>
      <c r="M81" t="n">
        <v>1</v>
      </c>
      <c r="N81" t="n">
        <v>75.06</v>
      </c>
      <c r="O81" t="n">
        <v>34679.32</v>
      </c>
      <c r="P81" t="n">
        <v>140.72</v>
      </c>
      <c r="Q81" t="n">
        <v>624.05</v>
      </c>
      <c r="R81" t="n">
        <v>36.28</v>
      </c>
      <c r="S81" t="n">
        <v>29.8</v>
      </c>
      <c r="T81" t="n">
        <v>2163.61</v>
      </c>
      <c r="U81" t="n">
        <v>0.82</v>
      </c>
      <c r="V81" t="n">
        <v>0.86</v>
      </c>
      <c r="W81" t="n">
        <v>2.37</v>
      </c>
      <c r="X81" t="n">
        <v>0.13</v>
      </c>
      <c r="Y81" t="n">
        <v>1</v>
      </c>
      <c r="Z81" t="n">
        <v>10</v>
      </c>
      <c r="AA81" t="n">
        <v>359.2132899349576</v>
      </c>
      <c r="AB81" t="n">
        <v>491.4914706609105</v>
      </c>
      <c r="AC81" t="n">
        <v>444.584214513644</v>
      </c>
      <c r="AD81" t="n">
        <v>359213.2899349576</v>
      </c>
      <c r="AE81" t="n">
        <v>491491.4706609105</v>
      </c>
      <c r="AF81" t="n">
        <v>2.661713631005312e-06</v>
      </c>
      <c r="AG81" t="n">
        <v>12.11805555555556</v>
      </c>
      <c r="AH81" t="n">
        <v>444584.214513644</v>
      </c>
    </row>
    <row r="82">
      <c r="A82" t="n">
        <v>80</v>
      </c>
      <c r="B82" t="n">
        <v>125</v>
      </c>
      <c r="C82" t="inlineStr">
        <is>
          <t xml:space="preserve">CONCLUIDO	</t>
        </is>
      </c>
      <c r="D82" t="n">
        <v>7.1618</v>
      </c>
      <c r="E82" t="n">
        <v>13.96</v>
      </c>
      <c r="F82" t="n">
        <v>10.88</v>
      </c>
      <c r="G82" t="n">
        <v>93.22</v>
      </c>
      <c r="H82" t="n">
        <v>1.34</v>
      </c>
      <c r="I82" t="n">
        <v>7</v>
      </c>
      <c r="J82" t="n">
        <v>279.78</v>
      </c>
      <c r="K82" t="n">
        <v>58.47</v>
      </c>
      <c r="L82" t="n">
        <v>21</v>
      </c>
      <c r="M82" t="n">
        <v>1</v>
      </c>
      <c r="N82" t="n">
        <v>75.3</v>
      </c>
      <c r="O82" t="n">
        <v>34739.92</v>
      </c>
      <c r="P82" t="n">
        <v>140.62</v>
      </c>
      <c r="Q82" t="n">
        <v>624.08</v>
      </c>
      <c r="R82" t="n">
        <v>36.29</v>
      </c>
      <c r="S82" t="n">
        <v>29.8</v>
      </c>
      <c r="T82" t="n">
        <v>2168.9</v>
      </c>
      <c r="U82" t="n">
        <v>0.82</v>
      </c>
      <c r="V82" t="n">
        <v>0.86</v>
      </c>
      <c r="W82" t="n">
        <v>2.37</v>
      </c>
      <c r="X82" t="n">
        <v>0.13</v>
      </c>
      <c r="Y82" t="n">
        <v>1</v>
      </c>
      <c r="Z82" t="n">
        <v>10</v>
      </c>
      <c r="AA82" t="n">
        <v>359.1266837972867</v>
      </c>
      <c r="AB82" t="n">
        <v>491.3729723225561</v>
      </c>
      <c r="AC82" t="n">
        <v>444.4770254903886</v>
      </c>
      <c r="AD82" t="n">
        <v>359126.6837972867</v>
      </c>
      <c r="AE82" t="n">
        <v>491372.9723225561</v>
      </c>
      <c r="AF82" t="n">
        <v>2.661899471120305e-06</v>
      </c>
      <c r="AG82" t="n">
        <v>12.11805555555556</v>
      </c>
      <c r="AH82" t="n">
        <v>444477.0254903886</v>
      </c>
    </row>
    <row r="83">
      <c r="A83" t="n">
        <v>81</v>
      </c>
      <c r="B83" t="n">
        <v>125</v>
      </c>
      <c r="C83" t="inlineStr">
        <is>
          <t xml:space="preserve">CONCLUIDO	</t>
        </is>
      </c>
      <c r="D83" t="n">
        <v>7.1991</v>
      </c>
      <c r="E83" t="n">
        <v>13.89</v>
      </c>
      <c r="F83" t="n">
        <v>10.85</v>
      </c>
      <c r="G83" t="n">
        <v>108.5</v>
      </c>
      <c r="H83" t="n">
        <v>1.35</v>
      </c>
      <c r="I83" t="n">
        <v>6</v>
      </c>
      <c r="J83" t="n">
        <v>280.27</v>
      </c>
      <c r="K83" t="n">
        <v>58.47</v>
      </c>
      <c r="L83" t="n">
        <v>21.25</v>
      </c>
      <c r="M83" t="n">
        <v>0</v>
      </c>
      <c r="N83" t="n">
        <v>75.54000000000001</v>
      </c>
      <c r="O83" t="n">
        <v>34800.62</v>
      </c>
      <c r="P83" t="n">
        <v>140.31</v>
      </c>
      <c r="Q83" t="n">
        <v>624.05</v>
      </c>
      <c r="R83" t="n">
        <v>35.47</v>
      </c>
      <c r="S83" t="n">
        <v>29.8</v>
      </c>
      <c r="T83" t="n">
        <v>1763.26</v>
      </c>
      <c r="U83" t="n">
        <v>0.84</v>
      </c>
      <c r="V83" t="n">
        <v>0.86</v>
      </c>
      <c r="W83" t="n">
        <v>2.36</v>
      </c>
      <c r="X83" t="n">
        <v>0.1</v>
      </c>
      <c r="Y83" t="n">
        <v>1</v>
      </c>
      <c r="Z83" t="n">
        <v>10</v>
      </c>
      <c r="AA83" t="n">
        <v>357.9806950939133</v>
      </c>
      <c r="AB83" t="n">
        <v>489.8049800211471</v>
      </c>
      <c r="AC83" t="n">
        <v>443.058680173535</v>
      </c>
      <c r="AD83" t="n">
        <v>357980.6950939132</v>
      </c>
      <c r="AE83" t="n">
        <v>489804.9800211471</v>
      </c>
      <c r="AF83" t="n">
        <v>2.675763143698818e-06</v>
      </c>
      <c r="AG83" t="n">
        <v>12.05729166666667</v>
      </c>
      <c r="AH83" t="n">
        <v>443058.680173535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6.8161</v>
      </c>
      <c r="E2" t="n">
        <v>14.67</v>
      </c>
      <c r="F2" t="n">
        <v>11.91</v>
      </c>
      <c r="G2" t="n">
        <v>12.11</v>
      </c>
      <c r="H2" t="n">
        <v>0.24</v>
      </c>
      <c r="I2" t="n">
        <v>59</v>
      </c>
      <c r="J2" t="n">
        <v>71.52</v>
      </c>
      <c r="K2" t="n">
        <v>32.27</v>
      </c>
      <c r="L2" t="n">
        <v>1</v>
      </c>
      <c r="M2" t="n">
        <v>57</v>
      </c>
      <c r="N2" t="n">
        <v>8.25</v>
      </c>
      <c r="O2" t="n">
        <v>9054.6</v>
      </c>
      <c r="P2" t="n">
        <v>80.39</v>
      </c>
      <c r="Q2" t="n">
        <v>624.01</v>
      </c>
      <c r="R2" t="n">
        <v>68.63</v>
      </c>
      <c r="S2" t="n">
        <v>29.8</v>
      </c>
      <c r="T2" t="n">
        <v>18079.23</v>
      </c>
      <c r="U2" t="n">
        <v>0.43</v>
      </c>
      <c r="V2" t="n">
        <v>0.78</v>
      </c>
      <c r="W2" t="n">
        <v>2.44</v>
      </c>
      <c r="X2" t="n">
        <v>1.16</v>
      </c>
      <c r="Y2" t="n">
        <v>1</v>
      </c>
      <c r="Z2" t="n">
        <v>10</v>
      </c>
      <c r="AA2" t="n">
        <v>275.2270664454085</v>
      </c>
      <c r="AB2" t="n">
        <v>376.5778144718298</v>
      </c>
      <c r="AC2" t="n">
        <v>340.6377563889197</v>
      </c>
      <c r="AD2" t="n">
        <v>275227.0664454084</v>
      </c>
      <c r="AE2" t="n">
        <v>376577.8144718297</v>
      </c>
      <c r="AF2" t="n">
        <v>3.595150323187902e-06</v>
      </c>
      <c r="AG2" t="n">
        <v>12.734375</v>
      </c>
      <c r="AH2" t="n">
        <v>340637.7563889197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7.0463</v>
      </c>
      <c r="E3" t="n">
        <v>14.19</v>
      </c>
      <c r="F3" t="n">
        <v>11.65</v>
      </c>
      <c r="G3" t="n">
        <v>15.53</v>
      </c>
      <c r="H3" t="n">
        <v>0.3</v>
      </c>
      <c r="I3" t="n">
        <v>45</v>
      </c>
      <c r="J3" t="n">
        <v>71.81</v>
      </c>
      <c r="K3" t="n">
        <v>32.27</v>
      </c>
      <c r="L3" t="n">
        <v>1.25</v>
      </c>
      <c r="M3" t="n">
        <v>43</v>
      </c>
      <c r="N3" t="n">
        <v>8.289999999999999</v>
      </c>
      <c r="O3" t="n">
        <v>9090.98</v>
      </c>
      <c r="P3" t="n">
        <v>76.8</v>
      </c>
      <c r="Q3" t="n">
        <v>624.04</v>
      </c>
      <c r="R3" t="n">
        <v>60.08</v>
      </c>
      <c r="S3" t="n">
        <v>29.8</v>
      </c>
      <c r="T3" t="n">
        <v>13871.03</v>
      </c>
      <c r="U3" t="n">
        <v>0.5</v>
      </c>
      <c r="V3" t="n">
        <v>0.8</v>
      </c>
      <c r="W3" t="n">
        <v>2.43</v>
      </c>
      <c r="X3" t="n">
        <v>0.9</v>
      </c>
      <c r="Y3" t="n">
        <v>1</v>
      </c>
      <c r="Z3" t="n">
        <v>10</v>
      </c>
      <c r="AA3" t="n">
        <v>259.8190475524786</v>
      </c>
      <c r="AB3" t="n">
        <v>355.4958832687042</v>
      </c>
      <c r="AC3" t="n">
        <v>321.5678551111441</v>
      </c>
      <c r="AD3" t="n">
        <v>259819.0475524786</v>
      </c>
      <c r="AE3" t="n">
        <v>355495.8832687042</v>
      </c>
      <c r="AF3" t="n">
        <v>3.716569258414476e-06</v>
      </c>
      <c r="AG3" t="n">
        <v>12.31770833333333</v>
      </c>
      <c r="AH3" t="n">
        <v>321567.8551111441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7.2231</v>
      </c>
      <c r="E4" t="n">
        <v>13.84</v>
      </c>
      <c r="F4" t="n">
        <v>11.44</v>
      </c>
      <c r="G4" t="n">
        <v>19.07</v>
      </c>
      <c r="H4" t="n">
        <v>0.36</v>
      </c>
      <c r="I4" t="n">
        <v>36</v>
      </c>
      <c r="J4" t="n">
        <v>72.11</v>
      </c>
      <c r="K4" t="n">
        <v>32.27</v>
      </c>
      <c r="L4" t="n">
        <v>1.5</v>
      </c>
      <c r="M4" t="n">
        <v>34</v>
      </c>
      <c r="N4" t="n">
        <v>8.34</v>
      </c>
      <c r="O4" t="n">
        <v>9127.379999999999</v>
      </c>
      <c r="P4" t="n">
        <v>73.19</v>
      </c>
      <c r="Q4" t="n">
        <v>624.0599999999999</v>
      </c>
      <c r="R4" t="n">
        <v>53.8</v>
      </c>
      <c r="S4" t="n">
        <v>29.8</v>
      </c>
      <c r="T4" t="n">
        <v>10779.45</v>
      </c>
      <c r="U4" t="n">
        <v>0.55</v>
      </c>
      <c r="V4" t="n">
        <v>0.82</v>
      </c>
      <c r="W4" t="n">
        <v>2.41</v>
      </c>
      <c r="X4" t="n">
        <v>0.6899999999999999</v>
      </c>
      <c r="Y4" t="n">
        <v>1</v>
      </c>
      <c r="Z4" t="n">
        <v>10</v>
      </c>
      <c r="AA4" t="n">
        <v>254.4843425187894</v>
      </c>
      <c r="AB4" t="n">
        <v>348.1967044908702</v>
      </c>
      <c r="AC4" t="n">
        <v>314.9652997115095</v>
      </c>
      <c r="AD4" t="n">
        <v>254484.3425187894</v>
      </c>
      <c r="AE4" t="n">
        <v>348196.7044908702</v>
      </c>
      <c r="AF4" t="n">
        <v>3.809822376346964e-06</v>
      </c>
      <c r="AG4" t="n">
        <v>12.01388888888889</v>
      </c>
      <c r="AH4" t="n">
        <v>314965.2997115095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7.333</v>
      </c>
      <c r="E5" t="n">
        <v>13.64</v>
      </c>
      <c r="F5" t="n">
        <v>11.33</v>
      </c>
      <c r="G5" t="n">
        <v>22.65</v>
      </c>
      <c r="H5" t="n">
        <v>0.42</v>
      </c>
      <c r="I5" t="n">
        <v>30</v>
      </c>
      <c r="J5" t="n">
        <v>72.40000000000001</v>
      </c>
      <c r="K5" t="n">
        <v>32.27</v>
      </c>
      <c r="L5" t="n">
        <v>1.75</v>
      </c>
      <c r="M5" t="n">
        <v>28</v>
      </c>
      <c r="N5" t="n">
        <v>8.380000000000001</v>
      </c>
      <c r="O5" t="n">
        <v>9163.799999999999</v>
      </c>
      <c r="P5" t="n">
        <v>70.45</v>
      </c>
      <c r="Q5" t="n">
        <v>624.11</v>
      </c>
      <c r="R5" t="n">
        <v>50.23</v>
      </c>
      <c r="S5" t="n">
        <v>29.8</v>
      </c>
      <c r="T5" t="n">
        <v>9024.610000000001</v>
      </c>
      <c r="U5" t="n">
        <v>0.59</v>
      </c>
      <c r="V5" t="n">
        <v>0.82</v>
      </c>
      <c r="W5" t="n">
        <v>2.4</v>
      </c>
      <c r="X5" t="n">
        <v>0.58</v>
      </c>
      <c r="Y5" t="n">
        <v>1</v>
      </c>
      <c r="Z5" t="n">
        <v>10</v>
      </c>
      <c r="AA5" t="n">
        <v>242.0099209807096</v>
      </c>
      <c r="AB5" t="n">
        <v>331.1286506098403</v>
      </c>
      <c r="AC5" t="n">
        <v>299.5261969377156</v>
      </c>
      <c r="AD5" t="n">
        <v>242009.9209807096</v>
      </c>
      <c r="AE5" t="n">
        <v>331128.6506098403</v>
      </c>
      <c r="AF5" t="n">
        <v>3.86778910519753e-06</v>
      </c>
      <c r="AG5" t="n">
        <v>11.84027777777778</v>
      </c>
      <c r="AH5" t="n">
        <v>299526.1969377156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7.4144</v>
      </c>
      <c r="E6" t="n">
        <v>13.49</v>
      </c>
      <c r="F6" t="n">
        <v>11.24</v>
      </c>
      <c r="G6" t="n">
        <v>25.94</v>
      </c>
      <c r="H6" t="n">
        <v>0.48</v>
      </c>
      <c r="I6" t="n">
        <v>26</v>
      </c>
      <c r="J6" t="n">
        <v>72.7</v>
      </c>
      <c r="K6" t="n">
        <v>32.27</v>
      </c>
      <c r="L6" t="n">
        <v>2</v>
      </c>
      <c r="M6" t="n">
        <v>22</v>
      </c>
      <c r="N6" t="n">
        <v>8.43</v>
      </c>
      <c r="O6" t="n">
        <v>9200.25</v>
      </c>
      <c r="P6" t="n">
        <v>67.77</v>
      </c>
      <c r="Q6" t="n">
        <v>624.01</v>
      </c>
      <c r="R6" t="n">
        <v>47.69</v>
      </c>
      <c r="S6" t="n">
        <v>29.8</v>
      </c>
      <c r="T6" t="n">
        <v>7772.93</v>
      </c>
      <c r="U6" t="n">
        <v>0.62</v>
      </c>
      <c r="V6" t="n">
        <v>0.83</v>
      </c>
      <c r="W6" t="n">
        <v>2.39</v>
      </c>
      <c r="X6" t="n">
        <v>0.49</v>
      </c>
      <c r="Y6" t="n">
        <v>1</v>
      </c>
      <c r="Z6" t="n">
        <v>10</v>
      </c>
      <c r="AA6" t="n">
        <v>238.9821816381378</v>
      </c>
      <c r="AB6" t="n">
        <v>326.985964066903</v>
      </c>
      <c r="AC6" t="n">
        <v>295.7788825841379</v>
      </c>
      <c r="AD6" t="n">
        <v>238982.1816381378</v>
      </c>
      <c r="AE6" t="n">
        <v>326985.964066903</v>
      </c>
      <c r="AF6" t="n">
        <v>3.910723515829342e-06</v>
      </c>
      <c r="AG6" t="n">
        <v>11.71006944444444</v>
      </c>
      <c r="AH6" t="n">
        <v>295778.8825841379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7.457</v>
      </c>
      <c r="E7" t="n">
        <v>13.41</v>
      </c>
      <c r="F7" t="n">
        <v>11.21</v>
      </c>
      <c r="G7" t="n">
        <v>29.24</v>
      </c>
      <c r="H7" t="n">
        <v>0.54</v>
      </c>
      <c r="I7" t="n">
        <v>23</v>
      </c>
      <c r="J7" t="n">
        <v>73</v>
      </c>
      <c r="K7" t="n">
        <v>32.27</v>
      </c>
      <c r="L7" t="n">
        <v>2.25</v>
      </c>
      <c r="M7" t="n">
        <v>10</v>
      </c>
      <c r="N7" t="n">
        <v>8.48</v>
      </c>
      <c r="O7" t="n">
        <v>9236.709999999999</v>
      </c>
      <c r="P7" t="n">
        <v>65.97</v>
      </c>
      <c r="Q7" t="n">
        <v>624.03</v>
      </c>
      <c r="R7" t="n">
        <v>45.96</v>
      </c>
      <c r="S7" t="n">
        <v>29.8</v>
      </c>
      <c r="T7" t="n">
        <v>6920.71</v>
      </c>
      <c r="U7" t="n">
        <v>0.65</v>
      </c>
      <c r="V7" t="n">
        <v>0.83</v>
      </c>
      <c r="W7" t="n">
        <v>2.41</v>
      </c>
      <c r="X7" t="n">
        <v>0.46</v>
      </c>
      <c r="Y7" t="n">
        <v>1</v>
      </c>
      <c r="Z7" t="n">
        <v>10</v>
      </c>
      <c r="AA7" t="n">
        <v>237.172295723849</v>
      </c>
      <c r="AB7" t="n">
        <v>324.5095983124431</v>
      </c>
      <c r="AC7" t="n">
        <v>293.5388577016816</v>
      </c>
      <c r="AD7" t="n">
        <v>237172.295723849</v>
      </c>
      <c r="AE7" t="n">
        <v>324509.5983124431</v>
      </c>
      <c r="AF7" t="n">
        <v>3.933192875693166e-06</v>
      </c>
      <c r="AG7" t="n">
        <v>11.640625</v>
      </c>
      <c r="AH7" t="n">
        <v>293538.8577016816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7.4777</v>
      </c>
      <c r="E8" t="n">
        <v>13.37</v>
      </c>
      <c r="F8" t="n">
        <v>11.19</v>
      </c>
      <c r="G8" t="n">
        <v>30.51</v>
      </c>
      <c r="H8" t="n">
        <v>0.6</v>
      </c>
      <c r="I8" t="n">
        <v>22</v>
      </c>
      <c r="J8" t="n">
        <v>73.29000000000001</v>
      </c>
      <c r="K8" t="n">
        <v>32.27</v>
      </c>
      <c r="L8" t="n">
        <v>2.5</v>
      </c>
      <c r="M8" t="n">
        <v>1</v>
      </c>
      <c r="N8" t="n">
        <v>8.52</v>
      </c>
      <c r="O8" t="n">
        <v>9273.200000000001</v>
      </c>
      <c r="P8" t="n">
        <v>65.87</v>
      </c>
      <c r="Q8" t="n">
        <v>624.2</v>
      </c>
      <c r="R8" t="n">
        <v>45.15</v>
      </c>
      <c r="S8" t="n">
        <v>29.8</v>
      </c>
      <c r="T8" t="n">
        <v>6523.17</v>
      </c>
      <c r="U8" t="n">
        <v>0.66</v>
      </c>
      <c r="V8" t="n">
        <v>0.84</v>
      </c>
      <c r="W8" t="n">
        <v>2.41</v>
      </c>
      <c r="X8" t="n">
        <v>0.44</v>
      </c>
      <c r="Y8" t="n">
        <v>1</v>
      </c>
      <c r="Z8" t="n">
        <v>10</v>
      </c>
      <c r="AA8" t="n">
        <v>236.8519172689276</v>
      </c>
      <c r="AB8" t="n">
        <v>324.07124237632</v>
      </c>
      <c r="AC8" t="n">
        <v>293.1423378408655</v>
      </c>
      <c r="AD8" t="n">
        <v>236851.9172689276</v>
      </c>
      <c r="AE8" t="n">
        <v>324071.2423763199</v>
      </c>
      <c r="AF8" t="n">
        <v>3.94411108576784e-06</v>
      </c>
      <c r="AG8" t="n">
        <v>11.60590277777778</v>
      </c>
      <c r="AH8" t="n">
        <v>293142.3378408655</v>
      </c>
    </row>
    <row r="9">
      <c r="A9" t="n">
        <v>7</v>
      </c>
      <c r="B9" t="n">
        <v>30</v>
      </c>
      <c r="C9" t="inlineStr">
        <is>
          <t xml:space="preserve">CONCLUIDO	</t>
        </is>
      </c>
      <c r="D9" t="n">
        <v>7.478</v>
      </c>
      <c r="E9" t="n">
        <v>13.37</v>
      </c>
      <c r="F9" t="n">
        <v>11.19</v>
      </c>
      <c r="G9" t="n">
        <v>30.51</v>
      </c>
      <c r="H9" t="n">
        <v>0.65</v>
      </c>
      <c r="I9" t="n">
        <v>22</v>
      </c>
      <c r="J9" t="n">
        <v>73.59</v>
      </c>
      <c r="K9" t="n">
        <v>32.27</v>
      </c>
      <c r="L9" t="n">
        <v>2.75</v>
      </c>
      <c r="M9" t="n">
        <v>0</v>
      </c>
      <c r="N9" t="n">
        <v>8.57</v>
      </c>
      <c r="O9" t="n">
        <v>9309.700000000001</v>
      </c>
      <c r="P9" t="n">
        <v>66.16</v>
      </c>
      <c r="Q9" t="n">
        <v>624.14</v>
      </c>
      <c r="R9" t="n">
        <v>45.01</v>
      </c>
      <c r="S9" t="n">
        <v>29.8</v>
      </c>
      <c r="T9" t="n">
        <v>6454.17</v>
      </c>
      <c r="U9" t="n">
        <v>0.66</v>
      </c>
      <c r="V9" t="n">
        <v>0.84</v>
      </c>
      <c r="W9" t="n">
        <v>2.42</v>
      </c>
      <c r="X9" t="n">
        <v>0.44</v>
      </c>
      <c r="Y9" t="n">
        <v>1</v>
      </c>
      <c r="Z9" t="n">
        <v>10</v>
      </c>
      <c r="AA9" t="n">
        <v>237.0600315374221</v>
      </c>
      <c r="AB9" t="n">
        <v>324.3559934998274</v>
      </c>
      <c r="AC9" t="n">
        <v>293.3999127167963</v>
      </c>
      <c r="AD9" t="n">
        <v>237060.0315374221</v>
      </c>
      <c r="AE9" t="n">
        <v>324355.9934998275</v>
      </c>
      <c r="AF9" t="n">
        <v>3.944269320696458e-06</v>
      </c>
      <c r="AG9" t="n">
        <v>11.60590277777778</v>
      </c>
      <c r="AH9" t="n">
        <v>293399.9127167963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7.2436</v>
      </c>
      <c r="E2" t="n">
        <v>13.81</v>
      </c>
      <c r="F2" t="n">
        <v>11.63</v>
      </c>
      <c r="G2" t="n">
        <v>16.23</v>
      </c>
      <c r="H2" t="n">
        <v>0.43</v>
      </c>
      <c r="I2" t="n">
        <v>43</v>
      </c>
      <c r="J2" t="n">
        <v>39.78</v>
      </c>
      <c r="K2" t="n">
        <v>19.54</v>
      </c>
      <c r="L2" t="n">
        <v>1</v>
      </c>
      <c r="M2" t="n">
        <v>1</v>
      </c>
      <c r="N2" t="n">
        <v>4.24</v>
      </c>
      <c r="O2" t="n">
        <v>5140</v>
      </c>
      <c r="P2" t="n">
        <v>45.98</v>
      </c>
      <c r="Q2" t="n">
        <v>624.17</v>
      </c>
      <c r="R2" t="n">
        <v>57.96</v>
      </c>
      <c r="S2" t="n">
        <v>29.8</v>
      </c>
      <c r="T2" t="n">
        <v>12821.88</v>
      </c>
      <c r="U2" t="n">
        <v>0.51</v>
      </c>
      <c r="V2" t="n">
        <v>0.8</v>
      </c>
      <c r="W2" t="n">
        <v>2.48</v>
      </c>
      <c r="X2" t="n">
        <v>0.88</v>
      </c>
      <c r="Y2" t="n">
        <v>1</v>
      </c>
      <c r="Z2" t="n">
        <v>10</v>
      </c>
      <c r="AA2" t="n">
        <v>216.7992702936983</v>
      </c>
      <c r="AB2" t="n">
        <v>296.6343261244766</v>
      </c>
      <c r="AC2" t="n">
        <v>268.3239623681357</v>
      </c>
      <c r="AD2" t="n">
        <v>216799.2702936983</v>
      </c>
      <c r="AE2" t="n">
        <v>296634.3261244766</v>
      </c>
      <c r="AF2" t="n">
        <v>4.398311110984664e-06</v>
      </c>
      <c r="AG2" t="n">
        <v>11.98784722222222</v>
      </c>
      <c r="AH2" t="n">
        <v>268323.9623681356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7.2477</v>
      </c>
      <c r="E3" t="n">
        <v>13.8</v>
      </c>
      <c r="F3" t="n">
        <v>11.62</v>
      </c>
      <c r="G3" t="n">
        <v>16.22</v>
      </c>
      <c r="H3" t="n">
        <v>0.53</v>
      </c>
      <c r="I3" t="n">
        <v>43</v>
      </c>
      <c r="J3" t="n">
        <v>40.06</v>
      </c>
      <c r="K3" t="n">
        <v>19.54</v>
      </c>
      <c r="L3" t="n">
        <v>1.25</v>
      </c>
      <c r="M3" t="n">
        <v>0</v>
      </c>
      <c r="N3" t="n">
        <v>4.26</v>
      </c>
      <c r="O3" t="n">
        <v>5174.29</v>
      </c>
      <c r="P3" t="n">
        <v>46.27</v>
      </c>
      <c r="Q3" t="n">
        <v>624.27</v>
      </c>
      <c r="R3" t="n">
        <v>57.77</v>
      </c>
      <c r="S3" t="n">
        <v>29.8</v>
      </c>
      <c r="T3" t="n">
        <v>12728.45</v>
      </c>
      <c r="U3" t="n">
        <v>0.52</v>
      </c>
      <c r="V3" t="n">
        <v>0.8</v>
      </c>
      <c r="W3" t="n">
        <v>2.47</v>
      </c>
      <c r="X3" t="n">
        <v>0.87</v>
      </c>
      <c r="Y3" t="n">
        <v>1</v>
      </c>
      <c r="Z3" t="n">
        <v>10</v>
      </c>
      <c r="AA3" t="n">
        <v>216.9685438683396</v>
      </c>
      <c r="AB3" t="n">
        <v>296.8659336971238</v>
      </c>
      <c r="AC3" t="n">
        <v>268.5334656391126</v>
      </c>
      <c r="AD3" t="n">
        <v>216968.5438683396</v>
      </c>
      <c r="AE3" t="n">
        <v>296865.9336971238</v>
      </c>
      <c r="AF3" t="n">
        <v>4.400800629394713e-06</v>
      </c>
      <c r="AG3" t="n">
        <v>11.97916666666667</v>
      </c>
      <c r="AH3" t="n">
        <v>268533.4656391126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5.5107</v>
      </c>
      <c r="E2" t="n">
        <v>18.15</v>
      </c>
      <c r="F2" t="n">
        <v>12.88</v>
      </c>
      <c r="G2" t="n">
        <v>7.36</v>
      </c>
      <c r="H2" t="n">
        <v>0.12</v>
      </c>
      <c r="I2" t="n">
        <v>105</v>
      </c>
      <c r="J2" t="n">
        <v>141.81</v>
      </c>
      <c r="K2" t="n">
        <v>47.83</v>
      </c>
      <c r="L2" t="n">
        <v>1</v>
      </c>
      <c r="M2" t="n">
        <v>103</v>
      </c>
      <c r="N2" t="n">
        <v>22.98</v>
      </c>
      <c r="O2" t="n">
        <v>17723.39</v>
      </c>
      <c r="P2" t="n">
        <v>145.26</v>
      </c>
      <c r="Q2" t="n">
        <v>624.2</v>
      </c>
      <c r="R2" t="n">
        <v>98.44</v>
      </c>
      <c r="S2" t="n">
        <v>29.8</v>
      </c>
      <c r="T2" t="n">
        <v>32754.5</v>
      </c>
      <c r="U2" t="n">
        <v>0.3</v>
      </c>
      <c r="V2" t="n">
        <v>0.73</v>
      </c>
      <c r="W2" t="n">
        <v>2.53</v>
      </c>
      <c r="X2" t="n">
        <v>2.13</v>
      </c>
      <c r="Y2" t="n">
        <v>1</v>
      </c>
      <c r="Z2" t="n">
        <v>10</v>
      </c>
      <c r="AA2" t="n">
        <v>439.1349528334412</v>
      </c>
      <c r="AB2" t="n">
        <v>600.8438157335377</v>
      </c>
      <c r="AC2" t="n">
        <v>543.5001252495197</v>
      </c>
      <c r="AD2" t="n">
        <v>439134.9528334412</v>
      </c>
      <c r="AE2" t="n">
        <v>600843.8157335377</v>
      </c>
      <c r="AF2" t="n">
        <v>2.383647151509884e-06</v>
      </c>
      <c r="AG2" t="n">
        <v>15.75520833333333</v>
      </c>
      <c r="AH2" t="n">
        <v>543500.1252495197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5.8977</v>
      </c>
      <c r="E3" t="n">
        <v>16.96</v>
      </c>
      <c r="F3" t="n">
        <v>12.39</v>
      </c>
      <c r="G3" t="n">
        <v>9.18</v>
      </c>
      <c r="H3" t="n">
        <v>0.16</v>
      </c>
      <c r="I3" t="n">
        <v>81</v>
      </c>
      <c r="J3" t="n">
        <v>142.15</v>
      </c>
      <c r="K3" t="n">
        <v>47.83</v>
      </c>
      <c r="L3" t="n">
        <v>1.25</v>
      </c>
      <c r="M3" t="n">
        <v>79</v>
      </c>
      <c r="N3" t="n">
        <v>23.07</v>
      </c>
      <c r="O3" t="n">
        <v>17765.46</v>
      </c>
      <c r="P3" t="n">
        <v>138.79</v>
      </c>
      <c r="Q3" t="n">
        <v>624.08</v>
      </c>
      <c r="R3" t="n">
        <v>83.05</v>
      </c>
      <c r="S3" t="n">
        <v>29.8</v>
      </c>
      <c r="T3" t="n">
        <v>25176.36</v>
      </c>
      <c r="U3" t="n">
        <v>0.36</v>
      </c>
      <c r="V3" t="n">
        <v>0.75</v>
      </c>
      <c r="W3" t="n">
        <v>2.49</v>
      </c>
      <c r="X3" t="n">
        <v>1.64</v>
      </c>
      <c r="Y3" t="n">
        <v>1</v>
      </c>
      <c r="Z3" t="n">
        <v>10</v>
      </c>
      <c r="AA3" t="n">
        <v>408.1054873613767</v>
      </c>
      <c r="AB3" t="n">
        <v>558.3879321512561</v>
      </c>
      <c r="AC3" t="n">
        <v>505.0961716091244</v>
      </c>
      <c r="AD3" t="n">
        <v>408105.4873613767</v>
      </c>
      <c r="AE3" t="n">
        <v>558387.9321512561</v>
      </c>
      <c r="AF3" t="n">
        <v>2.551043570773195e-06</v>
      </c>
      <c r="AG3" t="n">
        <v>14.72222222222222</v>
      </c>
      <c r="AH3" t="n">
        <v>505096.1716091244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6.1904</v>
      </c>
      <c r="E4" t="n">
        <v>16.15</v>
      </c>
      <c r="F4" t="n">
        <v>12.05</v>
      </c>
      <c r="G4" t="n">
        <v>11.12</v>
      </c>
      <c r="H4" t="n">
        <v>0.19</v>
      </c>
      <c r="I4" t="n">
        <v>65</v>
      </c>
      <c r="J4" t="n">
        <v>142.49</v>
      </c>
      <c r="K4" t="n">
        <v>47.83</v>
      </c>
      <c r="L4" t="n">
        <v>1.5</v>
      </c>
      <c r="M4" t="n">
        <v>63</v>
      </c>
      <c r="N4" t="n">
        <v>23.16</v>
      </c>
      <c r="O4" t="n">
        <v>17807.56</v>
      </c>
      <c r="P4" t="n">
        <v>134.17</v>
      </c>
      <c r="Q4" t="n">
        <v>624.08</v>
      </c>
      <c r="R4" t="n">
        <v>72.87</v>
      </c>
      <c r="S4" t="n">
        <v>29.8</v>
      </c>
      <c r="T4" t="n">
        <v>20166.99</v>
      </c>
      <c r="U4" t="n">
        <v>0.41</v>
      </c>
      <c r="V4" t="n">
        <v>0.78</v>
      </c>
      <c r="W4" t="n">
        <v>2.46</v>
      </c>
      <c r="X4" t="n">
        <v>1.3</v>
      </c>
      <c r="Y4" t="n">
        <v>1</v>
      </c>
      <c r="Z4" t="n">
        <v>10</v>
      </c>
      <c r="AA4" t="n">
        <v>384.4476136227458</v>
      </c>
      <c r="AB4" t="n">
        <v>526.0181855903336</v>
      </c>
      <c r="AC4" t="n">
        <v>475.8157482287517</v>
      </c>
      <c r="AD4" t="n">
        <v>384447.6136227458</v>
      </c>
      <c r="AE4" t="n">
        <v>526018.1855903335</v>
      </c>
      <c r="AF4" t="n">
        <v>2.677650629993792e-06</v>
      </c>
      <c r="AG4" t="n">
        <v>14.01909722222222</v>
      </c>
      <c r="AH4" t="n">
        <v>475815.7482287517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6.379</v>
      </c>
      <c r="E5" t="n">
        <v>15.68</v>
      </c>
      <c r="F5" t="n">
        <v>11.86</v>
      </c>
      <c r="G5" t="n">
        <v>12.94</v>
      </c>
      <c r="H5" t="n">
        <v>0.22</v>
      </c>
      <c r="I5" t="n">
        <v>55</v>
      </c>
      <c r="J5" t="n">
        <v>142.83</v>
      </c>
      <c r="K5" t="n">
        <v>47.83</v>
      </c>
      <c r="L5" t="n">
        <v>1.75</v>
      </c>
      <c r="M5" t="n">
        <v>53</v>
      </c>
      <c r="N5" t="n">
        <v>23.25</v>
      </c>
      <c r="O5" t="n">
        <v>17849.7</v>
      </c>
      <c r="P5" t="n">
        <v>131.12</v>
      </c>
      <c r="Q5" t="n">
        <v>624.02</v>
      </c>
      <c r="R5" t="n">
        <v>66.88</v>
      </c>
      <c r="S5" t="n">
        <v>29.8</v>
      </c>
      <c r="T5" t="n">
        <v>17223.07</v>
      </c>
      <c r="U5" t="n">
        <v>0.45</v>
      </c>
      <c r="V5" t="n">
        <v>0.79</v>
      </c>
      <c r="W5" t="n">
        <v>2.44</v>
      </c>
      <c r="X5" t="n">
        <v>1.11</v>
      </c>
      <c r="Y5" t="n">
        <v>1</v>
      </c>
      <c r="Z5" t="n">
        <v>10</v>
      </c>
      <c r="AA5" t="n">
        <v>366.3924622306378</v>
      </c>
      <c r="AB5" t="n">
        <v>501.3143309185888</v>
      </c>
      <c r="AC5" t="n">
        <v>453.4695947748003</v>
      </c>
      <c r="AD5" t="n">
        <v>366392.4622306378</v>
      </c>
      <c r="AE5" t="n">
        <v>501314.3309185888</v>
      </c>
      <c r="AF5" t="n">
        <v>2.759229350079219e-06</v>
      </c>
      <c r="AG5" t="n">
        <v>13.61111111111111</v>
      </c>
      <c r="AH5" t="n">
        <v>453469.5947748004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6.5585</v>
      </c>
      <c r="E6" t="n">
        <v>15.25</v>
      </c>
      <c r="F6" t="n">
        <v>11.66</v>
      </c>
      <c r="G6" t="n">
        <v>14.89</v>
      </c>
      <c r="H6" t="n">
        <v>0.25</v>
      </c>
      <c r="I6" t="n">
        <v>47</v>
      </c>
      <c r="J6" t="n">
        <v>143.17</v>
      </c>
      <c r="K6" t="n">
        <v>47.83</v>
      </c>
      <c r="L6" t="n">
        <v>2</v>
      </c>
      <c r="M6" t="n">
        <v>45</v>
      </c>
      <c r="N6" t="n">
        <v>23.34</v>
      </c>
      <c r="O6" t="n">
        <v>17891.86</v>
      </c>
      <c r="P6" t="n">
        <v>128.12</v>
      </c>
      <c r="Q6" t="n">
        <v>624.04</v>
      </c>
      <c r="R6" t="n">
        <v>60.75</v>
      </c>
      <c r="S6" t="n">
        <v>29.8</v>
      </c>
      <c r="T6" t="n">
        <v>14197.96</v>
      </c>
      <c r="U6" t="n">
        <v>0.49</v>
      </c>
      <c r="V6" t="n">
        <v>0.8</v>
      </c>
      <c r="W6" t="n">
        <v>2.43</v>
      </c>
      <c r="X6" t="n">
        <v>0.91</v>
      </c>
      <c r="Y6" t="n">
        <v>1</v>
      </c>
      <c r="Z6" t="n">
        <v>10</v>
      </c>
      <c r="AA6" t="n">
        <v>358.7555256254084</v>
      </c>
      <c r="AB6" t="n">
        <v>490.8651373374493</v>
      </c>
      <c r="AC6" t="n">
        <v>444.0176575635095</v>
      </c>
      <c r="AD6" t="n">
        <v>358755.5256254084</v>
      </c>
      <c r="AE6" t="n">
        <v>490865.1373374493</v>
      </c>
      <c r="AF6" t="n">
        <v>2.83687187529308e-06</v>
      </c>
      <c r="AG6" t="n">
        <v>13.23784722222222</v>
      </c>
      <c r="AH6" t="n">
        <v>444017.6575635095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6.6877</v>
      </c>
      <c r="E7" t="n">
        <v>14.95</v>
      </c>
      <c r="F7" t="n">
        <v>11.54</v>
      </c>
      <c r="G7" t="n">
        <v>16.89</v>
      </c>
      <c r="H7" t="n">
        <v>0.28</v>
      </c>
      <c r="I7" t="n">
        <v>41</v>
      </c>
      <c r="J7" t="n">
        <v>143.51</v>
      </c>
      <c r="K7" t="n">
        <v>47.83</v>
      </c>
      <c r="L7" t="n">
        <v>2.25</v>
      </c>
      <c r="M7" t="n">
        <v>39</v>
      </c>
      <c r="N7" t="n">
        <v>23.44</v>
      </c>
      <c r="O7" t="n">
        <v>17934.06</v>
      </c>
      <c r="P7" t="n">
        <v>125.82</v>
      </c>
      <c r="Q7" t="n">
        <v>624.0599999999999</v>
      </c>
      <c r="R7" t="n">
        <v>56.92</v>
      </c>
      <c r="S7" t="n">
        <v>29.8</v>
      </c>
      <c r="T7" t="n">
        <v>12313.9</v>
      </c>
      <c r="U7" t="n">
        <v>0.52</v>
      </c>
      <c r="V7" t="n">
        <v>0.8100000000000001</v>
      </c>
      <c r="W7" t="n">
        <v>2.42</v>
      </c>
      <c r="X7" t="n">
        <v>0.79</v>
      </c>
      <c r="Y7" t="n">
        <v>1</v>
      </c>
      <c r="Z7" t="n">
        <v>10</v>
      </c>
      <c r="AA7" t="n">
        <v>343.6892010950951</v>
      </c>
      <c r="AB7" t="n">
        <v>470.250727435747</v>
      </c>
      <c r="AC7" t="n">
        <v>425.3706580103198</v>
      </c>
      <c r="AD7" t="n">
        <v>343689.2010950951</v>
      </c>
      <c r="AE7" t="n">
        <v>470250.727435747</v>
      </c>
      <c r="AF7" t="n">
        <v>2.892757191491581e-06</v>
      </c>
      <c r="AG7" t="n">
        <v>12.97743055555556</v>
      </c>
      <c r="AH7" t="n">
        <v>425370.6580103198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6.7673</v>
      </c>
      <c r="E8" t="n">
        <v>14.78</v>
      </c>
      <c r="F8" t="n">
        <v>11.48</v>
      </c>
      <c r="G8" t="n">
        <v>18.62</v>
      </c>
      <c r="H8" t="n">
        <v>0.31</v>
      </c>
      <c r="I8" t="n">
        <v>37</v>
      </c>
      <c r="J8" t="n">
        <v>143.86</v>
      </c>
      <c r="K8" t="n">
        <v>47.83</v>
      </c>
      <c r="L8" t="n">
        <v>2.5</v>
      </c>
      <c r="M8" t="n">
        <v>35</v>
      </c>
      <c r="N8" t="n">
        <v>23.53</v>
      </c>
      <c r="O8" t="n">
        <v>17976.29</v>
      </c>
      <c r="P8" t="n">
        <v>124.4</v>
      </c>
      <c r="Q8" t="n">
        <v>624.08</v>
      </c>
      <c r="R8" t="n">
        <v>54.9</v>
      </c>
      <c r="S8" t="n">
        <v>29.8</v>
      </c>
      <c r="T8" t="n">
        <v>11323.91</v>
      </c>
      <c r="U8" t="n">
        <v>0.54</v>
      </c>
      <c r="V8" t="n">
        <v>0.8100000000000001</v>
      </c>
      <c r="W8" t="n">
        <v>2.42</v>
      </c>
      <c r="X8" t="n">
        <v>0.73</v>
      </c>
      <c r="Y8" t="n">
        <v>1</v>
      </c>
      <c r="Z8" t="n">
        <v>10</v>
      </c>
      <c r="AA8" t="n">
        <v>340.6565634058784</v>
      </c>
      <c r="AB8" t="n">
        <v>466.1013387588284</v>
      </c>
      <c r="AC8" t="n">
        <v>421.6172811650226</v>
      </c>
      <c r="AD8" t="n">
        <v>340656.5634058784</v>
      </c>
      <c r="AE8" t="n">
        <v>466101.3387588284</v>
      </c>
      <c r="AF8" t="n">
        <v>2.927188082895611e-06</v>
      </c>
      <c r="AG8" t="n">
        <v>12.82986111111111</v>
      </c>
      <c r="AH8" t="n">
        <v>421617.2811650226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6.8635</v>
      </c>
      <c r="E9" t="n">
        <v>14.57</v>
      </c>
      <c r="F9" t="n">
        <v>11.39</v>
      </c>
      <c r="G9" t="n">
        <v>20.71</v>
      </c>
      <c r="H9" t="n">
        <v>0.34</v>
      </c>
      <c r="I9" t="n">
        <v>33</v>
      </c>
      <c r="J9" t="n">
        <v>144.2</v>
      </c>
      <c r="K9" t="n">
        <v>47.83</v>
      </c>
      <c r="L9" t="n">
        <v>2.75</v>
      </c>
      <c r="M9" t="n">
        <v>31</v>
      </c>
      <c r="N9" t="n">
        <v>23.62</v>
      </c>
      <c r="O9" t="n">
        <v>18018.55</v>
      </c>
      <c r="P9" t="n">
        <v>122.4</v>
      </c>
      <c r="Q9" t="n">
        <v>624.0700000000001</v>
      </c>
      <c r="R9" t="n">
        <v>52.26</v>
      </c>
      <c r="S9" t="n">
        <v>29.8</v>
      </c>
      <c r="T9" t="n">
        <v>10024.87</v>
      </c>
      <c r="U9" t="n">
        <v>0.57</v>
      </c>
      <c r="V9" t="n">
        <v>0.82</v>
      </c>
      <c r="W9" t="n">
        <v>2.4</v>
      </c>
      <c r="X9" t="n">
        <v>0.64</v>
      </c>
      <c r="Y9" t="n">
        <v>1</v>
      </c>
      <c r="Z9" t="n">
        <v>10</v>
      </c>
      <c r="AA9" t="n">
        <v>336.8003176192292</v>
      </c>
      <c r="AB9" t="n">
        <v>460.8250531479777</v>
      </c>
      <c r="AC9" t="n">
        <v>416.8445568475581</v>
      </c>
      <c r="AD9" t="n">
        <v>336800.3176192292</v>
      </c>
      <c r="AE9" t="n">
        <v>460825.0531479777</v>
      </c>
      <c r="AF9" t="n">
        <v>2.968799285823596e-06</v>
      </c>
      <c r="AG9" t="n">
        <v>12.64756944444444</v>
      </c>
      <c r="AH9" t="n">
        <v>416844.5568475581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6.9372</v>
      </c>
      <c r="E10" t="n">
        <v>14.42</v>
      </c>
      <c r="F10" t="n">
        <v>11.32</v>
      </c>
      <c r="G10" t="n">
        <v>22.64</v>
      </c>
      <c r="H10" t="n">
        <v>0.37</v>
      </c>
      <c r="I10" t="n">
        <v>30</v>
      </c>
      <c r="J10" t="n">
        <v>144.54</v>
      </c>
      <c r="K10" t="n">
        <v>47.83</v>
      </c>
      <c r="L10" t="n">
        <v>3</v>
      </c>
      <c r="M10" t="n">
        <v>28</v>
      </c>
      <c r="N10" t="n">
        <v>23.71</v>
      </c>
      <c r="O10" t="n">
        <v>18060.85</v>
      </c>
      <c r="P10" t="n">
        <v>120.81</v>
      </c>
      <c r="Q10" t="n">
        <v>624.01</v>
      </c>
      <c r="R10" t="n">
        <v>50.1</v>
      </c>
      <c r="S10" t="n">
        <v>29.8</v>
      </c>
      <c r="T10" t="n">
        <v>8958.5</v>
      </c>
      <c r="U10" t="n">
        <v>0.59</v>
      </c>
      <c r="V10" t="n">
        <v>0.83</v>
      </c>
      <c r="W10" t="n">
        <v>2.4</v>
      </c>
      <c r="X10" t="n">
        <v>0.57</v>
      </c>
      <c r="Y10" t="n">
        <v>1</v>
      </c>
      <c r="Z10" t="n">
        <v>10</v>
      </c>
      <c r="AA10" t="n">
        <v>324.1299257764701</v>
      </c>
      <c r="AB10" t="n">
        <v>443.4888640504773</v>
      </c>
      <c r="AC10" t="n">
        <v>401.162909306029</v>
      </c>
      <c r="AD10" t="n">
        <v>324129.9257764701</v>
      </c>
      <c r="AE10" t="n">
        <v>443488.8640504773</v>
      </c>
      <c r="AF10" t="n">
        <v>3.000678138794413e-06</v>
      </c>
      <c r="AG10" t="n">
        <v>12.51736111111111</v>
      </c>
      <c r="AH10" t="n">
        <v>401162.909306029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6.978</v>
      </c>
      <c r="E11" t="n">
        <v>14.33</v>
      </c>
      <c r="F11" t="n">
        <v>11.29</v>
      </c>
      <c r="G11" t="n">
        <v>24.2</v>
      </c>
      <c r="H11" t="n">
        <v>0.4</v>
      </c>
      <c r="I11" t="n">
        <v>28</v>
      </c>
      <c r="J11" t="n">
        <v>144.89</v>
      </c>
      <c r="K11" t="n">
        <v>47.83</v>
      </c>
      <c r="L11" t="n">
        <v>3.25</v>
      </c>
      <c r="M11" t="n">
        <v>26</v>
      </c>
      <c r="N11" t="n">
        <v>23.81</v>
      </c>
      <c r="O11" t="n">
        <v>18103.18</v>
      </c>
      <c r="P11" t="n">
        <v>119.61</v>
      </c>
      <c r="Q11" t="n">
        <v>624.03</v>
      </c>
      <c r="R11" t="n">
        <v>49.48</v>
      </c>
      <c r="S11" t="n">
        <v>29.8</v>
      </c>
      <c r="T11" t="n">
        <v>8658.389999999999</v>
      </c>
      <c r="U11" t="n">
        <v>0.6</v>
      </c>
      <c r="V11" t="n">
        <v>0.83</v>
      </c>
      <c r="W11" t="n">
        <v>2.39</v>
      </c>
      <c r="X11" t="n">
        <v>0.55</v>
      </c>
      <c r="Y11" t="n">
        <v>1</v>
      </c>
      <c r="Z11" t="n">
        <v>10</v>
      </c>
      <c r="AA11" t="n">
        <v>322.1435840935656</v>
      </c>
      <c r="AB11" t="n">
        <v>440.771063728717</v>
      </c>
      <c r="AC11" t="n">
        <v>398.7044920325208</v>
      </c>
      <c r="AD11" t="n">
        <v>322143.5840935656</v>
      </c>
      <c r="AE11" t="n">
        <v>440771.063728717</v>
      </c>
      <c r="AF11" t="n">
        <v>3.018326133383412e-06</v>
      </c>
      <c r="AG11" t="n">
        <v>12.43923611111111</v>
      </c>
      <c r="AH11" t="n">
        <v>398704.4920325208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7.0277</v>
      </c>
      <c r="E12" t="n">
        <v>14.23</v>
      </c>
      <c r="F12" t="n">
        <v>11.25</v>
      </c>
      <c r="G12" t="n">
        <v>25.96</v>
      </c>
      <c r="H12" t="n">
        <v>0.43</v>
      </c>
      <c r="I12" t="n">
        <v>26</v>
      </c>
      <c r="J12" t="n">
        <v>145.23</v>
      </c>
      <c r="K12" t="n">
        <v>47.83</v>
      </c>
      <c r="L12" t="n">
        <v>3.5</v>
      </c>
      <c r="M12" t="n">
        <v>24</v>
      </c>
      <c r="N12" t="n">
        <v>23.9</v>
      </c>
      <c r="O12" t="n">
        <v>18145.54</v>
      </c>
      <c r="P12" t="n">
        <v>118.38</v>
      </c>
      <c r="Q12" t="n">
        <v>624.02</v>
      </c>
      <c r="R12" t="n">
        <v>47.98</v>
      </c>
      <c r="S12" t="n">
        <v>29.8</v>
      </c>
      <c r="T12" t="n">
        <v>7917.97</v>
      </c>
      <c r="U12" t="n">
        <v>0.62</v>
      </c>
      <c r="V12" t="n">
        <v>0.83</v>
      </c>
      <c r="W12" t="n">
        <v>2.39</v>
      </c>
      <c r="X12" t="n">
        <v>0.5</v>
      </c>
      <c r="Y12" t="n">
        <v>1</v>
      </c>
      <c r="Z12" t="n">
        <v>10</v>
      </c>
      <c r="AA12" t="n">
        <v>320.1281287936361</v>
      </c>
      <c r="AB12" t="n">
        <v>438.0134288717409</v>
      </c>
      <c r="AC12" t="n">
        <v>396.2100419759297</v>
      </c>
      <c r="AD12" t="n">
        <v>320128.1287936361</v>
      </c>
      <c r="AE12" t="n">
        <v>438013.4288717409</v>
      </c>
      <c r="AF12" t="n">
        <v>3.039823813066582e-06</v>
      </c>
      <c r="AG12" t="n">
        <v>12.35243055555556</v>
      </c>
      <c r="AH12" t="n">
        <v>396210.0419759297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7.0751</v>
      </c>
      <c r="E13" t="n">
        <v>14.13</v>
      </c>
      <c r="F13" t="n">
        <v>11.21</v>
      </c>
      <c r="G13" t="n">
        <v>28.03</v>
      </c>
      <c r="H13" t="n">
        <v>0.46</v>
      </c>
      <c r="I13" t="n">
        <v>24</v>
      </c>
      <c r="J13" t="n">
        <v>145.57</v>
      </c>
      <c r="K13" t="n">
        <v>47.83</v>
      </c>
      <c r="L13" t="n">
        <v>3.75</v>
      </c>
      <c r="M13" t="n">
        <v>22</v>
      </c>
      <c r="N13" t="n">
        <v>23.99</v>
      </c>
      <c r="O13" t="n">
        <v>18187.93</v>
      </c>
      <c r="P13" t="n">
        <v>116.82</v>
      </c>
      <c r="Q13" t="n">
        <v>624.05</v>
      </c>
      <c r="R13" t="n">
        <v>46.81</v>
      </c>
      <c r="S13" t="n">
        <v>29.8</v>
      </c>
      <c r="T13" t="n">
        <v>7343.47</v>
      </c>
      <c r="U13" t="n">
        <v>0.64</v>
      </c>
      <c r="V13" t="n">
        <v>0.83</v>
      </c>
      <c r="W13" t="n">
        <v>2.39</v>
      </c>
      <c r="X13" t="n">
        <v>0.46</v>
      </c>
      <c r="Y13" t="n">
        <v>1</v>
      </c>
      <c r="Z13" t="n">
        <v>10</v>
      </c>
      <c r="AA13" t="n">
        <v>317.9285572041315</v>
      </c>
      <c r="AB13" t="n">
        <v>435.0038779847308</v>
      </c>
      <c r="AC13" t="n">
        <v>393.4877184016446</v>
      </c>
      <c r="AD13" t="n">
        <v>317928.5572041315</v>
      </c>
      <c r="AE13" t="n">
        <v>435003.8779847308</v>
      </c>
      <c r="AF13" t="n">
        <v>3.060326630309685e-06</v>
      </c>
      <c r="AG13" t="n">
        <v>12.265625</v>
      </c>
      <c r="AH13" t="n">
        <v>393487.7184016446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7.1257</v>
      </c>
      <c r="E14" t="n">
        <v>14.03</v>
      </c>
      <c r="F14" t="n">
        <v>11.17</v>
      </c>
      <c r="G14" t="n">
        <v>30.46</v>
      </c>
      <c r="H14" t="n">
        <v>0.49</v>
      </c>
      <c r="I14" t="n">
        <v>22</v>
      </c>
      <c r="J14" t="n">
        <v>145.92</v>
      </c>
      <c r="K14" t="n">
        <v>47.83</v>
      </c>
      <c r="L14" t="n">
        <v>4</v>
      </c>
      <c r="M14" t="n">
        <v>20</v>
      </c>
      <c r="N14" t="n">
        <v>24.09</v>
      </c>
      <c r="O14" t="n">
        <v>18230.35</v>
      </c>
      <c r="P14" t="n">
        <v>115.83</v>
      </c>
      <c r="Q14" t="n">
        <v>624.05</v>
      </c>
      <c r="R14" t="n">
        <v>45.5</v>
      </c>
      <c r="S14" t="n">
        <v>29.8</v>
      </c>
      <c r="T14" t="n">
        <v>6699.56</v>
      </c>
      <c r="U14" t="n">
        <v>0.65</v>
      </c>
      <c r="V14" t="n">
        <v>0.84</v>
      </c>
      <c r="W14" t="n">
        <v>2.39</v>
      </c>
      <c r="X14" t="n">
        <v>0.42</v>
      </c>
      <c r="Y14" t="n">
        <v>1</v>
      </c>
      <c r="Z14" t="n">
        <v>10</v>
      </c>
      <c r="AA14" t="n">
        <v>316.1374498754521</v>
      </c>
      <c r="AB14" t="n">
        <v>432.5532059195532</v>
      </c>
      <c r="AC14" t="n">
        <v>391.2709350388276</v>
      </c>
      <c r="AD14" t="n">
        <v>316137.4498754521</v>
      </c>
      <c r="AE14" t="n">
        <v>432553.2059195532</v>
      </c>
      <c r="AF14" t="n">
        <v>3.082213603991141e-06</v>
      </c>
      <c r="AG14" t="n">
        <v>12.17881944444444</v>
      </c>
      <c r="AH14" t="n">
        <v>391270.9350388277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7.1454</v>
      </c>
      <c r="E15" t="n">
        <v>14</v>
      </c>
      <c r="F15" t="n">
        <v>11.16</v>
      </c>
      <c r="G15" t="n">
        <v>31.89</v>
      </c>
      <c r="H15" t="n">
        <v>0.51</v>
      </c>
      <c r="I15" t="n">
        <v>21</v>
      </c>
      <c r="J15" t="n">
        <v>146.26</v>
      </c>
      <c r="K15" t="n">
        <v>47.83</v>
      </c>
      <c r="L15" t="n">
        <v>4.25</v>
      </c>
      <c r="M15" t="n">
        <v>19</v>
      </c>
      <c r="N15" t="n">
        <v>24.18</v>
      </c>
      <c r="O15" t="n">
        <v>18272.81</v>
      </c>
      <c r="P15" t="n">
        <v>114.63</v>
      </c>
      <c r="Q15" t="n">
        <v>624.0599999999999</v>
      </c>
      <c r="R15" t="n">
        <v>45.3</v>
      </c>
      <c r="S15" t="n">
        <v>29.8</v>
      </c>
      <c r="T15" t="n">
        <v>6603.23</v>
      </c>
      <c r="U15" t="n">
        <v>0.66</v>
      </c>
      <c r="V15" t="n">
        <v>0.84</v>
      </c>
      <c r="W15" t="n">
        <v>2.38</v>
      </c>
      <c r="X15" t="n">
        <v>0.41</v>
      </c>
      <c r="Y15" t="n">
        <v>1</v>
      </c>
      <c r="Z15" t="n">
        <v>10</v>
      </c>
      <c r="AA15" t="n">
        <v>314.8449661866684</v>
      </c>
      <c r="AB15" t="n">
        <v>430.7847727162033</v>
      </c>
      <c r="AC15" t="n">
        <v>389.671278618394</v>
      </c>
      <c r="AD15" t="n">
        <v>314844.9661866684</v>
      </c>
      <c r="AE15" t="n">
        <v>430784.7727162034</v>
      </c>
      <c r="AF15" t="n">
        <v>3.090734817064752e-06</v>
      </c>
      <c r="AG15" t="n">
        <v>12.15277777777778</v>
      </c>
      <c r="AH15" t="n">
        <v>389671.2786183939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7.2027</v>
      </c>
      <c r="E16" t="n">
        <v>13.88</v>
      </c>
      <c r="F16" t="n">
        <v>11.11</v>
      </c>
      <c r="G16" t="n">
        <v>35.07</v>
      </c>
      <c r="H16" t="n">
        <v>0.54</v>
      </c>
      <c r="I16" t="n">
        <v>19</v>
      </c>
      <c r="J16" t="n">
        <v>146.61</v>
      </c>
      <c r="K16" t="n">
        <v>47.83</v>
      </c>
      <c r="L16" t="n">
        <v>4.5</v>
      </c>
      <c r="M16" t="n">
        <v>17</v>
      </c>
      <c r="N16" t="n">
        <v>24.28</v>
      </c>
      <c r="O16" t="n">
        <v>18315.3</v>
      </c>
      <c r="P16" t="n">
        <v>113.08</v>
      </c>
      <c r="Q16" t="n">
        <v>623.97</v>
      </c>
      <c r="R16" t="n">
        <v>43.42</v>
      </c>
      <c r="S16" t="n">
        <v>29.8</v>
      </c>
      <c r="T16" t="n">
        <v>5673.32</v>
      </c>
      <c r="U16" t="n">
        <v>0.6899999999999999</v>
      </c>
      <c r="V16" t="n">
        <v>0.84</v>
      </c>
      <c r="W16" t="n">
        <v>2.38</v>
      </c>
      <c r="X16" t="n">
        <v>0.36</v>
      </c>
      <c r="Y16" t="n">
        <v>1</v>
      </c>
      <c r="Z16" t="n">
        <v>10</v>
      </c>
      <c r="AA16" t="n">
        <v>312.5234762582733</v>
      </c>
      <c r="AB16" t="n">
        <v>427.6084077792656</v>
      </c>
      <c r="AC16" t="n">
        <v>386.7980614929814</v>
      </c>
      <c r="AD16" t="n">
        <v>312523.4762582732</v>
      </c>
      <c r="AE16" t="n">
        <v>427608.4077792657</v>
      </c>
      <c r="AF16" t="n">
        <v>3.11551986828901e-06</v>
      </c>
      <c r="AG16" t="n">
        <v>12.04861111111111</v>
      </c>
      <c r="AH16" t="n">
        <v>386798.0614929814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7.2244</v>
      </c>
      <c r="E17" t="n">
        <v>13.84</v>
      </c>
      <c r="F17" t="n">
        <v>11.09</v>
      </c>
      <c r="G17" t="n">
        <v>36.98</v>
      </c>
      <c r="H17" t="n">
        <v>0.57</v>
      </c>
      <c r="I17" t="n">
        <v>18</v>
      </c>
      <c r="J17" t="n">
        <v>146.95</v>
      </c>
      <c r="K17" t="n">
        <v>47.83</v>
      </c>
      <c r="L17" t="n">
        <v>4.75</v>
      </c>
      <c r="M17" t="n">
        <v>16</v>
      </c>
      <c r="N17" t="n">
        <v>24.37</v>
      </c>
      <c r="O17" t="n">
        <v>18357.82</v>
      </c>
      <c r="P17" t="n">
        <v>111.98</v>
      </c>
      <c r="Q17" t="n">
        <v>624</v>
      </c>
      <c r="R17" t="n">
        <v>43.14</v>
      </c>
      <c r="S17" t="n">
        <v>29.8</v>
      </c>
      <c r="T17" t="n">
        <v>5535.81</v>
      </c>
      <c r="U17" t="n">
        <v>0.6899999999999999</v>
      </c>
      <c r="V17" t="n">
        <v>0.84</v>
      </c>
      <c r="W17" t="n">
        <v>2.38</v>
      </c>
      <c r="X17" t="n">
        <v>0.35</v>
      </c>
      <c r="Y17" t="n">
        <v>1</v>
      </c>
      <c r="Z17" t="n">
        <v>10</v>
      </c>
      <c r="AA17" t="n">
        <v>311.2640220849236</v>
      </c>
      <c r="AB17" t="n">
        <v>425.8851670160919</v>
      </c>
      <c r="AC17" t="n">
        <v>385.2392844096613</v>
      </c>
      <c r="AD17" t="n">
        <v>311264.0220849236</v>
      </c>
      <c r="AE17" t="n">
        <v>425885.1670160919</v>
      </c>
      <c r="AF17" t="n">
        <v>3.12490617913659e-06</v>
      </c>
      <c r="AG17" t="n">
        <v>12.01388888888889</v>
      </c>
      <c r="AH17" t="n">
        <v>385239.2844096613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7.256</v>
      </c>
      <c r="E18" t="n">
        <v>13.78</v>
      </c>
      <c r="F18" t="n">
        <v>11.06</v>
      </c>
      <c r="G18" t="n">
        <v>39.04</v>
      </c>
      <c r="H18" t="n">
        <v>0.6</v>
      </c>
      <c r="I18" t="n">
        <v>17</v>
      </c>
      <c r="J18" t="n">
        <v>147.3</v>
      </c>
      <c r="K18" t="n">
        <v>47.83</v>
      </c>
      <c r="L18" t="n">
        <v>5</v>
      </c>
      <c r="M18" t="n">
        <v>15</v>
      </c>
      <c r="N18" t="n">
        <v>24.47</v>
      </c>
      <c r="O18" t="n">
        <v>18400.38</v>
      </c>
      <c r="P18" t="n">
        <v>110.36</v>
      </c>
      <c r="Q18" t="n">
        <v>623.99</v>
      </c>
      <c r="R18" t="n">
        <v>42.33</v>
      </c>
      <c r="S18" t="n">
        <v>29.8</v>
      </c>
      <c r="T18" t="n">
        <v>5137.79</v>
      </c>
      <c r="U18" t="n">
        <v>0.7</v>
      </c>
      <c r="V18" t="n">
        <v>0.84</v>
      </c>
      <c r="W18" t="n">
        <v>2.37</v>
      </c>
      <c r="X18" t="n">
        <v>0.32</v>
      </c>
      <c r="Y18" t="n">
        <v>1</v>
      </c>
      <c r="Z18" t="n">
        <v>10</v>
      </c>
      <c r="AA18" t="n">
        <v>309.256400428683</v>
      </c>
      <c r="AB18" t="n">
        <v>423.1382504960071</v>
      </c>
      <c r="AC18" t="n">
        <v>382.7545297469318</v>
      </c>
      <c r="AD18" t="n">
        <v>309256.400428683</v>
      </c>
      <c r="AE18" t="n">
        <v>423138.250496007</v>
      </c>
      <c r="AF18" t="n">
        <v>3.138574723965326e-06</v>
      </c>
      <c r="AG18" t="n">
        <v>11.96180555555556</v>
      </c>
      <c r="AH18" t="n">
        <v>382754.5297469319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7.2814</v>
      </c>
      <c r="E19" t="n">
        <v>13.73</v>
      </c>
      <c r="F19" t="n">
        <v>11.04</v>
      </c>
      <c r="G19" t="n">
        <v>41.41</v>
      </c>
      <c r="H19" t="n">
        <v>0.63</v>
      </c>
      <c r="I19" t="n">
        <v>16</v>
      </c>
      <c r="J19" t="n">
        <v>147.64</v>
      </c>
      <c r="K19" t="n">
        <v>47.83</v>
      </c>
      <c r="L19" t="n">
        <v>5.25</v>
      </c>
      <c r="M19" t="n">
        <v>14</v>
      </c>
      <c r="N19" t="n">
        <v>24.56</v>
      </c>
      <c r="O19" t="n">
        <v>18442.97</v>
      </c>
      <c r="P19" t="n">
        <v>109.55</v>
      </c>
      <c r="Q19" t="n">
        <v>623.98</v>
      </c>
      <c r="R19" t="n">
        <v>41.51</v>
      </c>
      <c r="S19" t="n">
        <v>29.8</v>
      </c>
      <c r="T19" t="n">
        <v>4734.37</v>
      </c>
      <c r="U19" t="n">
        <v>0.72</v>
      </c>
      <c r="V19" t="n">
        <v>0.85</v>
      </c>
      <c r="W19" t="n">
        <v>2.38</v>
      </c>
      <c r="X19" t="n">
        <v>0.3</v>
      </c>
      <c r="Y19" t="n">
        <v>1</v>
      </c>
      <c r="Z19" t="n">
        <v>10</v>
      </c>
      <c r="AA19" t="n">
        <v>308.1724826417721</v>
      </c>
      <c r="AB19" t="n">
        <v>421.6551863608777</v>
      </c>
      <c r="AC19" t="n">
        <v>381.4130071713657</v>
      </c>
      <c r="AD19" t="n">
        <v>308172.4826417721</v>
      </c>
      <c r="AE19" t="n">
        <v>421655.1863608777</v>
      </c>
      <c r="AF19" t="n">
        <v>3.149561465694753e-06</v>
      </c>
      <c r="AG19" t="n">
        <v>11.91840277777778</v>
      </c>
      <c r="AH19" t="n">
        <v>381413.0071713657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7.2677</v>
      </c>
      <c r="E20" t="n">
        <v>13.76</v>
      </c>
      <c r="F20" t="n">
        <v>11.07</v>
      </c>
      <c r="G20" t="n">
        <v>41.51</v>
      </c>
      <c r="H20" t="n">
        <v>0.66</v>
      </c>
      <c r="I20" t="n">
        <v>16</v>
      </c>
      <c r="J20" t="n">
        <v>147.99</v>
      </c>
      <c r="K20" t="n">
        <v>47.83</v>
      </c>
      <c r="L20" t="n">
        <v>5.5</v>
      </c>
      <c r="M20" t="n">
        <v>14</v>
      </c>
      <c r="N20" t="n">
        <v>24.66</v>
      </c>
      <c r="O20" t="n">
        <v>18485.59</v>
      </c>
      <c r="P20" t="n">
        <v>108.7</v>
      </c>
      <c r="Q20" t="n">
        <v>624.02</v>
      </c>
      <c r="R20" t="n">
        <v>42.36</v>
      </c>
      <c r="S20" t="n">
        <v>29.8</v>
      </c>
      <c r="T20" t="n">
        <v>5157.02</v>
      </c>
      <c r="U20" t="n">
        <v>0.7</v>
      </c>
      <c r="V20" t="n">
        <v>0.84</v>
      </c>
      <c r="W20" t="n">
        <v>2.38</v>
      </c>
      <c r="X20" t="n">
        <v>0.32</v>
      </c>
      <c r="Y20" t="n">
        <v>1</v>
      </c>
      <c r="Z20" t="n">
        <v>10</v>
      </c>
      <c r="AA20" t="n">
        <v>307.8547944911652</v>
      </c>
      <c r="AB20" t="n">
        <v>421.2205114178052</v>
      </c>
      <c r="AC20" t="n">
        <v>381.01981699479</v>
      </c>
      <c r="AD20" t="n">
        <v>307854.7944911652</v>
      </c>
      <c r="AE20" t="n">
        <v>421220.5114178052</v>
      </c>
      <c r="AF20" t="n">
        <v>3.143635545943053e-06</v>
      </c>
      <c r="AG20" t="n">
        <v>11.94444444444444</v>
      </c>
      <c r="AH20" t="n">
        <v>381019.81699479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7.303</v>
      </c>
      <c r="E21" t="n">
        <v>13.69</v>
      </c>
      <c r="F21" t="n">
        <v>11.03</v>
      </c>
      <c r="G21" t="n">
        <v>44.13</v>
      </c>
      <c r="H21" t="n">
        <v>0.6899999999999999</v>
      </c>
      <c r="I21" t="n">
        <v>15</v>
      </c>
      <c r="J21" t="n">
        <v>148.33</v>
      </c>
      <c r="K21" t="n">
        <v>47.83</v>
      </c>
      <c r="L21" t="n">
        <v>5.75</v>
      </c>
      <c r="M21" t="n">
        <v>13</v>
      </c>
      <c r="N21" t="n">
        <v>24.75</v>
      </c>
      <c r="O21" t="n">
        <v>18528.25</v>
      </c>
      <c r="P21" t="n">
        <v>107.76</v>
      </c>
      <c r="Q21" t="n">
        <v>623.97</v>
      </c>
      <c r="R21" t="n">
        <v>41.15</v>
      </c>
      <c r="S21" t="n">
        <v>29.8</v>
      </c>
      <c r="T21" t="n">
        <v>4558.14</v>
      </c>
      <c r="U21" t="n">
        <v>0.72</v>
      </c>
      <c r="V21" t="n">
        <v>0.85</v>
      </c>
      <c r="W21" t="n">
        <v>2.38</v>
      </c>
      <c r="X21" t="n">
        <v>0.28</v>
      </c>
      <c r="Y21" t="n">
        <v>1</v>
      </c>
      <c r="Z21" t="n">
        <v>10</v>
      </c>
      <c r="AA21" t="n">
        <v>306.4586811540001</v>
      </c>
      <c r="AB21" t="n">
        <v>419.3102875577225</v>
      </c>
      <c r="AC21" t="n">
        <v>379.2919022188975</v>
      </c>
      <c r="AD21" t="n">
        <v>306458.6811540001</v>
      </c>
      <c r="AE21" t="n">
        <v>419310.2875577225</v>
      </c>
      <c r="AF21" t="n">
        <v>3.158904521653635e-06</v>
      </c>
      <c r="AG21" t="n">
        <v>11.88368055555556</v>
      </c>
      <c r="AH21" t="n">
        <v>379291.9022188975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7.3344</v>
      </c>
      <c r="E22" t="n">
        <v>13.63</v>
      </c>
      <c r="F22" t="n">
        <v>11</v>
      </c>
      <c r="G22" t="n">
        <v>47.15</v>
      </c>
      <c r="H22" t="n">
        <v>0.71</v>
      </c>
      <c r="I22" t="n">
        <v>14</v>
      </c>
      <c r="J22" t="n">
        <v>148.68</v>
      </c>
      <c r="K22" t="n">
        <v>47.83</v>
      </c>
      <c r="L22" t="n">
        <v>6</v>
      </c>
      <c r="M22" t="n">
        <v>12</v>
      </c>
      <c r="N22" t="n">
        <v>24.85</v>
      </c>
      <c r="O22" t="n">
        <v>18570.94</v>
      </c>
      <c r="P22" t="n">
        <v>106.6</v>
      </c>
      <c r="Q22" t="n">
        <v>623.97</v>
      </c>
      <c r="R22" t="n">
        <v>40.06</v>
      </c>
      <c r="S22" t="n">
        <v>29.8</v>
      </c>
      <c r="T22" t="n">
        <v>4019.81</v>
      </c>
      <c r="U22" t="n">
        <v>0.74</v>
      </c>
      <c r="V22" t="n">
        <v>0.85</v>
      </c>
      <c r="W22" t="n">
        <v>2.38</v>
      </c>
      <c r="X22" t="n">
        <v>0.25</v>
      </c>
      <c r="Y22" t="n">
        <v>1</v>
      </c>
      <c r="Z22" t="n">
        <v>10</v>
      </c>
      <c r="AA22" t="n">
        <v>295.2661814299594</v>
      </c>
      <c r="AB22" t="n">
        <v>403.9962156570514</v>
      </c>
      <c r="AC22" t="n">
        <v>365.4393838469915</v>
      </c>
      <c r="AD22" t="n">
        <v>295266.1814299594</v>
      </c>
      <c r="AE22" t="n">
        <v>403996.2156570514</v>
      </c>
      <c r="AF22" t="n">
        <v>3.172486556704973e-06</v>
      </c>
      <c r="AG22" t="n">
        <v>11.83159722222222</v>
      </c>
      <c r="AH22" t="n">
        <v>365439.3838469915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7.3582</v>
      </c>
      <c r="E23" t="n">
        <v>13.59</v>
      </c>
      <c r="F23" t="n">
        <v>10.99</v>
      </c>
      <c r="G23" t="n">
        <v>50.71</v>
      </c>
      <c r="H23" t="n">
        <v>0.74</v>
      </c>
      <c r="I23" t="n">
        <v>13</v>
      </c>
      <c r="J23" t="n">
        <v>149.02</v>
      </c>
      <c r="K23" t="n">
        <v>47.83</v>
      </c>
      <c r="L23" t="n">
        <v>6.25</v>
      </c>
      <c r="M23" t="n">
        <v>11</v>
      </c>
      <c r="N23" t="n">
        <v>24.95</v>
      </c>
      <c r="O23" t="n">
        <v>18613.66</v>
      </c>
      <c r="P23" t="n">
        <v>104.45</v>
      </c>
      <c r="Q23" t="n">
        <v>624.0599999999999</v>
      </c>
      <c r="R23" t="n">
        <v>39.85</v>
      </c>
      <c r="S23" t="n">
        <v>29.8</v>
      </c>
      <c r="T23" t="n">
        <v>3920.56</v>
      </c>
      <c r="U23" t="n">
        <v>0.75</v>
      </c>
      <c r="V23" t="n">
        <v>0.85</v>
      </c>
      <c r="W23" t="n">
        <v>2.37</v>
      </c>
      <c r="X23" t="n">
        <v>0.24</v>
      </c>
      <c r="Y23" t="n">
        <v>1</v>
      </c>
      <c r="Z23" t="n">
        <v>10</v>
      </c>
      <c r="AA23" t="n">
        <v>293.2740813381043</v>
      </c>
      <c r="AB23" t="n">
        <v>401.2705364261219</v>
      </c>
      <c r="AC23" t="n">
        <v>362.973839616347</v>
      </c>
      <c r="AD23" t="n">
        <v>293274.0813381043</v>
      </c>
      <c r="AE23" t="n">
        <v>401270.5364261218</v>
      </c>
      <c r="AF23" t="n">
        <v>3.182781220215224e-06</v>
      </c>
      <c r="AG23" t="n">
        <v>11.796875</v>
      </c>
      <c r="AH23" t="n">
        <v>362973.839616347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7.3597</v>
      </c>
      <c r="E24" t="n">
        <v>13.59</v>
      </c>
      <c r="F24" t="n">
        <v>10.98</v>
      </c>
      <c r="G24" t="n">
        <v>50.69</v>
      </c>
      <c r="H24" t="n">
        <v>0.77</v>
      </c>
      <c r="I24" t="n">
        <v>13</v>
      </c>
      <c r="J24" t="n">
        <v>149.37</v>
      </c>
      <c r="K24" t="n">
        <v>47.83</v>
      </c>
      <c r="L24" t="n">
        <v>6.5</v>
      </c>
      <c r="M24" t="n">
        <v>11</v>
      </c>
      <c r="N24" t="n">
        <v>25.04</v>
      </c>
      <c r="O24" t="n">
        <v>18656.42</v>
      </c>
      <c r="P24" t="n">
        <v>104.3</v>
      </c>
      <c r="Q24" t="n">
        <v>623.99</v>
      </c>
      <c r="R24" t="n">
        <v>39.86</v>
      </c>
      <c r="S24" t="n">
        <v>29.8</v>
      </c>
      <c r="T24" t="n">
        <v>3922</v>
      </c>
      <c r="U24" t="n">
        <v>0.75</v>
      </c>
      <c r="V24" t="n">
        <v>0.85</v>
      </c>
      <c r="W24" t="n">
        <v>2.37</v>
      </c>
      <c r="X24" t="n">
        <v>0.24</v>
      </c>
      <c r="Y24" t="n">
        <v>1</v>
      </c>
      <c r="Z24" t="n">
        <v>10</v>
      </c>
      <c r="AA24" t="n">
        <v>293.1082741368987</v>
      </c>
      <c r="AB24" t="n">
        <v>401.043671698535</v>
      </c>
      <c r="AC24" t="n">
        <v>362.7686265399543</v>
      </c>
      <c r="AD24" t="n">
        <v>293108.2741368987</v>
      </c>
      <c r="AE24" t="n">
        <v>401043.671698535</v>
      </c>
      <c r="AF24" t="n">
        <v>3.183430043545702e-06</v>
      </c>
      <c r="AG24" t="n">
        <v>11.796875</v>
      </c>
      <c r="AH24" t="n">
        <v>362768.6265399543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7.3913</v>
      </c>
      <c r="E25" t="n">
        <v>13.53</v>
      </c>
      <c r="F25" t="n">
        <v>10.95</v>
      </c>
      <c r="G25" t="n">
        <v>54.77</v>
      </c>
      <c r="H25" t="n">
        <v>0.8</v>
      </c>
      <c r="I25" t="n">
        <v>12</v>
      </c>
      <c r="J25" t="n">
        <v>149.72</v>
      </c>
      <c r="K25" t="n">
        <v>47.83</v>
      </c>
      <c r="L25" t="n">
        <v>6.75</v>
      </c>
      <c r="M25" t="n">
        <v>10</v>
      </c>
      <c r="N25" t="n">
        <v>25.14</v>
      </c>
      <c r="O25" t="n">
        <v>18699.2</v>
      </c>
      <c r="P25" t="n">
        <v>102.01</v>
      </c>
      <c r="Q25" t="n">
        <v>624.01</v>
      </c>
      <c r="R25" t="n">
        <v>38.82</v>
      </c>
      <c r="S25" t="n">
        <v>29.8</v>
      </c>
      <c r="T25" t="n">
        <v>3405.85</v>
      </c>
      <c r="U25" t="n">
        <v>0.77</v>
      </c>
      <c r="V25" t="n">
        <v>0.85</v>
      </c>
      <c r="W25" t="n">
        <v>2.37</v>
      </c>
      <c r="X25" t="n">
        <v>0.21</v>
      </c>
      <c r="Y25" t="n">
        <v>1</v>
      </c>
      <c r="Z25" t="n">
        <v>10</v>
      </c>
      <c r="AA25" t="n">
        <v>290.8468266720309</v>
      </c>
      <c r="AB25" t="n">
        <v>397.949459509082</v>
      </c>
      <c r="AC25" t="n">
        <v>359.9697216191087</v>
      </c>
      <c r="AD25" t="n">
        <v>290846.826672031</v>
      </c>
      <c r="AE25" t="n">
        <v>397949.459509082</v>
      </c>
      <c r="AF25" t="n">
        <v>3.197098588374437e-06</v>
      </c>
      <c r="AG25" t="n">
        <v>11.74479166666667</v>
      </c>
      <c r="AH25" t="n">
        <v>359969.7216191087</v>
      </c>
    </row>
    <row r="26">
      <c r="A26" t="n">
        <v>24</v>
      </c>
      <c r="B26" t="n">
        <v>70</v>
      </c>
      <c r="C26" t="inlineStr">
        <is>
          <t xml:space="preserve">CONCLUIDO	</t>
        </is>
      </c>
      <c r="D26" t="n">
        <v>7.3834</v>
      </c>
      <c r="E26" t="n">
        <v>13.54</v>
      </c>
      <c r="F26" t="n">
        <v>10.97</v>
      </c>
      <c r="G26" t="n">
        <v>54.84</v>
      </c>
      <c r="H26" t="n">
        <v>0.83</v>
      </c>
      <c r="I26" t="n">
        <v>12</v>
      </c>
      <c r="J26" t="n">
        <v>150.07</v>
      </c>
      <c r="K26" t="n">
        <v>47.83</v>
      </c>
      <c r="L26" t="n">
        <v>7</v>
      </c>
      <c r="M26" t="n">
        <v>10</v>
      </c>
      <c r="N26" t="n">
        <v>25.24</v>
      </c>
      <c r="O26" t="n">
        <v>18742.03</v>
      </c>
      <c r="P26" t="n">
        <v>101.64</v>
      </c>
      <c r="Q26" t="n">
        <v>623.98</v>
      </c>
      <c r="R26" t="n">
        <v>39.29</v>
      </c>
      <c r="S26" t="n">
        <v>29.8</v>
      </c>
      <c r="T26" t="n">
        <v>3644.32</v>
      </c>
      <c r="U26" t="n">
        <v>0.76</v>
      </c>
      <c r="V26" t="n">
        <v>0.85</v>
      </c>
      <c r="W26" t="n">
        <v>2.37</v>
      </c>
      <c r="X26" t="n">
        <v>0.22</v>
      </c>
      <c r="Y26" t="n">
        <v>1</v>
      </c>
      <c r="Z26" t="n">
        <v>10</v>
      </c>
      <c r="AA26" t="n">
        <v>290.7555521433882</v>
      </c>
      <c r="AB26" t="n">
        <v>397.8245736722449</v>
      </c>
      <c r="AC26" t="n">
        <v>359.856754711261</v>
      </c>
      <c r="AD26" t="n">
        <v>290755.5521433882</v>
      </c>
      <c r="AE26" t="n">
        <v>397824.5736722449</v>
      </c>
      <c r="AF26" t="n">
        <v>3.193681452167253e-06</v>
      </c>
      <c r="AG26" t="n">
        <v>11.75347222222222</v>
      </c>
      <c r="AH26" t="n">
        <v>359856.754711261</v>
      </c>
    </row>
    <row r="27">
      <c r="A27" t="n">
        <v>25</v>
      </c>
      <c r="B27" t="n">
        <v>70</v>
      </c>
      <c r="C27" t="inlineStr">
        <is>
          <t xml:space="preserve">CONCLUIDO	</t>
        </is>
      </c>
      <c r="D27" t="n">
        <v>7.4152</v>
      </c>
      <c r="E27" t="n">
        <v>13.49</v>
      </c>
      <c r="F27" t="n">
        <v>10.94</v>
      </c>
      <c r="G27" t="n">
        <v>59.67</v>
      </c>
      <c r="H27" t="n">
        <v>0.85</v>
      </c>
      <c r="I27" t="n">
        <v>11</v>
      </c>
      <c r="J27" t="n">
        <v>150.41</v>
      </c>
      <c r="K27" t="n">
        <v>47.83</v>
      </c>
      <c r="L27" t="n">
        <v>7.25</v>
      </c>
      <c r="M27" t="n">
        <v>8</v>
      </c>
      <c r="N27" t="n">
        <v>25.33</v>
      </c>
      <c r="O27" t="n">
        <v>18784.88</v>
      </c>
      <c r="P27" t="n">
        <v>99.77</v>
      </c>
      <c r="Q27" t="n">
        <v>624.01</v>
      </c>
      <c r="R27" t="n">
        <v>38.23</v>
      </c>
      <c r="S27" t="n">
        <v>29.8</v>
      </c>
      <c r="T27" t="n">
        <v>3116.37</v>
      </c>
      <c r="U27" t="n">
        <v>0.78</v>
      </c>
      <c r="V27" t="n">
        <v>0.85</v>
      </c>
      <c r="W27" t="n">
        <v>2.37</v>
      </c>
      <c r="X27" t="n">
        <v>0.19</v>
      </c>
      <c r="Y27" t="n">
        <v>1</v>
      </c>
      <c r="Z27" t="n">
        <v>10</v>
      </c>
      <c r="AA27" t="n">
        <v>288.8166906833179</v>
      </c>
      <c r="AB27" t="n">
        <v>395.1717378860459</v>
      </c>
      <c r="AC27" t="n">
        <v>357.4571018492185</v>
      </c>
      <c r="AD27" t="n">
        <v>288816.6906833179</v>
      </c>
      <c r="AE27" t="n">
        <v>395171.7378860459</v>
      </c>
      <c r="AF27" t="n">
        <v>3.207436506773385e-06</v>
      </c>
      <c r="AG27" t="n">
        <v>11.71006944444444</v>
      </c>
      <c r="AH27" t="n">
        <v>357457.1018492185</v>
      </c>
    </row>
    <row r="28">
      <c r="A28" t="n">
        <v>26</v>
      </c>
      <c r="B28" t="n">
        <v>70</v>
      </c>
      <c r="C28" t="inlineStr">
        <is>
          <t xml:space="preserve">CONCLUIDO	</t>
        </is>
      </c>
      <c r="D28" t="n">
        <v>7.4147</v>
      </c>
      <c r="E28" t="n">
        <v>13.49</v>
      </c>
      <c r="F28" t="n">
        <v>10.94</v>
      </c>
      <c r="G28" t="n">
        <v>59.68</v>
      </c>
      <c r="H28" t="n">
        <v>0.88</v>
      </c>
      <c r="I28" t="n">
        <v>11</v>
      </c>
      <c r="J28" t="n">
        <v>150.76</v>
      </c>
      <c r="K28" t="n">
        <v>47.83</v>
      </c>
      <c r="L28" t="n">
        <v>7.5</v>
      </c>
      <c r="M28" t="n">
        <v>7</v>
      </c>
      <c r="N28" t="n">
        <v>25.43</v>
      </c>
      <c r="O28" t="n">
        <v>18827.77</v>
      </c>
      <c r="P28" t="n">
        <v>99.72</v>
      </c>
      <c r="Q28" t="n">
        <v>623.97</v>
      </c>
      <c r="R28" t="n">
        <v>38.27</v>
      </c>
      <c r="S28" t="n">
        <v>29.8</v>
      </c>
      <c r="T28" t="n">
        <v>3136.34</v>
      </c>
      <c r="U28" t="n">
        <v>0.78</v>
      </c>
      <c r="V28" t="n">
        <v>0.85</v>
      </c>
      <c r="W28" t="n">
        <v>2.37</v>
      </c>
      <c r="X28" t="n">
        <v>0.19</v>
      </c>
      <c r="Y28" t="n">
        <v>1</v>
      </c>
      <c r="Z28" t="n">
        <v>10</v>
      </c>
      <c r="AA28" t="n">
        <v>288.7872729459592</v>
      </c>
      <c r="AB28" t="n">
        <v>395.1314872399728</v>
      </c>
      <c r="AC28" t="n">
        <v>357.4206926683143</v>
      </c>
      <c r="AD28" t="n">
        <v>288787.2729459592</v>
      </c>
      <c r="AE28" t="n">
        <v>395131.4872399728</v>
      </c>
      <c r="AF28" t="n">
        <v>3.207220232329893e-06</v>
      </c>
      <c r="AG28" t="n">
        <v>11.71006944444444</v>
      </c>
      <c r="AH28" t="n">
        <v>357420.6926683143</v>
      </c>
    </row>
    <row r="29">
      <c r="A29" t="n">
        <v>27</v>
      </c>
      <c r="B29" t="n">
        <v>70</v>
      </c>
      <c r="C29" t="inlineStr">
        <is>
          <t xml:space="preserve">CONCLUIDO	</t>
        </is>
      </c>
      <c r="D29" t="n">
        <v>7.407</v>
      </c>
      <c r="E29" t="n">
        <v>13.5</v>
      </c>
      <c r="F29" t="n">
        <v>10.95</v>
      </c>
      <c r="G29" t="n">
        <v>59.75</v>
      </c>
      <c r="H29" t="n">
        <v>0.91</v>
      </c>
      <c r="I29" t="n">
        <v>11</v>
      </c>
      <c r="J29" t="n">
        <v>151.11</v>
      </c>
      <c r="K29" t="n">
        <v>47.83</v>
      </c>
      <c r="L29" t="n">
        <v>7.75</v>
      </c>
      <c r="M29" t="n">
        <v>5</v>
      </c>
      <c r="N29" t="n">
        <v>25.53</v>
      </c>
      <c r="O29" t="n">
        <v>18870.7</v>
      </c>
      <c r="P29" t="n">
        <v>97.97</v>
      </c>
      <c r="Q29" t="n">
        <v>623.97</v>
      </c>
      <c r="R29" t="n">
        <v>38.58</v>
      </c>
      <c r="S29" t="n">
        <v>29.8</v>
      </c>
      <c r="T29" t="n">
        <v>3291.7</v>
      </c>
      <c r="U29" t="n">
        <v>0.77</v>
      </c>
      <c r="V29" t="n">
        <v>0.85</v>
      </c>
      <c r="W29" t="n">
        <v>2.38</v>
      </c>
      <c r="X29" t="n">
        <v>0.21</v>
      </c>
      <c r="Y29" t="n">
        <v>1</v>
      </c>
      <c r="Z29" t="n">
        <v>10</v>
      </c>
      <c r="AA29" t="n">
        <v>287.6455067579265</v>
      </c>
      <c r="AB29" t="n">
        <v>393.5692723703372</v>
      </c>
      <c r="AC29" t="n">
        <v>356.0075733932545</v>
      </c>
      <c r="AD29" t="n">
        <v>287645.5067579264</v>
      </c>
      <c r="AE29" t="n">
        <v>393569.2723703372</v>
      </c>
      <c r="AF29" t="n">
        <v>3.203889605900106e-06</v>
      </c>
      <c r="AG29" t="n">
        <v>11.71875</v>
      </c>
      <c r="AH29" t="n">
        <v>356007.5733932545</v>
      </c>
    </row>
    <row r="30">
      <c r="A30" t="n">
        <v>28</v>
      </c>
      <c r="B30" t="n">
        <v>70</v>
      </c>
      <c r="C30" t="inlineStr">
        <is>
          <t xml:space="preserve">CONCLUIDO	</t>
        </is>
      </c>
      <c r="D30" t="n">
        <v>7.405</v>
      </c>
      <c r="E30" t="n">
        <v>13.5</v>
      </c>
      <c r="F30" t="n">
        <v>10.96</v>
      </c>
      <c r="G30" t="n">
        <v>59.77</v>
      </c>
      <c r="H30" t="n">
        <v>0.9399999999999999</v>
      </c>
      <c r="I30" t="n">
        <v>11</v>
      </c>
      <c r="J30" t="n">
        <v>151.46</v>
      </c>
      <c r="K30" t="n">
        <v>47.83</v>
      </c>
      <c r="L30" t="n">
        <v>8</v>
      </c>
      <c r="M30" t="n">
        <v>2</v>
      </c>
      <c r="N30" t="n">
        <v>25.63</v>
      </c>
      <c r="O30" t="n">
        <v>18913.66</v>
      </c>
      <c r="P30" t="n">
        <v>97.51000000000001</v>
      </c>
      <c r="Q30" t="n">
        <v>624.02</v>
      </c>
      <c r="R30" t="n">
        <v>38.75</v>
      </c>
      <c r="S30" t="n">
        <v>29.8</v>
      </c>
      <c r="T30" t="n">
        <v>3377.43</v>
      </c>
      <c r="U30" t="n">
        <v>0.77</v>
      </c>
      <c r="V30" t="n">
        <v>0.85</v>
      </c>
      <c r="W30" t="n">
        <v>2.38</v>
      </c>
      <c r="X30" t="n">
        <v>0.21</v>
      </c>
      <c r="Y30" t="n">
        <v>1</v>
      </c>
      <c r="Z30" t="n">
        <v>10</v>
      </c>
      <c r="AA30" t="n">
        <v>287.3680783055549</v>
      </c>
      <c r="AB30" t="n">
        <v>393.189682522523</v>
      </c>
      <c r="AC30" t="n">
        <v>355.6642110677579</v>
      </c>
      <c r="AD30" t="n">
        <v>287368.0783055549</v>
      </c>
      <c r="AE30" t="n">
        <v>393189.682522523</v>
      </c>
      <c r="AF30" t="n">
        <v>3.203024508126136e-06</v>
      </c>
      <c r="AG30" t="n">
        <v>11.71875</v>
      </c>
      <c r="AH30" t="n">
        <v>355664.2110677579</v>
      </c>
    </row>
    <row r="31">
      <c r="A31" t="n">
        <v>29</v>
      </c>
      <c r="B31" t="n">
        <v>70</v>
      </c>
      <c r="C31" t="inlineStr">
        <is>
          <t xml:space="preserve">CONCLUIDO	</t>
        </is>
      </c>
      <c r="D31" t="n">
        <v>7.434</v>
      </c>
      <c r="E31" t="n">
        <v>13.45</v>
      </c>
      <c r="F31" t="n">
        <v>10.93</v>
      </c>
      <c r="G31" t="n">
        <v>65.61</v>
      </c>
      <c r="H31" t="n">
        <v>0.96</v>
      </c>
      <c r="I31" t="n">
        <v>10</v>
      </c>
      <c r="J31" t="n">
        <v>151.81</v>
      </c>
      <c r="K31" t="n">
        <v>47.83</v>
      </c>
      <c r="L31" t="n">
        <v>8.25</v>
      </c>
      <c r="M31" t="n">
        <v>1</v>
      </c>
      <c r="N31" t="n">
        <v>25.73</v>
      </c>
      <c r="O31" t="n">
        <v>18956.65</v>
      </c>
      <c r="P31" t="n">
        <v>97.40000000000001</v>
      </c>
      <c r="Q31" t="n">
        <v>624.0599999999999</v>
      </c>
      <c r="R31" t="n">
        <v>37.87</v>
      </c>
      <c r="S31" t="n">
        <v>29.8</v>
      </c>
      <c r="T31" t="n">
        <v>2945.18</v>
      </c>
      <c r="U31" t="n">
        <v>0.79</v>
      </c>
      <c r="V31" t="n">
        <v>0.85</v>
      </c>
      <c r="W31" t="n">
        <v>2.38</v>
      </c>
      <c r="X31" t="n">
        <v>0.19</v>
      </c>
      <c r="Y31" t="n">
        <v>1</v>
      </c>
      <c r="Z31" t="n">
        <v>10</v>
      </c>
      <c r="AA31" t="n">
        <v>286.7771074724881</v>
      </c>
      <c r="AB31" t="n">
        <v>392.3810901569279</v>
      </c>
      <c r="AC31" t="n">
        <v>354.9327896226687</v>
      </c>
      <c r="AD31" t="n">
        <v>286777.1074724881</v>
      </c>
      <c r="AE31" t="n">
        <v>392381.0901569279</v>
      </c>
      <c r="AF31" t="n">
        <v>3.215568425848709e-06</v>
      </c>
      <c r="AG31" t="n">
        <v>11.67534722222222</v>
      </c>
      <c r="AH31" t="n">
        <v>354932.7896226688</v>
      </c>
    </row>
    <row r="32">
      <c r="A32" t="n">
        <v>30</v>
      </c>
      <c r="B32" t="n">
        <v>70</v>
      </c>
      <c r="C32" t="inlineStr">
        <is>
          <t xml:space="preserve">CONCLUIDO	</t>
        </is>
      </c>
      <c r="D32" t="n">
        <v>7.4329</v>
      </c>
      <c r="E32" t="n">
        <v>13.45</v>
      </c>
      <c r="F32" t="n">
        <v>10.94</v>
      </c>
      <c r="G32" t="n">
        <v>65.62</v>
      </c>
      <c r="H32" t="n">
        <v>0.99</v>
      </c>
      <c r="I32" t="n">
        <v>10</v>
      </c>
      <c r="J32" t="n">
        <v>152.15</v>
      </c>
      <c r="K32" t="n">
        <v>47.83</v>
      </c>
      <c r="L32" t="n">
        <v>8.5</v>
      </c>
      <c r="M32" t="n">
        <v>0</v>
      </c>
      <c r="N32" t="n">
        <v>25.83</v>
      </c>
      <c r="O32" t="n">
        <v>18999.67</v>
      </c>
      <c r="P32" t="n">
        <v>97.58</v>
      </c>
      <c r="Q32" t="n">
        <v>624.0599999999999</v>
      </c>
      <c r="R32" t="n">
        <v>37.91</v>
      </c>
      <c r="S32" t="n">
        <v>29.8</v>
      </c>
      <c r="T32" t="n">
        <v>2965.55</v>
      </c>
      <c r="U32" t="n">
        <v>0.79</v>
      </c>
      <c r="V32" t="n">
        <v>0.85</v>
      </c>
      <c r="W32" t="n">
        <v>2.38</v>
      </c>
      <c r="X32" t="n">
        <v>0.19</v>
      </c>
      <c r="Y32" t="n">
        <v>1</v>
      </c>
      <c r="Z32" t="n">
        <v>10</v>
      </c>
      <c r="AA32" t="n">
        <v>286.9562355386917</v>
      </c>
      <c r="AB32" t="n">
        <v>392.6261810796802</v>
      </c>
      <c r="AC32" t="n">
        <v>355.1544894117408</v>
      </c>
      <c r="AD32" t="n">
        <v>286956.2355386916</v>
      </c>
      <c r="AE32" t="n">
        <v>392626.1810796802</v>
      </c>
      <c r="AF32" t="n">
        <v>3.215092622073025e-06</v>
      </c>
      <c r="AG32" t="n">
        <v>11.67534722222222</v>
      </c>
      <c r="AH32" t="n">
        <v>355154.4894117408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4.9465</v>
      </c>
      <c r="E2" t="n">
        <v>20.22</v>
      </c>
      <c r="F2" t="n">
        <v>13.32</v>
      </c>
      <c r="G2" t="n">
        <v>6.34</v>
      </c>
      <c r="H2" t="n">
        <v>0.1</v>
      </c>
      <c r="I2" t="n">
        <v>126</v>
      </c>
      <c r="J2" t="n">
        <v>176.73</v>
      </c>
      <c r="K2" t="n">
        <v>52.44</v>
      </c>
      <c r="L2" t="n">
        <v>1</v>
      </c>
      <c r="M2" t="n">
        <v>124</v>
      </c>
      <c r="N2" t="n">
        <v>33.29</v>
      </c>
      <c r="O2" t="n">
        <v>22031.19</v>
      </c>
      <c r="P2" t="n">
        <v>173.97</v>
      </c>
      <c r="Q2" t="n">
        <v>624.42</v>
      </c>
      <c r="R2" t="n">
        <v>112.56</v>
      </c>
      <c r="S2" t="n">
        <v>29.8</v>
      </c>
      <c r="T2" t="n">
        <v>39707.67</v>
      </c>
      <c r="U2" t="n">
        <v>0.26</v>
      </c>
      <c r="V2" t="n">
        <v>0.7</v>
      </c>
      <c r="W2" t="n">
        <v>2.55</v>
      </c>
      <c r="X2" t="n">
        <v>2.57</v>
      </c>
      <c r="Y2" t="n">
        <v>1</v>
      </c>
      <c r="Z2" t="n">
        <v>10</v>
      </c>
      <c r="AA2" t="n">
        <v>541.5023601075604</v>
      </c>
      <c r="AB2" t="n">
        <v>740.907418497264</v>
      </c>
      <c r="AC2" t="n">
        <v>670.1962543459772</v>
      </c>
      <c r="AD2" t="n">
        <v>541502.3601075604</v>
      </c>
      <c r="AE2" t="n">
        <v>740907.4184972639</v>
      </c>
      <c r="AF2" t="n">
        <v>2.006550714394601e-06</v>
      </c>
      <c r="AG2" t="n">
        <v>17.55208333333333</v>
      </c>
      <c r="AH2" t="n">
        <v>670196.2543459772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5.3994</v>
      </c>
      <c r="E3" t="n">
        <v>18.52</v>
      </c>
      <c r="F3" t="n">
        <v>12.69</v>
      </c>
      <c r="G3" t="n">
        <v>7.93</v>
      </c>
      <c r="H3" t="n">
        <v>0.13</v>
      </c>
      <c r="I3" t="n">
        <v>96</v>
      </c>
      <c r="J3" t="n">
        <v>177.1</v>
      </c>
      <c r="K3" t="n">
        <v>52.44</v>
      </c>
      <c r="L3" t="n">
        <v>1.25</v>
      </c>
      <c r="M3" t="n">
        <v>94</v>
      </c>
      <c r="N3" t="n">
        <v>33.41</v>
      </c>
      <c r="O3" t="n">
        <v>22076.81</v>
      </c>
      <c r="P3" t="n">
        <v>165.09</v>
      </c>
      <c r="Q3" t="n">
        <v>624.33</v>
      </c>
      <c r="R3" t="n">
        <v>92.62</v>
      </c>
      <c r="S3" t="n">
        <v>29.8</v>
      </c>
      <c r="T3" t="n">
        <v>29886.39</v>
      </c>
      <c r="U3" t="n">
        <v>0.32</v>
      </c>
      <c r="V3" t="n">
        <v>0.74</v>
      </c>
      <c r="W3" t="n">
        <v>2.51</v>
      </c>
      <c r="X3" t="n">
        <v>1.94</v>
      </c>
      <c r="Y3" t="n">
        <v>1</v>
      </c>
      <c r="Z3" t="n">
        <v>10</v>
      </c>
      <c r="AA3" t="n">
        <v>486.888404834421</v>
      </c>
      <c r="AB3" t="n">
        <v>666.1821954948946</v>
      </c>
      <c r="AC3" t="n">
        <v>602.6027017494447</v>
      </c>
      <c r="AD3" t="n">
        <v>486888.404834421</v>
      </c>
      <c r="AE3" t="n">
        <v>666182.1954948946</v>
      </c>
      <c r="AF3" t="n">
        <v>2.19026987310264e-06</v>
      </c>
      <c r="AG3" t="n">
        <v>16.07638888888889</v>
      </c>
      <c r="AH3" t="n">
        <v>602602.7017494447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5.7363</v>
      </c>
      <c r="E4" t="n">
        <v>17.43</v>
      </c>
      <c r="F4" t="n">
        <v>12.27</v>
      </c>
      <c r="G4" t="n">
        <v>9.56</v>
      </c>
      <c r="H4" t="n">
        <v>0.15</v>
      </c>
      <c r="I4" t="n">
        <v>77</v>
      </c>
      <c r="J4" t="n">
        <v>177.47</v>
      </c>
      <c r="K4" t="n">
        <v>52.44</v>
      </c>
      <c r="L4" t="n">
        <v>1.5</v>
      </c>
      <c r="M4" t="n">
        <v>75</v>
      </c>
      <c r="N4" t="n">
        <v>33.53</v>
      </c>
      <c r="O4" t="n">
        <v>22122.46</v>
      </c>
      <c r="P4" t="n">
        <v>159.06</v>
      </c>
      <c r="Q4" t="n">
        <v>624.13</v>
      </c>
      <c r="R4" t="n">
        <v>79.84999999999999</v>
      </c>
      <c r="S4" t="n">
        <v>29.8</v>
      </c>
      <c r="T4" t="n">
        <v>23596.85</v>
      </c>
      <c r="U4" t="n">
        <v>0.37</v>
      </c>
      <c r="V4" t="n">
        <v>0.76</v>
      </c>
      <c r="W4" t="n">
        <v>2.47</v>
      </c>
      <c r="X4" t="n">
        <v>1.53</v>
      </c>
      <c r="Y4" t="n">
        <v>1</v>
      </c>
      <c r="Z4" t="n">
        <v>10</v>
      </c>
      <c r="AA4" t="n">
        <v>445.3766703246916</v>
      </c>
      <c r="AB4" t="n">
        <v>609.3840089702078</v>
      </c>
      <c r="AC4" t="n">
        <v>551.2252544299187</v>
      </c>
      <c r="AD4" t="n">
        <v>445376.6703246916</v>
      </c>
      <c r="AE4" t="n">
        <v>609384.0089702078</v>
      </c>
      <c r="AF4" t="n">
        <v>2.32693356170661e-06</v>
      </c>
      <c r="AG4" t="n">
        <v>15.13020833333333</v>
      </c>
      <c r="AH4" t="n">
        <v>551225.2544299187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5.958</v>
      </c>
      <c r="E5" t="n">
        <v>16.78</v>
      </c>
      <c r="F5" t="n">
        <v>12.05</v>
      </c>
      <c r="G5" t="n">
        <v>11.13</v>
      </c>
      <c r="H5" t="n">
        <v>0.17</v>
      </c>
      <c r="I5" t="n">
        <v>65</v>
      </c>
      <c r="J5" t="n">
        <v>177.84</v>
      </c>
      <c r="K5" t="n">
        <v>52.44</v>
      </c>
      <c r="L5" t="n">
        <v>1.75</v>
      </c>
      <c r="M5" t="n">
        <v>63</v>
      </c>
      <c r="N5" t="n">
        <v>33.65</v>
      </c>
      <c r="O5" t="n">
        <v>22168.15</v>
      </c>
      <c r="P5" t="n">
        <v>155.52</v>
      </c>
      <c r="Q5" t="n">
        <v>624.12</v>
      </c>
      <c r="R5" t="n">
        <v>72.98</v>
      </c>
      <c r="S5" t="n">
        <v>29.8</v>
      </c>
      <c r="T5" t="n">
        <v>20223.93</v>
      </c>
      <c r="U5" t="n">
        <v>0.41</v>
      </c>
      <c r="V5" t="n">
        <v>0.78</v>
      </c>
      <c r="W5" t="n">
        <v>2.46</v>
      </c>
      <c r="X5" t="n">
        <v>1.3</v>
      </c>
      <c r="Y5" t="n">
        <v>1</v>
      </c>
      <c r="Z5" t="n">
        <v>10</v>
      </c>
      <c r="AA5" t="n">
        <v>433.3223567590014</v>
      </c>
      <c r="AB5" t="n">
        <v>592.8907653508485</v>
      </c>
      <c r="AC5" t="n">
        <v>536.3061028331781</v>
      </c>
      <c r="AD5" t="n">
        <v>433322.3567590014</v>
      </c>
      <c r="AE5" t="n">
        <v>592890.7653508484</v>
      </c>
      <c r="AF5" t="n">
        <v>2.416866300689989e-06</v>
      </c>
      <c r="AG5" t="n">
        <v>14.56597222222222</v>
      </c>
      <c r="AH5" t="n">
        <v>536306.1028331781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6.1462</v>
      </c>
      <c r="E6" t="n">
        <v>16.27</v>
      </c>
      <c r="F6" t="n">
        <v>11.86</v>
      </c>
      <c r="G6" t="n">
        <v>12.71</v>
      </c>
      <c r="H6" t="n">
        <v>0.2</v>
      </c>
      <c r="I6" t="n">
        <v>56</v>
      </c>
      <c r="J6" t="n">
        <v>178.21</v>
      </c>
      <c r="K6" t="n">
        <v>52.44</v>
      </c>
      <c r="L6" t="n">
        <v>2</v>
      </c>
      <c r="M6" t="n">
        <v>54</v>
      </c>
      <c r="N6" t="n">
        <v>33.77</v>
      </c>
      <c r="O6" t="n">
        <v>22213.89</v>
      </c>
      <c r="P6" t="n">
        <v>152.34</v>
      </c>
      <c r="Q6" t="n">
        <v>624</v>
      </c>
      <c r="R6" t="n">
        <v>66.79000000000001</v>
      </c>
      <c r="S6" t="n">
        <v>29.8</v>
      </c>
      <c r="T6" t="n">
        <v>17175.15</v>
      </c>
      <c r="U6" t="n">
        <v>0.45</v>
      </c>
      <c r="V6" t="n">
        <v>0.79</v>
      </c>
      <c r="W6" t="n">
        <v>2.45</v>
      </c>
      <c r="X6" t="n">
        <v>1.11</v>
      </c>
      <c r="Y6" t="n">
        <v>1</v>
      </c>
      <c r="Z6" t="n">
        <v>10</v>
      </c>
      <c r="AA6" t="n">
        <v>413.4806799770205</v>
      </c>
      <c r="AB6" t="n">
        <v>565.7425078247418</v>
      </c>
      <c r="AC6" t="n">
        <v>511.7488369025445</v>
      </c>
      <c r="AD6" t="n">
        <v>413480.6799770205</v>
      </c>
      <c r="AE6" t="n">
        <v>565742.5078247418</v>
      </c>
      <c r="AF6" t="n">
        <v>2.493209744427796e-06</v>
      </c>
      <c r="AG6" t="n">
        <v>14.12326388888889</v>
      </c>
      <c r="AH6" t="n">
        <v>511748.8369025445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6.2984</v>
      </c>
      <c r="E7" t="n">
        <v>15.88</v>
      </c>
      <c r="F7" t="n">
        <v>11.71</v>
      </c>
      <c r="G7" t="n">
        <v>14.34</v>
      </c>
      <c r="H7" t="n">
        <v>0.22</v>
      </c>
      <c r="I7" t="n">
        <v>49</v>
      </c>
      <c r="J7" t="n">
        <v>178.59</v>
      </c>
      <c r="K7" t="n">
        <v>52.44</v>
      </c>
      <c r="L7" t="n">
        <v>2.25</v>
      </c>
      <c r="M7" t="n">
        <v>47</v>
      </c>
      <c r="N7" t="n">
        <v>33.89</v>
      </c>
      <c r="O7" t="n">
        <v>22259.66</v>
      </c>
      <c r="P7" t="n">
        <v>150.03</v>
      </c>
      <c r="Q7" t="n">
        <v>624.02</v>
      </c>
      <c r="R7" t="n">
        <v>62.38</v>
      </c>
      <c r="S7" t="n">
        <v>29.8</v>
      </c>
      <c r="T7" t="n">
        <v>15001.05</v>
      </c>
      <c r="U7" t="n">
        <v>0.48</v>
      </c>
      <c r="V7" t="n">
        <v>0.8</v>
      </c>
      <c r="W7" t="n">
        <v>2.43</v>
      </c>
      <c r="X7" t="n">
        <v>0.97</v>
      </c>
      <c r="Y7" t="n">
        <v>1</v>
      </c>
      <c r="Z7" t="n">
        <v>10</v>
      </c>
      <c r="AA7" t="n">
        <v>396.1323890782122</v>
      </c>
      <c r="AB7" t="n">
        <v>542.0058108644139</v>
      </c>
      <c r="AC7" t="n">
        <v>490.2775369854467</v>
      </c>
      <c r="AD7" t="n">
        <v>396132.3890782122</v>
      </c>
      <c r="AE7" t="n">
        <v>542005.8108644139</v>
      </c>
      <c r="AF7" t="n">
        <v>2.554949766409169e-06</v>
      </c>
      <c r="AG7" t="n">
        <v>13.78472222222222</v>
      </c>
      <c r="AH7" t="n">
        <v>490277.5369854467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6.4038</v>
      </c>
      <c r="E8" t="n">
        <v>15.62</v>
      </c>
      <c r="F8" t="n">
        <v>11.63</v>
      </c>
      <c r="G8" t="n">
        <v>15.86</v>
      </c>
      <c r="H8" t="n">
        <v>0.25</v>
      </c>
      <c r="I8" t="n">
        <v>44</v>
      </c>
      <c r="J8" t="n">
        <v>178.96</v>
      </c>
      <c r="K8" t="n">
        <v>52.44</v>
      </c>
      <c r="L8" t="n">
        <v>2.5</v>
      </c>
      <c r="M8" t="n">
        <v>42</v>
      </c>
      <c r="N8" t="n">
        <v>34.02</v>
      </c>
      <c r="O8" t="n">
        <v>22305.48</v>
      </c>
      <c r="P8" t="n">
        <v>148.07</v>
      </c>
      <c r="Q8" t="n">
        <v>624.01</v>
      </c>
      <c r="R8" t="n">
        <v>59.76</v>
      </c>
      <c r="S8" t="n">
        <v>29.8</v>
      </c>
      <c r="T8" t="n">
        <v>13719.3</v>
      </c>
      <c r="U8" t="n">
        <v>0.5</v>
      </c>
      <c r="V8" t="n">
        <v>0.8</v>
      </c>
      <c r="W8" t="n">
        <v>2.43</v>
      </c>
      <c r="X8" t="n">
        <v>0.88</v>
      </c>
      <c r="Y8" t="n">
        <v>1</v>
      </c>
      <c r="Z8" t="n">
        <v>10</v>
      </c>
      <c r="AA8" t="n">
        <v>391.2106278245702</v>
      </c>
      <c r="AB8" t="n">
        <v>535.2716399843988</v>
      </c>
      <c r="AC8" t="n">
        <v>484.1860659227521</v>
      </c>
      <c r="AD8" t="n">
        <v>391210.6278245702</v>
      </c>
      <c r="AE8" t="n">
        <v>535271.6399843988</v>
      </c>
      <c r="AF8" t="n">
        <v>2.597705340107176e-06</v>
      </c>
      <c r="AG8" t="n">
        <v>13.55902777777778</v>
      </c>
      <c r="AH8" t="n">
        <v>484186.0659227521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6.5248</v>
      </c>
      <c r="E9" t="n">
        <v>15.33</v>
      </c>
      <c r="F9" t="n">
        <v>11.52</v>
      </c>
      <c r="G9" t="n">
        <v>17.72</v>
      </c>
      <c r="H9" t="n">
        <v>0.27</v>
      </c>
      <c r="I9" t="n">
        <v>39</v>
      </c>
      <c r="J9" t="n">
        <v>179.33</v>
      </c>
      <c r="K9" t="n">
        <v>52.44</v>
      </c>
      <c r="L9" t="n">
        <v>2.75</v>
      </c>
      <c r="M9" t="n">
        <v>37</v>
      </c>
      <c r="N9" t="n">
        <v>34.14</v>
      </c>
      <c r="O9" t="n">
        <v>22351.34</v>
      </c>
      <c r="P9" t="n">
        <v>146.04</v>
      </c>
      <c r="Q9" t="n">
        <v>624.1</v>
      </c>
      <c r="R9" t="n">
        <v>56.25</v>
      </c>
      <c r="S9" t="n">
        <v>29.8</v>
      </c>
      <c r="T9" t="n">
        <v>11988.05</v>
      </c>
      <c r="U9" t="n">
        <v>0.53</v>
      </c>
      <c r="V9" t="n">
        <v>0.8100000000000001</v>
      </c>
      <c r="W9" t="n">
        <v>2.42</v>
      </c>
      <c r="X9" t="n">
        <v>0.77</v>
      </c>
      <c r="Y9" t="n">
        <v>1</v>
      </c>
      <c r="Z9" t="n">
        <v>10</v>
      </c>
      <c r="AA9" t="n">
        <v>385.6969370430169</v>
      </c>
      <c r="AB9" t="n">
        <v>527.7275650102079</v>
      </c>
      <c r="AC9" t="n">
        <v>477.3619868759222</v>
      </c>
      <c r="AD9" t="n">
        <v>385696.9370430169</v>
      </c>
      <c r="AE9" t="n">
        <v>527727.5650102078</v>
      </c>
      <c r="AF9" t="n">
        <v>2.646789063232971e-06</v>
      </c>
      <c r="AG9" t="n">
        <v>13.30729166666667</v>
      </c>
      <c r="AH9" t="n">
        <v>477361.9868759222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6.6026</v>
      </c>
      <c r="E10" t="n">
        <v>15.15</v>
      </c>
      <c r="F10" t="n">
        <v>11.45</v>
      </c>
      <c r="G10" t="n">
        <v>19.07</v>
      </c>
      <c r="H10" t="n">
        <v>0.3</v>
      </c>
      <c r="I10" t="n">
        <v>36</v>
      </c>
      <c r="J10" t="n">
        <v>179.7</v>
      </c>
      <c r="K10" t="n">
        <v>52.44</v>
      </c>
      <c r="L10" t="n">
        <v>3</v>
      </c>
      <c r="M10" t="n">
        <v>34</v>
      </c>
      <c r="N10" t="n">
        <v>34.26</v>
      </c>
      <c r="O10" t="n">
        <v>22397.24</v>
      </c>
      <c r="P10" t="n">
        <v>144.54</v>
      </c>
      <c r="Q10" t="n">
        <v>624.02</v>
      </c>
      <c r="R10" t="n">
        <v>53.97</v>
      </c>
      <c r="S10" t="n">
        <v>29.8</v>
      </c>
      <c r="T10" t="n">
        <v>10862.91</v>
      </c>
      <c r="U10" t="n">
        <v>0.55</v>
      </c>
      <c r="V10" t="n">
        <v>0.82</v>
      </c>
      <c r="W10" t="n">
        <v>2.41</v>
      </c>
      <c r="X10" t="n">
        <v>0.7</v>
      </c>
      <c r="Y10" t="n">
        <v>1</v>
      </c>
      <c r="Z10" t="n">
        <v>10</v>
      </c>
      <c r="AA10" t="n">
        <v>372.1200172645899</v>
      </c>
      <c r="AB10" t="n">
        <v>509.1510243979366</v>
      </c>
      <c r="AC10" t="n">
        <v>460.5583652273476</v>
      </c>
      <c r="AD10" t="n">
        <v>372120.0172645899</v>
      </c>
      <c r="AE10" t="n">
        <v>509151.0243979366</v>
      </c>
      <c r="AF10" t="n">
        <v>2.678348680251044e-06</v>
      </c>
      <c r="AG10" t="n">
        <v>13.15104166666667</v>
      </c>
      <c r="AH10" t="n">
        <v>460558.3652273476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6.6709</v>
      </c>
      <c r="E11" t="n">
        <v>14.99</v>
      </c>
      <c r="F11" t="n">
        <v>11.4</v>
      </c>
      <c r="G11" t="n">
        <v>20.72</v>
      </c>
      <c r="H11" t="n">
        <v>0.32</v>
      </c>
      <c r="I11" t="n">
        <v>33</v>
      </c>
      <c r="J11" t="n">
        <v>180.07</v>
      </c>
      <c r="K11" t="n">
        <v>52.44</v>
      </c>
      <c r="L11" t="n">
        <v>3.25</v>
      </c>
      <c r="M11" t="n">
        <v>31</v>
      </c>
      <c r="N11" t="n">
        <v>34.38</v>
      </c>
      <c r="O11" t="n">
        <v>22443.18</v>
      </c>
      <c r="P11" t="n">
        <v>143.3</v>
      </c>
      <c r="Q11" t="n">
        <v>624.05</v>
      </c>
      <c r="R11" t="n">
        <v>52.53</v>
      </c>
      <c r="S11" t="n">
        <v>29.8</v>
      </c>
      <c r="T11" t="n">
        <v>10157.87</v>
      </c>
      <c r="U11" t="n">
        <v>0.57</v>
      </c>
      <c r="V11" t="n">
        <v>0.82</v>
      </c>
      <c r="W11" t="n">
        <v>2.41</v>
      </c>
      <c r="X11" t="n">
        <v>0.65</v>
      </c>
      <c r="Y11" t="n">
        <v>1</v>
      </c>
      <c r="Z11" t="n">
        <v>10</v>
      </c>
      <c r="AA11" t="n">
        <v>369.2309426994926</v>
      </c>
      <c r="AB11" t="n">
        <v>505.1980651209961</v>
      </c>
      <c r="AC11" t="n">
        <v>456.9826708357852</v>
      </c>
      <c r="AD11" t="n">
        <v>369230.9426994926</v>
      </c>
      <c r="AE11" t="n">
        <v>505198.0651209962</v>
      </c>
      <c r="AF11" t="n">
        <v>2.706054616527836e-06</v>
      </c>
      <c r="AG11" t="n">
        <v>13.01215277777778</v>
      </c>
      <c r="AH11" t="n">
        <v>456982.6708357852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6.7503</v>
      </c>
      <c r="E12" t="n">
        <v>14.81</v>
      </c>
      <c r="F12" t="n">
        <v>11.33</v>
      </c>
      <c r="G12" t="n">
        <v>22.65</v>
      </c>
      <c r="H12" t="n">
        <v>0.34</v>
      </c>
      <c r="I12" t="n">
        <v>30</v>
      </c>
      <c r="J12" t="n">
        <v>180.45</v>
      </c>
      <c r="K12" t="n">
        <v>52.44</v>
      </c>
      <c r="L12" t="n">
        <v>3.5</v>
      </c>
      <c r="M12" t="n">
        <v>28</v>
      </c>
      <c r="N12" t="n">
        <v>34.51</v>
      </c>
      <c r="O12" t="n">
        <v>22489.16</v>
      </c>
      <c r="P12" t="n">
        <v>141.53</v>
      </c>
      <c r="Q12" t="n">
        <v>624</v>
      </c>
      <c r="R12" t="n">
        <v>50.39</v>
      </c>
      <c r="S12" t="n">
        <v>29.8</v>
      </c>
      <c r="T12" t="n">
        <v>9101.33</v>
      </c>
      <c r="U12" t="n">
        <v>0.59</v>
      </c>
      <c r="V12" t="n">
        <v>0.82</v>
      </c>
      <c r="W12" t="n">
        <v>2.4</v>
      </c>
      <c r="X12" t="n">
        <v>0.58</v>
      </c>
      <c r="Y12" t="n">
        <v>1</v>
      </c>
      <c r="Z12" t="n">
        <v>10</v>
      </c>
      <c r="AA12" t="n">
        <v>365.4646009674123</v>
      </c>
      <c r="AB12" t="n">
        <v>500.0447902038935</v>
      </c>
      <c r="AC12" t="n">
        <v>452.321217244104</v>
      </c>
      <c r="AD12" t="n">
        <v>365464.6009674122</v>
      </c>
      <c r="AE12" t="n">
        <v>500044.7902038934</v>
      </c>
      <c r="AF12" t="n">
        <v>2.738263274512862e-06</v>
      </c>
      <c r="AG12" t="n">
        <v>12.85590277777778</v>
      </c>
      <c r="AH12" t="n">
        <v>452321.217244104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6.7972</v>
      </c>
      <c r="E13" t="n">
        <v>14.71</v>
      </c>
      <c r="F13" t="n">
        <v>11.3</v>
      </c>
      <c r="G13" t="n">
        <v>24.21</v>
      </c>
      <c r="H13" t="n">
        <v>0.37</v>
      </c>
      <c r="I13" t="n">
        <v>28</v>
      </c>
      <c r="J13" t="n">
        <v>180.82</v>
      </c>
      <c r="K13" t="n">
        <v>52.44</v>
      </c>
      <c r="L13" t="n">
        <v>3.75</v>
      </c>
      <c r="M13" t="n">
        <v>26</v>
      </c>
      <c r="N13" t="n">
        <v>34.63</v>
      </c>
      <c r="O13" t="n">
        <v>22535.19</v>
      </c>
      <c r="P13" t="n">
        <v>140.74</v>
      </c>
      <c r="Q13" t="n">
        <v>623.98</v>
      </c>
      <c r="R13" t="n">
        <v>49.51</v>
      </c>
      <c r="S13" t="n">
        <v>29.8</v>
      </c>
      <c r="T13" t="n">
        <v>8674.07</v>
      </c>
      <c r="U13" t="n">
        <v>0.6</v>
      </c>
      <c r="V13" t="n">
        <v>0.83</v>
      </c>
      <c r="W13" t="n">
        <v>2.4</v>
      </c>
      <c r="X13" t="n">
        <v>0.55</v>
      </c>
      <c r="Y13" t="n">
        <v>1</v>
      </c>
      <c r="Z13" t="n">
        <v>10</v>
      </c>
      <c r="AA13" t="n">
        <v>363.6281789678473</v>
      </c>
      <c r="AB13" t="n">
        <v>497.532116606868</v>
      </c>
      <c r="AC13" t="n">
        <v>450.0483496886192</v>
      </c>
      <c r="AD13" t="n">
        <v>363628.1789678473</v>
      </c>
      <c r="AE13" t="n">
        <v>497532.116606868</v>
      </c>
      <c r="AF13" t="n">
        <v>2.757288287856662e-06</v>
      </c>
      <c r="AG13" t="n">
        <v>12.76909722222222</v>
      </c>
      <c r="AH13" t="n">
        <v>450048.3496886191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6.8494</v>
      </c>
      <c r="E14" t="n">
        <v>14.6</v>
      </c>
      <c r="F14" t="n">
        <v>11.25</v>
      </c>
      <c r="G14" t="n">
        <v>25.97</v>
      </c>
      <c r="H14" t="n">
        <v>0.39</v>
      </c>
      <c r="I14" t="n">
        <v>26</v>
      </c>
      <c r="J14" t="n">
        <v>181.19</v>
      </c>
      <c r="K14" t="n">
        <v>52.44</v>
      </c>
      <c r="L14" t="n">
        <v>4</v>
      </c>
      <c r="M14" t="n">
        <v>24</v>
      </c>
      <c r="N14" t="n">
        <v>34.75</v>
      </c>
      <c r="O14" t="n">
        <v>22581.25</v>
      </c>
      <c r="P14" t="n">
        <v>139.25</v>
      </c>
      <c r="Q14" t="n">
        <v>623.99</v>
      </c>
      <c r="R14" t="n">
        <v>48.04</v>
      </c>
      <c r="S14" t="n">
        <v>29.8</v>
      </c>
      <c r="T14" t="n">
        <v>7947.9</v>
      </c>
      <c r="U14" t="n">
        <v>0.62</v>
      </c>
      <c r="V14" t="n">
        <v>0.83</v>
      </c>
      <c r="W14" t="n">
        <v>2.4</v>
      </c>
      <c r="X14" t="n">
        <v>0.51</v>
      </c>
      <c r="Y14" t="n">
        <v>1</v>
      </c>
      <c r="Z14" t="n">
        <v>10</v>
      </c>
      <c r="AA14" t="n">
        <v>361.0653996795124</v>
      </c>
      <c r="AB14" t="n">
        <v>494.0256089227255</v>
      </c>
      <c r="AC14" t="n">
        <v>446.8764981764368</v>
      </c>
      <c r="AD14" t="n">
        <v>361065.3996795124</v>
      </c>
      <c r="AE14" t="n">
        <v>494025.6089227255</v>
      </c>
      <c r="AF14" t="n">
        <v>2.778463249403493e-06</v>
      </c>
      <c r="AG14" t="n">
        <v>12.67361111111111</v>
      </c>
      <c r="AH14" t="n">
        <v>446876.4981764368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6.8768</v>
      </c>
      <c r="E15" t="n">
        <v>14.54</v>
      </c>
      <c r="F15" t="n">
        <v>11.23</v>
      </c>
      <c r="G15" t="n">
        <v>26.96</v>
      </c>
      <c r="H15" t="n">
        <v>0.42</v>
      </c>
      <c r="I15" t="n">
        <v>25</v>
      </c>
      <c r="J15" t="n">
        <v>181.57</v>
      </c>
      <c r="K15" t="n">
        <v>52.44</v>
      </c>
      <c r="L15" t="n">
        <v>4.25</v>
      </c>
      <c r="M15" t="n">
        <v>23</v>
      </c>
      <c r="N15" t="n">
        <v>34.88</v>
      </c>
      <c r="O15" t="n">
        <v>22627.36</v>
      </c>
      <c r="P15" t="n">
        <v>138.46</v>
      </c>
      <c r="Q15" t="n">
        <v>623.97</v>
      </c>
      <c r="R15" t="n">
        <v>47.57</v>
      </c>
      <c r="S15" t="n">
        <v>29.8</v>
      </c>
      <c r="T15" t="n">
        <v>7719.76</v>
      </c>
      <c r="U15" t="n">
        <v>0.63</v>
      </c>
      <c r="V15" t="n">
        <v>0.83</v>
      </c>
      <c r="W15" t="n">
        <v>2.39</v>
      </c>
      <c r="X15" t="n">
        <v>0.49</v>
      </c>
      <c r="Y15" t="n">
        <v>1</v>
      </c>
      <c r="Z15" t="n">
        <v>10</v>
      </c>
      <c r="AA15" t="n">
        <v>359.7531688287835</v>
      </c>
      <c r="AB15" t="n">
        <v>492.230156781219</v>
      </c>
      <c r="AC15" t="n">
        <v>445.2524014673827</v>
      </c>
      <c r="AD15" t="n">
        <v>359753.1688287836</v>
      </c>
      <c r="AE15" t="n">
        <v>492230.1567812189</v>
      </c>
      <c r="AF15" t="n">
        <v>2.789578075962558e-06</v>
      </c>
      <c r="AG15" t="n">
        <v>12.62152777777778</v>
      </c>
      <c r="AH15" t="n">
        <v>445252.4014673827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6.9325</v>
      </c>
      <c r="E16" t="n">
        <v>14.42</v>
      </c>
      <c r="F16" t="n">
        <v>11.19</v>
      </c>
      <c r="G16" t="n">
        <v>29.18</v>
      </c>
      <c r="H16" t="n">
        <v>0.44</v>
      </c>
      <c r="I16" t="n">
        <v>23</v>
      </c>
      <c r="J16" t="n">
        <v>181.94</v>
      </c>
      <c r="K16" t="n">
        <v>52.44</v>
      </c>
      <c r="L16" t="n">
        <v>4.5</v>
      </c>
      <c r="M16" t="n">
        <v>21</v>
      </c>
      <c r="N16" t="n">
        <v>35</v>
      </c>
      <c r="O16" t="n">
        <v>22673.63</v>
      </c>
      <c r="P16" t="n">
        <v>137.13</v>
      </c>
      <c r="Q16" t="n">
        <v>624.01</v>
      </c>
      <c r="R16" t="n">
        <v>46</v>
      </c>
      <c r="S16" t="n">
        <v>29.8</v>
      </c>
      <c r="T16" t="n">
        <v>6942.93</v>
      </c>
      <c r="U16" t="n">
        <v>0.65</v>
      </c>
      <c r="V16" t="n">
        <v>0.83</v>
      </c>
      <c r="W16" t="n">
        <v>2.39</v>
      </c>
      <c r="X16" t="n">
        <v>0.44</v>
      </c>
      <c r="Y16" t="n">
        <v>1</v>
      </c>
      <c r="Z16" t="n">
        <v>10</v>
      </c>
      <c r="AA16" t="n">
        <v>347.2494420298372</v>
      </c>
      <c r="AB16" t="n">
        <v>475.122006149406</v>
      </c>
      <c r="AC16" t="n">
        <v>429.7770287204297</v>
      </c>
      <c r="AD16" t="n">
        <v>347249.4420298372</v>
      </c>
      <c r="AE16" t="n">
        <v>475122.006149406</v>
      </c>
      <c r="AF16" t="n">
        <v>2.812172814624597e-06</v>
      </c>
      <c r="AG16" t="n">
        <v>12.51736111111111</v>
      </c>
      <c r="AH16" t="n">
        <v>429777.0287204296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6.9542</v>
      </c>
      <c r="E17" t="n">
        <v>14.38</v>
      </c>
      <c r="F17" t="n">
        <v>11.18</v>
      </c>
      <c r="G17" t="n">
        <v>30.48</v>
      </c>
      <c r="H17" t="n">
        <v>0.46</v>
      </c>
      <c r="I17" t="n">
        <v>22</v>
      </c>
      <c r="J17" t="n">
        <v>182.32</v>
      </c>
      <c r="K17" t="n">
        <v>52.44</v>
      </c>
      <c r="L17" t="n">
        <v>4.75</v>
      </c>
      <c r="M17" t="n">
        <v>20</v>
      </c>
      <c r="N17" t="n">
        <v>35.12</v>
      </c>
      <c r="O17" t="n">
        <v>22719.83</v>
      </c>
      <c r="P17" t="n">
        <v>136.54</v>
      </c>
      <c r="Q17" t="n">
        <v>624.0700000000001</v>
      </c>
      <c r="R17" t="n">
        <v>45.61</v>
      </c>
      <c r="S17" t="n">
        <v>29.8</v>
      </c>
      <c r="T17" t="n">
        <v>6754.23</v>
      </c>
      <c r="U17" t="n">
        <v>0.65</v>
      </c>
      <c r="V17" t="n">
        <v>0.84</v>
      </c>
      <c r="W17" t="n">
        <v>2.39</v>
      </c>
      <c r="X17" t="n">
        <v>0.43</v>
      </c>
      <c r="Y17" t="n">
        <v>1</v>
      </c>
      <c r="Z17" t="n">
        <v>10</v>
      </c>
      <c r="AA17" t="n">
        <v>346.112580633756</v>
      </c>
      <c r="AB17" t="n">
        <v>473.5665022325026</v>
      </c>
      <c r="AC17" t="n">
        <v>428.3699799141921</v>
      </c>
      <c r="AD17" t="n">
        <v>346112.5806337559</v>
      </c>
      <c r="AE17" t="n">
        <v>473566.5022325026</v>
      </c>
      <c r="AF17" t="n">
        <v>2.820975432738893e-06</v>
      </c>
      <c r="AG17" t="n">
        <v>12.48263888888889</v>
      </c>
      <c r="AH17" t="n">
        <v>428369.9799141921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6.9826</v>
      </c>
      <c r="E18" t="n">
        <v>14.32</v>
      </c>
      <c r="F18" t="n">
        <v>11.15</v>
      </c>
      <c r="G18" t="n">
        <v>31.87</v>
      </c>
      <c r="H18" t="n">
        <v>0.49</v>
      </c>
      <c r="I18" t="n">
        <v>21</v>
      </c>
      <c r="J18" t="n">
        <v>182.69</v>
      </c>
      <c r="K18" t="n">
        <v>52.44</v>
      </c>
      <c r="L18" t="n">
        <v>5</v>
      </c>
      <c r="M18" t="n">
        <v>19</v>
      </c>
      <c r="N18" t="n">
        <v>35.25</v>
      </c>
      <c r="O18" t="n">
        <v>22766.06</v>
      </c>
      <c r="P18" t="n">
        <v>135.35</v>
      </c>
      <c r="Q18" t="n">
        <v>623.99</v>
      </c>
      <c r="R18" t="n">
        <v>45.07</v>
      </c>
      <c r="S18" t="n">
        <v>29.8</v>
      </c>
      <c r="T18" t="n">
        <v>6487.85</v>
      </c>
      <c r="U18" t="n">
        <v>0.66</v>
      </c>
      <c r="V18" t="n">
        <v>0.84</v>
      </c>
      <c r="W18" t="n">
        <v>2.39</v>
      </c>
      <c r="X18" t="n">
        <v>0.41</v>
      </c>
      <c r="Y18" t="n">
        <v>1</v>
      </c>
      <c r="Z18" t="n">
        <v>10</v>
      </c>
      <c r="AA18" t="n">
        <v>344.4683049015082</v>
      </c>
      <c r="AB18" t="n">
        <v>471.3167316353156</v>
      </c>
      <c r="AC18" t="n">
        <v>426.3349242652278</v>
      </c>
      <c r="AD18" t="n">
        <v>344468.3049015082</v>
      </c>
      <c r="AE18" t="n">
        <v>471316.7316353156</v>
      </c>
      <c r="AF18" t="n">
        <v>2.832495909902302e-06</v>
      </c>
      <c r="AG18" t="n">
        <v>12.43055555555556</v>
      </c>
      <c r="AH18" t="n">
        <v>426334.9242652277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7.0167</v>
      </c>
      <c r="E19" t="n">
        <v>14.25</v>
      </c>
      <c r="F19" t="n">
        <v>11.12</v>
      </c>
      <c r="G19" t="n">
        <v>33.36</v>
      </c>
      <c r="H19" t="n">
        <v>0.51</v>
      </c>
      <c r="I19" t="n">
        <v>20</v>
      </c>
      <c r="J19" t="n">
        <v>183.07</v>
      </c>
      <c r="K19" t="n">
        <v>52.44</v>
      </c>
      <c r="L19" t="n">
        <v>5.25</v>
      </c>
      <c r="M19" t="n">
        <v>18</v>
      </c>
      <c r="N19" t="n">
        <v>35.37</v>
      </c>
      <c r="O19" t="n">
        <v>22812.34</v>
      </c>
      <c r="P19" t="n">
        <v>134.51</v>
      </c>
      <c r="Q19" t="n">
        <v>623.98</v>
      </c>
      <c r="R19" t="n">
        <v>43.85</v>
      </c>
      <c r="S19" t="n">
        <v>29.8</v>
      </c>
      <c r="T19" t="n">
        <v>5882</v>
      </c>
      <c r="U19" t="n">
        <v>0.68</v>
      </c>
      <c r="V19" t="n">
        <v>0.84</v>
      </c>
      <c r="W19" t="n">
        <v>2.38</v>
      </c>
      <c r="X19" t="n">
        <v>0.37</v>
      </c>
      <c r="Y19" t="n">
        <v>1</v>
      </c>
      <c r="Z19" t="n">
        <v>10</v>
      </c>
      <c r="AA19" t="n">
        <v>342.9906422358321</v>
      </c>
      <c r="AB19" t="n">
        <v>469.2949283862615</v>
      </c>
      <c r="AC19" t="n">
        <v>424.5060790806448</v>
      </c>
      <c r="AD19" t="n">
        <v>342990.6422358321</v>
      </c>
      <c r="AE19" t="n">
        <v>469294.9283862615</v>
      </c>
      <c r="AF19" t="n">
        <v>2.846328595510481e-06</v>
      </c>
      <c r="AG19" t="n">
        <v>12.36979166666667</v>
      </c>
      <c r="AH19" t="n">
        <v>424506.0790806448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7.0374</v>
      </c>
      <c r="E20" t="n">
        <v>14.21</v>
      </c>
      <c r="F20" t="n">
        <v>11.11</v>
      </c>
      <c r="G20" t="n">
        <v>35.1</v>
      </c>
      <c r="H20" t="n">
        <v>0.53</v>
      </c>
      <c r="I20" t="n">
        <v>19</v>
      </c>
      <c r="J20" t="n">
        <v>183.44</v>
      </c>
      <c r="K20" t="n">
        <v>52.44</v>
      </c>
      <c r="L20" t="n">
        <v>5.5</v>
      </c>
      <c r="M20" t="n">
        <v>17</v>
      </c>
      <c r="N20" t="n">
        <v>35.5</v>
      </c>
      <c r="O20" t="n">
        <v>22858.66</v>
      </c>
      <c r="P20" t="n">
        <v>133.57</v>
      </c>
      <c r="Q20" t="n">
        <v>623.97</v>
      </c>
      <c r="R20" t="n">
        <v>43.58</v>
      </c>
      <c r="S20" t="n">
        <v>29.8</v>
      </c>
      <c r="T20" t="n">
        <v>5753.41</v>
      </c>
      <c r="U20" t="n">
        <v>0.68</v>
      </c>
      <c r="V20" t="n">
        <v>0.84</v>
      </c>
      <c r="W20" t="n">
        <v>2.39</v>
      </c>
      <c r="X20" t="n">
        <v>0.37</v>
      </c>
      <c r="Y20" t="n">
        <v>1</v>
      </c>
      <c r="Z20" t="n">
        <v>10</v>
      </c>
      <c r="AA20" t="n">
        <v>341.7984413817138</v>
      </c>
      <c r="AB20" t="n">
        <v>467.6637065814674</v>
      </c>
      <c r="AC20" t="n">
        <v>423.0305387954659</v>
      </c>
      <c r="AD20" t="n">
        <v>341798.4413817138</v>
      </c>
      <c r="AE20" t="n">
        <v>467663.7065814674</v>
      </c>
      <c r="AF20" t="n">
        <v>2.854725563020431e-06</v>
      </c>
      <c r="AG20" t="n">
        <v>12.33506944444444</v>
      </c>
      <c r="AH20" t="n">
        <v>423030.538795466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7.0745</v>
      </c>
      <c r="E21" t="n">
        <v>14.14</v>
      </c>
      <c r="F21" t="n">
        <v>11.07</v>
      </c>
      <c r="G21" t="n">
        <v>36.92</v>
      </c>
      <c r="H21" t="n">
        <v>0.55</v>
      </c>
      <c r="I21" t="n">
        <v>18</v>
      </c>
      <c r="J21" t="n">
        <v>183.82</v>
      </c>
      <c r="K21" t="n">
        <v>52.44</v>
      </c>
      <c r="L21" t="n">
        <v>5.75</v>
      </c>
      <c r="M21" t="n">
        <v>16</v>
      </c>
      <c r="N21" t="n">
        <v>35.63</v>
      </c>
      <c r="O21" t="n">
        <v>22905.03</v>
      </c>
      <c r="P21" t="n">
        <v>132.37</v>
      </c>
      <c r="Q21" t="n">
        <v>623.98</v>
      </c>
      <c r="R21" t="n">
        <v>42.62</v>
      </c>
      <c r="S21" t="n">
        <v>29.8</v>
      </c>
      <c r="T21" t="n">
        <v>5276.33</v>
      </c>
      <c r="U21" t="n">
        <v>0.7</v>
      </c>
      <c r="V21" t="n">
        <v>0.84</v>
      </c>
      <c r="W21" t="n">
        <v>2.38</v>
      </c>
      <c r="X21" t="n">
        <v>0.33</v>
      </c>
      <c r="Y21" t="n">
        <v>1</v>
      </c>
      <c r="Z21" t="n">
        <v>10</v>
      </c>
      <c r="AA21" t="n">
        <v>339.970733028696</v>
      </c>
      <c r="AB21" t="n">
        <v>465.1629553800666</v>
      </c>
      <c r="AC21" t="n">
        <v>420.7684557789005</v>
      </c>
      <c r="AD21" t="n">
        <v>339970.733028696</v>
      </c>
      <c r="AE21" t="n">
        <v>465162.9553800666</v>
      </c>
      <c r="AF21" t="n">
        <v>2.869775200441646e-06</v>
      </c>
      <c r="AG21" t="n">
        <v>12.27430555555556</v>
      </c>
      <c r="AH21" t="n">
        <v>420768.4557789005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7.0911</v>
      </c>
      <c r="E22" t="n">
        <v>14.1</v>
      </c>
      <c r="F22" t="n">
        <v>11.08</v>
      </c>
      <c r="G22" t="n">
        <v>39.1</v>
      </c>
      <c r="H22" t="n">
        <v>0.58</v>
      </c>
      <c r="I22" t="n">
        <v>17</v>
      </c>
      <c r="J22" t="n">
        <v>184.19</v>
      </c>
      <c r="K22" t="n">
        <v>52.44</v>
      </c>
      <c r="L22" t="n">
        <v>6</v>
      </c>
      <c r="M22" t="n">
        <v>15</v>
      </c>
      <c r="N22" t="n">
        <v>35.75</v>
      </c>
      <c r="O22" t="n">
        <v>22951.43</v>
      </c>
      <c r="P22" t="n">
        <v>131.69</v>
      </c>
      <c r="Q22" t="n">
        <v>624.0599999999999</v>
      </c>
      <c r="R22" t="n">
        <v>42.4</v>
      </c>
      <c r="S22" t="n">
        <v>29.8</v>
      </c>
      <c r="T22" t="n">
        <v>5173.36</v>
      </c>
      <c r="U22" t="n">
        <v>0.7</v>
      </c>
      <c r="V22" t="n">
        <v>0.84</v>
      </c>
      <c r="W22" t="n">
        <v>2.38</v>
      </c>
      <c r="X22" t="n">
        <v>0.33</v>
      </c>
      <c r="Y22" t="n">
        <v>1</v>
      </c>
      <c r="Z22" t="n">
        <v>10</v>
      </c>
      <c r="AA22" t="n">
        <v>339.1518241630327</v>
      </c>
      <c r="AB22" t="n">
        <v>464.0424881423566</v>
      </c>
      <c r="AC22" t="n">
        <v>419.7549243617719</v>
      </c>
      <c r="AD22" t="n">
        <v>339151.8241630327</v>
      </c>
      <c r="AE22" t="n">
        <v>464042.4881423566</v>
      </c>
      <c r="AF22" t="n">
        <v>2.87650900047378e-06</v>
      </c>
      <c r="AG22" t="n">
        <v>12.23958333333333</v>
      </c>
      <c r="AH22" t="n">
        <v>419754.9243617719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7.1245</v>
      </c>
      <c r="E23" t="n">
        <v>14.04</v>
      </c>
      <c r="F23" t="n">
        <v>11.05</v>
      </c>
      <c r="G23" t="n">
        <v>41.42</v>
      </c>
      <c r="H23" t="n">
        <v>0.6</v>
      </c>
      <c r="I23" t="n">
        <v>16</v>
      </c>
      <c r="J23" t="n">
        <v>184.57</v>
      </c>
      <c r="K23" t="n">
        <v>52.44</v>
      </c>
      <c r="L23" t="n">
        <v>6.25</v>
      </c>
      <c r="M23" t="n">
        <v>14</v>
      </c>
      <c r="N23" t="n">
        <v>35.88</v>
      </c>
      <c r="O23" t="n">
        <v>22997.88</v>
      </c>
      <c r="P23" t="n">
        <v>130.58</v>
      </c>
      <c r="Q23" t="n">
        <v>623.99</v>
      </c>
      <c r="R23" t="n">
        <v>41.56</v>
      </c>
      <c r="S23" t="n">
        <v>29.8</v>
      </c>
      <c r="T23" t="n">
        <v>4756.96</v>
      </c>
      <c r="U23" t="n">
        <v>0.72</v>
      </c>
      <c r="V23" t="n">
        <v>0.85</v>
      </c>
      <c r="W23" t="n">
        <v>2.38</v>
      </c>
      <c r="X23" t="n">
        <v>0.3</v>
      </c>
      <c r="Y23" t="n">
        <v>1</v>
      </c>
      <c r="Z23" t="n">
        <v>10</v>
      </c>
      <c r="AA23" t="n">
        <v>337.5296590736527</v>
      </c>
      <c r="AB23" t="n">
        <v>461.822970302194</v>
      </c>
      <c r="AC23" t="n">
        <v>417.7472341891616</v>
      </c>
      <c r="AD23" t="n">
        <v>337529.6590736527</v>
      </c>
      <c r="AE23" t="n">
        <v>461822.970302194</v>
      </c>
      <c r="AF23" t="n">
        <v>2.890057730658917e-06</v>
      </c>
      <c r="AG23" t="n">
        <v>12.1875</v>
      </c>
      <c r="AH23" t="n">
        <v>417747.2341891616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7.1193</v>
      </c>
      <c r="E24" t="n">
        <v>14.05</v>
      </c>
      <c r="F24" t="n">
        <v>11.06</v>
      </c>
      <c r="G24" t="n">
        <v>41.46</v>
      </c>
      <c r="H24" t="n">
        <v>0.62</v>
      </c>
      <c r="I24" t="n">
        <v>16</v>
      </c>
      <c r="J24" t="n">
        <v>184.95</v>
      </c>
      <c r="K24" t="n">
        <v>52.44</v>
      </c>
      <c r="L24" t="n">
        <v>6.5</v>
      </c>
      <c r="M24" t="n">
        <v>14</v>
      </c>
      <c r="N24" t="n">
        <v>36.01</v>
      </c>
      <c r="O24" t="n">
        <v>23044.38</v>
      </c>
      <c r="P24" t="n">
        <v>130.03</v>
      </c>
      <c r="Q24" t="n">
        <v>623.97</v>
      </c>
      <c r="R24" t="n">
        <v>41.9</v>
      </c>
      <c r="S24" t="n">
        <v>29.8</v>
      </c>
      <c r="T24" t="n">
        <v>4928.93</v>
      </c>
      <c r="U24" t="n">
        <v>0.71</v>
      </c>
      <c r="V24" t="n">
        <v>0.84</v>
      </c>
      <c r="W24" t="n">
        <v>2.38</v>
      </c>
      <c r="X24" t="n">
        <v>0.31</v>
      </c>
      <c r="Y24" t="n">
        <v>1</v>
      </c>
      <c r="Z24" t="n">
        <v>10</v>
      </c>
      <c r="AA24" t="n">
        <v>337.2481960941648</v>
      </c>
      <c r="AB24" t="n">
        <v>461.4378602363883</v>
      </c>
      <c r="AC24" t="n">
        <v>417.398878487531</v>
      </c>
      <c r="AD24" t="n">
        <v>337248.1960941647</v>
      </c>
      <c r="AE24" t="n">
        <v>461437.8602363883</v>
      </c>
      <c r="AF24" t="n">
        <v>2.887948347516321e-06</v>
      </c>
      <c r="AG24" t="n">
        <v>12.19618055555556</v>
      </c>
      <c r="AH24" t="n">
        <v>417398.878487531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7.1478</v>
      </c>
      <c r="E25" t="n">
        <v>13.99</v>
      </c>
      <c r="F25" t="n">
        <v>11.04</v>
      </c>
      <c r="G25" t="n">
        <v>44.15</v>
      </c>
      <c r="H25" t="n">
        <v>0.65</v>
      </c>
      <c r="I25" t="n">
        <v>15</v>
      </c>
      <c r="J25" t="n">
        <v>185.33</v>
      </c>
      <c r="K25" t="n">
        <v>52.44</v>
      </c>
      <c r="L25" t="n">
        <v>6.75</v>
      </c>
      <c r="M25" t="n">
        <v>13</v>
      </c>
      <c r="N25" t="n">
        <v>36.13</v>
      </c>
      <c r="O25" t="n">
        <v>23090.91</v>
      </c>
      <c r="P25" t="n">
        <v>129.13</v>
      </c>
      <c r="Q25" t="n">
        <v>623.98</v>
      </c>
      <c r="R25" t="n">
        <v>41.47</v>
      </c>
      <c r="S25" t="n">
        <v>29.8</v>
      </c>
      <c r="T25" t="n">
        <v>4715.82</v>
      </c>
      <c r="U25" t="n">
        <v>0.72</v>
      </c>
      <c r="V25" t="n">
        <v>0.85</v>
      </c>
      <c r="W25" t="n">
        <v>2.37</v>
      </c>
      <c r="X25" t="n">
        <v>0.29</v>
      </c>
      <c r="Y25" t="n">
        <v>1</v>
      </c>
      <c r="Z25" t="n">
        <v>10</v>
      </c>
      <c r="AA25" t="n">
        <v>335.9324223376152</v>
      </c>
      <c r="AB25" t="n">
        <v>459.6375605348359</v>
      </c>
      <c r="AC25" t="n">
        <v>415.7703968627582</v>
      </c>
      <c r="AD25" t="n">
        <v>335932.4223376152</v>
      </c>
      <c r="AE25" t="n">
        <v>459637.5605348359</v>
      </c>
      <c r="AF25" t="n">
        <v>2.899509389740165e-06</v>
      </c>
      <c r="AG25" t="n">
        <v>12.14409722222222</v>
      </c>
      <c r="AH25" t="n">
        <v>415770.3968627582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7.1487</v>
      </c>
      <c r="E26" t="n">
        <v>13.99</v>
      </c>
      <c r="F26" t="n">
        <v>11.03</v>
      </c>
      <c r="G26" t="n">
        <v>44.14</v>
      </c>
      <c r="H26" t="n">
        <v>0.67</v>
      </c>
      <c r="I26" t="n">
        <v>15</v>
      </c>
      <c r="J26" t="n">
        <v>185.7</v>
      </c>
      <c r="K26" t="n">
        <v>52.44</v>
      </c>
      <c r="L26" t="n">
        <v>7</v>
      </c>
      <c r="M26" t="n">
        <v>13</v>
      </c>
      <c r="N26" t="n">
        <v>36.26</v>
      </c>
      <c r="O26" t="n">
        <v>23137.49</v>
      </c>
      <c r="P26" t="n">
        <v>127.92</v>
      </c>
      <c r="Q26" t="n">
        <v>624.03</v>
      </c>
      <c r="R26" t="n">
        <v>41.14</v>
      </c>
      <c r="S26" t="n">
        <v>29.8</v>
      </c>
      <c r="T26" t="n">
        <v>4553.35</v>
      </c>
      <c r="U26" t="n">
        <v>0.72</v>
      </c>
      <c r="V26" t="n">
        <v>0.85</v>
      </c>
      <c r="W26" t="n">
        <v>2.38</v>
      </c>
      <c r="X26" t="n">
        <v>0.29</v>
      </c>
      <c r="Y26" t="n">
        <v>1</v>
      </c>
      <c r="Z26" t="n">
        <v>10</v>
      </c>
      <c r="AA26" t="n">
        <v>334.9574247672542</v>
      </c>
      <c r="AB26" t="n">
        <v>458.3035258452109</v>
      </c>
      <c r="AC26" t="n">
        <v>414.5636805715816</v>
      </c>
      <c r="AD26" t="n">
        <v>334957.4247672542</v>
      </c>
      <c r="AE26" t="n">
        <v>458303.5258452109</v>
      </c>
      <c r="AF26" t="n">
        <v>2.899874475284076e-06</v>
      </c>
      <c r="AG26" t="n">
        <v>12.14409722222222</v>
      </c>
      <c r="AH26" t="n">
        <v>414563.6805715816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7.182</v>
      </c>
      <c r="E27" t="n">
        <v>13.92</v>
      </c>
      <c r="F27" t="n">
        <v>11.01</v>
      </c>
      <c r="G27" t="n">
        <v>47.17</v>
      </c>
      <c r="H27" t="n">
        <v>0.6899999999999999</v>
      </c>
      <c r="I27" t="n">
        <v>14</v>
      </c>
      <c r="J27" t="n">
        <v>186.08</v>
      </c>
      <c r="K27" t="n">
        <v>52.44</v>
      </c>
      <c r="L27" t="n">
        <v>7.25</v>
      </c>
      <c r="M27" t="n">
        <v>12</v>
      </c>
      <c r="N27" t="n">
        <v>36.39</v>
      </c>
      <c r="O27" t="n">
        <v>23184.11</v>
      </c>
      <c r="P27" t="n">
        <v>127.46</v>
      </c>
      <c r="Q27" t="n">
        <v>623.98</v>
      </c>
      <c r="R27" t="n">
        <v>40.28</v>
      </c>
      <c r="S27" t="n">
        <v>29.8</v>
      </c>
      <c r="T27" t="n">
        <v>4128.18</v>
      </c>
      <c r="U27" t="n">
        <v>0.74</v>
      </c>
      <c r="V27" t="n">
        <v>0.85</v>
      </c>
      <c r="W27" t="n">
        <v>2.38</v>
      </c>
      <c r="X27" t="n">
        <v>0.26</v>
      </c>
      <c r="Y27" t="n">
        <v>1</v>
      </c>
      <c r="Z27" t="n">
        <v>10</v>
      </c>
      <c r="AA27" t="n">
        <v>333.8984593114913</v>
      </c>
      <c r="AB27" t="n">
        <v>456.8546025903773</v>
      </c>
      <c r="AC27" t="n">
        <v>413.2530405186128</v>
      </c>
      <c r="AD27" t="n">
        <v>333898.4593114912</v>
      </c>
      <c r="AE27" t="n">
        <v>456854.6025903773</v>
      </c>
      <c r="AF27" t="n">
        <v>2.913382640408779e-06</v>
      </c>
      <c r="AG27" t="n">
        <v>12.08333333333333</v>
      </c>
      <c r="AH27" t="n">
        <v>413253.0405186128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7.2099</v>
      </c>
      <c r="E28" t="n">
        <v>13.87</v>
      </c>
      <c r="F28" t="n">
        <v>10.99</v>
      </c>
      <c r="G28" t="n">
        <v>50.71</v>
      </c>
      <c r="H28" t="n">
        <v>0.71</v>
      </c>
      <c r="I28" t="n">
        <v>13</v>
      </c>
      <c r="J28" t="n">
        <v>186.46</v>
      </c>
      <c r="K28" t="n">
        <v>52.44</v>
      </c>
      <c r="L28" t="n">
        <v>7.5</v>
      </c>
      <c r="M28" t="n">
        <v>11</v>
      </c>
      <c r="N28" t="n">
        <v>36.52</v>
      </c>
      <c r="O28" t="n">
        <v>23230.78</v>
      </c>
      <c r="P28" t="n">
        <v>125.83</v>
      </c>
      <c r="Q28" t="n">
        <v>623.98</v>
      </c>
      <c r="R28" t="n">
        <v>39.79</v>
      </c>
      <c r="S28" t="n">
        <v>29.8</v>
      </c>
      <c r="T28" t="n">
        <v>3888.29</v>
      </c>
      <c r="U28" t="n">
        <v>0.75</v>
      </c>
      <c r="V28" t="n">
        <v>0.85</v>
      </c>
      <c r="W28" t="n">
        <v>2.37</v>
      </c>
      <c r="X28" t="n">
        <v>0.24</v>
      </c>
      <c r="Y28" t="n">
        <v>1</v>
      </c>
      <c r="Z28" t="n">
        <v>10</v>
      </c>
      <c r="AA28" t="n">
        <v>332.0676237358107</v>
      </c>
      <c r="AB28" t="n">
        <v>454.3495725849662</v>
      </c>
      <c r="AC28" t="n">
        <v>410.9870870610864</v>
      </c>
      <c r="AD28" t="n">
        <v>332067.6237358107</v>
      </c>
      <c r="AE28" t="n">
        <v>454349.5725849662</v>
      </c>
      <c r="AF28" t="n">
        <v>2.924700292270015e-06</v>
      </c>
      <c r="AG28" t="n">
        <v>12.03993055555556</v>
      </c>
      <c r="AH28" t="n">
        <v>410987.0870610864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7.2042</v>
      </c>
      <c r="E29" t="n">
        <v>13.88</v>
      </c>
      <c r="F29" t="n">
        <v>11</v>
      </c>
      <c r="G29" t="n">
        <v>50.76</v>
      </c>
      <c r="H29" t="n">
        <v>0.74</v>
      </c>
      <c r="I29" t="n">
        <v>13</v>
      </c>
      <c r="J29" t="n">
        <v>186.84</v>
      </c>
      <c r="K29" t="n">
        <v>52.44</v>
      </c>
      <c r="L29" t="n">
        <v>7.75</v>
      </c>
      <c r="M29" t="n">
        <v>11</v>
      </c>
      <c r="N29" t="n">
        <v>36.65</v>
      </c>
      <c r="O29" t="n">
        <v>23277.49</v>
      </c>
      <c r="P29" t="n">
        <v>125.96</v>
      </c>
      <c r="Q29" t="n">
        <v>623.98</v>
      </c>
      <c r="R29" t="n">
        <v>40.13</v>
      </c>
      <c r="S29" t="n">
        <v>29.8</v>
      </c>
      <c r="T29" t="n">
        <v>4058.45</v>
      </c>
      <c r="U29" t="n">
        <v>0.74</v>
      </c>
      <c r="V29" t="n">
        <v>0.85</v>
      </c>
      <c r="W29" t="n">
        <v>2.38</v>
      </c>
      <c r="X29" t="n">
        <v>0.25</v>
      </c>
      <c r="Y29" t="n">
        <v>1</v>
      </c>
      <c r="Z29" t="n">
        <v>10</v>
      </c>
      <c r="AA29" t="n">
        <v>332.3085459081179</v>
      </c>
      <c r="AB29" t="n">
        <v>454.6792129298529</v>
      </c>
      <c r="AC29" t="n">
        <v>411.2852669941103</v>
      </c>
      <c r="AD29" t="n">
        <v>332308.5459081179</v>
      </c>
      <c r="AE29" t="n">
        <v>454679.2129298529</v>
      </c>
      <c r="AF29" t="n">
        <v>2.922388083825247e-06</v>
      </c>
      <c r="AG29" t="n">
        <v>12.04861111111111</v>
      </c>
      <c r="AH29" t="n">
        <v>411285.2669941103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7.2102</v>
      </c>
      <c r="E30" t="n">
        <v>13.87</v>
      </c>
      <c r="F30" t="n">
        <v>10.99</v>
      </c>
      <c r="G30" t="n">
        <v>50.71</v>
      </c>
      <c r="H30" t="n">
        <v>0.76</v>
      </c>
      <c r="I30" t="n">
        <v>13</v>
      </c>
      <c r="J30" t="n">
        <v>187.22</v>
      </c>
      <c r="K30" t="n">
        <v>52.44</v>
      </c>
      <c r="L30" t="n">
        <v>8</v>
      </c>
      <c r="M30" t="n">
        <v>11</v>
      </c>
      <c r="N30" t="n">
        <v>36.78</v>
      </c>
      <c r="O30" t="n">
        <v>23324.24</v>
      </c>
      <c r="P30" t="n">
        <v>124.33</v>
      </c>
      <c r="Q30" t="n">
        <v>623.97</v>
      </c>
      <c r="R30" t="n">
        <v>39.82</v>
      </c>
      <c r="S30" t="n">
        <v>29.8</v>
      </c>
      <c r="T30" t="n">
        <v>3902.78</v>
      </c>
      <c r="U30" t="n">
        <v>0.75</v>
      </c>
      <c r="V30" t="n">
        <v>0.85</v>
      </c>
      <c r="W30" t="n">
        <v>2.37</v>
      </c>
      <c r="X30" t="n">
        <v>0.24</v>
      </c>
      <c r="Y30" t="n">
        <v>1</v>
      </c>
      <c r="Z30" t="n">
        <v>10</v>
      </c>
      <c r="AA30" t="n">
        <v>330.9298823628204</v>
      </c>
      <c r="AB30" t="n">
        <v>452.792864644834</v>
      </c>
      <c r="AC30" t="n">
        <v>409.5789491419072</v>
      </c>
      <c r="AD30" t="n">
        <v>330929.8823628204</v>
      </c>
      <c r="AE30" t="n">
        <v>452792.864644834</v>
      </c>
      <c r="AF30" t="n">
        <v>2.924821987451319e-06</v>
      </c>
      <c r="AG30" t="n">
        <v>12.03993055555556</v>
      </c>
      <c r="AH30" t="n">
        <v>409578.9491419072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7.2391</v>
      </c>
      <c r="E31" t="n">
        <v>13.81</v>
      </c>
      <c r="F31" t="n">
        <v>10.97</v>
      </c>
      <c r="G31" t="n">
        <v>54.83</v>
      </c>
      <c r="H31" t="n">
        <v>0.78</v>
      </c>
      <c r="I31" t="n">
        <v>12</v>
      </c>
      <c r="J31" t="n">
        <v>187.6</v>
      </c>
      <c r="K31" t="n">
        <v>52.44</v>
      </c>
      <c r="L31" t="n">
        <v>8.25</v>
      </c>
      <c r="M31" t="n">
        <v>10</v>
      </c>
      <c r="N31" t="n">
        <v>36.9</v>
      </c>
      <c r="O31" t="n">
        <v>23371.04</v>
      </c>
      <c r="P31" t="n">
        <v>123.45</v>
      </c>
      <c r="Q31" t="n">
        <v>623.98</v>
      </c>
      <c r="R31" t="n">
        <v>39.19</v>
      </c>
      <c r="S31" t="n">
        <v>29.8</v>
      </c>
      <c r="T31" t="n">
        <v>3591.82</v>
      </c>
      <c r="U31" t="n">
        <v>0.76</v>
      </c>
      <c r="V31" t="n">
        <v>0.85</v>
      </c>
      <c r="W31" t="n">
        <v>2.37</v>
      </c>
      <c r="X31" t="n">
        <v>0.22</v>
      </c>
      <c r="Y31" t="n">
        <v>1</v>
      </c>
      <c r="Z31" t="n">
        <v>10</v>
      </c>
      <c r="AA31" t="n">
        <v>329.4926417145903</v>
      </c>
      <c r="AB31" t="n">
        <v>450.8263685833431</v>
      </c>
      <c r="AC31" t="n">
        <v>407.8001327045304</v>
      </c>
      <c r="AD31" t="n">
        <v>329492.6417145903</v>
      </c>
      <c r="AE31" t="n">
        <v>450826.3685833431</v>
      </c>
      <c r="AF31" t="n">
        <v>2.936545289916901e-06</v>
      </c>
      <c r="AG31" t="n">
        <v>11.98784722222222</v>
      </c>
      <c r="AH31" t="n">
        <v>407800.1327045304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7.2366</v>
      </c>
      <c r="E32" t="n">
        <v>13.82</v>
      </c>
      <c r="F32" t="n">
        <v>10.97</v>
      </c>
      <c r="G32" t="n">
        <v>54.86</v>
      </c>
      <c r="H32" t="n">
        <v>0.8</v>
      </c>
      <c r="I32" t="n">
        <v>12</v>
      </c>
      <c r="J32" t="n">
        <v>187.98</v>
      </c>
      <c r="K32" t="n">
        <v>52.44</v>
      </c>
      <c r="L32" t="n">
        <v>8.5</v>
      </c>
      <c r="M32" t="n">
        <v>10</v>
      </c>
      <c r="N32" t="n">
        <v>37.03</v>
      </c>
      <c r="O32" t="n">
        <v>23417.88</v>
      </c>
      <c r="P32" t="n">
        <v>123.26</v>
      </c>
      <c r="Q32" t="n">
        <v>623.98</v>
      </c>
      <c r="R32" t="n">
        <v>39.35</v>
      </c>
      <c r="S32" t="n">
        <v>29.8</v>
      </c>
      <c r="T32" t="n">
        <v>3672.7</v>
      </c>
      <c r="U32" t="n">
        <v>0.76</v>
      </c>
      <c r="V32" t="n">
        <v>0.85</v>
      </c>
      <c r="W32" t="n">
        <v>2.37</v>
      </c>
      <c r="X32" t="n">
        <v>0.22</v>
      </c>
      <c r="Y32" t="n">
        <v>1</v>
      </c>
      <c r="Z32" t="n">
        <v>10</v>
      </c>
      <c r="AA32" t="n">
        <v>329.3954586737794</v>
      </c>
      <c r="AB32" t="n">
        <v>450.6933984594925</v>
      </c>
      <c r="AC32" t="n">
        <v>407.6798530626752</v>
      </c>
      <c r="AD32" t="n">
        <v>329395.4586737794</v>
      </c>
      <c r="AE32" t="n">
        <v>450693.3984594925</v>
      </c>
      <c r="AF32" t="n">
        <v>2.935531163406038e-06</v>
      </c>
      <c r="AG32" t="n">
        <v>11.99652777777778</v>
      </c>
      <c r="AH32" t="n">
        <v>407679.8530626753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7.2739</v>
      </c>
      <c r="E33" t="n">
        <v>13.75</v>
      </c>
      <c r="F33" t="n">
        <v>10.94</v>
      </c>
      <c r="G33" t="n">
        <v>59.65</v>
      </c>
      <c r="H33" t="n">
        <v>0.82</v>
      </c>
      <c r="I33" t="n">
        <v>11</v>
      </c>
      <c r="J33" t="n">
        <v>188.36</v>
      </c>
      <c r="K33" t="n">
        <v>52.44</v>
      </c>
      <c r="L33" t="n">
        <v>8.75</v>
      </c>
      <c r="M33" t="n">
        <v>9</v>
      </c>
      <c r="N33" t="n">
        <v>37.16</v>
      </c>
      <c r="O33" t="n">
        <v>23464.76</v>
      </c>
      <c r="P33" t="n">
        <v>121.42</v>
      </c>
      <c r="Q33" t="n">
        <v>623.99</v>
      </c>
      <c r="R33" t="n">
        <v>38.11</v>
      </c>
      <c r="S33" t="n">
        <v>29.8</v>
      </c>
      <c r="T33" t="n">
        <v>3058.2</v>
      </c>
      <c r="U33" t="n">
        <v>0.78</v>
      </c>
      <c r="V33" t="n">
        <v>0.85</v>
      </c>
      <c r="W33" t="n">
        <v>2.37</v>
      </c>
      <c r="X33" t="n">
        <v>0.19</v>
      </c>
      <c r="Y33" t="n">
        <v>1</v>
      </c>
      <c r="Z33" t="n">
        <v>10</v>
      </c>
      <c r="AA33" t="n">
        <v>327.2336075439279</v>
      </c>
      <c r="AB33" t="n">
        <v>447.7354583694888</v>
      </c>
      <c r="AC33" t="n">
        <v>405.0042146233666</v>
      </c>
      <c r="AD33" t="n">
        <v>327233.6075439279</v>
      </c>
      <c r="AE33" t="n">
        <v>447735.4583694888</v>
      </c>
      <c r="AF33" t="n">
        <v>2.950661930948122e-06</v>
      </c>
      <c r="AG33" t="n">
        <v>11.93576388888889</v>
      </c>
      <c r="AH33" t="n">
        <v>405004.2146233666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7.2696</v>
      </c>
      <c r="E34" t="n">
        <v>13.76</v>
      </c>
      <c r="F34" t="n">
        <v>10.94</v>
      </c>
      <c r="G34" t="n">
        <v>59.7</v>
      </c>
      <c r="H34" t="n">
        <v>0.85</v>
      </c>
      <c r="I34" t="n">
        <v>11</v>
      </c>
      <c r="J34" t="n">
        <v>188.74</v>
      </c>
      <c r="K34" t="n">
        <v>52.44</v>
      </c>
      <c r="L34" t="n">
        <v>9</v>
      </c>
      <c r="M34" t="n">
        <v>9</v>
      </c>
      <c r="N34" t="n">
        <v>37.3</v>
      </c>
      <c r="O34" t="n">
        <v>23511.69</v>
      </c>
      <c r="P34" t="n">
        <v>121.25</v>
      </c>
      <c r="Q34" t="n">
        <v>623.97</v>
      </c>
      <c r="R34" t="n">
        <v>38.53</v>
      </c>
      <c r="S34" t="n">
        <v>29.8</v>
      </c>
      <c r="T34" t="n">
        <v>3269.66</v>
      </c>
      <c r="U34" t="n">
        <v>0.77</v>
      </c>
      <c r="V34" t="n">
        <v>0.85</v>
      </c>
      <c r="W34" t="n">
        <v>2.37</v>
      </c>
      <c r="X34" t="n">
        <v>0.2</v>
      </c>
      <c r="Y34" t="n">
        <v>1</v>
      </c>
      <c r="Z34" t="n">
        <v>10</v>
      </c>
      <c r="AA34" t="n">
        <v>327.1832543762402</v>
      </c>
      <c r="AB34" t="n">
        <v>447.6665629440337</v>
      </c>
      <c r="AC34" t="n">
        <v>404.9418944806216</v>
      </c>
      <c r="AD34" t="n">
        <v>327183.2543762402</v>
      </c>
      <c r="AE34" t="n">
        <v>447666.5629440337</v>
      </c>
      <c r="AF34" t="n">
        <v>2.948917633349437e-06</v>
      </c>
      <c r="AG34" t="n">
        <v>11.94444444444444</v>
      </c>
      <c r="AH34" t="n">
        <v>404941.8944806216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7.2718</v>
      </c>
      <c r="E35" t="n">
        <v>13.75</v>
      </c>
      <c r="F35" t="n">
        <v>10.94</v>
      </c>
      <c r="G35" t="n">
        <v>59.67</v>
      </c>
      <c r="H35" t="n">
        <v>0.87</v>
      </c>
      <c r="I35" t="n">
        <v>11</v>
      </c>
      <c r="J35" t="n">
        <v>189.12</v>
      </c>
      <c r="K35" t="n">
        <v>52.44</v>
      </c>
      <c r="L35" t="n">
        <v>9.25</v>
      </c>
      <c r="M35" t="n">
        <v>9</v>
      </c>
      <c r="N35" t="n">
        <v>37.43</v>
      </c>
      <c r="O35" t="n">
        <v>23558.67</v>
      </c>
      <c r="P35" t="n">
        <v>120.09</v>
      </c>
      <c r="Q35" t="n">
        <v>623.99</v>
      </c>
      <c r="R35" t="n">
        <v>38.46</v>
      </c>
      <c r="S35" t="n">
        <v>29.8</v>
      </c>
      <c r="T35" t="n">
        <v>3232.98</v>
      </c>
      <c r="U35" t="n">
        <v>0.77</v>
      </c>
      <c r="V35" t="n">
        <v>0.85</v>
      </c>
      <c r="W35" t="n">
        <v>2.37</v>
      </c>
      <c r="X35" t="n">
        <v>0.19</v>
      </c>
      <c r="Y35" t="n">
        <v>1</v>
      </c>
      <c r="Z35" t="n">
        <v>10</v>
      </c>
      <c r="AA35" t="n">
        <v>326.2758305004506</v>
      </c>
      <c r="AB35" t="n">
        <v>446.4249855644624</v>
      </c>
      <c r="AC35" t="n">
        <v>403.8188115035917</v>
      </c>
      <c r="AD35" t="n">
        <v>326275.8305004506</v>
      </c>
      <c r="AE35" t="n">
        <v>446424.9855644624</v>
      </c>
      <c r="AF35" t="n">
        <v>2.949810064678997e-06</v>
      </c>
      <c r="AG35" t="n">
        <v>11.93576388888889</v>
      </c>
      <c r="AH35" t="n">
        <v>403818.8115035917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7.296</v>
      </c>
      <c r="E36" t="n">
        <v>13.71</v>
      </c>
      <c r="F36" t="n">
        <v>10.93</v>
      </c>
      <c r="G36" t="n">
        <v>65.58</v>
      </c>
      <c r="H36" t="n">
        <v>0.89</v>
      </c>
      <c r="I36" t="n">
        <v>10</v>
      </c>
      <c r="J36" t="n">
        <v>189.5</v>
      </c>
      <c r="K36" t="n">
        <v>52.44</v>
      </c>
      <c r="L36" t="n">
        <v>9.5</v>
      </c>
      <c r="M36" t="n">
        <v>8</v>
      </c>
      <c r="N36" t="n">
        <v>37.56</v>
      </c>
      <c r="O36" t="n">
        <v>23605.68</v>
      </c>
      <c r="P36" t="n">
        <v>118.93</v>
      </c>
      <c r="Q36" t="n">
        <v>624.05</v>
      </c>
      <c r="R36" t="n">
        <v>38</v>
      </c>
      <c r="S36" t="n">
        <v>29.8</v>
      </c>
      <c r="T36" t="n">
        <v>3010.01</v>
      </c>
      <c r="U36" t="n">
        <v>0.78</v>
      </c>
      <c r="V36" t="n">
        <v>0.85</v>
      </c>
      <c r="W36" t="n">
        <v>2.37</v>
      </c>
      <c r="X36" t="n">
        <v>0.18</v>
      </c>
      <c r="Y36" t="n">
        <v>1</v>
      </c>
      <c r="Z36" t="n">
        <v>10</v>
      </c>
      <c r="AA36" t="n">
        <v>324.9468177180619</v>
      </c>
      <c r="AB36" t="n">
        <v>444.6065716436921</v>
      </c>
      <c r="AC36" t="n">
        <v>402.1739444552599</v>
      </c>
      <c r="AD36" t="n">
        <v>324946.8177180619</v>
      </c>
      <c r="AE36" t="n">
        <v>444606.5716436921</v>
      </c>
      <c r="AF36" t="n">
        <v>2.959626809304156e-06</v>
      </c>
      <c r="AG36" t="n">
        <v>11.90104166666667</v>
      </c>
      <c r="AH36" t="n">
        <v>402173.9444552598</v>
      </c>
    </row>
    <row r="37">
      <c r="A37" t="n">
        <v>35</v>
      </c>
      <c r="B37" t="n">
        <v>90</v>
      </c>
      <c r="C37" t="inlineStr">
        <is>
          <t xml:space="preserve">CONCLUIDO	</t>
        </is>
      </c>
      <c r="D37" t="n">
        <v>7.2972</v>
      </c>
      <c r="E37" t="n">
        <v>13.7</v>
      </c>
      <c r="F37" t="n">
        <v>10.93</v>
      </c>
      <c r="G37" t="n">
        <v>65.56999999999999</v>
      </c>
      <c r="H37" t="n">
        <v>0.91</v>
      </c>
      <c r="I37" t="n">
        <v>10</v>
      </c>
      <c r="J37" t="n">
        <v>189.88</v>
      </c>
      <c r="K37" t="n">
        <v>52.44</v>
      </c>
      <c r="L37" t="n">
        <v>9.75</v>
      </c>
      <c r="M37" t="n">
        <v>8</v>
      </c>
      <c r="N37" t="n">
        <v>37.69</v>
      </c>
      <c r="O37" t="n">
        <v>23652.75</v>
      </c>
      <c r="P37" t="n">
        <v>118.54</v>
      </c>
      <c r="Q37" t="n">
        <v>623.97</v>
      </c>
      <c r="R37" t="n">
        <v>37.88</v>
      </c>
      <c r="S37" t="n">
        <v>29.8</v>
      </c>
      <c r="T37" t="n">
        <v>2946.82</v>
      </c>
      <c r="U37" t="n">
        <v>0.79</v>
      </c>
      <c r="V37" t="n">
        <v>0.85</v>
      </c>
      <c r="W37" t="n">
        <v>2.37</v>
      </c>
      <c r="X37" t="n">
        <v>0.18</v>
      </c>
      <c r="Y37" t="n">
        <v>1</v>
      </c>
      <c r="Z37" t="n">
        <v>10</v>
      </c>
      <c r="AA37" t="n">
        <v>324.6349661074548</v>
      </c>
      <c r="AB37" t="n">
        <v>444.1798825121375</v>
      </c>
      <c r="AC37" t="n">
        <v>401.7879779355589</v>
      </c>
      <c r="AD37" t="n">
        <v>324634.9661074548</v>
      </c>
      <c r="AE37" t="n">
        <v>444179.8825121375</v>
      </c>
      <c r="AF37" t="n">
        <v>2.960113590029371e-06</v>
      </c>
      <c r="AG37" t="n">
        <v>11.89236111111111</v>
      </c>
      <c r="AH37" t="n">
        <v>401787.9779355589</v>
      </c>
    </row>
    <row r="38">
      <c r="A38" t="n">
        <v>36</v>
      </c>
      <c r="B38" t="n">
        <v>90</v>
      </c>
      <c r="C38" t="inlineStr">
        <is>
          <t xml:space="preserve">CONCLUIDO	</t>
        </is>
      </c>
      <c r="D38" t="n">
        <v>7.2969</v>
      </c>
      <c r="E38" t="n">
        <v>13.7</v>
      </c>
      <c r="F38" t="n">
        <v>10.93</v>
      </c>
      <c r="G38" t="n">
        <v>65.56999999999999</v>
      </c>
      <c r="H38" t="n">
        <v>0.93</v>
      </c>
      <c r="I38" t="n">
        <v>10</v>
      </c>
      <c r="J38" t="n">
        <v>190.26</v>
      </c>
      <c r="K38" t="n">
        <v>52.44</v>
      </c>
      <c r="L38" t="n">
        <v>10</v>
      </c>
      <c r="M38" t="n">
        <v>8</v>
      </c>
      <c r="N38" t="n">
        <v>37.82</v>
      </c>
      <c r="O38" t="n">
        <v>23699.85</v>
      </c>
      <c r="P38" t="n">
        <v>117.88</v>
      </c>
      <c r="Q38" t="n">
        <v>623.97</v>
      </c>
      <c r="R38" t="n">
        <v>38.01</v>
      </c>
      <c r="S38" t="n">
        <v>29.8</v>
      </c>
      <c r="T38" t="n">
        <v>3014.31</v>
      </c>
      <c r="U38" t="n">
        <v>0.78</v>
      </c>
      <c r="V38" t="n">
        <v>0.85</v>
      </c>
      <c r="W38" t="n">
        <v>2.37</v>
      </c>
      <c r="X38" t="n">
        <v>0.18</v>
      </c>
      <c r="Y38" t="n">
        <v>1</v>
      </c>
      <c r="Z38" t="n">
        <v>10</v>
      </c>
      <c r="AA38" t="n">
        <v>324.1479831041625</v>
      </c>
      <c r="AB38" t="n">
        <v>443.5135708828592</v>
      </c>
      <c r="AC38" t="n">
        <v>401.1852581530045</v>
      </c>
      <c r="AD38" t="n">
        <v>324147.9831041625</v>
      </c>
      <c r="AE38" t="n">
        <v>443513.5708828592</v>
      </c>
      <c r="AF38" t="n">
        <v>2.959991894848067e-06</v>
      </c>
      <c r="AG38" t="n">
        <v>11.89236111111111</v>
      </c>
      <c r="AH38" t="n">
        <v>401185.2581530045</v>
      </c>
    </row>
    <row r="39">
      <c r="A39" t="n">
        <v>37</v>
      </c>
      <c r="B39" t="n">
        <v>90</v>
      </c>
      <c r="C39" t="inlineStr">
        <is>
          <t xml:space="preserve">CONCLUIDO	</t>
        </is>
      </c>
      <c r="D39" t="n">
        <v>7.2982</v>
      </c>
      <c r="E39" t="n">
        <v>13.7</v>
      </c>
      <c r="F39" t="n">
        <v>10.93</v>
      </c>
      <c r="G39" t="n">
        <v>65.56</v>
      </c>
      <c r="H39" t="n">
        <v>0.95</v>
      </c>
      <c r="I39" t="n">
        <v>10</v>
      </c>
      <c r="J39" t="n">
        <v>190.65</v>
      </c>
      <c r="K39" t="n">
        <v>52.44</v>
      </c>
      <c r="L39" t="n">
        <v>10.25</v>
      </c>
      <c r="M39" t="n">
        <v>8</v>
      </c>
      <c r="N39" t="n">
        <v>37.95</v>
      </c>
      <c r="O39" t="n">
        <v>23747</v>
      </c>
      <c r="P39" t="n">
        <v>115.92</v>
      </c>
      <c r="Q39" t="n">
        <v>623.97</v>
      </c>
      <c r="R39" t="n">
        <v>37.86</v>
      </c>
      <c r="S39" t="n">
        <v>29.8</v>
      </c>
      <c r="T39" t="n">
        <v>2935.99</v>
      </c>
      <c r="U39" t="n">
        <v>0.79</v>
      </c>
      <c r="V39" t="n">
        <v>0.85</v>
      </c>
      <c r="W39" t="n">
        <v>2.37</v>
      </c>
      <c r="X39" t="n">
        <v>0.18</v>
      </c>
      <c r="Y39" t="n">
        <v>1</v>
      </c>
      <c r="Z39" t="n">
        <v>10</v>
      </c>
      <c r="AA39" t="n">
        <v>322.6638838263911</v>
      </c>
      <c r="AB39" t="n">
        <v>441.482960777173</v>
      </c>
      <c r="AC39" t="n">
        <v>399.3484466258259</v>
      </c>
      <c r="AD39" t="n">
        <v>322663.8838263911</v>
      </c>
      <c r="AE39" t="n">
        <v>441482.960777173</v>
      </c>
      <c r="AF39" t="n">
        <v>2.960519240633715e-06</v>
      </c>
      <c r="AG39" t="n">
        <v>11.89236111111111</v>
      </c>
      <c r="AH39" t="n">
        <v>399348.4466258259</v>
      </c>
    </row>
    <row r="40">
      <c r="A40" t="n">
        <v>38</v>
      </c>
      <c r="B40" t="n">
        <v>90</v>
      </c>
      <c r="C40" t="inlineStr">
        <is>
          <t xml:space="preserve">CONCLUIDO	</t>
        </is>
      </c>
      <c r="D40" t="n">
        <v>7.3244</v>
      </c>
      <c r="E40" t="n">
        <v>13.65</v>
      </c>
      <c r="F40" t="n">
        <v>10.91</v>
      </c>
      <c r="G40" t="n">
        <v>72.75</v>
      </c>
      <c r="H40" t="n">
        <v>0.98</v>
      </c>
      <c r="I40" t="n">
        <v>9</v>
      </c>
      <c r="J40" t="n">
        <v>191.03</v>
      </c>
      <c r="K40" t="n">
        <v>52.44</v>
      </c>
      <c r="L40" t="n">
        <v>10.5</v>
      </c>
      <c r="M40" t="n">
        <v>7</v>
      </c>
      <c r="N40" t="n">
        <v>38.09</v>
      </c>
      <c r="O40" t="n">
        <v>23794.2</v>
      </c>
      <c r="P40" t="n">
        <v>115.26</v>
      </c>
      <c r="Q40" t="n">
        <v>624.01</v>
      </c>
      <c r="R40" t="n">
        <v>37.47</v>
      </c>
      <c r="S40" t="n">
        <v>29.8</v>
      </c>
      <c r="T40" t="n">
        <v>2748.51</v>
      </c>
      <c r="U40" t="n">
        <v>0.8</v>
      </c>
      <c r="V40" t="n">
        <v>0.86</v>
      </c>
      <c r="W40" t="n">
        <v>2.37</v>
      </c>
      <c r="X40" t="n">
        <v>0.17</v>
      </c>
      <c r="Y40" t="n">
        <v>1</v>
      </c>
      <c r="Z40" t="n">
        <v>10</v>
      </c>
      <c r="AA40" t="n">
        <v>311.5664065684816</v>
      </c>
      <c r="AB40" t="n">
        <v>426.2989028067578</v>
      </c>
      <c r="AC40" t="n">
        <v>385.613533837148</v>
      </c>
      <c r="AD40" t="n">
        <v>311566.4065684816</v>
      </c>
      <c r="AE40" t="n">
        <v>426298.9028067578</v>
      </c>
      <c r="AF40" t="n">
        <v>2.971147286467566e-06</v>
      </c>
      <c r="AG40" t="n">
        <v>11.84895833333333</v>
      </c>
      <c r="AH40" t="n">
        <v>385613.533837148</v>
      </c>
    </row>
    <row r="41">
      <c r="A41" t="n">
        <v>39</v>
      </c>
      <c r="B41" t="n">
        <v>90</v>
      </c>
      <c r="C41" t="inlineStr">
        <is>
          <t xml:space="preserve">CONCLUIDO	</t>
        </is>
      </c>
      <c r="D41" t="n">
        <v>7.3239</v>
      </c>
      <c r="E41" t="n">
        <v>13.65</v>
      </c>
      <c r="F41" t="n">
        <v>10.91</v>
      </c>
      <c r="G41" t="n">
        <v>72.76000000000001</v>
      </c>
      <c r="H41" t="n">
        <v>1</v>
      </c>
      <c r="I41" t="n">
        <v>9</v>
      </c>
      <c r="J41" t="n">
        <v>191.41</v>
      </c>
      <c r="K41" t="n">
        <v>52.44</v>
      </c>
      <c r="L41" t="n">
        <v>10.75</v>
      </c>
      <c r="M41" t="n">
        <v>5</v>
      </c>
      <c r="N41" t="n">
        <v>38.22</v>
      </c>
      <c r="O41" t="n">
        <v>23841.44</v>
      </c>
      <c r="P41" t="n">
        <v>115.62</v>
      </c>
      <c r="Q41" t="n">
        <v>624</v>
      </c>
      <c r="R41" t="n">
        <v>37.51</v>
      </c>
      <c r="S41" t="n">
        <v>29.8</v>
      </c>
      <c r="T41" t="n">
        <v>2768.7</v>
      </c>
      <c r="U41" t="n">
        <v>0.79</v>
      </c>
      <c r="V41" t="n">
        <v>0.86</v>
      </c>
      <c r="W41" t="n">
        <v>2.37</v>
      </c>
      <c r="X41" t="n">
        <v>0.17</v>
      </c>
      <c r="Y41" t="n">
        <v>1</v>
      </c>
      <c r="Z41" t="n">
        <v>10</v>
      </c>
      <c r="AA41" t="n">
        <v>311.8423968258556</v>
      </c>
      <c r="AB41" t="n">
        <v>426.6765248527279</v>
      </c>
      <c r="AC41" t="n">
        <v>385.9551161650465</v>
      </c>
      <c r="AD41" t="n">
        <v>311842.3968258556</v>
      </c>
      <c r="AE41" t="n">
        <v>426676.5248527279</v>
      </c>
      <c r="AF41" t="n">
        <v>2.970944461165393e-06</v>
      </c>
      <c r="AG41" t="n">
        <v>11.84895833333333</v>
      </c>
      <c r="AH41" t="n">
        <v>385955.1161650465</v>
      </c>
    </row>
    <row r="42">
      <c r="A42" t="n">
        <v>40</v>
      </c>
      <c r="B42" t="n">
        <v>90</v>
      </c>
      <c r="C42" t="inlineStr">
        <is>
          <t xml:space="preserve">CONCLUIDO	</t>
        </is>
      </c>
      <c r="D42" t="n">
        <v>7.3259</v>
      </c>
      <c r="E42" t="n">
        <v>13.65</v>
      </c>
      <c r="F42" t="n">
        <v>10.91</v>
      </c>
      <c r="G42" t="n">
        <v>72.73</v>
      </c>
      <c r="H42" t="n">
        <v>1.02</v>
      </c>
      <c r="I42" t="n">
        <v>9</v>
      </c>
      <c r="J42" t="n">
        <v>191.79</v>
      </c>
      <c r="K42" t="n">
        <v>52.44</v>
      </c>
      <c r="L42" t="n">
        <v>11</v>
      </c>
      <c r="M42" t="n">
        <v>6</v>
      </c>
      <c r="N42" t="n">
        <v>38.35</v>
      </c>
      <c r="O42" t="n">
        <v>23888.73</v>
      </c>
      <c r="P42" t="n">
        <v>114.75</v>
      </c>
      <c r="Q42" t="n">
        <v>624.05</v>
      </c>
      <c r="R42" t="n">
        <v>37.28</v>
      </c>
      <c r="S42" t="n">
        <v>29.8</v>
      </c>
      <c r="T42" t="n">
        <v>2653.03</v>
      </c>
      <c r="U42" t="n">
        <v>0.8</v>
      </c>
      <c r="V42" t="n">
        <v>0.86</v>
      </c>
      <c r="W42" t="n">
        <v>2.37</v>
      </c>
      <c r="X42" t="n">
        <v>0.16</v>
      </c>
      <c r="Y42" t="n">
        <v>1</v>
      </c>
      <c r="Z42" t="n">
        <v>10</v>
      </c>
      <c r="AA42" t="n">
        <v>311.1620796250645</v>
      </c>
      <c r="AB42" t="n">
        <v>425.7456848451289</v>
      </c>
      <c r="AC42" t="n">
        <v>385.1131142213306</v>
      </c>
      <c r="AD42" t="n">
        <v>311162.0796250645</v>
      </c>
      <c r="AE42" t="n">
        <v>425745.6848451289</v>
      </c>
      <c r="AF42" t="n">
        <v>2.971755762374084e-06</v>
      </c>
      <c r="AG42" t="n">
        <v>11.84895833333333</v>
      </c>
      <c r="AH42" t="n">
        <v>385113.1142213306</v>
      </c>
    </row>
    <row r="43">
      <c r="A43" t="n">
        <v>41</v>
      </c>
      <c r="B43" t="n">
        <v>90</v>
      </c>
      <c r="C43" t="inlineStr">
        <is>
          <t xml:space="preserve">CONCLUIDO	</t>
        </is>
      </c>
      <c r="D43" t="n">
        <v>7.3239</v>
      </c>
      <c r="E43" t="n">
        <v>13.65</v>
      </c>
      <c r="F43" t="n">
        <v>10.91</v>
      </c>
      <c r="G43" t="n">
        <v>72.76000000000001</v>
      </c>
      <c r="H43" t="n">
        <v>1.04</v>
      </c>
      <c r="I43" t="n">
        <v>9</v>
      </c>
      <c r="J43" t="n">
        <v>192.18</v>
      </c>
      <c r="K43" t="n">
        <v>52.44</v>
      </c>
      <c r="L43" t="n">
        <v>11.25</v>
      </c>
      <c r="M43" t="n">
        <v>6</v>
      </c>
      <c r="N43" t="n">
        <v>38.49</v>
      </c>
      <c r="O43" t="n">
        <v>23936.06</v>
      </c>
      <c r="P43" t="n">
        <v>112.97</v>
      </c>
      <c r="Q43" t="n">
        <v>624.01</v>
      </c>
      <c r="R43" t="n">
        <v>37.35</v>
      </c>
      <c r="S43" t="n">
        <v>29.8</v>
      </c>
      <c r="T43" t="n">
        <v>2688.35</v>
      </c>
      <c r="U43" t="n">
        <v>0.8</v>
      </c>
      <c r="V43" t="n">
        <v>0.86</v>
      </c>
      <c r="W43" t="n">
        <v>2.37</v>
      </c>
      <c r="X43" t="n">
        <v>0.17</v>
      </c>
      <c r="Y43" t="n">
        <v>1</v>
      </c>
      <c r="Z43" t="n">
        <v>10</v>
      </c>
      <c r="AA43" t="n">
        <v>309.8733379634407</v>
      </c>
      <c r="AB43" t="n">
        <v>423.9823716484257</v>
      </c>
      <c r="AC43" t="n">
        <v>383.5180891612952</v>
      </c>
      <c r="AD43" t="n">
        <v>309873.3379634407</v>
      </c>
      <c r="AE43" t="n">
        <v>423982.3716484257</v>
      </c>
      <c r="AF43" t="n">
        <v>2.970944461165393e-06</v>
      </c>
      <c r="AG43" t="n">
        <v>11.84895833333333</v>
      </c>
      <c r="AH43" t="n">
        <v>383518.0891612952</v>
      </c>
    </row>
    <row r="44">
      <c r="A44" t="n">
        <v>42</v>
      </c>
      <c r="B44" t="n">
        <v>90</v>
      </c>
      <c r="C44" t="inlineStr">
        <is>
          <t xml:space="preserve">CONCLUIDO	</t>
        </is>
      </c>
      <c r="D44" t="n">
        <v>7.3211</v>
      </c>
      <c r="E44" t="n">
        <v>13.66</v>
      </c>
      <c r="F44" t="n">
        <v>10.92</v>
      </c>
      <c r="G44" t="n">
        <v>72.79000000000001</v>
      </c>
      <c r="H44" t="n">
        <v>1.06</v>
      </c>
      <c r="I44" t="n">
        <v>9</v>
      </c>
      <c r="J44" t="n">
        <v>192.56</v>
      </c>
      <c r="K44" t="n">
        <v>52.44</v>
      </c>
      <c r="L44" t="n">
        <v>11.5</v>
      </c>
      <c r="M44" t="n">
        <v>5</v>
      </c>
      <c r="N44" t="n">
        <v>38.62</v>
      </c>
      <c r="O44" t="n">
        <v>23983.44</v>
      </c>
      <c r="P44" t="n">
        <v>112.61</v>
      </c>
      <c r="Q44" t="n">
        <v>624.02</v>
      </c>
      <c r="R44" t="n">
        <v>37.7</v>
      </c>
      <c r="S44" t="n">
        <v>29.8</v>
      </c>
      <c r="T44" t="n">
        <v>2863.96</v>
      </c>
      <c r="U44" t="n">
        <v>0.79</v>
      </c>
      <c r="V44" t="n">
        <v>0.86</v>
      </c>
      <c r="W44" t="n">
        <v>2.37</v>
      </c>
      <c r="X44" t="n">
        <v>0.17</v>
      </c>
      <c r="Y44" t="n">
        <v>1</v>
      </c>
      <c r="Z44" t="n">
        <v>10</v>
      </c>
      <c r="AA44" t="n">
        <v>309.6882685156115</v>
      </c>
      <c r="AB44" t="n">
        <v>423.729151465218</v>
      </c>
      <c r="AC44" t="n">
        <v>383.289035956976</v>
      </c>
      <c r="AD44" t="n">
        <v>309688.2685156115</v>
      </c>
      <c r="AE44" t="n">
        <v>423729.151465218</v>
      </c>
      <c r="AF44" t="n">
        <v>2.969808639473226e-06</v>
      </c>
      <c r="AG44" t="n">
        <v>11.85763888888889</v>
      </c>
      <c r="AH44" t="n">
        <v>383289.035956976</v>
      </c>
    </row>
    <row r="45">
      <c r="A45" t="n">
        <v>43</v>
      </c>
      <c r="B45" t="n">
        <v>90</v>
      </c>
      <c r="C45" t="inlineStr">
        <is>
          <t xml:space="preserve">CONCLUIDO	</t>
        </is>
      </c>
      <c r="D45" t="n">
        <v>7.3177</v>
      </c>
      <c r="E45" t="n">
        <v>13.67</v>
      </c>
      <c r="F45" t="n">
        <v>10.93</v>
      </c>
      <c r="G45" t="n">
        <v>72.83</v>
      </c>
      <c r="H45" t="n">
        <v>1.08</v>
      </c>
      <c r="I45" t="n">
        <v>9</v>
      </c>
      <c r="J45" t="n">
        <v>192.95</v>
      </c>
      <c r="K45" t="n">
        <v>52.44</v>
      </c>
      <c r="L45" t="n">
        <v>11.75</v>
      </c>
      <c r="M45" t="n">
        <v>3</v>
      </c>
      <c r="N45" t="n">
        <v>38.75</v>
      </c>
      <c r="O45" t="n">
        <v>24030.86</v>
      </c>
      <c r="P45" t="n">
        <v>112.3</v>
      </c>
      <c r="Q45" t="n">
        <v>624</v>
      </c>
      <c r="R45" t="n">
        <v>37.71</v>
      </c>
      <c r="S45" t="n">
        <v>29.8</v>
      </c>
      <c r="T45" t="n">
        <v>2868.04</v>
      </c>
      <c r="U45" t="n">
        <v>0.79</v>
      </c>
      <c r="V45" t="n">
        <v>0.85</v>
      </c>
      <c r="W45" t="n">
        <v>2.37</v>
      </c>
      <c r="X45" t="n">
        <v>0.18</v>
      </c>
      <c r="Y45" t="n">
        <v>1</v>
      </c>
      <c r="Z45" t="n">
        <v>10</v>
      </c>
      <c r="AA45" t="n">
        <v>309.5502750027333</v>
      </c>
      <c r="AB45" t="n">
        <v>423.5403426530539</v>
      </c>
      <c r="AC45" t="n">
        <v>383.1182467928501</v>
      </c>
      <c r="AD45" t="n">
        <v>309550.2750027333</v>
      </c>
      <c r="AE45" t="n">
        <v>423540.3426530539</v>
      </c>
      <c r="AF45" t="n">
        <v>2.968429427418452e-06</v>
      </c>
      <c r="AG45" t="n">
        <v>11.86631944444444</v>
      </c>
      <c r="AH45" t="n">
        <v>383118.2467928501</v>
      </c>
    </row>
    <row r="46">
      <c r="A46" t="n">
        <v>44</v>
      </c>
      <c r="B46" t="n">
        <v>90</v>
      </c>
      <c r="C46" t="inlineStr">
        <is>
          <t xml:space="preserve">CONCLUIDO	</t>
        </is>
      </c>
      <c r="D46" t="n">
        <v>7.3531</v>
      </c>
      <c r="E46" t="n">
        <v>13.6</v>
      </c>
      <c r="F46" t="n">
        <v>10.89</v>
      </c>
      <c r="G46" t="n">
        <v>81.70999999999999</v>
      </c>
      <c r="H46" t="n">
        <v>1.1</v>
      </c>
      <c r="I46" t="n">
        <v>8</v>
      </c>
      <c r="J46" t="n">
        <v>193.33</v>
      </c>
      <c r="K46" t="n">
        <v>52.44</v>
      </c>
      <c r="L46" t="n">
        <v>12</v>
      </c>
      <c r="M46" t="n">
        <v>1</v>
      </c>
      <c r="N46" t="n">
        <v>38.89</v>
      </c>
      <c r="O46" t="n">
        <v>24078.33</v>
      </c>
      <c r="P46" t="n">
        <v>112.28</v>
      </c>
      <c r="Q46" t="n">
        <v>624</v>
      </c>
      <c r="R46" t="n">
        <v>36.71</v>
      </c>
      <c r="S46" t="n">
        <v>29.8</v>
      </c>
      <c r="T46" t="n">
        <v>2374.69</v>
      </c>
      <c r="U46" t="n">
        <v>0.8100000000000001</v>
      </c>
      <c r="V46" t="n">
        <v>0.86</v>
      </c>
      <c r="W46" t="n">
        <v>2.37</v>
      </c>
      <c r="X46" t="n">
        <v>0.15</v>
      </c>
      <c r="Y46" t="n">
        <v>1</v>
      </c>
      <c r="Z46" t="n">
        <v>10</v>
      </c>
      <c r="AA46" t="n">
        <v>308.8043788180596</v>
      </c>
      <c r="AB46" t="n">
        <v>422.5197745865661</v>
      </c>
      <c r="AC46" t="n">
        <v>382.1950803102517</v>
      </c>
      <c r="AD46" t="n">
        <v>308804.3788180596</v>
      </c>
      <c r="AE46" t="n">
        <v>422519.7745865661</v>
      </c>
      <c r="AF46" t="n">
        <v>2.982789458812278e-06</v>
      </c>
      <c r="AG46" t="n">
        <v>11.80555555555556</v>
      </c>
      <c r="AH46" t="n">
        <v>382195.0803102517</v>
      </c>
    </row>
    <row r="47">
      <c r="A47" t="n">
        <v>45</v>
      </c>
      <c r="B47" t="n">
        <v>90</v>
      </c>
      <c r="C47" t="inlineStr">
        <is>
          <t xml:space="preserve">CONCLUIDO	</t>
        </is>
      </c>
      <c r="D47" t="n">
        <v>7.3516</v>
      </c>
      <c r="E47" t="n">
        <v>13.6</v>
      </c>
      <c r="F47" t="n">
        <v>10.9</v>
      </c>
      <c r="G47" t="n">
        <v>81.73</v>
      </c>
      <c r="H47" t="n">
        <v>1.12</v>
      </c>
      <c r="I47" t="n">
        <v>8</v>
      </c>
      <c r="J47" t="n">
        <v>193.72</v>
      </c>
      <c r="K47" t="n">
        <v>52.44</v>
      </c>
      <c r="L47" t="n">
        <v>12.25</v>
      </c>
      <c r="M47" t="n">
        <v>0</v>
      </c>
      <c r="N47" t="n">
        <v>39.02</v>
      </c>
      <c r="O47" t="n">
        <v>24125.85</v>
      </c>
      <c r="P47" t="n">
        <v>112.52</v>
      </c>
      <c r="Q47" t="n">
        <v>624</v>
      </c>
      <c r="R47" t="n">
        <v>36.77</v>
      </c>
      <c r="S47" t="n">
        <v>29.8</v>
      </c>
      <c r="T47" t="n">
        <v>2401.07</v>
      </c>
      <c r="U47" t="n">
        <v>0.8100000000000001</v>
      </c>
      <c r="V47" t="n">
        <v>0.86</v>
      </c>
      <c r="W47" t="n">
        <v>2.37</v>
      </c>
      <c r="X47" t="n">
        <v>0.15</v>
      </c>
      <c r="Y47" t="n">
        <v>1</v>
      </c>
      <c r="Z47" t="n">
        <v>10</v>
      </c>
      <c r="AA47" t="n">
        <v>309.0422982988885</v>
      </c>
      <c r="AB47" t="n">
        <v>422.845306516503</v>
      </c>
      <c r="AC47" t="n">
        <v>382.4895439296821</v>
      </c>
      <c r="AD47" t="n">
        <v>309042.2982988885</v>
      </c>
      <c r="AE47" t="n">
        <v>422845.306516503</v>
      </c>
      <c r="AF47" t="n">
        <v>2.982180982905761e-06</v>
      </c>
      <c r="AG47" t="n">
        <v>11.80555555555556</v>
      </c>
      <c r="AH47" t="n">
        <v>382489.5439296821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6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4.4276</v>
      </c>
      <c r="E2" t="n">
        <v>22.59</v>
      </c>
      <c r="F2" t="n">
        <v>13.77</v>
      </c>
      <c r="G2" t="n">
        <v>5.62</v>
      </c>
      <c r="H2" t="n">
        <v>0.08</v>
      </c>
      <c r="I2" t="n">
        <v>147</v>
      </c>
      <c r="J2" t="n">
        <v>213.37</v>
      </c>
      <c r="K2" t="n">
        <v>56.13</v>
      </c>
      <c r="L2" t="n">
        <v>1</v>
      </c>
      <c r="M2" t="n">
        <v>145</v>
      </c>
      <c r="N2" t="n">
        <v>46.25</v>
      </c>
      <c r="O2" t="n">
        <v>26550.29</v>
      </c>
      <c r="P2" t="n">
        <v>203.43</v>
      </c>
      <c r="Q2" t="n">
        <v>624.3200000000001</v>
      </c>
      <c r="R2" t="n">
        <v>126.39</v>
      </c>
      <c r="S2" t="n">
        <v>29.8</v>
      </c>
      <c r="T2" t="n">
        <v>46516.59</v>
      </c>
      <c r="U2" t="n">
        <v>0.24</v>
      </c>
      <c r="V2" t="n">
        <v>0.68</v>
      </c>
      <c r="W2" t="n">
        <v>2.59</v>
      </c>
      <c r="X2" t="n">
        <v>3.01</v>
      </c>
      <c r="Y2" t="n">
        <v>1</v>
      </c>
      <c r="Z2" t="n">
        <v>10</v>
      </c>
      <c r="AA2" t="n">
        <v>657.9079206888864</v>
      </c>
      <c r="AB2" t="n">
        <v>900.1786419355248</v>
      </c>
      <c r="AC2" t="n">
        <v>814.2668557578565</v>
      </c>
      <c r="AD2" t="n">
        <v>657907.9206888864</v>
      </c>
      <c r="AE2" t="n">
        <v>900178.6419355248</v>
      </c>
      <c r="AF2" t="n">
        <v>1.703418446935066e-06</v>
      </c>
      <c r="AG2" t="n">
        <v>19.609375</v>
      </c>
      <c r="AH2" t="n">
        <v>814266.8557578565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4.9257</v>
      </c>
      <c r="E3" t="n">
        <v>20.3</v>
      </c>
      <c r="F3" t="n">
        <v>13</v>
      </c>
      <c r="G3" t="n">
        <v>7.03</v>
      </c>
      <c r="H3" t="n">
        <v>0.1</v>
      </c>
      <c r="I3" t="n">
        <v>111</v>
      </c>
      <c r="J3" t="n">
        <v>213.78</v>
      </c>
      <c r="K3" t="n">
        <v>56.13</v>
      </c>
      <c r="L3" t="n">
        <v>1.25</v>
      </c>
      <c r="M3" t="n">
        <v>109</v>
      </c>
      <c r="N3" t="n">
        <v>46.4</v>
      </c>
      <c r="O3" t="n">
        <v>26600.32</v>
      </c>
      <c r="P3" t="n">
        <v>191.63</v>
      </c>
      <c r="Q3" t="n">
        <v>624.3</v>
      </c>
      <c r="R3" t="n">
        <v>102.21</v>
      </c>
      <c r="S3" t="n">
        <v>29.8</v>
      </c>
      <c r="T3" t="n">
        <v>34607.75</v>
      </c>
      <c r="U3" t="n">
        <v>0.29</v>
      </c>
      <c r="V3" t="n">
        <v>0.72</v>
      </c>
      <c r="W3" t="n">
        <v>2.54</v>
      </c>
      <c r="X3" t="n">
        <v>2.25</v>
      </c>
      <c r="Y3" t="n">
        <v>1</v>
      </c>
      <c r="Z3" t="n">
        <v>10</v>
      </c>
      <c r="AA3" t="n">
        <v>574.4316905693498</v>
      </c>
      <c r="AB3" t="n">
        <v>785.9627811746147</v>
      </c>
      <c r="AC3" t="n">
        <v>710.9515964450004</v>
      </c>
      <c r="AD3" t="n">
        <v>574431.6905693498</v>
      </c>
      <c r="AE3" t="n">
        <v>785962.7811746148</v>
      </c>
      <c r="AF3" t="n">
        <v>1.895051098578927e-06</v>
      </c>
      <c r="AG3" t="n">
        <v>17.62152777777778</v>
      </c>
      <c r="AH3" t="n">
        <v>710951.5964450004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5.2892</v>
      </c>
      <c r="E4" t="n">
        <v>18.91</v>
      </c>
      <c r="F4" t="n">
        <v>12.54</v>
      </c>
      <c r="G4" t="n">
        <v>8.449999999999999</v>
      </c>
      <c r="H4" t="n">
        <v>0.12</v>
      </c>
      <c r="I4" t="n">
        <v>89</v>
      </c>
      <c r="J4" t="n">
        <v>214.19</v>
      </c>
      <c r="K4" t="n">
        <v>56.13</v>
      </c>
      <c r="L4" t="n">
        <v>1.5</v>
      </c>
      <c r="M4" t="n">
        <v>87</v>
      </c>
      <c r="N4" t="n">
        <v>46.56</v>
      </c>
      <c r="O4" t="n">
        <v>26650.41</v>
      </c>
      <c r="P4" t="n">
        <v>184.2</v>
      </c>
      <c r="Q4" t="n">
        <v>624.1900000000001</v>
      </c>
      <c r="R4" t="n">
        <v>88.06</v>
      </c>
      <c r="S4" t="n">
        <v>29.8</v>
      </c>
      <c r="T4" t="n">
        <v>27642.4</v>
      </c>
      <c r="U4" t="n">
        <v>0.34</v>
      </c>
      <c r="V4" t="n">
        <v>0.75</v>
      </c>
      <c r="W4" t="n">
        <v>2.49</v>
      </c>
      <c r="X4" t="n">
        <v>1.79</v>
      </c>
      <c r="Y4" t="n">
        <v>1</v>
      </c>
      <c r="Z4" t="n">
        <v>10</v>
      </c>
      <c r="AA4" t="n">
        <v>523.3627254023389</v>
      </c>
      <c r="AB4" t="n">
        <v>716.0879700293765</v>
      </c>
      <c r="AC4" t="n">
        <v>647.74553920555</v>
      </c>
      <c r="AD4" t="n">
        <v>523362.7254023389</v>
      </c>
      <c r="AE4" t="n">
        <v>716087.9700293764</v>
      </c>
      <c r="AF4" t="n">
        <v>2.034899460097785e-06</v>
      </c>
      <c r="AG4" t="n">
        <v>16.41493055555556</v>
      </c>
      <c r="AH4" t="n">
        <v>647745.53920555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5.5467</v>
      </c>
      <c r="E5" t="n">
        <v>18.03</v>
      </c>
      <c r="F5" t="n">
        <v>12.25</v>
      </c>
      <c r="G5" t="n">
        <v>9.800000000000001</v>
      </c>
      <c r="H5" t="n">
        <v>0.14</v>
      </c>
      <c r="I5" t="n">
        <v>75</v>
      </c>
      <c r="J5" t="n">
        <v>214.59</v>
      </c>
      <c r="K5" t="n">
        <v>56.13</v>
      </c>
      <c r="L5" t="n">
        <v>1.75</v>
      </c>
      <c r="M5" t="n">
        <v>73</v>
      </c>
      <c r="N5" t="n">
        <v>46.72</v>
      </c>
      <c r="O5" t="n">
        <v>26700.55</v>
      </c>
      <c r="P5" t="n">
        <v>179.45</v>
      </c>
      <c r="Q5" t="n">
        <v>624.22</v>
      </c>
      <c r="R5" t="n">
        <v>79.01000000000001</v>
      </c>
      <c r="S5" t="n">
        <v>29.8</v>
      </c>
      <c r="T5" t="n">
        <v>23186.85</v>
      </c>
      <c r="U5" t="n">
        <v>0.38</v>
      </c>
      <c r="V5" t="n">
        <v>0.76</v>
      </c>
      <c r="W5" t="n">
        <v>2.47</v>
      </c>
      <c r="X5" t="n">
        <v>1.5</v>
      </c>
      <c r="Y5" t="n">
        <v>1</v>
      </c>
      <c r="Z5" t="n">
        <v>10</v>
      </c>
      <c r="AA5" t="n">
        <v>494.7564872821781</v>
      </c>
      <c r="AB5" t="n">
        <v>676.9476530152153</v>
      </c>
      <c r="AC5" t="n">
        <v>612.3407191134405</v>
      </c>
      <c r="AD5" t="n">
        <v>494756.4872821781</v>
      </c>
      <c r="AE5" t="n">
        <v>676947.6530152153</v>
      </c>
      <c r="AF5" t="n">
        <v>2.133966731325037e-06</v>
      </c>
      <c r="AG5" t="n">
        <v>15.65104166666667</v>
      </c>
      <c r="AH5" t="n">
        <v>612340.7191134405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5.7648</v>
      </c>
      <c r="E6" t="n">
        <v>17.35</v>
      </c>
      <c r="F6" t="n">
        <v>12.03</v>
      </c>
      <c r="G6" t="n">
        <v>11.28</v>
      </c>
      <c r="H6" t="n">
        <v>0.17</v>
      </c>
      <c r="I6" t="n">
        <v>64</v>
      </c>
      <c r="J6" t="n">
        <v>215</v>
      </c>
      <c r="K6" t="n">
        <v>56.13</v>
      </c>
      <c r="L6" t="n">
        <v>2</v>
      </c>
      <c r="M6" t="n">
        <v>62</v>
      </c>
      <c r="N6" t="n">
        <v>46.87</v>
      </c>
      <c r="O6" t="n">
        <v>26750.75</v>
      </c>
      <c r="P6" t="n">
        <v>175.73</v>
      </c>
      <c r="Q6" t="n">
        <v>624.05</v>
      </c>
      <c r="R6" t="n">
        <v>72.04000000000001</v>
      </c>
      <c r="S6" t="n">
        <v>29.8</v>
      </c>
      <c r="T6" t="n">
        <v>19758.96</v>
      </c>
      <c r="U6" t="n">
        <v>0.41</v>
      </c>
      <c r="V6" t="n">
        <v>0.78</v>
      </c>
      <c r="W6" t="n">
        <v>2.46</v>
      </c>
      <c r="X6" t="n">
        <v>1.28</v>
      </c>
      <c r="Y6" t="n">
        <v>1</v>
      </c>
      <c r="Z6" t="n">
        <v>10</v>
      </c>
      <c r="AA6" t="n">
        <v>470.5838934219191</v>
      </c>
      <c r="AB6" t="n">
        <v>643.873643676032</v>
      </c>
      <c r="AC6" t="n">
        <v>582.4232468059254</v>
      </c>
      <c r="AD6" t="n">
        <v>470583.8934219191</v>
      </c>
      <c r="AE6" t="n">
        <v>643873.643676032</v>
      </c>
      <c r="AF6" t="n">
        <v>2.217875748236352e-06</v>
      </c>
      <c r="AG6" t="n">
        <v>15.06076388888889</v>
      </c>
      <c r="AH6" t="n">
        <v>582423.2468059254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5.9347</v>
      </c>
      <c r="E7" t="n">
        <v>16.85</v>
      </c>
      <c r="F7" t="n">
        <v>11.87</v>
      </c>
      <c r="G7" t="n">
        <v>12.72</v>
      </c>
      <c r="H7" t="n">
        <v>0.19</v>
      </c>
      <c r="I7" t="n">
        <v>56</v>
      </c>
      <c r="J7" t="n">
        <v>215.41</v>
      </c>
      <c r="K7" t="n">
        <v>56.13</v>
      </c>
      <c r="L7" t="n">
        <v>2.25</v>
      </c>
      <c r="M7" t="n">
        <v>54</v>
      </c>
      <c r="N7" t="n">
        <v>47.03</v>
      </c>
      <c r="O7" t="n">
        <v>26801</v>
      </c>
      <c r="P7" t="n">
        <v>173</v>
      </c>
      <c r="Q7" t="n">
        <v>624.0700000000001</v>
      </c>
      <c r="R7" t="n">
        <v>67.04000000000001</v>
      </c>
      <c r="S7" t="n">
        <v>29.8</v>
      </c>
      <c r="T7" t="n">
        <v>17296.05</v>
      </c>
      <c r="U7" t="n">
        <v>0.44</v>
      </c>
      <c r="V7" t="n">
        <v>0.79</v>
      </c>
      <c r="W7" t="n">
        <v>2.45</v>
      </c>
      <c r="X7" t="n">
        <v>1.12</v>
      </c>
      <c r="Y7" t="n">
        <v>1</v>
      </c>
      <c r="Z7" t="n">
        <v>10</v>
      </c>
      <c r="AA7" t="n">
        <v>460.7118479840127</v>
      </c>
      <c r="AB7" t="n">
        <v>630.3662755839813</v>
      </c>
      <c r="AC7" t="n">
        <v>570.2050029668699</v>
      </c>
      <c r="AD7" t="n">
        <v>460711.8479840127</v>
      </c>
      <c r="AE7" t="n">
        <v>630366.2755839813</v>
      </c>
      <c r="AF7" t="n">
        <v>2.283240910882992e-06</v>
      </c>
      <c r="AG7" t="n">
        <v>14.62673611111111</v>
      </c>
      <c r="AH7" t="n">
        <v>570205.0029668699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6.0697</v>
      </c>
      <c r="E8" t="n">
        <v>16.48</v>
      </c>
      <c r="F8" t="n">
        <v>11.75</v>
      </c>
      <c r="G8" t="n">
        <v>14.1</v>
      </c>
      <c r="H8" t="n">
        <v>0.21</v>
      </c>
      <c r="I8" t="n">
        <v>50</v>
      </c>
      <c r="J8" t="n">
        <v>215.82</v>
      </c>
      <c r="K8" t="n">
        <v>56.13</v>
      </c>
      <c r="L8" t="n">
        <v>2.5</v>
      </c>
      <c r="M8" t="n">
        <v>48</v>
      </c>
      <c r="N8" t="n">
        <v>47.19</v>
      </c>
      <c r="O8" t="n">
        <v>26851.31</v>
      </c>
      <c r="P8" t="n">
        <v>170.63</v>
      </c>
      <c r="Q8" t="n">
        <v>624</v>
      </c>
      <c r="R8" t="n">
        <v>63.19</v>
      </c>
      <c r="S8" t="n">
        <v>29.8</v>
      </c>
      <c r="T8" t="n">
        <v>15401.78</v>
      </c>
      <c r="U8" t="n">
        <v>0.47</v>
      </c>
      <c r="V8" t="n">
        <v>0.79</v>
      </c>
      <c r="W8" t="n">
        <v>2.45</v>
      </c>
      <c r="X8" t="n">
        <v>1</v>
      </c>
      <c r="Y8" t="n">
        <v>1</v>
      </c>
      <c r="Z8" t="n">
        <v>10</v>
      </c>
      <c r="AA8" t="n">
        <v>442.6817427034539</v>
      </c>
      <c r="AB8" t="n">
        <v>605.6966901070148</v>
      </c>
      <c r="AC8" t="n">
        <v>547.8898481038441</v>
      </c>
      <c r="AD8" t="n">
        <v>442681.7427034539</v>
      </c>
      <c r="AE8" t="n">
        <v>605696.6901070147</v>
      </c>
      <c r="AF8" t="n">
        <v>2.335179091914756e-06</v>
      </c>
      <c r="AG8" t="n">
        <v>14.30555555555556</v>
      </c>
      <c r="AH8" t="n">
        <v>547889.8481038441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6.1918</v>
      </c>
      <c r="E9" t="n">
        <v>16.15</v>
      </c>
      <c r="F9" t="n">
        <v>11.64</v>
      </c>
      <c r="G9" t="n">
        <v>15.52</v>
      </c>
      <c r="H9" t="n">
        <v>0.23</v>
      </c>
      <c r="I9" t="n">
        <v>45</v>
      </c>
      <c r="J9" t="n">
        <v>216.22</v>
      </c>
      <c r="K9" t="n">
        <v>56.13</v>
      </c>
      <c r="L9" t="n">
        <v>2.75</v>
      </c>
      <c r="M9" t="n">
        <v>43</v>
      </c>
      <c r="N9" t="n">
        <v>47.35</v>
      </c>
      <c r="O9" t="n">
        <v>26901.66</v>
      </c>
      <c r="P9" t="n">
        <v>168.5</v>
      </c>
      <c r="Q9" t="n">
        <v>624.03</v>
      </c>
      <c r="R9" t="n">
        <v>60.03</v>
      </c>
      <c r="S9" t="n">
        <v>29.8</v>
      </c>
      <c r="T9" t="n">
        <v>13846.74</v>
      </c>
      <c r="U9" t="n">
        <v>0.5</v>
      </c>
      <c r="V9" t="n">
        <v>0.8</v>
      </c>
      <c r="W9" t="n">
        <v>2.42</v>
      </c>
      <c r="X9" t="n">
        <v>0.89</v>
      </c>
      <c r="Y9" t="n">
        <v>1</v>
      </c>
      <c r="Z9" t="n">
        <v>10</v>
      </c>
      <c r="AA9" t="n">
        <v>436.2128239096277</v>
      </c>
      <c r="AB9" t="n">
        <v>596.8456300247462</v>
      </c>
      <c r="AC9" t="n">
        <v>539.8835207732865</v>
      </c>
      <c r="AD9" t="n">
        <v>436212.8239096277</v>
      </c>
      <c r="AE9" t="n">
        <v>596845.6300247463</v>
      </c>
      <c r="AF9" t="n">
        <v>2.382154291203483e-06</v>
      </c>
      <c r="AG9" t="n">
        <v>14.01909722222222</v>
      </c>
      <c r="AH9" t="n">
        <v>539883.5207732865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6.2935</v>
      </c>
      <c r="E10" t="n">
        <v>15.89</v>
      </c>
      <c r="F10" t="n">
        <v>11.55</v>
      </c>
      <c r="G10" t="n">
        <v>16.9</v>
      </c>
      <c r="H10" t="n">
        <v>0.25</v>
      </c>
      <c r="I10" t="n">
        <v>41</v>
      </c>
      <c r="J10" t="n">
        <v>216.63</v>
      </c>
      <c r="K10" t="n">
        <v>56.13</v>
      </c>
      <c r="L10" t="n">
        <v>3</v>
      </c>
      <c r="M10" t="n">
        <v>39</v>
      </c>
      <c r="N10" t="n">
        <v>47.51</v>
      </c>
      <c r="O10" t="n">
        <v>26952.08</v>
      </c>
      <c r="P10" t="n">
        <v>166.6</v>
      </c>
      <c r="Q10" t="n">
        <v>624.05</v>
      </c>
      <c r="R10" t="n">
        <v>57.14</v>
      </c>
      <c r="S10" t="n">
        <v>29.8</v>
      </c>
      <c r="T10" t="n">
        <v>12423.71</v>
      </c>
      <c r="U10" t="n">
        <v>0.52</v>
      </c>
      <c r="V10" t="n">
        <v>0.8100000000000001</v>
      </c>
      <c r="W10" t="n">
        <v>2.42</v>
      </c>
      <c r="X10" t="n">
        <v>0.8</v>
      </c>
      <c r="Y10" t="n">
        <v>1</v>
      </c>
      <c r="Z10" t="n">
        <v>10</v>
      </c>
      <c r="AA10" t="n">
        <v>420.3528641429701</v>
      </c>
      <c r="AB10" t="n">
        <v>575.1453333799623</v>
      </c>
      <c r="AC10" t="n">
        <v>520.254269983723</v>
      </c>
      <c r="AD10" t="n">
        <v>420352.8641429701</v>
      </c>
      <c r="AE10" t="n">
        <v>575145.3333799622</v>
      </c>
      <c r="AF10" t="n">
        <v>2.421281054247412e-06</v>
      </c>
      <c r="AG10" t="n">
        <v>13.79340277777778</v>
      </c>
      <c r="AH10" t="n">
        <v>520254.2699837231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6.3685</v>
      </c>
      <c r="E11" t="n">
        <v>15.7</v>
      </c>
      <c r="F11" t="n">
        <v>11.48</v>
      </c>
      <c r="G11" t="n">
        <v>18.13</v>
      </c>
      <c r="H11" t="n">
        <v>0.27</v>
      </c>
      <c r="I11" t="n">
        <v>38</v>
      </c>
      <c r="J11" t="n">
        <v>217.04</v>
      </c>
      <c r="K11" t="n">
        <v>56.13</v>
      </c>
      <c r="L11" t="n">
        <v>3.25</v>
      </c>
      <c r="M11" t="n">
        <v>36</v>
      </c>
      <c r="N11" t="n">
        <v>47.66</v>
      </c>
      <c r="O11" t="n">
        <v>27002.55</v>
      </c>
      <c r="P11" t="n">
        <v>165.16</v>
      </c>
      <c r="Q11" t="n">
        <v>624.08</v>
      </c>
      <c r="R11" t="n">
        <v>55.38</v>
      </c>
      <c r="S11" t="n">
        <v>29.8</v>
      </c>
      <c r="T11" t="n">
        <v>11558.82</v>
      </c>
      <c r="U11" t="n">
        <v>0.54</v>
      </c>
      <c r="V11" t="n">
        <v>0.8100000000000001</v>
      </c>
      <c r="W11" t="n">
        <v>2.41</v>
      </c>
      <c r="X11" t="n">
        <v>0.74</v>
      </c>
      <c r="Y11" t="n">
        <v>1</v>
      </c>
      <c r="Z11" t="n">
        <v>10</v>
      </c>
      <c r="AA11" t="n">
        <v>416.5048709322634</v>
      </c>
      <c r="AB11" t="n">
        <v>569.8803393075941</v>
      </c>
      <c r="AC11" t="n">
        <v>515.4917595561562</v>
      </c>
      <c r="AD11" t="n">
        <v>416504.8709322634</v>
      </c>
      <c r="AE11" t="n">
        <v>569880.3393075941</v>
      </c>
      <c r="AF11" t="n">
        <v>2.450135599265058e-06</v>
      </c>
      <c r="AG11" t="n">
        <v>13.62847222222222</v>
      </c>
      <c r="AH11" t="n">
        <v>515491.7595561562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6.4408</v>
      </c>
      <c r="E12" t="n">
        <v>15.53</v>
      </c>
      <c r="F12" t="n">
        <v>11.44</v>
      </c>
      <c r="G12" t="n">
        <v>19.6</v>
      </c>
      <c r="H12" t="n">
        <v>0.29</v>
      </c>
      <c r="I12" t="n">
        <v>35</v>
      </c>
      <c r="J12" t="n">
        <v>217.45</v>
      </c>
      <c r="K12" t="n">
        <v>56.13</v>
      </c>
      <c r="L12" t="n">
        <v>3.5</v>
      </c>
      <c r="M12" t="n">
        <v>33</v>
      </c>
      <c r="N12" t="n">
        <v>47.82</v>
      </c>
      <c r="O12" t="n">
        <v>27053.07</v>
      </c>
      <c r="P12" t="n">
        <v>163.93</v>
      </c>
      <c r="Q12" t="n">
        <v>624.11</v>
      </c>
      <c r="R12" t="n">
        <v>53.94</v>
      </c>
      <c r="S12" t="n">
        <v>29.8</v>
      </c>
      <c r="T12" t="n">
        <v>10853.15</v>
      </c>
      <c r="U12" t="n">
        <v>0.55</v>
      </c>
      <c r="V12" t="n">
        <v>0.82</v>
      </c>
      <c r="W12" t="n">
        <v>2.41</v>
      </c>
      <c r="X12" t="n">
        <v>0.6899999999999999</v>
      </c>
      <c r="Y12" t="n">
        <v>1</v>
      </c>
      <c r="Z12" t="n">
        <v>10</v>
      </c>
      <c r="AA12" t="n">
        <v>412.9637957224133</v>
      </c>
      <c r="AB12" t="n">
        <v>565.0352839842643</v>
      </c>
      <c r="AC12" t="n">
        <v>511.1091095128072</v>
      </c>
      <c r="AD12" t="n">
        <v>412963.7957224133</v>
      </c>
      <c r="AE12" t="n">
        <v>565035.2839842644</v>
      </c>
      <c r="AF12" t="n">
        <v>2.477951380662069e-06</v>
      </c>
      <c r="AG12" t="n">
        <v>13.48090277777778</v>
      </c>
      <c r="AH12" t="n">
        <v>511109.1095128072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6.4875</v>
      </c>
      <c r="E13" t="n">
        <v>15.41</v>
      </c>
      <c r="F13" t="n">
        <v>11.41</v>
      </c>
      <c r="G13" t="n">
        <v>20.74</v>
      </c>
      <c r="H13" t="n">
        <v>0.31</v>
      </c>
      <c r="I13" t="n">
        <v>33</v>
      </c>
      <c r="J13" t="n">
        <v>217.86</v>
      </c>
      <c r="K13" t="n">
        <v>56.13</v>
      </c>
      <c r="L13" t="n">
        <v>3.75</v>
      </c>
      <c r="M13" t="n">
        <v>31</v>
      </c>
      <c r="N13" t="n">
        <v>47.98</v>
      </c>
      <c r="O13" t="n">
        <v>27103.65</v>
      </c>
      <c r="P13" t="n">
        <v>163.35</v>
      </c>
      <c r="Q13" t="n">
        <v>624.0700000000001</v>
      </c>
      <c r="R13" t="n">
        <v>52.79</v>
      </c>
      <c r="S13" t="n">
        <v>29.8</v>
      </c>
      <c r="T13" t="n">
        <v>10288.16</v>
      </c>
      <c r="U13" t="n">
        <v>0.5600000000000001</v>
      </c>
      <c r="V13" t="n">
        <v>0.82</v>
      </c>
      <c r="W13" t="n">
        <v>2.41</v>
      </c>
      <c r="X13" t="n">
        <v>0.66</v>
      </c>
      <c r="Y13" t="n">
        <v>1</v>
      </c>
      <c r="Z13" t="n">
        <v>10</v>
      </c>
      <c r="AA13" t="n">
        <v>410.9884562829429</v>
      </c>
      <c r="AB13" t="n">
        <v>562.3325374173554</v>
      </c>
      <c r="AC13" t="n">
        <v>508.6643092849153</v>
      </c>
      <c r="AD13" t="n">
        <v>410988.4562829429</v>
      </c>
      <c r="AE13" t="n">
        <v>562332.5374173555</v>
      </c>
      <c r="AF13" t="n">
        <v>2.49591814402639e-06</v>
      </c>
      <c r="AG13" t="n">
        <v>13.37673611111111</v>
      </c>
      <c r="AH13" t="n">
        <v>508664.3092849153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6.5769</v>
      </c>
      <c r="E14" t="n">
        <v>15.2</v>
      </c>
      <c r="F14" t="n">
        <v>11.33</v>
      </c>
      <c r="G14" t="n">
        <v>22.65</v>
      </c>
      <c r="H14" t="n">
        <v>0.33</v>
      </c>
      <c r="I14" t="n">
        <v>30</v>
      </c>
      <c r="J14" t="n">
        <v>218.27</v>
      </c>
      <c r="K14" t="n">
        <v>56.13</v>
      </c>
      <c r="L14" t="n">
        <v>4</v>
      </c>
      <c r="M14" t="n">
        <v>28</v>
      </c>
      <c r="N14" t="n">
        <v>48.15</v>
      </c>
      <c r="O14" t="n">
        <v>27154.29</v>
      </c>
      <c r="P14" t="n">
        <v>161.36</v>
      </c>
      <c r="Q14" t="n">
        <v>624.01</v>
      </c>
      <c r="R14" t="n">
        <v>50.25</v>
      </c>
      <c r="S14" t="n">
        <v>29.8</v>
      </c>
      <c r="T14" t="n">
        <v>9034.48</v>
      </c>
      <c r="U14" t="n">
        <v>0.59</v>
      </c>
      <c r="V14" t="n">
        <v>0.82</v>
      </c>
      <c r="W14" t="n">
        <v>2.4</v>
      </c>
      <c r="X14" t="n">
        <v>0.58</v>
      </c>
      <c r="Y14" t="n">
        <v>1</v>
      </c>
      <c r="Z14" t="n">
        <v>10</v>
      </c>
      <c r="AA14" t="n">
        <v>396.0691227603875</v>
      </c>
      <c r="AB14" t="n">
        <v>541.9192470972531</v>
      </c>
      <c r="AC14" t="n">
        <v>490.1992347427308</v>
      </c>
      <c r="AD14" t="n">
        <v>396069.1227603875</v>
      </c>
      <c r="AE14" t="n">
        <v>541919.2470972531</v>
      </c>
      <c r="AF14" t="n">
        <v>2.530312761687424e-06</v>
      </c>
      <c r="AG14" t="n">
        <v>13.19444444444444</v>
      </c>
      <c r="AH14" t="n">
        <v>490199.2347427308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6.6284</v>
      </c>
      <c r="E15" t="n">
        <v>15.09</v>
      </c>
      <c r="F15" t="n">
        <v>11.29</v>
      </c>
      <c r="G15" t="n">
        <v>24.2</v>
      </c>
      <c r="H15" t="n">
        <v>0.35</v>
      </c>
      <c r="I15" t="n">
        <v>28</v>
      </c>
      <c r="J15" t="n">
        <v>218.68</v>
      </c>
      <c r="K15" t="n">
        <v>56.13</v>
      </c>
      <c r="L15" t="n">
        <v>4.25</v>
      </c>
      <c r="M15" t="n">
        <v>26</v>
      </c>
      <c r="N15" t="n">
        <v>48.31</v>
      </c>
      <c r="O15" t="n">
        <v>27204.98</v>
      </c>
      <c r="P15" t="n">
        <v>160.47</v>
      </c>
      <c r="Q15" t="n">
        <v>624.11</v>
      </c>
      <c r="R15" t="n">
        <v>49.19</v>
      </c>
      <c r="S15" t="n">
        <v>29.8</v>
      </c>
      <c r="T15" t="n">
        <v>8515.57</v>
      </c>
      <c r="U15" t="n">
        <v>0.61</v>
      </c>
      <c r="V15" t="n">
        <v>0.83</v>
      </c>
      <c r="W15" t="n">
        <v>2.4</v>
      </c>
      <c r="X15" t="n">
        <v>0.54</v>
      </c>
      <c r="Y15" t="n">
        <v>1</v>
      </c>
      <c r="Z15" t="n">
        <v>10</v>
      </c>
      <c r="AA15" t="n">
        <v>393.7525427123718</v>
      </c>
      <c r="AB15" t="n">
        <v>538.7496000752593</v>
      </c>
      <c r="AC15" t="n">
        <v>487.3320943838885</v>
      </c>
      <c r="AD15" t="n">
        <v>393752.5427123718</v>
      </c>
      <c r="AE15" t="n">
        <v>538749.6000752593</v>
      </c>
      <c r="AF15" t="n">
        <v>2.550126215932874e-06</v>
      </c>
      <c r="AG15" t="n">
        <v>13.09895833333333</v>
      </c>
      <c r="AH15" t="n">
        <v>487332.0943838885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6.6562</v>
      </c>
      <c r="E16" t="n">
        <v>15.02</v>
      </c>
      <c r="F16" t="n">
        <v>11.27</v>
      </c>
      <c r="G16" t="n">
        <v>25.05</v>
      </c>
      <c r="H16" t="n">
        <v>0.36</v>
      </c>
      <c r="I16" t="n">
        <v>27</v>
      </c>
      <c r="J16" t="n">
        <v>219.09</v>
      </c>
      <c r="K16" t="n">
        <v>56.13</v>
      </c>
      <c r="L16" t="n">
        <v>4.5</v>
      </c>
      <c r="M16" t="n">
        <v>25</v>
      </c>
      <c r="N16" t="n">
        <v>48.47</v>
      </c>
      <c r="O16" t="n">
        <v>27255.72</v>
      </c>
      <c r="P16" t="n">
        <v>159.81</v>
      </c>
      <c r="Q16" t="n">
        <v>624.04</v>
      </c>
      <c r="R16" t="n">
        <v>48.42</v>
      </c>
      <c r="S16" t="n">
        <v>29.8</v>
      </c>
      <c r="T16" t="n">
        <v>8135.59</v>
      </c>
      <c r="U16" t="n">
        <v>0.62</v>
      </c>
      <c r="V16" t="n">
        <v>0.83</v>
      </c>
      <c r="W16" t="n">
        <v>2.4</v>
      </c>
      <c r="X16" t="n">
        <v>0.52</v>
      </c>
      <c r="Y16" t="n">
        <v>1</v>
      </c>
      <c r="Z16" t="n">
        <v>10</v>
      </c>
      <c r="AA16" t="n">
        <v>392.3768796223097</v>
      </c>
      <c r="AB16" t="n">
        <v>536.8673571454641</v>
      </c>
      <c r="AC16" t="n">
        <v>485.6294900775684</v>
      </c>
      <c r="AD16" t="n">
        <v>392376.8796223097</v>
      </c>
      <c r="AE16" t="n">
        <v>536867.357145464</v>
      </c>
      <c r="AF16" t="n">
        <v>2.560821633952748e-06</v>
      </c>
      <c r="AG16" t="n">
        <v>13.03819444444444</v>
      </c>
      <c r="AH16" t="n">
        <v>485629.4900775684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6.7154</v>
      </c>
      <c r="E17" t="n">
        <v>14.89</v>
      </c>
      <c r="F17" t="n">
        <v>11.22</v>
      </c>
      <c r="G17" t="n">
        <v>26.93</v>
      </c>
      <c r="H17" t="n">
        <v>0.38</v>
      </c>
      <c r="I17" t="n">
        <v>25</v>
      </c>
      <c r="J17" t="n">
        <v>219.51</v>
      </c>
      <c r="K17" t="n">
        <v>56.13</v>
      </c>
      <c r="L17" t="n">
        <v>4.75</v>
      </c>
      <c r="M17" t="n">
        <v>23</v>
      </c>
      <c r="N17" t="n">
        <v>48.63</v>
      </c>
      <c r="O17" t="n">
        <v>27306.53</v>
      </c>
      <c r="P17" t="n">
        <v>158.55</v>
      </c>
      <c r="Q17" t="n">
        <v>624.01</v>
      </c>
      <c r="R17" t="n">
        <v>47.17</v>
      </c>
      <c r="S17" t="n">
        <v>29.8</v>
      </c>
      <c r="T17" t="n">
        <v>7518.96</v>
      </c>
      <c r="U17" t="n">
        <v>0.63</v>
      </c>
      <c r="V17" t="n">
        <v>0.83</v>
      </c>
      <c r="W17" t="n">
        <v>2.39</v>
      </c>
      <c r="X17" t="n">
        <v>0.48</v>
      </c>
      <c r="Y17" t="n">
        <v>1</v>
      </c>
      <c r="Z17" t="n">
        <v>10</v>
      </c>
      <c r="AA17" t="n">
        <v>389.401484121374</v>
      </c>
      <c r="AB17" t="n">
        <v>532.7962897558984</v>
      </c>
      <c r="AC17" t="n">
        <v>481.946959645884</v>
      </c>
      <c r="AD17" t="n">
        <v>389401.484121374</v>
      </c>
      <c r="AE17" t="n">
        <v>532796.2897558984</v>
      </c>
      <c r="AF17" t="n">
        <v>2.583597488153344e-06</v>
      </c>
      <c r="AG17" t="n">
        <v>12.92534722222222</v>
      </c>
      <c r="AH17" t="n">
        <v>481946.9596458839</v>
      </c>
    </row>
    <row r="18">
      <c r="A18" t="n">
        <v>16</v>
      </c>
      <c r="B18" t="n">
        <v>110</v>
      </c>
      <c r="C18" t="inlineStr">
        <is>
          <t xml:space="preserve">CONCLUIDO	</t>
        </is>
      </c>
      <c r="D18" t="n">
        <v>6.7413</v>
      </c>
      <c r="E18" t="n">
        <v>14.83</v>
      </c>
      <c r="F18" t="n">
        <v>11.21</v>
      </c>
      <c r="G18" t="n">
        <v>28.02</v>
      </c>
      <c r="H18" t="n">
        <v>0.4</v>
      </c>
      <c r="I18" t="n">
        <v>24</v>
      </c>
      <c r="J18" t="n">
        <v>219.92</v>
      </c>
      <c r="K18" t="n">
        <v>56.13</v>
      </c>
      <c r="L18" t="n">
        <v>5</v>
      </c>
      <c r="M18" t="n">
        <v>22</v>
      </c>
      <c r="N18" t="n">
        <v>48.79</v>
      </c>
      <c r="O18" t="n">
        <v>27357.39</v>
      </c>
      <c r="P18" t="n">
        <v>157.74</v>
      </c>
      <c r="Q18" t="n">
        <v>623.98</v>
      </c>
      <c r="R18" t="n">
        <v>46.67</v>
      </c>
      <c r="S18" t="n">
        <v>29.8</v>
      </c>
      <c r="T18" t="n">
        <v>7275.24</v>
      </c>
      <c r="U18" t="n">
        <v>0.64</v>
      </c>
      <c r="V18" t="n">
        <v>0.83</v>
      </c>
      <c r="W18" t="n">
        <v>2.39</v>
      </c>
      <c r="X18" t="n">
        <v>0.46</v>
      </c>
      <c r="Y18" t="n">
        <v>1</v>
      </c>
      <c r="Z18" t="n">
        <v>10</v>
      </c>
      <c r="AA18" t="n">
        <v>388.0307526199377</v>
      </c>
      <c r="AB18" t="n">
        <v>530.9207944432276</v>
      </c>
      <c r="AC18" t="n">
        <v>480.2504589735802</v>
      </c>
      <c r="AD18" t="n">
        <v>388030.7526199378</v>
      </c>
      <c r="AE18" t="n">
        <v>530920.7944432276</v>
      </c>
      <c r="AF18" t="n">
        <v>2.593561924366104e-06</v>
      </c>
      <c r="AG18" t="n">
        <v>12.87326388888889</v>
      </c>
      <c r="AH18" t="n">
        <v>480250.4589735802</v>
      </c>
    </row>
    <row r="19">
      <c r="A19" t="n">
        <v>17</v>
      </c>
      <c r="B19" t="n">
        <v>110</v>
      </c>
      <c r="C19" t="inlineStr">
        <is>
          <t xml:space="preserve">CONCLUIDO	</t>
        </is>
      </c>
      <c r="D19" t="n">
        <v>6.7683</v>
      </c>
      <c r="E19" t="n">
        <v>14.77</v>
      </c>
      <c r="F19" t="n">
        <v>11.19</v>
      </c>
      <c r="G19" t="n">
        <v>29.19</v>
      </c>
      <c r="H19" t="n">
        <v>0.42</v>
      </c>
      <c r="I19" t="n">
        <v>23</v>
      </c>
      <c r="J19" t="n">
        <v>220.33</v>
      </c>
      <c r="K19" t="n">
        <v>56.13</v>
      </c>
      <c r="L19" t="n">
        <v>5.25</v>
      </c>
      <c r="M19" t="n">
        <v>21</v>
      </c>
      <c r="N19" t="n">
        <v>48.95</v>
      </c>
      <c r="O19" t="n">
        <v>27408.3</v>
      </c>
      <c r="P19" t="n">
        <v>156.98</v>
      </c>
      <c r="Q19" t="n">
        <v>624.01</v>
      </c>
      <c r="R19" t="n">
        <v>46.01</v>
      </c>
      <c r="S19" t="n">
        <v>29.8</v>
      </c>
      <c r="T19" t="n">
        <v>6946.09</v>
      </c>
      <c r="U19" t="n">
        <v>0.65</v>
      </c>
      <c r="V19" t="n">
        <v>0.83</v>
      </c>
      <c r="W19" t="n">
        <v>2.39</v>
      </c>
      <c r="X19" t="n">
        <v>0.44</v>
      </c>
      <c r="Y19" t="n">
        <v>1</v>
      </c>
      <c r="Z19" t="n">
        <v>10</v>
      </c>
      <c r="AA19" t="n">
        <v>386.6408740123371</v>
      </c>
      <c r="AB19" t="n">
        <v>529.0191012151918</v>
      </c>
      <c r="AC19" t="n">
        <v>478.5302606781848</v>
      </c>
      <c r="AD19" t="n">
        <v>386640.8740123371</v>
      </c>
      <c r="AE19" t="n">
        <v>529019.1012151918</v>
      </c>
      <c r="AF19" t="n">
        <v>2.603949560572457e-06</v>
      </c>
      <c r="AG19" t="n">
        <v>12.82118055555556</v>
      </c>
      <c r="AH19" t="n">
        <v>478530.2606781849</v>
      </c>
    </row>
    <row r="20">
      <c r="A20" t="n">
        <v>18</v>
      </c>
      <c r="B20" t="n">
        <v>110</v>
      </c>
      <c r="C20" t="inlineStr">
        <is>
          <t xml:space="preserve">CONCLUIDO	</t>
        </is>
      </c>
      <c r="D20" t="n">
        <v>6.7954</v>
      </c>
      <c r="E20" t="n">
        <v>14.72</v>
      </c>
      <c r="F20" t="n">
        <v>11.17</v>
      </c>
      <c r="G20" t="n">
        <v>30.48</v>
      </c>
      <c r="H20" t="n">
        <v>0.44</v>
      </c>
      <c r="I20" t="n">
        <v>22</v>
      </c>
      <c r="J20" t="n">
        <v>220.74</v>
      </c>
      <c r="K20" t="n">
        <v>56.13</v>
      </c>
      <c r="L20" t="n">
        <v>5.5</v>
      </c>
      <c r="M20" t="n">
        <v>20</v>
      </c>
      <c r="N20" t="n">
        <v>49.12</v>
      </c>
      <c r="O20" t="n">
        <v>27459.27</v>
      </c>
      <c r="P20" t="n">
        <v>156.15</v>
      </c>
      <c r="Q20" t="n">
        <v>624.02</v>
      </c>
      <c r="R20" t="n">
        <v>45.77</v>
      </c>
      <c r="S20" t="n">
        <v>29.8</v>
      </c>
      <c r="T20" t="n">
        <v>6831.01</v>
      </c>
      <c r="U20" t="n">
        <v>0.65</v>
      </c>
      <c r="V20" t="n">
        <v>0.84</v>
      </c>
      <c r="W20" t="n">
        <v>2.38</v>
      </c>
      <c r="X20" t="n">
        <v>0.43</v>
      </c>
      <c r="Y20" t="n">
        <v>1</v>
      </c>
      <c r="Z20" t="n">
        <v>10</v>
      </c>
      <c r="AA20" t="n">
        <v>385.2034578928022</v>
      </c>
      <c r="AB20" t="n">
        <v>527.0523650661204</v>
      </c>
      <c r="AC20" t="n">
        <v>476.7512270668494</v>
      </c>
      <c r="AD20" t="n">
        <v>385203.4578928022</v>
      </c>
      <c r="AE20" t="n">
        <v>527052.3650661204</v>
      </c>
      <c r="AF20" t="n">
        <v>2.614375669505499e-06</v>
      </c>
      <c r="AG20" t="n">
        <v>12.77777777777778</v>
      </c>
      <c r="AH20" t="n">
        <v>476751.2270668494</v>
      </c>
    </row>
    <row r="21">
      <c r="A21" t="n">
        <v>19</v>
      </c>
      <c r="B21" t="n">
        <v>110</v>
      </c>
      <c r="C21" t="inlineStr">
        <is>
          <t xml:space="preserve">CONCLUIDO	</t>
        </is>
      </c>
      <c r="D21" t="n">
        <v>6.8209</v>
      </c>
      <c r="E21" t="n">
        <v>14.66</v>
      </c>
      <c r="F21" t="n">
        <v>11.16</v>
      </c>
      <c r="G21" t="n">
        <v>31.89</v>
      </c>
      <c r="H21" t="n">
        <v>0.46</v>
      </c>
      <c r="I21" t="n">
        <v>21</v>
      </c>
      <c r="J21" t="n">
        <v>221.16</v>
      </c>
      <c r="K21" t="n">
        <v>56.13</v>
      </c>
      <c r="L21" t="n">
        <v>5.75</v>
      </c>
      <c r="M21" t="n">
        <v>19</v>
      </c>
      <c r="N21" t="n">
        <v>49.28</v>
      </c>
      <c r="O21" t="n">
        <v>27510.3</v>
      </c>
      <c r="P21" t="n">
        <v>155.45</v>
      </c>
      <c r="Q21" t="n">
        <v>624.03</v>
      </c>
      <c r="R21" t="n">
        <v>45.16</v>
      </c>
      <c r="S21" t="n">
        <v>29.8</v>
      </c>
      <c r="T21" t="n">
        <v>6530.86</v>
      </c>
      <c r="U21" t="n">
        <v>0.66</v>
      </c>
      <c r="V21" t="n">
        <v>0.84</v>
      </c>
      <c r="W21" t="n">
        <v>2.39</v>
      </c>
      <c r="X21" t="n">
        <v>0.41</v>
      </c>
      <c r="Y21" t="n">
        <v>1</v>
      </c>
      <c r="Z21" t="n">
        <v>10</v>
      </c>
      <c r="AA21" t="n">
        <v>383.9624814895325</v>
      </c>
      <c r="AB21" t="n">
        <v>525.3544064031518</v>
      </c>
      <c r="AC21" t="n">
        <v>475.2153191955746</v>
      </c>
      <c r="AD21" t="n">
        <v>383962.4814895325</v>
      </c>
      <c r="AE21" t="n">
        <v>525354.4064031518</v>
      </c>
      <c r="AF21" t="n">
        <v>2.624186214811499e-06</v>
      </c>
      <c r="AG21" t="n">
        <v>12.72569444444444</v>
      </c>
      <c r="AH21" t="n">
        <v>475215.3191955746</v>
      </c>
    </row>
    <row r="22">
      <c r="A22" t="n">
        <v>20</v>
      </c>
      <c r="B22" t="n">
        <v>110</v>
      </c>
      <c r="C22" t="inlineStr">
        <is>
          <t xml:space="preserve">CONCLUIDO	</t>
        </is>
      </c>
      <c r="D22" t="n">
        <v>6.8639</v>
      </c>
      <c r="E22" t="n">
        <v>14.57</v>
      </c>
      <c r="F22" t="n">
        <v>11.11</v>
      </c>
      <c r="G22" t="n">
        <v>33.34</v>
      </c>
      <c r="H22" t="n">
        <v>0.48</v>
      </c>
      <c r="I22" t="n">
        <v>20</v>
      </c>
      <c r="J22" t="n">
        <v>221.57</v>
      </c>
      <c r="K22" t="n">
        <v>56.13</v>
      </c>
      <c r="L22" t="n">
        <v>6</v>
      </c>
      <c r="M22" t="n">
        <v>18</v>
      </c>
      <c r="N22" t="n">
        <v>49.45</v>
      </c>
      <c r="O22" t="n">
        <v>27561.39</v>
      </c>
      <c r="P22" t="n">
        <v>154.45</v>
      </c>
      <c r="Q22" t="n">
        <v>624.01</v>
      </c>
      <c r="R22" t="n">
        <v>43.75</v>
      </c>
      <c r="S22" t="n">
        <v>29.8</v>
      </c>
      <c r="T22" t="n">
        <v>5831.27</v>
      </c>
      <c r="U22" t="n">
        <v>0.68</v>
      </c>
      <c r="V22" t="n">
        <v>0.84</v>
      </c>
      <c r="W22" t="n">
        <v>2.38</v>
      </c>
      <c r="X22" t="n">
        <v>0.36</v>
      </c>
      <c r="Y22" t="n">
        <v>1</v>
      </c>
      <c r="Z22" t="n">
        <v>10</v>
      </c>
      <c r="AA22" t="n">
        <v>381.8973929295394</v>
      </c>
      <c r="AB22" t="n">
        <v>522.5288611300919</v>
      </c>
      <c r="AC22" t="n">
        <v>472.6594399976979</v>
      </c>
      <c r="AD22" t="n">
        <v>381897.3929295394</v>
      </c>
      <c r="AE22" t="n">
        <v>522528.8611300919</v>
      </c>
      <c r="AF22" t="n">
        <v>2.640729487288283e-06</v>
      </c>
      <c r="AG22" t="n">
        <v>12.64756944444444</v>
      </c>
      <c r="AH22" t="n">
        <v>472659.4399976978</v>
      </c>
    </row>
    <row r="23">
      <c r="A23" t="n">
        <v>21</v>
      </c>
      <c r="B23" t="n">
        <v>110</v>
      </c>
      <c r="C23" t="inlineStr">
        <is>
          <t xml:space="preserve">CONCLUIDO	</t>
        </is>
      </c>
      <c r="D23" t="n">
        <v>6.8826</v>
      </c>
      <c r="E23" t="n">
        <v>14.53</v>
      </c>
      <c r="F23" t="n">
        <v>11.11</v>
      </c>
      <c r="G23" t="n">
        <v>35.1</v>
      </c>
      <c r="H23" t="n">
        <v>0.5</v>
      </c>
      <c r="I23" t="n">
        <v>19</v>
      </c>
      <c r="J23" t="n">
        <v>221.99</v>
      </c>
      <c r="K23" t="n">
        <v>56.13</v>
      </c>
      <c r="L23" t="n">
        <v>6.25</v>
      </c>
      <c r="M23" t="n">
        <v>17</v>
      </c>
      <c r="N23" t="n">
        <v>49.61</v>
      </c>
      <c r="O23" t="n">
        <v>27612.53</v>
      </c>
      <c r="P23" t="n">
        <v>153.76</v>
      </c>
      <c r="Q23" t="n">
        <v>623.99</v>
      </c>
      <c r="R23" t="n">
        <v>43.78</v>
      </c>
      <c r="S23" t="n">
        <v>29.8</v>
      </c>
      <c r="T23" t="n">
        <v>5852.51</v>
      </c>
      <c r="U23" t="n">
        <v>0.68</v>
      </c>
      <c r="V23" t="n">
        <v>0.84</v>
      </c>
      <c r="W23" t="n">
        <v>2.38</v>
      </c>
      <c r="X23" t="n">
        <v>0.37</v>
      </c>
      <c r="Y23" t="n">
        <v>1</v>
      </c>
      <c r="Z23" t="n">
        <v>10</v>
      </c>
      <c r="AA23" t="n">
        <v>380.8948932940824</v>
      </c>
      <c r="AB23" t="n">
        <v>521.1571969016971</v>
      </c>
      <c r="AC23" t="n">
        <v>471.4186854781182</v>
      </c>
      <c r="AD23" t="n">
        <v>380894.8932940824</v>
      </c>
      <c r="AE23" t="n">
        <v>521157.1969016971</v>
      </c>
      <c r="AF23" t="n">
        <v>2.647923887179349e-06</v>
      </c>
      <c r="AG23" t="n">
        <v>12.61284722222222</v>
      </c>
      <c r="AH23" t="n">
        <v>471418.6854781182</v>
      </c>
    </row>
    <row r="24">
      <c r="A24" t="n">
        <v>22</v>
      </c>
      <c r="B24" t="n">
        <v>110</v>
      </c>
      <c r="C24" t="inlineStr">
        <is>
          <t xml:space="preserve">CONCLUIDO	</t>
        </is>
      </c>
      <c r="D24" t="n">
        <v>6.912</v>
      </c>
      <c r="E24" t="n">
        <v>14.47</v>
      </c>
      <c r="F24" t="n">
        <v>11.09</v>
      </c>
      <c r="G24" t="n">
        <v>36.98</v>
      </c>
      <c r="H24" t="n">
        <v>0.52</v>
      </c>
      <c r="I24" t="n">
        <v>18</v>
      </c>
      <c r="J24" t="n">
        <v>222.4</v>
      </c>
      <c r="K24" t="n">
        <v>56.13</v>
      </c>
      <c r="L24" t="n">
        <v>6.5</v>
      </c>
      <c r="M24" t="n">
        <v>16</v>
      </c>
      <c r="N24" t="n">
        <v>49.78</v>
      </c>
      <c r="O24" t="n">
        <v>27663.85</v>
      </c>
      <c r="P24" t="n">
        <v>152.99</v>
      </c>
      <c r="Q24" t="n">
        <v>624.0599999999999</v>
      </c>
      <c r="R24" t="n">
        <v>43.14</v>
      </c>
      <c r="S24" t="n">
        <v>29.8</v>
      </c>
      <c r="T24" t="n">
        <v>5539.67</v>
      </c>
      <c r="U24" t="n">
        <v>0.6899999999999999</v>
      </c>
      <c r="V24" t="n">
        <v>0.84</v>
      </c>
      <c r="W24" t="n">
        <v>2.38</v>
      </c>
      <c r="X24" t="n">
        <v>0.35</v>
      </c>
      <c r="Y24" t="n">
        <v>1</v>
      </c>
      <c r="Z24" t="n">
        <v>10</v>
      </c>
      <c r="AA24" t="n">
        <v>379.495865775569</v>
      </c>
      <c r="AB24" t="n">
        <v>519.2429857301289</v>
      </c>
      <c r="AC24" t="n">
        <v>469.6871639341522</v>
      </c>
      <c r="AD24" t="n">
        <v>379495.865775569</v>
      </c>
      <c r="AE24" t="n">
        <v>519242.9857301289</v>
      </c>
      <c r="AF24" t="n">
        <v>2.659234868826266e-06</v>
      </c>
      <c r="AG24" t="n">
        <v>12.56076388888889</v>
      </c>
      <c r="AH24" t="n">
        <v>469687.1639341522</v>
      </c>
    </row>
    <row r="25">
      <c r="A25" t="n">
        <v>23</v>
      </c>
      <c r="B25" t="n">
        <v>110</v>
      </c>
      <c r="C25" t="inlineStr">
        <is>
          <t xml:space="preserve">CONCLUIDO	</t>
        </is>
      </c>
      <c r="D25" t="n">
        <v>6.9507</v>
      </c>
      <c r="E25" t="n">
        <v>14.39</v>
      </c>
      <c r="F25" t="n">
        <v>11.06</v>
      </c>
      <c r="G25" t="n">
        <v>39.02</v>
      </c>
      <c r="H25" t="n">
        <v>0.54</v>
      </c>
      <c r="I25" t="n">
        <v>17</v>
      </c>
      <c r="J25" t="n">
        <v>222.82</v>
      </c>
      <c r="K25" t="n">
        <v>56.13</v>
      </c>
      <c r="L25" t="n">
        <v>6.75</v>
      </c>
      <c r="M25" t="n">
        <v>15</v>
      </c>
      <c r="N25" t="n">
        <v>49.94</v>
      </c>
      <c r="O25" t="n">
        <v>27715.11</v>
      </c>
      <c r="P25" t="n">
        <v>151.03</v>
      </c>
      <c r="Q25" t="n">
        <v>623.97</v>
      </c>
      <c r="R25" t="n">
        <v>42.01</v>
      </c>
      <c r="S25" t="n">
        <v>29.8</v>
      </c>
      <c r="T25" t="n">
        <v>4980.29</v>
      </c>
      <c r="U25" t="n">
        <v>0.71</v>
      </c>
      <c r="V25" t="n">
        <v>0.84</v>
      </c>
      <c r="W25" t="n">
        <v>2.38</v>
      </c>
      <c r="X25" t="n">
        <v>0.31</v>
      </c>
      <c r="Y25" t="n">
        <v>1</v>
      </c>
      <c r="Z25" t="n">
        <v>10</v>
      </c>
      <c r="AA25" t="n">
        <v>366.3545253223946</v>
      </c>
      <c r="AB25" t="n">
        <v>501.262423967072</v>
      </c>
      <c r="AC25" t="n">
        <v>453.4226417498846</v>
      </c>
      <c r="AD25" t="n">
        <v>366354.5253223946</v>
      </c>
      <c r="AE25" t="n">
        <v>501262.423967072</v>
      </c>
      <c r="AF25" t="n">
        <v>2.674123814055372e-06</v>
      </c>
      <c r="AG25" t="n">
        <v>12.49131944444444</v>
      </c>
      <c r="AH25" t="n">
        <v>453422.6417498846</v>
      </c>
    </row>
    <row r="26">
      <c r="A26" t="n">
        <v>24</v>
      </c>
      <c r="B26" t="n">
        <v>110</v>
      </c>
      <c r="C26" t="inlineStr">
        <is>
          <t xml:space="preserve">CONCLUIDO	</t>
        </is>
      </c>
      <c r="D26" t="n">
        <v>6.9426</v>
      </c>
      <c r="E26" t="n">
        <v>14.4</v>
      </c>
      <c r="F26" t="n">
        <v>11.07</v>
      </c>
      <c r="G26" t="n">
        <v>39.08</v>
      </c>
      <c r="H26" t="n">
        <v>0.5600000000000001</v>
      </c>
      <c r="I26" t="n">
        <v>17</v>
      </c>
      <c r="J26" t="n">
        <v>223.23</v>
      </c>
      <c r="K26" t="n">
        <v>56.13</v>
      </c>
      <c r="L26" t="n">
        <v>7</v>
      </c>
      <c r="M26" t="n">
        <v>15</v>
      </c>
      <c r="N26" t="n">
        <v>50.11</v>
      </c>
      <c r="O26" t="n">
        <v>27766.43</v>
      </c>
      <c r="P26" t="n">
        <v>151.73</v>
      </c>
      <c r="Q26" t="n">
        <v>623.97</v>
      </c>
      <c r="R26" t="n">
        <v>42.54</v>
      </c>
      <c r="S26" t="n">
        <v>29.8</v>
      </c>
      <c r="T26" t="n">
        <v>5242.56</v>
      </c>
      <c r="U26" t="n">
        <v>0.7</v>
      </c>
      <c r="V26" t="n">
        <v>0.84</v>
      </c>
      <c r="W26" t="n">
        <v>2.38</v>
      </c>
      <c r="X26" t="n">
        <v>0.33</v>
      </c>
      <c r="Y26" t="n">
        <v>1</v>
      </c>
      <c r="Z26" t="n">
        <v>10</v>
      </c>
      <c r="AA26" t="n">
        <v>367.1343050681866</v>
      </c>
      <c r="AB26" t="n">
        <v>502.3293530167191</v>
      </c>
      <c r="AC26" t="n">
        <v>454.3877445884776</v>
      </c>
      <c r="AD26" t="n">
        <v>367134.3050681866</v>
      </c>
      <c r="AE26" t="n">
        <v>502329.3530167191</v>
      </c>
      <c r="AF26" t="n">
        <v>2.671007523193466e-06</v>
      </c>
      <c r="AG26" t="n">
        <v>12.5</v>
      </c>
      <c r="AH26" t="n">
        <v>454387.7445884776</v>
      </c>
    </row>
    <row r="27">
      <c r="A27" t="n">
        <v>25</v>
      </c>
      <c r="B27" t="n">
        <v>110</v>
      </c>
      <c r="C27" t="inlineStr">
        <is>
          <t xml:space="preserve">CONCLUIDO	</t>
        </is>
      </c>
      <c r="D27" t="n">
        <v>6.9793</v>
      </c>
      <c r="E27" t="n">
        <v>14.33</v>
      </c>
      <c r="F27" t="n">
        <v>11.04</v>
      </c>
      <c r="G27" t="n">
        <v>41.4</v>
      </c>
      <c r="H27" t="n">
        <v>0.58</v>
      </c>
      <c r="I27" t="n">
        <v>16</v>
      </c>
      <c r="J27" t="n">
        <v>223.65</v>
      </c>
      <c r="K27" t="n">
        <v>56.13</v>
      </c>
      <c r="L27" t="n">
        <v>7.25</v>
      </c>
      <c r="M27" t="n">
        <v>14</v>
      </c>
      <c r="N27" t="n">
        <v>50.27</v>
      </c>
      <c r="O27" t="n">
        <v>27817.81</v>
      </c>
      <c r="P27" t="n">
        <v>150.8</v>
      </c>
      <c r="Q27" t="n">
        <v>623.99</v>
      </c>
      <c r="R27" t="n">
        <v>41.35</v>
      </c>
      <c r="S27" t="n">
        <v>29.8</v>
      </c>
      <c r="T27" t="n">
        <v>4650.91</v>
      </c>
      <c r="U27" t="n">
        <v>0.72</v>
      </c>
      <c r="V27" t="n">
        <v>0.85</v>
      </c>
      <c r="W27" t="n">
        <v>2.38</v>
      </c>
      <c r="X27" t="n">
        <v>0.29</v>
      </c>
      <c r="Y27" t="n">
        <v>1</v>
      </c>
      <c r="Z27" t="n">
        <v>10</v>
      </c>
      <c r="AA27" t="n">
        <v>365.4255068247126</v>
      </c>
      <c r="AB27" t="n">
        <v>499.99129987314</v>
      </c>
      <c r="AC27" t="n">
        <v>452.2728319554435</v>
      </c>
      <c r="AD27" t="n">
        <v>365425.5068247126</v>
      </c>
      <c r="AE27" t="n">
        <v>499991.2998731399</v>
      </c>
      <c r="AF27" t="n">
        <v>2.685127013888768e-06</v>
      </c>
      <c r="AG27" t="n">
        <v>12.43923611111111</v>
      </c>
      <c r="AH27" t="n">
        <v>452272.8319554435</v>
      </c>
    </row>
    <row r="28">
      <c r="A28" t="n">
        <v>26</v>
      </c>
      <c r="B28" t="n">
        <v>110</v>
      </c>
      <c r="C28" t="inlineStr">
        <is>
          <t xml:space="preserve">CONCLUIDO	</t>
        </is>
      </c>
      <c r="D28" t="n">
        <v>6.9735</v>
      </c>
      <c r="E28" t="n">
        <v>14.34</v>
      </c>
      <c r="F28" t="n">
        <v>11.05</v>
      </c>
      <c r="G28" t="n">
        <v>41.44</v>
      </c>
      <c r="H28" t="n">
        <v>0.59</v>
      </c>
      <c r="I28" t="n">
        <v>16</v>
      </c>
      <c r="J28" t="n">
        <v>224.07</v>
      </c>
      <c r="K28" t="n">
        <v>56.13</v>
      </c>
      <c r="L28" t="n">
        <v>7.5</v>
      </c>
      <c r="M28" t="n">
        <v>14</v>
      </c>
      <c r="N28" t="n">
        <v>50.44</v>
      </c>
      <c r="O28" t="n">
        <v>27869.24</v>
      </c>
      <c r="P28" t="n">
        <v>150.37</v>
      </c>
      <c r="Q28" t="n">
        <v>624.0599999999999</v>
      </c>
      <c r="R28" t="n">
        <v>41.9</v>
      </c>
      <c r="S28" t="n">
        <v>29.8</v>
      </c>
      <c r="T28" t="n">
        <v>4927.3</v>
      </c>
      <c r="U28" t="n">
        <v>0.71</v>
      </c>
      <c r="V28" t="n">
        <v>0.85</v>
      </c>
      <c r="W28" t="n">
        <v>2.38</v>
      </c>
      <c r="X28" t="n">
        <v>0.3</v>
      </c>
      <c r="Y28" t="n">
        <v>1</v>
      </c>
      <c r="Z28" t="n">
        <v>10</v>
      </c>
      <c r="AA28" t="n">
        <v>365.2654083930582</v>
      </c>
      <c r="AB28" t="n">
        <v>499.7722461359061</v>
      </c>
      <c r="AC28" t="n">
        <v>452.0746843994473</v>
      </c>
      <c r="AD28" t="n">
        <v>365265.4083930582</v>
      </c>
      <c r="AE28" t="n">
        <v>499772.2461359061</v>
      </c>
      <c r="AF28" t="n">
        <v>2.682895595740736e-06</v>
      </c>
      <c r="AG28" t="n">
        <v>12.44791666666667</v>
      </c>
      <c r="AH28" t="n">
        <v>452074.6843994473</v>
      </c>
    </row>
    <row r="29">
      <c r="A29" t="n">
        <v>27</v>
      </c>
      <c r="B29" t="n">
        <v>110</v>
      </c>
      <c r="C29" t="inlineStr">
        <is>
          <t xml:space="preserve">CONCLUIDO	</t>
        </is>
      </c>
      <c r="D29" t="n">
        <v>7.0062</v>
      </c>
      <c r="E29" t="n">
        <v>14.27</v>
      </c>
      <c r="F29" t="n">
        <v>11.03</v>
      </c>
      <c r="G29" t="n">
        <v>44.11</v>
      </c>
      <c r="H29" t="n">
        <v>0.61</v>
      </c>
      <c r="I29" t="n">
        <v>15</v>
      </c>
      <c r="J29" t="n">
        <v>224.49</v>
      </c>
      <c r="K29" t="n">
        <v>56.13</v>
      </c>
      <c r="L29" t="n">
        <v>7.75</v>
      </c>
      <c r="M29" t="n">
        <v>13</v>
      </c>
      <c r="N29" t="n">
        <v>50.61</v>
      </c>
      <c r="O29" t="n">
        <v>27920.73</v>
      </c>
      <c r="P29" t="n">
        <v>149.26</v>
      </c>
      <c r="Q29" t="n">
        <v>623.97</v>
      </c>
      <c r="R29" t="n">
        <v>41.19</v>
      </c>
      <c r="S29" t="n">
        <v>29.8</v>
      </c>
      <c r="T29" t="n">
        <v>4578.98</v>
      </c>
      <c r="U29" t="n">
        <v>0.72</v>
      </c>
      <c r="V29" t="n">
        <v>0.85</v>
      </c>
      <c r="W29" t="n">
        <v>2.37</v>
      </c>
      <c r="X29" t="n">
        <v>0.28</v>
      </c>
      <c r="Y29" t="n">
        <v>1</v>
      </c>
      <c r="Z29" t="n">
        <v>10</v>
      </c>
      <c r="AA29" t="n">
        <v>363.5660136687941</v>
      </c>
      <c r="AB29" t="n">
        <v>497.447059302164</v>
      </c>
      <c r="AC29" t="n">
        <v>449.9714101336973</v>
      </c>
      <c r="AD29" t="n">
        <v>363566.0136687941</v>
      </c>
      <c r="AE29" t="n">
        <v>497447.059302164</v>
      </c>
      <c r="AF29" t="n">
        <v>2.69547617736843e-06</v>
      </c>
      <c r="AG29" t="n">
        <v>12.38715277777778</v>
      </c>
      <c r="AH29" t="n">
        <v>449971.4101336973</v>
      </c>
    </row>
    <row r="30">
      <c r="A30" t="n">
        <v>28</v>
      </c>
      <c r="B30" t="n">
        <v>110</v>
      </c>
      <c r="C30" t="inlineStr">
        <is>
          <t xml:space="preserve">CONCLUIDO	</t>
        </is>
      </c>
      <c r="D30" t="n">
        <v>7.0035</v>
      </c>
      <c r="E30" t="n">
        <v>14.28</v>
      </c>
      <c r="F30" t="n">
        <v>11.03</v>
      </c>
      <c r="G30" t="n">
        <v>44.13</v>
      </c>
      <c r="H30" t="n">
        <v>0.63</v>
      </c>
      <c r="I30" t="n">
        <v>15</v>
      </c>
      <c r="J30" t="n">
        <v>224.9</v>
      </c>
      <c r="K30" t="n">
        <v>56.13</v>
      </c>
      <c r="L30" t="n">
        <v>8</v>
      </c>
      <c r="M30" t="n">
        <v>13</v>
      </c>
      <c r="N30" t="n">
        <v>50.78</v>
      </c>
      <c r="O30" t="n">
        <v>27972.28</v>
      </c>
      <c r="P30" t="n">
        <v>149.18</v>
      </c>
      <c r="Q30" t="n">
        <v>624.04</v>
      </c>
      <c r="R30" t="n">
        <v>41.11</v>
      </c>
      <c r="S30" t="n">
        <v>29.8</v>
      </c>
      <c r="T30" t="n">
        <v>4538.31</v>
      </c>
      <c r="U30" t="n">
        <v>0.72</v>
      </c>
      <c r="V30" t="n">
        <v>0.85</v>
      </c>
      <c r="W30" t="n">
        <v>2.38</v>
      </c>
      <c r="X30" t="n">
        <v>0.29</v>
      </c>
      <c r="Y30" t="n">
        <v>1</v>
      </c>
      <c r="Z30" t="n">
        <v>10</v>
      </c>
      <c r="AA30" t="n">
        <v>363.5656903022038</v>
      </c>
      <c r="AB30" t="n">
        <v>497.4466168577293</v>
      </c>
      <c r="AC30" t="n">
        <v>449.9710099155386</v>
      </c>
      <c r="AD30" t="n">
        <v>363565.6903022039</v>
      </c>
      <c r="AE30" t="n">
        <v>497446.6168577293</v>
      </c>
      <c r="AF30" t="n">
        <v>2.694437413747795e-06</v>
      </c>
      <c r="AG30" t="n">
        <v>12.39583333333333</v>
      </c>
      <c r="AH30" t="n">
        <v>449971.0099155385</v>
      </c>
    </row>
    <row r="31">
      <c r="A31" t="n">
        <v>29</v>
      </c>
      <c r="B31" t="n">
        <v>110</v>
      </c>
      <c r="C31" t="inlineStr">
        <is>
          <t xml:space="preserve">CONCLUIDO	</t>
        </is>
      </c>
      <c r="D31" t="n">
        <v>7.0376</v>
      </c>
      <c r="E31" t="n">
        <v>14.21</v>
      </c>
      <c r="F31" t="n">
        <v>11.01</v>
      </c>
      <c r="G31" t="n">
        <v>47.17</v>
      </c>
      <c r="H31" t="n">
        <v>0.65</v>
      </c>
      <c r="I31" t="n">
        <v>14</v>
      </c>
      <c r="J31" t="n">
        <v>225.32</v>
      </c>
      <c r="K31" t="n">
        <v>56.13</v>
      </c>
      <c r="L31" t="n">
        <v>8.25</v>
      </c>
      <c r="M31" t="n">
        <v>12</v>
      </c>
      <c r="N31" t="n">
        <v>50.95</v>
      </c>
      <c r="O31" t="n">
        <v>28023.89</v>
      </c>
      <c r="P31" t="n">
        <v>148.04</v>
      </c>
      <c r="Q31" t="n">
        <v>623.98</v>
      </c>
      <c r="R31" t="n">
        <v>40.39</v>
      </c>
      <c r="S31" t="n">
        <v>29.8</v>
      </c>
      <c r="T31" t="n">
        <v>4184.04</v>
      </c>
      <c r="U31" t="n">
        <v>0.74</v>
      </c>
      <c r="V31" t="n">
        <v>0.85</v>
      </c>
      <c r="W31" t="n">
        <v>2.37</v>
      </c>
      <c r="X31" t="n">
        <v>0.26</v>
      </c>
      <c r="Y31" t="n">
        <v>1</v>
      </c>
      <c r="Z31" t="n">
        <v>10</v>
      </c>
      <c r="AA31" t="n">
        <v>361.826668042403</v>
      </c>
      <c r="AB31" t="n">
        <v>495.0672098816222</v>
      </c>
      <c r="AC31" t="n">
        <v>447.8186902017124</v>
      </c>
      <c r="AD31" t="n">
        <v>361826.6680424029</v>
      </c>
      <c r="AE31" t="n">
        <v>495067.2098816222</v>
      </c>
      <c r="AF31" t="n">
        <v>2.707556613549152e-06</v>
      </c>
      <c r="AG31" t="n">
        <v>12.33506944444444</v>
      </c>
      <c r="AH31" t="n">
        <v>447818.6902017124</v>
      </c>
    </row>
    <row r="32">
      <c r="A32" t="n">
        <v>30</v>
      </c>
      <c r="B32" t="n">
        <v>110</v>
      </c>
      <c r="C32" t="inlineStr">
        <is>
          <t xml:space="preserve">CONCLUIDO	</t>
        </is>
      </c>
      <c r="D32" t="n">
        <v>7.0456</v>
      </c>
      <c r="E32" t="n">
        <v>14.19</v>
      </c>
      <c r="F32" t="n">
        <v>10.99</v>
      </c>
      <c r="G32" t="n">
        <v>47.1</v>
      </c>
      <c r="H32" t="n">
        <v>0.67</v>
      </c>
      <c r="I32" t="n">
        <v>14</v>
      </c>
      <c r="J32" t="n">
        <v>225.74</v>
      </c>
      <c r="K32" t="n">
        <v>56.13</v>
      </c>
      <c r="L32" t="n">
        <v>8.5</v>
      </c>
      <c r="M32" t="n">
        <v>12</v>
      </c>
      <c r="N32" t="n">
        <v>51.11</v>
      </c>
      <c r="O32" t="n">
        <v>28075.56</v>
      </c>
      <c r="P32" t="n">
        <v>147.26</v>
      </c>
      <c r="Q32" t="n">
        <v>623.97</v>
      </c>
      <c r="R32" t="n">
        <v>39.95</v>
      </c>
      <c r="S32" t="n">
        <v>29.8</v>
      </c>
      <c r="T32" t="n">
        <v>3965.32</v>
      </c>
      <c r="U32" t="n">
        <v>0.75</v>
      </c>
      <c r="V32" t="n">
        <v>0.85</v>
      </c>
      <c r="W32" t="n">
        <v>2.37</v>
      </c>
      <c r="X32" t="n">
        <v>0.24</v>
      </c>
      <c r="Y32" t="n">
        <v>1</v>
      </c>
      <c r="Z32" t="n">
        <v>10</v>
      </c>
      <c r="AA32" t="n">
        <v>360.9638631209412</v>
      </c>
      <c r="AB32" t="n">
        <v>493.8866821238116</v>
      </c>
      <c r="AC32" t="n">
        <v>446.7508303562262</v>
      </c>
      <c r="AD32" t="n">
        <v>360963.8631209412</v>
      </c>
      <c r="AE32" t="n">
        <v>493886.6821238116</v>
      </c>
      <c r="AF32" t="n">
        <v>2.710634431684367e-06</v>
      </c>
      <c r="AG32" t="n">
        <v>12.31770833333333</v>
      </c>
      <c r="AH32" t="n">
        <v>446750.8303562262</v>
      </c>
    </row>
    <row r="33">
      <c r="A33" t="n">
        <v>31</v>
      </c>
      <c r="B33" t="n">
        <v>110</v>
      </c>
      <c r="C33" t="inlineStr">
        <is>
          <t xml:space="preserve">CONCLUIDO	</t>
        </is>
      </c>
      <c r="D33" t="n">
        <v>7.0677</v>
      </c>
      <c r="E33" t="n">
        <v>14.15</v>
      </c>
      <c r="F33" t="n">
        <v>10.99</v>
      </c>
      <c r="G33" t="n">
        <v>50.71</v>
      </c>
      <c r="H33" t="n">
        <v>0.6899999999999999</v>
      </c>
      <c r="I33" t="n">
        <v>13</v>
      </c>
      <c r="J33" t="n">
        <v>226.16</v>
      </c>
      <c r="K33" t="n">
        <v>56.13</v>
      </c>
      <c r="L33" t="n">
        <v>8.75</v>
      </c>
      <c r="M33" t="n">
        <v>11</v>
      </c>
      <c r="N33" t="n">
        <v>51.28</v>
      </c>
      <c r="O33" t="n">
        <v>28127.29</v>
      </c>
      <c r="P33" t="n">
        <v>146.33</v>
      </c>
      <c r="Q33" t="n">
        <v>623.97</v>
      </c>
      <c r="R33" t="n">
        <v>39.79</v>
      </c>
      <c r="S33" t="n">
        <v>29.8</v>
      </c>
      <c r="T33" t="n">
        <v>3887.42</v>
      </c>
      <c r="U33" t="n">
        <v>0.75</v>
      </c>
      <c r="V33" t="n">
        <v>0.85</v>
      </c>
      <c r="W33" t="n">
        <v>2.37</v>
      </c>
      <c r="X33" t="n">
        <v>0.24</v>
      </c>
      <c r="Y33" t="n">
        <v>1</v>
      </c>
      <c r="Z33" t="n">
        <v>10</v>
      </c>
      <c r="AA33" t="n">
        <v>359.7543533710087</v>
      </c>
      <c r="AB33" t="n">
        <v>492.2317775241497</v>
      </c>
      <c r="AC33" t="n">
        <v>445.2538675288828</v>
      </c>
      <c r="AD33" t="n">
        <v>359754.3533710086</v>
      </c>
      <c r="AE33" t="n">
        <v>492231.7775241497</v>
      </c>
      <c r="AF33" t="n">
        <v>2.7191369042829e-06</v>
      </c>
      <c r="AG33" t="n">
        <v>12.28298611111111</v>
      </c>
      <c r="AH33" t="n">
        <v>445253.8675288828</v>
      </c>
    </row>
    <row r="34">
      <c r="A34" t="n">
        <v>32</v>
      </c>
      <c r="B34" t="n">
        <v>110</v>
      </c>
      <c r="C34" t="inlineStr">
        <is>
          <t xml:space="preserve">CONCLUIDO	</t>
        </is>
      </c>
      <c r="D34" t="n">
        <v>7.063</v>
      </c>
      <c r="E34" t="n">
        <v>14.16</v>
      </c>
      <c r="F34" t="n">
        <v>11</v>
      </c>
      <c r="G34" t="n">
        <v>50.75</v>
      </c>
      <c r="H34" t="n">
        <v>0.71</v>
      </c>
      <c r="I34" t="n">
        <v>13</v>
      </c>
      <c r="J34" t="n">
        <v>226.58</v>
      </c>
      <c r="K34" t="n">
        <v>56.13</v>
      </c>
      <c r="L34" t="n">
        <v>9</v>
      </c>
      <c r="M34" t="n">
        <v>11</v>
      </c>
      <c r="N34" t="n">
        <v>51.45</v>
      </c>
      <c r="O34" t="n">
        <v>28179.08</v>
      </c>
      <c r="P34" t="n">
        <v>146.52</v>
      </c>
      <c r="Q34" t="n">
        <v>623.98</v>
      </c>
      <c r="R34" t="n">
        <v>40.09</v>
      </c>
      <c r="S34" t="n">
        <v>29.8</v>
      </c>
      <c r="T34" t="n">
        <v>4038.47</v>
      </c>
      <c r="U34" t="n">
        <v>0.74</v>
      </c>
      <c r="V34" t="n">
        <v>0.85</v>
      </c>
      <c r="W34" t="n">
        <v>2.37</v>
      </c>
      <c r="X34" t="n">
        <v>0.25</v>
      </c>
      <c r="Y34" t="n">
        <v>1</v>
      </c>
      <c r="Z34" t="n">
        <v>10</v>
      </c>
      <c r="AA34" t="n">
        <v>360.0449413861432</v>
      </c>
      <c r="AB34" t="n">
        <v>492.6293728662952</v>
      </c>
      <c r="AC34" t="n">
        <v>445.6135169296024</v>
      </c>
      <c r="AD34" t="n">
        <v>360044.9413861432</v>
      </c>
      <c r="AE34" t="n">
        <v>492629.3728662952</v>
      </c>
      <c r="AF34" t="n">
        <v>2.717328686128461e-06</v>
      </c>
      <c r="AG34" t="n">
        <v>12.29166666666667</v>
      </c>
      <c r="AH34" t="n">
        <v>445613.5169296024</v>
      </c>
    </row>
    <row r="35">
      <c r="A35" t="n">
        <v>33</v>
      </c>
      <c r="B35" t="n">
        <v>110</v>
      </c>
      <c r="C35" t="inlineStr">
        <is>
          <t xml:space="preserve">CONCLUIDO	</t>
        </is>
      </c>
      <c r="D35" t="n">
        <v>7.0655</v>
      </c>
      <c r="E35" t="n">
        <v>14.15</v>
      </c>
      <c r="F35" t="n">
        <v>10.99</v>
      </c>
      <c r="G35" t="n">
        <v>50.73</v>
      </c>
      <c r="H35" t="n">
        <v>0.72</v>
      </c>
      <c r="I35" t="n">
        <v>13</v>
      </c>
      <c r="J35" t="n">
        <v>227</v>
      </c>
      <c r="K35" t="n">
        <v>56.13</v>
      </c>
      <c r="L35" t="n">
        <v>9.25</v>
      </c>
      <c r="M35" t="n">
        <v>11</v>
      </c>
      <c r="N35" t="n">
        <v>51.62</v>
      </c>
      <c r="O35" t="n">
        <v>28230.92</v>
      </c>
      <c r="P35" t="n">
        <v>145.72</v>
      </c>
      <c r="Q35" t="n">
        <v>624.03</v>
      </c>
      <c r="R35" t="n">
        <v>39.83</v>
      </c>
      <c r="S35" t="n">
        <v>29.8</v>
      </c>
      <c r="T35" t="n">
        <v>3909.96</v>
      </c>
      <c r="U35" t="n">
        <v>0.75</v>
      </c>
      <c r="V35" t="n">
        <v>0.85</v>
      </c>
      <c r="W35" t="n">
        <v>2.38</v>
      </c>
      <c r="X35" t="n">
        <v>0.24</v>
      </c>
      <c r="Y35" t="n">
        <v>1</v>
      </c>
      <c r="Z35" t="n">
        <v>10</v>
      </c>
      <c r="AA35" t="n">
        <v>359.3332804659128</v>
      </c>
      <c r="AB35" t="n">
        <v>491.655646998972</v>
      </c>
      <c r="AC35" t="n">
        <v>444.7327220924238</v>
      </c>
      <c r="AD35" t="n">
        <v>359333.2804659128</v>
      </c>
      <c r="AE35" t="n">
        <v>491655.646998972</v>
      </c>
      <c r="AF35" t="n">
        <v>2.718290504295716e-06</v>
      </c>
      <c r="AG35" t="n">
        <v>12.28298611111111</v>
      </c>
      <c r="AH35" t="n">
        <v>444732.7220924238</v>
      </c>
    </row>
    <row r="36">
      <c r="A36" t="n">
        <v>34</v>
      </c>
      <c r="B36" t="n">
        <v>110</v>
      </c>
      <c r="C36" t="inlineStr">
        <is>
          <t xml:space="preserve">CONCLUIDO	</t>
        </is>
      </c>
      <c r="D36" t="n">
        <v>7.0995</v>
      </c>
      <c r="E36" t="n">
        <v>14.09</v>
      </c>
      <c r="F36" t="n">
        <v>10.97</v>
      </c>
      <c r="G36" t="n">
        <v>54.83</v>
      </c>
      <c r="H36" t="n">
        <v>0.74</v>
      </c>
      <c r="I36" t="n">
        <v>12</v>
      </c>
      <c r="J36" t="n">
        <v>227.42</v>
      </c>
      <c r="K36" t="n">
        <v>56.13</v>
      </c>
      <c r="L36" t="n">
        <v>9.5</v>
      </c>
      <c r="M36" t="n">
        <v>10</v>
      </c>
      <c r="N36" t="n">
        <v>51.8</v>
      </c>
      <c r="O36" t="n">
        <v>28282.83</v>
      </c>
      <c r="P36" t="n">
        <v>144.44</v>
      </c>
      <c r="Q36" t="n">
        <v>623.98</v>
      </c>
      <c r="R36" t="n">
        <v>39.11</v>
      </c>
      <c r="S36" t="n">
        <v>29.8</v>
      </c>
      <c r="T36" t="n">
        <v>3553.26</v>
      </c>
      <c r="U36" t="n">
        <v>0.76</v>
      </c>
      <c r="V36" t="n">
        <v>0.85</v>
      </c>
      <c r="W36" t="n">
        <v>2.37</v>
      </c>
      <c r="X36" t="n">
        <v>0.22</v>
      </c>
      <c r="Y36" t="n">
        <v>1</v>
      </c>
      <c r="Z36" t="n">
        <v>10</v>
      </c>
      <c r="AA36" t="n">
        <v>357.5246355037504</v>
      </c>
      <c r="AB36" t="n">
        <v>489.1809791699571</v>
      </c>
      <c r="AC36" t="n">
        <v>442.4942330877919</v>
      </c>
      <c r="AD36" t="n">
        <v>357524.6355037504</v>
      </c>
      <c r="AE36" t="n">
        <v>489180.9791699571</v>
      </c>
      <c r="AF36" t="n">
        <v>2.731371231370382e-06</v>
      </c>
      <c r="AG36" t="n">
        <v>12.23090277777778</v>
      </c>
      <c r="AH36" t="n">
        <v>442494.2330877919</v>
      </c>
    </row>
    <row r="37">
      <c r="A37" t="n">
        <v>35</v>
      </c>
      <c r="B37" t="n">
        <v>110</v>
      </c>
      <c r="C37" t="inlineStr">
        <is>
          <t xml:space="preserve">CONCLUIDO	</t>
        </is>
      </c>
      <c r="D37" t="n">
        <v>7.0946</v>
      </c>
      <c r="E37" t="n">
        <v>14.1</v>
      </c>
      <c r="F37" t="n">
        <v>10.98</v>
      </c>
      <c r="G37" t="n">
        <v>54.88</v>
      </c>
      <c r="H37" t="n">
        <v>0.76</v>
      </c>
      <c r="I37" t="n">
        <v>12</v>
      </c>
      <c r="J37" t="n">
        <v>227.84</v>
      </c>
      <c r="K37" t="n">
        <v>56.13</v>
      </c>
      <c r="L37" t="n">
        <v>9.75</v>
      </c>
      <c r="M37" t="n">
        <v>10</v>
      </c>
      <c r="N37" t="n">
        <v>51.97</v>
      </c>
      <c r="O37" t="n">
        <v>28334.8</v>
      </c>
      <c r="P37" t="n">
        <v>144.22</v>
      </c>
      <c r="Q37" t="n">
        <v>623.97</v>
      </c>
      <c r="R37" t="n">
        <v>39.34</v>
      </c>
      <c r="S37" t="n">
        <v>29.8</v>
      </c>
      <c r="T37" t="n">
        <v>3668.58</v>
      </c>
      <c r="U37" t="n">
        <v>0.76</v>
      </c>
      <c r="V37" t="n">
        <v>0.85</v>
      </c>
      <c r="W37" t="n">
        <v>2.38</v>
      </c>
      <c r="X37" t="n">
        <v>0.23</v>
      </c>
      <c r="Y37" t="n">
        <v>1</v>
      </c>
      <c r="Z37" t="n">
        <v>10</v>
      </c>
      <c r="AA37" t="n">
        <v>357.502310506822</v>
      </c>
      <c r="AB37" t="n">
        <v>489.1504331242503</v>
      </c>
      <c r="AC37" t="n">
        <v>442.4666023138158</v>
      </c>
      <c r="AD37" t="n">
        <v>357502.310506822</v>
      </c>
      <c r="AE37" t="n">
        <v>489150.4331242503</v>
      </c>
      <c r="AF37" t="n">
        <v>2.729486067762562e-06</v>
      </c>
      <c r="AG37" t="n">
        <v>12.23958333333333</v>
      </c>
      <c r="AH37" t="n">
        <v>442466.6023138158</v>
      </c>
    </row>
    <row r="38">
      <c r="A38" t="n">
        <v>36</v>
      </c>
      <c r="B38" t="n">
        <v>110</v>
      </c>
      <c r="C38" t="inlineStr">
        <is>
          <t xml:space="preserve">CONCLUIDO	</t>
        </is>
      </c>
      <c r="D38" t="n">
        <v>7.096</v>
      </c>
      <c r="E38" t="n">
        <v>14.09</v>
      </c>
      <c r="F38" t="n">
        <v>10.97</v>
      </c>
      <c r="G38" t="n">
        <v>54.87</v>
      </c>
      <c r="H38" t="n">
        <v>0.78</v>
      </c>
      <c r="I38" t="n">
        <v>12</v>
      </c>
      <c r="J38" t="n">
        <v>228.27</v>
      </c>
      <c r="K38" t="n">
        <v>56.13</v>
      </c>
      <c r="L38" t="n">
        <v>10</v>
      </c>
      <c r="M38" t="n">
        <v>10</v>
      </c>
      <c r="N38" t="n">
        <v>52.14</v>
      </c>
      <c r="O38" t="n">
        <v>28386.82</v>
      </c>
      <c r="P38" t="n">
        <v>144.07</v>
      </c>
      <c r="Q38" t="n">
        <v>623.99</v>
      </c>
      <c r="R38" t="n">
        <v>39.45</v>
      </c>
      <c r="S38" t="n">
        <v>29.8</v>
      </c>
      <c r="T38" t="n">
        <v>3724.18</v>
      </c>
      <c r="U38" t="n">
        <v>0.76</v>
      </c>
      <c r="V38" t="n">
        <v>0.85</v>
      </c>
      <c r="W38" t="n">
        <v>2.37</v>
      </c>
      <c r="X38" t="n">
        <v>0.23</v>
      </c>
      <c r="Y38" t="n">
        <v>1</v>
      </c>
      <c r="Z38" t="n">
        <v>10</v>
      </c>
      <c r="AA38" t="n">
        <v>357.3170179792189</v>
      </c>
      <c r="AB38" t="n">
        <v>488.8969077134544</v>
      </c>
      <c r="AC38" t="n">
        <v>442.2372730124011</v>
      </c>
      <c r="AD38" t="n">
        <v>357317.0179792189</v>
      </c>
      <c r="AE38" t="n">
        <v>488896.9077134544</v>
      </c>
      <c r="AF38" t="n">
        <v>2.730024685936225e-06</v>
      </c>
      <c r="AG38" t="n">
        <v>12.23090277777778</v>
      </c>
      <c r="AH38" t="n">
        <v>442237.2730124011</v>
      </c>
    </row>
    <row r="39">
      <c r="A39" t="n">
        <v>37</v>
      </c>
      <c r="B39" t="n">
        <v>110</v>
      </c>
      <c r="C39" t="inlineStr">
        <is>
          <t xml:space="preserve">CONCLUIDO	</t>
        </is>
      </c>
      <c r="D39" t="n">
        <v>7.1351</v>
      </c>
      <c r="E39" t="n">
        <v>14.02</v>
      </c>
      <c r="F39" t="n">
        <v>10.94</v>
      </c>
      <c r="G39" t="n">
        <v>59.66</v>
      </c>
      <c r="H39" t="n">
        <v>0.8</v>
      </c>
      <c r="I39" t="n">
        <v>11</v>
      </c>
      <c r="J39" t="n">
        <v>228.69</v>
      </c>
      <c r="K39" t="n">
        <v>56.13</v>
      </c>
      <c r="L39" t="n">
        <v>10.25</v>
      </c>
      <c r="M39" t="n">
        <v>9</v>
      </c>
      <c r="N39" t="n">
        <v>52.31</v>
      </c>
      <c r="O39" t="n">
        <v>28438.91</v>
      </c>
      <c r="P39" t="n">
        <v>142.23</v>
      </c>
      <c r="Q39" t="n">
        <v>624.05</v>
      </c>
      <c r="R39" t="n">
        <v>38.18</v>
      </c>
      <c r="S39" t="n">
        <v>29.8</v>
      </c>
      <c r="T39" t="n">
        <v>3095.01</v>
      </c>
      <c r="U39" t="n">
        <v>0.78</v>
      </c>
      <c r="V39" t="n">
        <v>0.85</v>
      </c>
      <c r="W39" t="n">
        <v>2.37</v>
      </c>
      <c r="X39" t="n">
        <v>0.19</v>
      </c>
      <c r="Y39" t="n">
        <v>1</v>
      </c>
      <c r="Z39" t="n">
        <v>10</v>
      </c>
      <c r="AA39" t="n">
        <v>354.9501168136719</v>
      </c>
      <c r="AB39" t="n">
        <v>485.6584091184432</v>
      </c>
      <c r="AC39" t="n">
        <v>439.3078521780363</v>
      </c>
      <c r="AD39" t="n">
        <v>354950.1168136719</v>
      </c>
      <c r="AE39" t="n">
        <v>485658.4091184431</v>
      </c>
      <c r="AF39" t="n">
        <v>2.745067522072092e-06</v>
      </c>
      <c r="AG39" t="n">
        <v>12.17013888888889</v>
      </c>
      <c r="AH39" t="n">
        <v>439307.8521780364</v>
      </c>
    </row>
    <row r="40">
      <c r="A40" t="n">
        <v>38</v>
      </c>
      <c r="B40" t="n">
        <v>110</v>
      </c>
      <c r="C40" t="inlineStr">
        <is>
          <t xml:space="preserve">CONCLUIDO	</t>
        </is>
      </c>
      <c r="D40" t="n">
        <v>7.1331</v>
      </c>
      <c r="E40" t="n">
        <v>14.02</v>
      </c>
      <c r="F40" t="n">
        <v>10.94</v>
      </c>
      <c r="G40" t="n">
        <v>59.68</v>
      </c>
      <c r="H40" t="n">
        <v>0.8100000000000001</v>
      </c>
      <c r="I40" t="n">
        <v>11</v>
      </c>
      <c r="J40" t="n">
        <v>229.11</v>
      </c>
      <c r="K40" t="n">
        <v>56.13</v>
      </c>
      <c r="L40" t="n">
        <v>10.5</v>
      </c>
      <c r="M40" t="n">
        <v>9</v>
      </c>
      <c r="N40" t="n">
        <v>52.48</v>
      </c>
      <c r="O40" t="n">
        <v>28491.06</v>
      </c>
      <c r="P40" t="n">
        <v>142.17</v>
      </c>
      <c r="Q40" t="n">
        <v>623.97</v>
      </c>
      <c r="R40" t="n">
        <v>38.49</v>
      </c>
      <c r="S40" t="n">
        <v>29.8</v>
      </c>
      <c r="T40" t="n">
        <v>3249.14</v>
      </c>
      <c r="U40" t="n">
        <v>0.77</v>
      </c>
      <c r="V40" t="n">
        <v>0.85</v>
      </c>
      <c r="W40" t="n">
        <v>2.37</v>
      </c>
      <c r="X40" t="n">
        <v>0.2</v>
      </c>
      <c r="Y40" t="n">
        <v>1</v>
      </c>
      <c r="Z40" t="n">
        <v>10</v>
      </c>
      <c r="AA40" t="n">
        <v>354.9469007606037</v>
      </c>
      <c r="AB40" t="n">
        <v>485.6540087727529</v>
      </c>
      <c r="AC40" t="n">
        <v>439.3038717951629</v>
      </c>
      <c r="AD40" t="n">
        <v>354946.9007606037</v>
      </c>
      <c r="AE40" t="n">
        <v>485654.0087727529</v>
      </c>
      <c r="AF40" t="n">
        <v>2.744298067538288e-06</v>
      </c>
      <c r="AG40" t="n">
        <v>12.17013888888889</v>
      </c>
      <c r="AH40" t="n">
        <v>439303.8717951629</v>
      </c>
    </row>
    <row r="41">
      <c r="A41" t="n">
        <v>39</v>
      </c>
      <c r="B41" t="n">
        <v>110</v>
      </c>
      <c r="C41" t="inlineStr">
        <is>
          <t xml:space="preserve">CONCLUIDO	</t>
        </is>
      </c>
      <c r="D41" t="n">
        <v>7.1308</v>
      </c>
      <c r="E41" t="n">
        <v>14.02</v>
      </c>
      <c r="F41" t="n">
        <v>10.95</v>
      </c>
      <c r="G41" t="n">
        <v>59.71</v>
      </c>
      <c r="H41" t="n">
        <v>0.83</v>
      </c>
      <c r="I41" t="n">
        <v>11</v>
      </c>
      <c r="J41" t="n">
        <v>229.53</v>
      </c>
      <c r="K41" t="n">
        <v>56.13</v>
      </c>
      <c r="L41" t="n">
        <v>10.75</v>
      </c>
      <c r="M41" t="n">
        <v>9</v>
      </c>
      <c r="N41" t="n">
        <v>52.66</v>
      </c>
      <c r="O41" t="n">
        <v>28543.27</v>
      </c>
      <c r="P41" t="n">
        <v>141.87</v>
      </c>
      <c r="Q41" t="n">
        <v>623.99</v>
      </c>
      <c r="R41" t="n">
        <v>38.62</v>
      </c>
      <c r="S41" t="n">
        <v>29.8</v>
      </c>
      <c r="T41" t="n">
        <v>3315.03</v>
      </c>
      <c r="U41" t="n">
        <v>0.77</v>
      </c>
      <c r="V41" t="n">
        <v>0.85</v>
      </c>
      <c r="W41" t="n">
        <v>2.37</v>
      </c>
      <c r="X41" t="n">
        <v>0.2</v>
      </c>
      <c r="Y41" t="n">
        <v>1</v>
      </c>
      <c r="Z41" t="n">
        <v>10</v>
      </c>
      <c r="AA41" t="n">
        <v>354.8065215102099</v>
      </c>
      <c r="AB41" t="n">
        <v>485.4619356892688</v>
      </c>
      <c r="AC41" t="n">
        <v>439.1301298971903</v>
      </c>
      <c r="AD41" t="n">
        <v>354806.5215102099</v>
      </c>
      <c r="AE41" t="n">
        <v>485461.9356892688</v>
      </c>
      <c r="AF41" t="n">
        <v>2.743413194824413e-06</v>
      </c>
      <c r="AG41" t="n">
        <v>12.17013888888889</v>
      </c>
      <c r="AH41" t="n">
        <v>439130.1298971903</v>
      </c>
    </row>
    <row r="42">
      <c r="A42" t="n">
        <v>40</v>
      </c>
      <c r="B42" t="n">
        <v>110</v>
      </c>
      <c r="C42" t="inlineStr">
        <is>
          <t xml:space="preserve">CONCLUIDO	</t>
        </is>
      </c>
      <c r="D42" t="n">
        <v>7.129</v>
      </c>
      <c r="E42" t="n">
        <v>14.03</v>
      </c>
      <c r="F42" t="n">
        <v>10.95</v>
      </c>
      <c r="G42" t="n">
        <v>59.73</v>
      </c>
      <c r="H42" t="n">
        <v>0.85</v>
      </c>
      <c r="I42" t="n">
        <v>11</v>
      </c>
      <c r="J42" t="n">
        <v>229.96</v>
      </c>
      <c r="K42" t="n">
        <v>56.13</v>
      </c>
      <c r="L42" t="n">
        <v>11</v>
      </c>
      <c r="M42" t="n">
        <v>9</v>
      </c>
      <c r="N42" t="n">
        <v>52.83</v>
      </c>
      <c r="O42" t="n">
        <v>28595.54</v>
      </c>
      <c r="P42" t="n">
        <v>140.56</v>
      </c>
      <c r="Q42" t="n">
        <v>624.04</v>
      </c>
      <c r="R42" t="n">
        <v>38.67</v>
      </c>
      <c r="S42" t="n">
        <v>29.8</v>
      </c>
      <c r="T42" t="n">
        <v>3340.27</v>
      </c>
      <c r="U42" t="n">
        <v>0.77</v>
      </c>
      <c r="V42" t="n">
        <v>0.85</v>
      </c>
      <c r="W42" t="n">
        <v>2.37</v>
      </c>
      <c r="X42" t="n">
        <v>0.2</v>
      </c>
      <c r="Y42" t="n">
        <v>1</v>
      </c>
      <c r="Z42" t="n">
        <v>10</v>
      </c>
      <c r="AA42" t="n">
        <v>353.8448151254472</v>
      </c>
      <c r="AB42" t="n">
        <v>484.1460865861452</v>
      </c>
      <c r="AC42" t="n">
        <v>437.9398635856629</v>
      </c>
      <c r="AD42" t="n">
        <v>353844.8151254472</v>
      </c>
      <c r="AE42" t="n">
        <v>484146.0865861452</v>
      </c>
      <c r="AF42" t="n">
        <v>2.742720685743989e-06</v>
      </c>
      <c r="AG42" t="n">
        <v>12.17881944444444</v>
      </c>
      <c r="AH42" t="n">
        <v>437939.8635856629</v>
      </c>
    </row>
    <row r="43">
      <c r="A43" t="n">
        <v>41</v>
      </c>
      <c r="B43" t="n">
        <v>110</v>
      </c>
      <c r="C43" t="inlineStr">
        <is>
          <t xml:space="preserve">CONCLUIDO	</t>
        </is>
      </c>
      <c r="D43" t="n">
        <v>7.16</v>
      </c>
      <c r="E43" t="n">
        <v>13.97</v>
      </c>
      <c r="F43" t="n">
        <v>10.93</v>
      </c>
      <c r="G43" t="n">
        <v>65.59</v>
      </c>
      <c r="H43" t="n">
        <v>0.87</v>
      </c>
      <c r="I43" t="n">
        <v>10</v>
      </c>
      <c r="J43" t="n">
        <v>230.38</v>
      </c>
      <c r="K43" t="n">
        <v>56.13</v>
      </c>
      <c r="L43" t="n">
        <v>11.25</v>
      </c>
      <c r="M43" t="n">
        <v>8</v>
      </c>
      <c r="N43" t="n">
        <v>53</v>
      </c>
      <c r="O43" t="n">
        <v>28647.87</v>
      </c>
      <c r="P43" t="n">
        <v>140.07</v>
      </c>
      <c r="Q43" t="n">
        <v>623.99</v>
      </c>
      <c r="R43" t="n">
        <v>38.07</v>
      </c>
      <c r="S43" t="n">
        <v>29.8</v>
      </c>
      <c r="T43" t="n">
        <v>3044.36</v>
      </c>
      <c r="U43" t="n">
        <v>0.78</v>
      </c>
      <c r="V43" t="n">
        <v>0.85</v>
      </c>
      <c r="W43" t="n">
        <v>2.37</v>
      </c>
      <c r="X43" t="n">
        <v>0.18</v>
      </c>
      <c r="Y43" t="n">
        <v>1</v>
      </c>
      <c r="Z43" t="n">
        <v>10</v>
      </c>
      <c r="AA43" t="n">
        <v>352.7410902517533</v>
      </c>
      <c r="AB43" t="n">
        <v>482.6359215210522</v>
      </c>
      <c r="AC43" t="n">
        <v>436.5738265548525</v>
      </c>
      <c r="AD43" t="n">
        <v>352741.0902517533</v>
      </c>
      <c r="AE43" t="n">
        <v>482635.9215210523</v>
      </c>
      <c r="AF43" t="n">
        <v>2.75464723101795e-06</v>
      </c>
      <c r="AG43" t="n">
        <v>12.12673611111111</v>
      </c>
      <c r="AH43" t="n">
        <v>436573.8265548525</v>
      </c>
    </row>
    <row r="44">
      <c r="A44" t="n">
        <v>42</v>
      </c>
      <c r="B44" t="n">
        <v>110</v>
      </c>
      <c r="C44" t="inlineStr">
        <is>
          <t xml:space="preserve">CONCLUIDO	</t>
        </is>
      </c>
      <c r="D44" t="n">
        <v>7.1615</v>
      </c>
      <c r="E44" t="n">
        <v>13.96</v>
      </c>
      <c r="F44" t="n">
        <v>10.93</v>
      </c>
      <c r="G44" t="n">
        <v>65.56999999999999</v>
      </c>
      <c r="H44" t="n">
        <v>0.89</v>
      </c>
      <c r="I44" t="n">
        <v>10</v>
      </c>
      <c r="J44" t="n">
        <v>230.81</v>
      </c>
      <c r="K44" t="n">
        <v>56.13</v>
      </c>
      <c r="L44" t="n">
        <v>11.5</v>
      </c>
      <c r="M44" t="n">
        <v>8</v>
      </c>
      <c r="N44" t="n">
        <v>53.18</v>
      </c>
      <c r="O44" t="n">
        <v>28700.26</v>
      </c>
      <c r="P44" t="n">
        <v>139.75</v>
      </c>
      <c r="Q44" t="n">
        <v>623.98</v>
      </c>
      <c r="R44" t="n">
        <v>37.84</v>
      </c>
      <c r="S44" t="n">
        <v>29.8</v>
      </c>
      <c r="T44" t="n">
        <v>2926.45</v>
      </c>
      <c r="U44" t="n">
        <v>0.79</v>
      </c>
      <c r="V44" t="n">
        <v>0.85</v>
      </c>
      <c r="W44" t="n">
        <v>2.37</v>
      </c>
      <c r="X44" t="n">
        <v>0.18</v>
      </c>
      <c r="Y44" t="n">
        <v>1</v>
      </c>
      <c r="Z44" t="n">
        <v>10</v>
      </c>
      <c r="AA44" t="n">
        <v>352.4665952414913</v>
      </c>
      <c r="AB44" t="n">
        <v>482.2603453381466</v>
      </c>
      <c r="AC44" t="n">
        <v>436.2340948357188</v>
      </c>
      <c r="AD44" t="n">
        <v>352466.5952414913</v>
      </c>
      <c r="AE44" t="n">
        <v>482260.3453381466</v>
      </c>
      <c r="AF44" t="n">
        <v>2.755224321918303e-06</v>
      </c>
      <c r="AG44" t="n">
        <v>12.11805555555556</v>
      </c>
      <c r="AH44" t="n">
        <v>436234.0948357189</v>
      </c>
    </row>
    <row r="45">
      <c r="A45" t="n">
        <v>43</v>
      </c>
      <c r="B45" t="n">
        <v>110</v>
      </c>
      <c r="C45" t="inlineStr">
        <is>
          <t xml:space="preserve">CONCLUIDO	</t>
        </is>
      </c>
      <c r="D45" t="n">
        <v>7.1615</v>
      </c>
      <c r="E45" t="n">
        <v>13.96</v>
      </c>
      <c r="F45" t="n">
        <v>10.93</v>
      </c>
      <c r="G45" t="n">
        <v>65.56999999999999</v>
      </c>
      <c r="H45" t="n">
        <v>0.9</v>
      </c>
      <c r="I45" t="n">
        <v>10</v>
      </c>
      <c r="J45" t="n">
        <v>231.23</v>
      </c>
      <c r="K45" t="n">
        <v>56.13</v>
      </c>
      <c r="L45" t="n">
        <v>11.75</v>
      </c>
      <c r="M45" t="n">
        <v>8</v>
      </c>
      <c r="N45" t="n">
        <v>53.36</v>
      </c>
      <c r="O45" t="n">
        <v>28752.71</v>
      </c>
      <c r="P45" t="n">
        <v>139.49</v>
      </c>
      <c r="Q45" t="n">
        <v>624.02</v>
      </c>
      <c r="R45" t="n">
        <v>37.89</v>
      </c>
      <c r="S45" t="n">
        <v>29.8</v>
      </c>
      <c r="T45" t="n">
        <v>2953.51</v>
      </c>
      <c r="U45" t="n">
        <v>0.79</v>
      </c>
      <c r="V45" t="n">
        <v>0.85</v>
      </c>
      <c r="W45" t="n">
        <v>2.37</v>
      </c>
      <c r="X45" t="n">
        <v>0.18</v>
      </c>
      <c r="Y45" t="n">
        <v>1</v>
      </c>
      <c r="Z45" t="n">
        <v>10</v>
      </c>
      <c r="AA45" t="n">
        <v>352.269023611608</v>
      </c>
      <c r="AB45" t="n">
        <v>481.9900191178951</v>
      </c>
      <c r="AC45" t="n">
        <v>435.9895681705229</v>
      </c>
      <c r="AD45" t="n">
        <v>352269.023611608</v>
      </c>
      <c r="AE45" t="n">
        <v>481990.0191178952</v>
      </c>
      <c r="AF45" t="n">
        <v>2.755224321918303e-06</v>
      </c>
      <c r="AG45" t="n">
        <v>12.11805555555556</v>
      </c>
      <c r="AH45" t="n">
        <v>435989.5681705229</v>
      </c>
    </row>
    <row r="46">
      <c r="A46" t="n">
        <v>44</v>
      </c>
      <c r="B46" t="n">
        <v>110</v>
      </c>
      <c r="C46" t="inlineStr">
        <is>
          <t xml:space="preserve">CONCLUIDO	</t>
        </is>
      </c>
      <c r="D46" t="n">
        <v>7.165</v>
      </c>
      <c r="E46" t="n">
        <v>13.96</v>
      </c>
      <c r="F46" t="n">
        <v>10.92</v>
      </c>
      <c r="G46" t="n">
        <v>65.53</v>
      </c>
      <c r="H46" t="n">
        <v>0.92</v>
      </c>
      <c r="I46" t="n">
        <v>10</v>
      </c>
      <c r="J46" t="n">
        <v>231.66</v>
      </c>
      <c r="K46" t="n">
        <v>56.13</v>
      </c>
      <c r="L46" t="n">
        <v>12</v>
      </c>
      <c r="M46" t="n">
        <v>8</v>
      </c>
      <c r="N46" t="n">
        <v>53.53</v>
      </c>
      <c r="O46" t="n">
        <v>28805.23</v>
      </c>
      <c r="P46" t="n">
        <v>138.22</v>
      </c>
      <c r="Q46" t="n">
        <v>624.02</v>
      </c>
      <c r="R46" t="n">
        <v>37.74</v>
      </c>
      <c r="S46" t="n">
        <v>29.8</v>
      </c>
      <c r="T46" t="n">
        <v>2877.02</v>
      </c>
      <c r="U46" t="n">
        <v>0.79</v>
      </c>
      <c r="V46" t="n">
        <v>0.86</v>
      </c>
      <c r="W46" t="n">
        <v>2.37</v>
      </c>
      <c r="X46" t="n">
        <v>0.17</v>
      </c>
      <c r="Y46" t="n">
        <v>1</v>
      </c>
      <c r="Z46" t="n">
        <v>10</v>
      </c>
      <c r="AA46" t="n">
        <v>351.1921738679013</v>
      </c>
      <c r="AB46" t="n">
        <v>480.5166257912979</v>
      </c>
      <c r="AC46" t="n">
        <v>434.6567934350957</v>
      </c>
      <c r="AD46" t="n">
        <v>351192.1738679013</v>
      </c>
      <c r="AE46" t="n">
        <v>480516.6257912979</v>
      </c>
      <c r="AF46" t="n">
        <v>2.75657086735246e-06</v>
      </c>
      <c r="AG46" t="n">
        <v>12.11805555555556</v>
      </c>
      <c r="AH46" t="n">
        <v>434656.7934350957</v>
      </c>
    </row>
    <row r="47">
      <c r="A47" t="n">
        <v>45</v>
      </c>
      <c r="B47" t="n">
        <v>110</v>
      </c>
      <c r="C47" t="inlineStr">
        <is>
          <t xml:space="preserve">CONCLUIDO	</t>
        </is>
      </c>
      <c r="D47" t="n">
        <v>7.1948</v>
      </c>
      <c r="E47" t="n">
        <v>13.9</v>
      </c>
      <c r="F47" t="n">
        <v>10.91</v>
      </c>
      <c r="G47" t="n">
        <v>72.70999999999999</v>
      </c>
      <c r="H47" t="n">
        <v>0.9399999999999999</v>
      </c>
      <c r="I47" t="n">
        <v>9</v>
      </c>
      <c r="J47" t="n">
        <v>232.08</v>
      </c>
      <c r="K47" t="n">
        <v>56.13</v>
      </c>
      <c r="L47" t="n">
        <v>12.25</v>
      </c>
      <c r="M47" t="n">
        <v>7</v>
      </c>
      <c r="N47" t="n">
        <v>53.71</v>
      </c>
      <c r="O47" t="n">
        <v>28857.81</v>
      </c>
      <c r="P47" t="n">
        <v>136.68</v>
      </c>
      <c r="Q47" t="n">
        <v>623.97</v>
      </c>
      <c r="R47" t="n">
        <v>37.21</v>
      </c>
      <c r="S47" t="n">
        <v>29.8</v>
      </c>
      <c r="T47" t="n">
        <v>2620.22</v>
      </c>
      <c r="U47" t="n">
        <v>0.8</v>
      </c>
      <c r="V47" t="n">
        <v>0.86</v>
      </c>
      <c r="W47" t="n">
        <v>2.37</v>
      </c>
      <c r="X47" t="n">
        <v>0.16</v>
      </c>
      <c r="Y47" t="n">
        <v>1</v>
      </c>
      <c r="Z47" t="n">
        <v>10</v>
      </c>
      <c r="AA47" t="n">
        <v>349.3749735242592</v>
      </c>
      <c r="AB47" t="n">
        <v>478.0302521119056</v>
      </c>
      <c r="AC47" t="n">
        <v>432.4077157700171</v>
      </c>
      <c r="AD47" t="n">
        <v>349374.9735242592</v>
      </c>
      <c r="AE47" t="n">
        <v>478030.2521119056</v>
      </c>
      <c r="AF47" t="n">
        <v>2.768035739906137e-06</v>
      </c>
      <c r="AG47" t="n">
        <v>12.06597222222222</v>
      </c>
      <c r="AH47" t="n">
        <v>432407.7157700171</v>
      </c>
    </row>
    <row r="48">
      <c r="A48" t="n">
        <v>46</v>
      </c>
      <c r="B48" t="n">
        <v>110</v>
      </c>
      <c r="C48" t="inlineStr">
        <is>
          <t xml:space="preserve">CONCLUIDO	</t>
        </is>
      </c>
      <c r="D48" t="n">
        <v>7.1879</v>
      </c>
      <c r="E48" t="n">
        <v>13.91</v>
      </c>
      <c r="F48" t="n">
        <v>10.92</v>
      </c>
      <c r="G48" t="n">
        <v>72.8</v>
      </c>
      <c r="H48" t="n">
        <v>0.96</v>
      </c>
      <c r="I48" t="n">
        <v>9</v>
      </c>
      <c r="J48" t="n">
        <v>232.51</v>
      </c>
      <c r="K48" t="n">
        <v>56.13</v>
      </c>
      <c r="L48" t="n">
        <v>12.5</v>
      </c>
      <c r="M48" t="n">
        <v>7</v>
      </c>
      <c r="N48" t="n">
        <v>53.88</v>
      </c>
      <c r="O48" t="n">
        <v>28910.45</v>
      </c>
      <c r="P48" t="n">
        <v>136.83</v>
      </c>
      <c r="Q48" t="n">
        <v>623.98</v>
      </c>
      <c r="R48" t="n">
        <v>37.49</v>
      </c>
      <c r="S48" t="n">
        <v>29.8</v>
      </c>
      <c r="T48" t="n">
        <v>2756.57</v>
      </c>
      <c r="U48" t="n">
        <v>0.79</v>
      </c>
      <c r="V48" t="n">
        <v>0.86</v>
      </c>
      <c r="W48" t="n">
        <v>2.37</v>
      </c>
      <c r="X48" t="n">
        <v>0.17</v>
      </c>
      <c r="Y48" t="n">
        <v>1</v>
      </c>
      <c r="Z48" t="n">
        <v>10</v>
      </c>
      <c r="AA48" t="n">
        <v>349.6681928514848</v>
      </c>
      <c r="AB48" t="n">
        <v>478.4314477313393</v>
      </c>
      <c r="AC48" t="n">
        <v>432.7706218426138</v>
      </c>
      <c r="AD48" t="n">
        <v>349668.1928514848</v>
      </c>
      <c r="AE48" t="n">
        <v>478431.4477313394</v>
      </c>
      <c r="AF48" t="n">
        <v>2.765381121764514e-06</v>
      </c>
      <c r="AG48" t="n">
        <v>12.07465277777778</v>
      </c>
      <c r="AH48" t="n">
        <v>432770.6218426138</v>
      </c>
    </row>
    <row r="49">
      <c r="A49" t="n">
        <v>47</v>
      </c>
      <c r="B49" t="n">
        <v>110</v>
      </c>
      <c r="C49" t="inlineStr">
        <is>
          <t xml:space="preserve">CONCLUIDO	</t>
        </is>
      </c>
      <c r="D49" t="n">
        <v>7.1892</v>
      </c>
      <c r="E49" t="n">
        <v>13.91</v>
      </c>
      <c r="F49" t="n">
        <v>10.92</v>
      </c>
      <c r="G49" t="n">
        <v>72.78</v>
      </c>
      <c r="H49" t="n">
        <v>0.97</v>
      </c>
      <c r="I49" t="n">
        <v>9</v>
      </c>
      <c r="J49" t="n">
        <v>232.94</v>
      </c>
      <c r="K49" t="n">
        <v>56.13</v>
      </c>
      <c r="L49" t="n">
        <v>12.75</v>
      </c>
      <c r="M49" t="n">
        <v>7</v>
      </c>
      <c r="N49" t="n">
        <v>54.06</v>
      </c>
      <c r="O49" t="n">
        <v>28963.15</v>
      </c>
      <c r="P49" t="n">
        <v>136.94</v>
      </c>
      <c r="Q49" t="n">
        <v>624</v>
      </c>
      <c r="R49" t="n">
        <v>37.63</v>
      </c>
      <c r="S49" t="n">
        <v>29.8</v>
      </c>
      <c r="T49" t="n">
        <v>2826.2</v>
      </c>
      <c r="U49" t="n">
        <v>0.79</v>
      </c>
      <c r="V49" t="n">
        <v>0.86</v>
      </c>
      <c r="W49" t="n">
        <v>2.37</v>
      </c>
      <c r="X49" t="n">
        <v>0.17</v>
      </c>
      <c r="Y49" t="n">
        <v>1</v>
      </c>
      <c r="Z49" t="n">
        <v>10</v>
      </c>
      <c r="AA49" t="n">
        <v>349.7249664615799</v>
      </c>
      <c r="AB49" t="n">
        <v>478.5091278893465</v>
      </c>
      <c r="AC49" t="n">
        <v>432.8408883153655</v>
      </c>
      <c r="AD49" t="n">
        <v>349724.9664615799</v>
      </c>
      <c r="AE49" t="n">
        <v>478509.1278893464</v>
      </c>
      <c r="AF49" t="n">
        <v>2.765881267211486e-06</v>
      </c>
      <c r="AG49" t="n">
        <v>12.07465277777778</v>
      </c>
      <c r="AH49" t="n">
        <v>432840.8883153655</v>
      </c>
    </row>
    <row r="50">
      <c r="A50" t="n">
        <v>48</v>
      </c>
      <c r="B50" t="n">
        <v>110</v>
      </c>
      <c r="C50" t="inlineStr">
        <is>
          <t xml:space="preserve">CONCLUIDO	</t>
        </is>
      </c>
      <c r="D50" t="n">
        <v>7.1954</v>
      </c>
      <c r="E50" t="n">
        <v>13.9</v>
      </c>
      <c r="F50" t="n">
        <v>10.9</v>
      </c>
      <c r="G50" t="n">
        <v>72.7</v>
      </c>
      <c r="H50" t="n">
        <v>0.99</v>
      </c>
      <c r="I50" t="n">
        <v>9</v>
      </c>
      <c r="J50" t="n">
        <v>233.37</v>
      </c>
      <c r="K50" t="n">
        <v>56.13</v>
      </c>
      <c r="L50" t="n">
        <v>13</v>
      </c>
      <c r="M50" t="n">
        <v>7</v>
      </c>
      <c r="N50" t="n">
        <v>54.24</v>
      </c>
      <c r="O50" t="n">
        <v>29015.91</v>
      </c>
      <c r="P50" t="n">
        <v>136.32</v>
      </c>
      <c r="Q50" t="n">
        <v>623.98</v>
      </c>
      <c r="R50" t="n">
        <v>37.17</v>
      </c>
      <c r="S50" t="n">
        <v>29.8</v>
      </c>
      <c r="T50" t="n">
        <v>2597.65</v>
      </c>
      <c r="U50" t="n">
        <v>0.8</v>
      </c>
      <c r="V50" t="n">
        <v>0.86</v>
      </c>
      <c r="W50" t="n">
        <v>2.37</v>
      </c>
      <c r="X50" t="n">
        <v>0.16</v>
      </c>
      <c r="Y50" t="n">
        <v>1</v>
      </c>
      <c r="Z50" t="n">
        <v>10</v>
      </c>
      <c r="AA50" t="n">
        <v>349.0512530801647</v>
      </c>
      <c r="AB50" t="n">
        <v>477.5873235187574</v>
      </c>
      <c r="AC50" t="n">
        <v>432.0070596601449</v>
      </c>
      <c r="AD50" t="n">
        <v>349051.2530801647</v>
      </c>
      <c r="AE50" t="n">
        <v>477587.3235187574</v>
      </c>
      <c r="AF50" t="n">
        <v>2.768266576266279e-06</v>
      </c>
      <c r="AG50" t="n">
        <v>12.06597222222222</v>
      </c>
      <c r="AH50" t="n">
        <v>432007.0596601448</v>
      </c>
    </row>
    <row r="51">
      <c r="A51" t="n">
        <v>49</v>
      </c>
      <c r="B51" t="n">
        <v>110</v>
      </c>
      <c r="C51" t="inlineStr">
        <is>
          <t xml:space="preserve">CONCLUIDO	</t>
        </is>
      </c>
      <c r="D51" t="n">
        <v>7.1963</v>
      </c>
      <c r="E51" t="n">
        <v>13.9</v>
      </c>
      <c r="F51" t="n">
        <v>10.9</v>
      </c>
      <c r="G51" t="n">
        <v>72.69</v>
      </c>
      <c r="H51" t="n">
        <v>1.01</v>
      </c>
      <c r="I51" t="n">
        <v>9</v>
      </c>
      <c r="J51" t="n">
        <v>233.79</v>
      </c>
      <c r="K51" t="n">
        <v>56.13</v>
      </c>
      <c r="L51" t="n">
        <v>13.25</v>
      </c>
      <c r="M51" t="n">
        <v>7</v>
      </c>
      <c r="N51" t="n">
        <v>54.42</v>
      </c>
      <c r="O51" t="n">
        <v>29068.74</v>
      </c>
      <c r="P51" t="n">
        <v>135.16</v>
      </c>
      <c r="Q51" t="n">
        <v>624.05</v>
      </c>
      <c r="R51" t="n">
        <v>37.22</v>
      </c>
      <c r="S51" t="n">
        <v>29.8</v>
      </c>
      <c r="T51" t="n">
        <v>2624.13</v>
      </c>
      <c r="U51" t="n">
        <v>0.8</v>
      </c>
      <c r="V51" t="n">
        <v>0.86</v>
      </c>
      <c r="W51" t="n">
        <v>2.37</v>
      </c>
      <c r="X51" t="n">
        <v>0.16</v>
      </c>
      <c r="Y51" t="n">
        <v>1</v>
      </c>
      <c r="Z51" t="n">
        <v>10</v>
      </c>
      <c r="AA51" t="n">
        <v>348.1557967138436</v>
      </c>
      <c r="AB51" t="n">
        <v>476.3621206136102</v>
      </c>
      <c r="AC51" t="n">
        <v>430.8987884006818</v>
      </c>
      <c r="AD51" t="n">
        <v>348155.7967138436</v>
      </c>
      <c r="AE51" t="n">
        <v>476362.1206136101</v>
      </c>
      <c r="AF51" t="n">
        <v>2.76861283080649e-06</v>
      </c>
      <c r="AG51" t="n">
        <v>12.06597222222222</v>
      </c>
      <c r="AH51" t="n">
        <v>430898.7884006818</v>
      </c>
    </row>
    <row r="52">
      <c r="A52" t="n">
        <v>50</v>
      </c>
      <c r="B52" t="n">
        <v>110</v>
      </c>
      <c r="C52" t="inlineStr">
        <is>
          <t xml:space="preserve">CONCLUIDO	</t>
        </is>
      </c>
      <c r="D52" t="n">
        <v>7.1907</v>
      </c>
      <c r="E52" t="n">
        <v>13.91</v>
      </c>
      <c r="F52" t="n">
        <v>10.91</v>
      </c>
      <c r="G52" t="n">
        <v>72.76000000000001</v>
      </c>
      <c r="H52" t="n">
        <v>1.02</v>
      </c>
      <c r="I52" t="n">
        <v>9</v>
      </c>
      <c r="J52" t="n">
        <v>234.22</v>
      </c>
      <c r="K52" t="n">
        <v>56.13</v>
      </c>
      <c r="L52" t="n">
        <v>13.5</v>
      </c>
      <c r="M52" t="n">
        <v>7</v>
      </c>
      <c r="N52" t="n">
        <v>54.6</v>
      </c>
      <c r="O52" t="n">
        <v>29121.64</v>
      </c>
      <c r="P52" t="n">
        <v>134.18</v>
      </c>
      <c r="Q52" t="n">
        <v>623.97</v>
      </c>
      <c r="R52" t="n">
        <v>37.56</v>
      </c>
      <c r="S52" t="n">
        <v>29.8</v>
      </c>
      <c r="T52" t="n">
        <v>2792.8</v>
      </c>
      <c r="U52" t="n">
        <v>0.79</v>
      </c>
      <c r="V52" t="n">
        <v>0.86</v>
      </c>
      <c r="W52" t="n">
        <v>2.37</v>
      </c>
      <c r="X52" t="n">
        <v>0.17</v>
      </c>
      <c r="Y52" t="n">
        <v>1</v>
      </c>
      <c r="Z52" t="n">
        <v>10</v>
      </c>
      <c r="AA52" t="n">
        <v>347.566328819455</v>
      </c>
      <c r="AB52" t="n">
        <v>475.5555846350196</v>
      </c>
      <c r="AC52" t="n">
        <v>430.1692270839075</v>
      </c>
      <c r="AD52" t="n">
        <v>347566.328819455</v>
      </c>
      <c r="AE52" t="n">
        <v>475555.5846350195</v>
      </c>
      <c r="AF52" t="n">
        <v>2.76645835811184e-06</v>
      </c>
      <c r="AG52" t="n">
        <v>12.07465277777778</v>
      </c>
      <c r="AH52" t="n">
        <v>430169.2270839075</v>
      </c>
    </row>
    <row r="53">
      <c r="A53" t="n">
        <v>51</v>
      </c>
      <c r="B53" t="n">
        <v>110</v>
      </c>
      <c r="C53" t="inlineStr">
        <is>
          <t xml:space="preserve">CONCLUIDO	</t>
        </is>
      </c>
      <c r="D53" t="n">
        <v>7.2253</v>
      </c>
      <c r="E53" t="n">
        <v>13.84</v>
      </c>
      <c r="F53" t="n">
        <v>10.89</v>
      </c>
      <c r="G53" t="n">
        <v>81.67</v>
      </c>
      <c r="H53" t="n">
        <v>1.04</v>
      </c>
      <c r="I53" t="n">
        <v>8</v>
      </c>
      <c r="J53" t="n">
        <v>234.65</v>
      </c>
      <c r="K53" t="n">
        <v>56.13</v>
      </c>
      <c r="L53" t="n">
        <v>13.75</v>
      </c>
      <c r="M53" t="n">
        <v>6</v>
      </c>
      <c r="N53" t="n">
        <v>54.78</v>
      </c>
      <c r="O53" t="n">
        <v>29174.59</v>
      </c>
      <c r="P53" t="n">
        <v>133.19</v>
      </c>
      <c r="Q53" t="n">
        <v>623.97</v>
      </c>
      <c r="R53" t="n">
        <v>36.78</v>
      </c>
      <c r="S53" t="n">
        <v>29.8</v>
      </c>
      <c r="T53" t="n">
        <v>2409.45</v>
      </c>
      <c r="U53" t="n">
        <v>0.8100000000000001</v>
      </c>
      <c r="V53" t="n">
        <v>0.86</v>
      </c>
      <c r="W53" t="n">
        <v>2.37</v>
      </c>
      <c r="X53" t="n">
        <v>0.14</v>
      </c>
      <c r="Y53" t="n">
        <v>1</v>
      </c>
      <c r="Z53" t="n">
        <v>10</v>
      </c>
      <c r="AA53" t="n">
        <v>346.050976734221</v>
      </c>
      <c r="AB53" t="n">
        <v>473.4822130593866</v>
      </c>
      <c r="AC53" t="n">
        <v>428.2937351814576</v>
      </c>
      <c r="AD53" t="n">
        <v>346050.976734221</v>
      </c>
      <c r="AE53" t="n">
        <v>473482.2130593866</v>
      </c>
      <c r="AF53" t="n">
        <v>2.779769921546647e-06</v>
      </c>
      <c r="AG53" t="n">
        <v>12.01388888888889</v>
      </c>
      <c r="AH53" t="n">
        <v>428293.7351814577</v>
      </c>
    </row>
    <row r="54">
      <c r="A54" t="n">
        <v>52</v>
      </c>
      <c r="B54" t="n">
        <v>110</v>
      </c>
      <c r="C54" t="inlineStr">
        <is>
          <t xml:space="preserve">CONCLUIDO	</t>
        </is>
      </c>
      <c r="D54" t="n">
        <v>7.2257</v>
      </c>
      <c r="E54" t="n">
        <v>13.84</v>
      </c>
      <c r="F54" t="n">
        <v>10.89</v>
      </c>
      <c r="G54" t="n">
        <v>81.67</v>
      </c>
      <c r="H54" t="n">
        <v>1.06</v>
      </c>
      <c r="I54" t="n">
        <v>8</v>
      </c>
      <c r="J54" t="n">
        <v>235.08</v>
      </c>
      <c r="K54" t="n">
        <v>56.13</v>
      </c>
      <c r="L54" t="n">
        <v>14</v>
      </c>
      <c r="M54" t="n">
        <v>6</v>
      </c>
      <c r="N54" t="n">
        <v>54.96</v>
      </c>
      <c r="O54" t="n">
        <v>29227.61</v>
      </c>
      <c r="P54" t="n">
        <v>133.08</v>
      </c>
      <c r="Q54" t="n">
        <v>623.97</v>
      </c>
      <c r="R54" t="n">
        <v>36.78</v>
      </c>
      <c r="S54" t="n">
        <v>29.8</v>
      </c>
      <c r="T54" t="n">
        <v>2407.7</v>
      </c>
      <c r="U54" t="n">
        <v>0.8100000000000001</v>
      </c>
      <c r="V54" t="n">
        <v>0.86</v>
      </c>
      <c r="W54" t="n">
        <v>2.36</v>
      </c>
      <c r="X54" t="n">
        <v>0.14</v>
      </c>
      <c r="Y54" t="n">
        <v>1</v>
      </c>
      <c r="Z54" t="n">
        <v>10</v>
      </c>
      <c r="AA54" t="n">
        <v>345.960221346714</v>
      </c>
      <c r="AB54" t="n">
        <v>473.3580375343545</v>
      </c>
      <c r="AC54" t="n">
        <v>428.1814107942531</v>
      </c>
      <c r="AD54" t="n">
        <v>345960.221346714</v>
      </c>
      <c r="AE54" t="n">
        <v>473358.0375343545</v>
      </c>
      <c r="AF54" t="n">
        <v>2.779923812453408e-06</v>
      </c>
      <c r="AG54" t="n">
        <v>12.01388888888889</v>
      </c>
      <c r="AH54" t="n">
        <v>428181.4107942531</v>
      </c>
    </row>
    <row r="55">
      <c r="A55" t="n">
        <v>53</v>
      </c>
      <c r="B55" t="n">
        <v>110</v>
      </c>
      <c r="C55" t="inlineStr">
        <is>
          <t xml:space="preserve">CONCLUIDO	</t>
        </is>
      </c>
      <c r="D55" t="n">
        <v>7.2291</v>
      </c>
      <c r="E55" t="n">
        <v>13.83</v>
      </c>
      <c r="F55" t="n">
        <v>10.88</v>
      </c>
      <c r="G55" t="n">
        <v>81.62</v>
      </c>
      <c r="H55" t="n">
        <v>1.08</v>
      </c>
      <c r="I55" t="n">
        <v>8</v>
      </c>
      <c r="J55" t="n">
        <v>235.51</v>
      </c>
      <c r="K55" t="n">
        <v>56.13</v>
      </c>
      <c r="L55" t="n">
        <v>14.25</v>
      </c>
      <c r="M55" t="n">
        <v>6</v>
      </c>
      <c r="N55" t="n">
        <v>55.14</v>
      </c>
      <c r="O55" t="n">
        <v>29280.69</v>
      </c>
      <c r="P55" t="n">
        <v>131.98</v>
      </c>
      <c r="Q55" t="n">
        <v>623.99</v>
      </c>
      <c r="R55" t="n">
        <v>36.5</v>
      </c>
      <c r="S55" t="n">
        <v>29.8</v>
      </c>
      <c r="T55" t="n">
        <v>2266.9</v>
      </c>
      <c r="U55" t="n">
        <v>0.82</v>
      </c>
      <c r="V55" t="n">
        <v>0.86</v>
      </c>
      <c r="W55" t="n">
        <v>2.37</v>
      </c>
      <c r="X55" t="n">
        <v>0.14</v>
      </c>
      <c r="Y55" t="n">
        <v>1</v>
      </c>
      <c r="Z55" t="n">
        <v>10</v>
      </c>
      <c r="AA55" t="n">
        <v>345.0259231927805</v>
      </c>
      <c r="AB55" t="n">
        <v>472.0796895818171</v>
      </c>
      <c r="AC55" t="n">
        <v>427.0250665761334</v>
      </c>
      <c r="AD55" t="n">
        <v>345025.9231927805</v>
      </c>
      <c r="AE55" t="n">
        <v>472079.6895818171</v>
      </c>
      <c r="AF55" t="n">
        <v>2.781231885160874e-06</v>
      </c>
      <c r="AG55" t="n">
        <v>12.00520833333333</v>
      </c>
      <c r="AH55" t="n">
        <v>427025.0665761334</v>
      </c>
    </row>
    <row r="56">
      <c r="A56" t="n">
        <v>54</v>
      </c>
      <c r="B56" t="n">
        <v>110</v>
      </c>
      <c r="C56" t="inlineStr">
        <is>
          <t xml:space="preserve">CONCLUIDO	</t>
        </is>
      </c>
      <c r="D56" t="n">
        <v>7.2309</v>
      </c>
      <c r="E56" t="n">
        <v>13.83</v>
      </c>
      <c r="F56" t="n">
        <v>10.88</v>
      </c>
      <c r="G56" t="n">
        <v>81.59</v>
      </c>
      <c r="H56" t="n">
        <v>1.09</v>
      </c>
      <c r="I56" t="n">
        <v>8</v>
      </c>
      <c r="J56" t="n">
        <v>235.94</v>
      </c>
      <c r="K56" t="n">
        <v>56.13</v>
      </c>
      <c r="L56" t="n">
        <v>14.5</v>
      </c>
      <c r="M56" t="n">
        <v>6</v>
      </c>
      <c r="N56" t="n">
        <v>55.32</v>
      </c>
      <c r="O56" t="n">
        <v>29333.84</v>
      </c>
      <c r="P56" t="n">
        <v>131.27</v>
      </c>
      <c r="Q56" t="n">
        <v>624.02</v>
      </c>
      <c r="R56" t="n">
        <v>36.45</v>
      </c>
      <c r="S56" t="n">
        <v>29.8</v>
      </c>
      <c r="T56" t="n">
        <v>2244.74</v>
      </c>
      <c r="U56" t="n">
        <v>0.82</v>
      </c>
      <c r="V56" t="n">
        <v>0.86</v>
      </c>
      <c r="W56" t="n">
        <v>2.36</v>
      </c>
      <c r="X56" t="n">
        <v>0.13</v>
      </c>
      <c r="Y56" t="n">
        <v>1</v>
      </c>
      <c r="Z56" t="n">
        <v>10</v>
      </c>
      <c r="AA56" t="n">
        <v>344.4562643105789</v>
      </c>
      <c r="AB56" t="n">
        <v>471.3002571676126</v>
      </c>
      <c r="AC56" t="n">
        <v>426.3200220976003</v>
      </c>
      <c r="AD56" t="n">
        <v>344456.2643105789</v>
      </c>
      <c r="AE56" t="n">
        <v>471300.2571676127</v>
      </c>
      <c r="AF56" t="n">
        <v>2.781924394241298e-06</v>
      </c>
      <c r="AG56" t="n">
        <v>12.00520833333333</v>
      </c>
      <c r="AH56" t="n">
        <v>426320.0220976003</v>
      </c>
    </row>
    <row r="57">
      <c r="A57" t="n">
        <v>55</v>
      </c>
      <c r="B57" t="n">
        <v>110</v>
      </c>
      <c r="C57" t="inlineStr">
        <is>
          <t xml:space="preserve">CONCLUIDO	</t>
        </is>
      </c>
      <c r="D57" t="n">
        <v>7.2314</v>
      </c>
      <c r="E57" t="n">
        <v>13.83</v>
      </c>
      <c r="F57" t="n">
        <v>10.88</v>
      </c>
      <c r="G57" t="n">
        <v>81.59</v>
      </c>
      <c r="H57" t="n">
        <v>1.11</v>
      </c>
      <c r="I57" t="n">
        <v>8</v>
      </c>
      <c r="J57" t="n">
        <v>236.37</v>
      </c>
      <c r="K57" t="n">
        <v>56.13</v>
      </c>
      <c r="L57" t="n">
        <v>14.75</v>
      </c>
      <c r="M57" t="n">
        <v>6</v>
      </c>
      <c r="N57" t="n">
        <v>55.5</v>
      </c>
      <c r="O57" t="n">
        <v>29387.05</v>
      </c>
      <c r="P57" t="n">
        <v>130.59</v>
      </c>
      <c r="Q57" t="n">
        <v>623.97</v>
      </c>
      <c r="R57" t="n">
        <v>36.38</v>
      </c>
      <c r="S57" t="n">
        <v>29.8</v>
      </c>
      <c r="T57" t="n">
        <v>2208.2</v>
      </c>
      <c r="U57" t="n">
        <v>0.82</v>
      </c>
      <c r="V57" t="n">
        <v>0.86</v>
      </c>
      <c r="W57" t="n">
        <v>2.36</v>
      </c>
      <c r="X57" t="n">
        <v>0.13</v>
      </c>
      <c r="Y57" t="n">
        <v>1</v>
      </c>
      <c r="Z57" t="n">
        <v>10</v>
      </c>
      <c r="AA57" t="n">
        <v>343.934763747652</v>
      </c>
      <c r="AB57" t="n">
        <v>470.5867170904351</v>
      </c>
      <c r="AC57" t="n">
        <v>425.6745812839287</v>
      </c>
      <c r="AD57" t="n">
        <v>343934.763747652</v>
      </c>
      <c r="AE57" t="n">
        <v>470586.717090435</v>
      </c>
      <c r="AF57" t="n">
        <v>2.782116757874749e-06</v>
      </c>
      <c r="AG57" t="n">
        <v>12.00520833333333</v>
      </c>
      <c r="AH57" t="n">
        <v>425674.5812839287</v>
      </c>
    </row>
    <row r="58">
      <c r="A58" t="n">
        <v>56</v>
      </c>
      <c r="B58" t="n">
        <v>110</v>
      </c>
      <c r="C58" t="inlineStr">
        <is>
          <t xml:space="preserve">CONCLUIDO	</t>
        </is>
      </c>
      <c r="D58" t="n">
        <v>7.2333</v>
      </c>
      <c r="E58" t="n">
        <v>13.82</v>
      </c>
      <c r="F58" t="n">
        <v>10.87</v>
      </c>
      <c r="G58" t="n">
        <v>81.56</v>
      </c>
      <c r="H58" t="n">
        <v>1.13</v>
      </c>
      <c r="I58" t="n">
        <v>8</v>
      </c>
      <c r="J58" t="n">
        <v>236.81</v>
      </c>
      <c r="K58" t="n">
        <v>56.13</v>
      </c>
      <c r="L58" t="n">
        <v>15</v>
      </c>
      <c r="M58" t="n">
        <v>4</v>
      </c>
      <c r="N58" t="n">
        <v>55.68</v>
      </c>
      <c r="O58" t="n">
        <v>29440.33</v>
      </c>
      <c r="P58" t="n">
        <v>128.97</v>
      </c>
      <c r="Q58" t="n">
        <v>623.99</v>
      </c>
      <c r="R58" t="n">
        <v>36.22</v>
      </c>
      <c r="S58" t="n">
        <v>29.8</v>
      </c>
      <c r="T58" t="n">
        <v>2128.41</v>
      </c>
      <c r="U58" t="n">
        <v>0.82</v>
      </c>
      <c r="V58" t="n">
        <v>0.86</v>
      </c>
      <c r="W58" t="n">
        <v>2.36</v>
      </c>
      <c r="X58" t="n">
        <v>0.13</v>
      </c>
      <c r="Y58" t="n">
        <v>1</v>
      </c>
      <c r="Z58" t="n">
        <v>10</v>
      </c>
      <c r="AA58" t="n">
        <v>342.4693397415527</v>
      </c>
      <c r="AB58" t="n">
        <v>468.5816593153457</v>
      </c>
      <c r="AC58" t="n">
        <v>423.8608834087777</v>
      </c>
      <c r="AD58" t="n">
        <v>342469.3397415528</v>
      </c>
      <c r="AE58" t="n">
        <v>468581.6593153457</v>
      </c>
      <c r="AF58" t="n">
        <v>2.782847739681863e-06</v>
      </c>
      <c r="AG58" t="n">
        <v>11.99652777777778</v>
      </c>
      <c r="AH58" t="n">
        <v>423860.8834087777</v>
      </c>
    </row>
    <row r="59">
      <c r="A59" t="n">
        <v>57</v>
      </c>
      <c r="B59" t="n">
        <v>110</v>
      </c>
      <c r="C59" t="inlineStr">
        <is>
          <t xml:space="preserve">CONCLUIDO	</t>
        </is>
      </c>
      <c r="D59" t="n">
        <v>7.2647</v>
      </c>
      <c r="E59" t="n">
        <v>13.77</v>
      </c>
      <c r="F59" t="n">
        <v>10.86</v>
      </c>
      <c r="G59" t="n">
        <v>93.06</v>
      </c>
      <c r="H59" t="n">
        <v>1.14</v>
      </c>
      <c r="I59" t="n">
        <v>7</v>
      </c>
      <c r="J59" t="n">
        <v>237.24</v>
      </c>
      <c r="K59" t="n">
        <v>56.13</v>
      </c>
      <c r="L59" t="n">
        <v>15.25</v>
      </c>
      <c r="M59" t="n">
        <v>4</v>
      </c>
      <c r="N59" t="n">
        <v>55.86</v>
      </c>
      <c r="O59" t="n">
        <v>29493.67</v>
      </c>
      <c r="P59" t="n">
        <v>127.33</v>
      </c>
      <c r="Q59" t="n">
        <v>623.97</v>
      </c>
      <c r="R59" t="n">
        <v>35.78</v>
      </c>
      <c r="S59" t="n">
        <v>29.8</v>
      </c>
      <c r="T59" t="n">
        <v>1911.04</v>
      </c>
      <c r="U59" t="n">
        <v>0.83</v>
      </c>
      <c r="V59" t="n">
        <v>0.86</v>
      </c>
      <c r="W59" t="n">
        <v>2.36</v>
      </c>
      <c r="X59" t="n">
        <v>0.11</v>
      </c>
      <c r="Y59" t="n">
        <v>1</v>
      </c>
      <c r="Z59" t="n">
        <v>10</v>
      </c>
      <c r="AA59" t="n">
        <v>340.5990770393556</v>
      </c>
      <c r="AB59" t="n">
        <v>466.0226833760324</v>
      </c>
      <c r="AC59" t="n">
        <v>421.5461325415671</v>
      </c>
      <c r="AD59" t="n">
        <v>340599.0770393556</v>
      </c>
      <c r="AE59" t="n">
        <v>466022.6833760324</v>
      </c>
      <c r="AF59" t="n">
        <v>2.794928175862584e-06</v>
      </c>
      <c r="AG59" t="n">
        <v>11.953125</v>
      </c>
      <c r="AH59" t="n">
        <v>421546.1325415671</v>
      </c>
    </row>
    <row r="60">
      <c r="A60" t="n">
        <v>58</v>
      </c>
      <c r="B60" t="n">
        <v>110</v>
      </c>
      <c r="C60" t="inlineStr">
        <is>
          <t xml:space="preserve">CONCLUIDO	</t>
        </is>
      </c>
      <c r="D60" t="n">
        <v>7.2584</v>
      </c>
      <c r="E60" t="n">
        <v>13.78</v>
      </c>
      <c r="F60" t="n">
        <v>10.87</v>
      </c>
      <c r="G60" t="n">
        <v>93.16</v>
      </c>
      <c r="H60" t="n">
        <v>1.16</v>
      </c>
      <c r="I60" t="n">
        <v>7</v>
      </c>
      <c r="J60" t="n">
        <v>237.67</v>
      </c>
      <c r="K60" t="n">
        <v>56.13</v>
      </c>
      <c r="L60" t="n">
        <v>15.5</v>
      </c>
      <c r="M60" t="n">
        <v>3</v>
      </c>
      <c r="N60" t="n">
        <v>56.05</v>
      </c>
      <c r="O60" t="n">
        <v>29547.07</v>
      </c>
      <c r="P60" t="n">
        <v>127.58</v>
      </c>
      <c r="Q60" t="n">
        <v>623.97</v>
      </c>
      <c r="R60" t="n">
        <v>36.04</v>
      </c>
      <c r="S60" t="n">
        <v>29.8</v>
      </c>
      <c r="T60" t="n">
        <v>2043.48</v>
      </c>
      <c r="U60" t="n">
        <v>0.83</v>
      </c>
      <c r="V60" t="n">
        <v>0.86</v>
      </c>
      <c r="W60" t="n">
        <v>2.37</v>
      </c>
      <c r="X60" t="n">
        <v>0.12</v>
      </c>
      <c r="Y60" t="n">
        <v>1</v>
      </c>
      <c r="Z60" t="n">
        <v>10</v>
      </c>
      <c r="AA60" t="n">
        <v>340.9448675168823</v>
      </c>
      <c r="AB60" t="n">
        <v>466.4958091625836</v>
      </c>
      <c r="AC60" t="n">
        <v>421.9741038670861</v>
      </c>
      <c r="AD60" t="n">
        <v>340944.8675168823</v>
      </c>
      <c r="AE60" t="n">
        <v>466495.8091625836</v>
      </c>
      <c r="AF60" t="n">
        <v>2.792504394081102e-06</v>
      </c>
      <c r="AG60" t="n">
        <v>11.96180555555556</v>
      </c>
      <c r="AH60" t="n">
        <v>421974.1038670861</v>
      </c>
    </row>
    <row r="61">
      <c r="A61" t="n">
        <v>59</v>
      </c>
      <c r="B61" t="n">
        <v>110</v>
      </c>
      <c r="C61" t="inlineStr">
        <is>
          <t xml:space="preserve">CONCLUIDO	</t>
        </is>
      </c>
      <c r="D61" t="n">
        <v>7.2592</v>
      </c>
      <c r="E61" t="n">
        <v>13.78</v>
      </c>
      <c r="F61" t="n">
        <v>10.87</v>
      </c>
      <c r="G61" t="n">
        <v>93.15000000000001</v>
      </c>
      <c r="H61" t="n">
        <v>1.18</v>
      </c>
      <c r="I61" t="n">
        <v>7</v>
      </c>
      <c r="J61" t="n">
        <v>238.11</v>
      </c>
      <c r="K61" t="n">
        <v>56.13</v>
      </c>
      <c r="L61" t="n">
        <v>15.75</v>
      </c>
      <c r="M61" t="n">
        <v>3</v>
      </c>
      <c r="N61" t="n">
        <v>56.23</v>
      </c>
      <c r="O61" t="n">
        <v>29600.54</v>
      </c>
      <c r="P61" t="n">
        <v>127.97</v>
      </c>
      <c r="Q61" t="n">
        <v>624</v>
      </c>
      <c r="R61" t="n">
        <v>36</v>
      </c>
      <c r="S61" t="n">
        <v>29.8</v>
      </c>
      <c r="T61" t="n">
        <v>2022.91</v>
      </c>
      <c r="U61" t="n">
        <v>0.83</v>
      </c>
      <c r="V61" t="n">
        <v>0.86</v>
      </c>
      <c r="W61" t="n">
        <v>2.37</v>
      </c>
      <c r="X61" t="n">
        <v>0.12</v>
      </c>
      <c r="Y61" t="n">
        <v>1</v>
      </c>
      <c r="Z61" t="n">
        <v>10</v>
      </c>
      <c r="AA61" t="n">
        <v>341.2220331456624</v>
      </c>
      <c r="AB61" t="n">
        <v>466.875039403565</v>
      </c>
      <c r="AC61" t="n">
        <v>422.3171409061212</v>
      </c>
      <c r="AD61" t="n">
        <v>341222.0331456623</v>
      </c>
      <c r="AE61" t="n">
        <v>466875.039403565</v>
      </c>
      <c r="AF61" t="n">
        <v>2.792812175894623e-06</v>
      </c>
      <c r="AG61" t="n">
        <v>11.96180555555556</v>
      </c>
      <c r="AH61" t="n">
        <v>422317.1409061212</v>
      </c>
    </row>
    <row r="62">
      <c r="A62" t="n">
        <v>60</v>
      </c>
      <c r="B62" t="n">
        <v>110</v>
      </c>
      <c r="C62" t="inlineStr">
        <is>
          <t xml:space="preserve">CONCLUIDO	</t>
        </is>
      </c>
      <c r="D62" t="n">
        <v>7.2572</v>
      </c>
      <c r="E62" t="n">
        <v>13.78</v>
      </c>
      <c r="F62" t="n">
        <v>10.87</v>
      </c>
      <c r="G62" t="n">
        <v>93.18000000000001</v>
      </c>
      <c r="H62" t="n">
        <v>1.19</v>
      </c>
      <c r="I62" t="n">
        <v>7</v>
      </c>
      <c r="J62" t="n">
        <v>238.54</v>
      </c>
      <c r="K62" t="n">
        <v>56.13</v>
      </c>
      <c r="L62" t="n">
        <v>16</v>
      </c>
      <c r="M62" t="n">
        <v>2</v>
      </c>
      <c r="N62" t="n">
        <v>56.41</v>
      </c>
      <c r="O62" t="n">
        <v>29654.08</v>
      </c>
      <c r="P62" t="n">
        <v>128.12</v>
      </c>
      <c r="Q62" t="n">
        <v>624</v>
      </c>
      <c r="R62" t="n">
        <v>36.06</v>
      </c>
      <c r="S62" t="n">
        <v>29.8</v>
      </c>
      <c r="T62" t="n">
        <v>2053.2</v>
      </c>
      <c r="U62" t="n">
        <v>0.83</v>
      </c>
      <c r="V62" t="n">
        <v>0.86</v>
      </c>
      <c r="W62" t="n">
        <v>2.37</v>
      </c>
      <c r="X62" t="n">
        <v>0.12</v>
      </c>
      <c r="Y62" t="n">
        <v>1</v>
      </c>
      <c r="Z62" t="n">
        <v>10</v>
      </c>
      <c r="AA62" t="n">
        <v>341.3726085587674</v>
      </c>
      <c r="AB62" t="n">
        <v>467.0810633266937</v>
      </c>
      <c r="AC62" t="n">
        <v>422.5035021951829</v>
      </c>
      <c r="AD62" t="n">
        <v>341372.6085587674</v>
      </c>
      <c r="AE62" t="n">
        <v>467081.0633266937</v>
      </c>
      <c r="AF62" t="n">
        <v>2.792042721360819e-06</v>
      </c>
      <c r="AG62" t="n">
        <v>11.96180555555556</v>
      </c>
      <c r="AH62" t="n">
        <v>422503.502195183</v>
      </c>
    </row>
    <row r="63">
      <c r="A63" t="n">
        <v>61</v>
      </c>
      <c r="B63" t="n">
        <v>110</v>
      </c>
      <c r="C63" t="inlineStr">
        <is>
          <t xml:space="preserve">CONCLUIDO	</t>
        </is>
      </c>
      <c r="D63" t="n">
        <v>7.2557</v>
      </c>
      <c r="E63" t="n">
        <v>13.78</v>
      </c>
      <c r="F63" t="n">
        <v>10.87</v>
      </c>
      <c r="G63" t="n">
        <v>93.2</v>
      </c>
      <c r="H63" t="n">
        <v>1.21</v>
      </c>
      <c r="I63" t="n">
        <v>7</v>
      </c>
      <c r="J63" t="n">
        <v>238.97</v>
      </c>
      <c r="K63" t="n">
        <v>56.13</v>
      </c>
      <c r="L63" t="n">
        <v>16.25</v>
      </c>
      <c r="M63" t="n">
        <v>2</v>
      </c>
      <c r="N63" t="n">
        <v>56.6</v>
      </c>
      <c r="O63" t="n">
        <v>29707.68</v>
      </c>
      <c r="P63" t="n">
        <v>128.39</v>
      </c>
      <c r="Q63" t="n">
        <v>623.97</v>
      </c>
      <c r="R63" t="n">
        <v>36.17</v>
      </c>
      <c r="S63" t="n">
        <v>29.8</v>
      </c>
      <c r="T63" t="n">
        <v>2110.44</v>
      </c>
      <c r="U63" t="n">
        <v>0.82</v>
      </c>
      <c r="V63" t="n">
        <v>0.86</v>
      </c>
      <c r="W63" t="n">
        <v>2.37</v>
      </c>
      <c r="X63" t="n">
        <v>0.13</v>
      </c>
      <c r="Y63" t="n">
        <v>1</v>
      </c>
      <c r="Z63" t="n">
        <v>10</v>
      </c>
      <c r="AA63" t="n">
        <v>341.6037235791519</v>
      </c>
      <c r="AB63" t="n">
        <v>467.397285093659</v>
      </c>
      <c r="AC63" t="n">
        <v>422.7895442005291</v>
      </c>
      <c r="AD63" t="n">
        <v>341603.7235791519</v>
      </c>
      <c r="AE63" t="n">
        <v>467397.285093659</v>
      </c>
      <c r="AF63" t="n">
        <v>2.791465630460466e-06</v>
      </c>
      <c r="AG63" t="n">
        <v>11.96180555555556</v>
      </c>
      <c r="AH63" t="n">
        <v>422789.5442005291</v>
      </c>
    </row>
    <row r="64">
      <c r="A64" t="n">
        <v>62</v>
      </c>
      <c r="B64" t="n">
        <v>110</v>
      </c>
      <c r="C64" t="inlineStr">
        <is>
          <t xml:space="preserve">CONCLUIDO	</t>
        </is>
      </c>
      <c r="D64" t="n">
        <v>7.2535</v>
      </c>
      <c r="E64" t="n">
        <v>13.79</v>
      </c>
      <c r="F64" t="n">
        <v>10.88</v>
      </c>
      <c r="G64" t="n">
        <v>93.23999999999999</v>
      </c>
      <c r="H64" t="n">
        <v>1.23</v>
      </c>
      <c r="I64" t="n">
        <v>7</v>
      </c>
      <c r="J64" t="n">
        <v>239.41</v>
      </c>
      <c r="K64" t="n">
        <v>56.13</v>
      </c>
      <c r="L64" t="n">
        <v>16.5</v>
      </c>
      <c r="M64" t="n">
        <v>0</v>
      </c>
      <c r="N64" t="n">
        <v>56.78</v>
      </c>
      <c r="O64" t="n">
        <v>29761.35</v>
      </c>
      <c r="P64" t="n">
        <v>128.71</v>
      </c>
      <c r="Q64" t="n">
        <v>623.97</v>
      </c>
      <c r="R64" t="n">
        <v>36.26</v>
      </c>
      <c r="S64" t="n">
        <v>29.8</v>
      </c>
      <c r="T64" t="n">
        <v>2153.96</v>
      </c>
      <c r="U64" t="n">
        <v>0.82</v>
      </c>
      <c r="V64" t="n">
        <v>0.86</v>
      </c>
      <c r="W64" t="n">
        <v>2.37</v>
      </c>
      <c r="X64" t="n">
        <v>0.13</v>
      </c>
      <c r="Y64" t="n">
        <v>1</v>
      </c>
      <c r="Z64" t="n">
        <v>10</v>
      </c>
      <c r="AA64" t="n">
        <v>341.9247878561438</v>
      </c>
      <c r="AB64" t="n">
        <v>467.8365794017955</v>
      </c>
      <c r="AC64" t="n">
        <v>423.1869128764504</v>
      </c>
      <c r="AD64" t="n">
        <v>341924.7878561438</v>
      </c>
      <c r="AE64" t="n">
        <v>467836.5794017955</v>
      </c>
      <c r="AF64" t="n">
        <v>2.790619230473282e-06</v>
      </c>
      <c r="AG64" t="n">
        <v>11.97048611111111</v>
      </c>
      <c r="AH64" t="n">
        <v>423186.9128764505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2024-09-24T15:29:44Z</dcterms:created>
  <dcterms:modified xmlns:dcterms="http://purl.org/dc/terms/" xmlns:xsi="http://www.w3.org/2001/XMLSchema-instance" xsi:type="dcterms:W3CDTF">2024-09-24T15:29:44Z</dcterms:modified>
</cp:coreProperties>
</file>