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xVal>
          <yVal>
            <numRef>
              <f>gráficos!$B$7:$B$860</f>
              <numCache>
                <formatCode>General</formatCode>
                <ptCount val="8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  <c r="AA2" t="n">
        <v>318.3183364490471</v>
      </c>
      <c r="AB2" t="n">
        <v>435.5371911434711</v>
      </c>
      <c r="AC2" t="n">
        <v>393.9701329010245</v>
      </c>
      <c r="AD2" t="n">
        <v>318318.3364490471</v>
      </c>
      <c r="AE2" t="n">
        <v>435537.1911434711</v>
      </c>
      <c r="AF2" t="n">
        <v>2.906761722928936e-06</v>
      </c>
      <c r="AG2" t="n">
        <v>9.674479166666666</v>
      </c>
      <c r="AH2" t="n">
        <v>393970.1329010245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  <c r="AA3" t="n">
        <v>287.2756735673737</v>
      </c>
      <c r="AB3" t="n">
        <v>393.063250283134</v>
      </c>
      <c r="AC3" t="n">
        <v>355.5498453438476</v>
      </c>
      <c r="AD3" t="n">
        <v>287275.6735673737</v>
      </c>
      <c r="AE3" t="n">
        <v>393063.2502831341</v>
      </c>
      <c r="AF3" t="n">
        <v>3.189987982181115e-06</v>
      </c>
      <c r="AG3" t="n">
        <v>8.815104166666666</v>
      </c>
      <c r="AH3" t="n">
        <v>355549.8453438475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  <c r="AA4" t="n">
        <v>264.5013858104531</v>
      </c>
      <c r="AB4" t="n">
        <v>361.9024650434499</v>
      </c>
      <c r="AC4" t="n">
        <v>327.363001713002</v>
      </c>
      <c r="AD4" t="n">
        <v>264501.3858104531</v>
      </c>
      <c r="AE4" t="n">
        <v>361902.4650434499</v>
      </c>
      <c r="AF4" t="n">
        <v>3.385801928422253e-06</v>
      </c>
      <c r="AG4" t="n">
        <v>8.307291666666666</v>
      </c>
      <c r="AH4" t="n">
        <v>327363.001713002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  <c r="AA5" t="n">
        <v>257.1177851145007</v>
      </c>
      <c r="AB5" t="n">
        <v>351.7998968296085</v>
      </c>
      <c r="AC5" t="n">
        <v>318.2246084305519</v>
      </c>
      <c r="AD5" t="n">
        <v>257117.7851145007</v>
      </c>
      <c r="AE5" t="n">
        <v>351799.8968296085</v>
      </c>
      <c r="AF5" t="n">
        <v>3.536139014188773e-06</v>
      </c>
      <c r="AG5" t="n">
        <v>7.94921875</v>
      </c>
      <c r="AH5" t="n">
        <v>318224.6084305519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  <c r="AA6" t="n">
        <v>240.5196048739843</v>
      </c>
      <c r="AB6" t="n">
        <v>329.0895343645133</v>
      </c>
      <c r="AC6" t="n">
        <v>297.6816910849245</v>
      </c>
      <c r="AD6" t="n">
        <v>240519.6048739843</v>
      </c>
      <c r="AE6" t="n">
        <v>329089.5343645134</v>
      </c>
      <c r="AF6" t="n">
        <v>3.641387930595843e-06</v>
      </c>
      <c r="AG6" t="n">
        <v>7.721354166666667</v>
      </c>
      <c r="AH6" t="n">
        <v>297681.6910849245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  <c r="AA7" t="n">
        <v>236.4231797189613</v>
      </c>
      <c r="AB7" t="n">
        <v>323.4846247458905</v>
      </c>
      <c r="AC7" t="n">
        <v>292.6117061737611</v>
      </c>
      <c r="AD7" t="n">
        <v>236423.1797189613</v>
      </c>
      <c r="AE7" t="n">
        <v>323484.6247458905</v>
      </c>
      <c r="AF7" t="n">
        <v>3.738603897289447e-06</v>
      </c>
      <c r="AG7" t="n">
        <v>7.51953125</v>
      </c>
      <c r="AH7" t="n">
        <v>292611.7061737612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  <c r="AA8" t="n">
        <v>233.7865081919231</v>
      </c>
      <c r="AB8" t="n">
        <v>319.8770144408605</v>
      </c>
      <c r="AC8" t="n">
        <v>289.3484011329292</v>
      </c>
      <c r="AD8" t="n">
        <v>233786.5081919231</v>
      </c>
      <c r="AE8" t="n">
        <v>319877.0144408605</v>
      </c>
      <c r="AF8" t="n">
        <v>3.797123504073025e-06</v>
      </c>
      <c r="AG8" t="n">
        <v>7.40234375</v>
      </c>
      <c r="AH8" t="n">
        <v>289348.4011329291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  <c r="AA9" t="n">
        <v>231.5432642205108</v>
      </c>
      <c r="AB9" t="n">
        <v>316.8077090742362</v>
      </c>
      <c r="AC9" t="n">
        <v>286.5720259626974</v>
      </c>
      <c r="AD9" t="n">
        <v>231543.2642205108</v>
      </c>
      <c r="AE9" t="n">
        <v>316807.7090742362</v>
      </c>
      <c r="AF9" t="n">
        <v>3.85521123183975e-06</v>
      </c>
      <c r="AG9" t="n">
        <v>7.291666666666667</v>
      </c>
      <c r="AH9" t="n">
        <v>286572.0259626974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  <c r="AA10" t="n">
        <v>217.1357353766964</v>
      </c>
      <c r="AB10" t="n">
        <v>297.0946924948263</v>
      </c>
      <c r="AC10" t="n">
        <v>268.7403920182275</v>
      </c>
      <c r="AD10" t="n">
        <v>217135.7353766964</v>
      </c>
      <c r="AE10" t="n">
        <v>297094.6924948263</v>
      </c>
      <c r="AF10" t="n">
        <v>3.91636530062613e-06</v>
      </c>
      <c r="AG10" t="n">
        <v>7.180989583333333</v>
      </c>
      <c r="AH10" t="n">
        <v>268740.3920182274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  <c r="AA11" t="n">
        <v>215.654418295078</v>
      </c>
      <c r="AB11" t="n">
        <v>295.0678891126596</v>
      </c>
      <c r="AC11" t="n">
        <v>266.9070239062177</v>
      </c>
      <c r="AD11" t="n">
        <v>215654.418295078</v>
      </c>
      <c r="AE11" t="n">
        <v>295067.8891126596</v>
      </c>
      <c r="AF11" t="n">
        <v>3.956227733881661e-06</v>
      </c>
      <c r="AG11" t="n">
        <v>7.109375</v>
      </c>
      <c r="AH11" t="n">
        <v>266907.0239062177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213.6736193603051</v>
      </c>
      <c r="AB12" t="n">
        <v>292.3576726234232</v>
      </c>
      <c r="AC12" t="n">
        <v>264.4554666749004</v>
      </c>
      <c r="AD12" t="n">
        <v>213673.6193603051</v>
      </c>
      <c r="AE12" t="n">
        <v>292357.6726234232</v>
      </c>
      <c r="AF12" t="n">
        <v>4.007621336887164e-06</v>
      </c>
      <c r="AG12" t="n">
        <v>7.018229166666667</v>
      </c>
      <c r="AH12" t="n">
        <v>264455.4666749004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  <c r="AA13" t="n">
        <v>212.621408729914</v>
      </c>
      <c r="AB13" t="n">
        <v>290.9179916186659</v>
      </c>
      <c r="AC13" t="n">
        <v>263.1531868046317</v>
      </c>
      <c r="AD13" t="n">
        <v>212621.408729914</v>
      </c>
      <c r="AE13" t="n">
        <v>290917.9916186659</v>
      </c>
      <c r="AF13" t="n">
        <v>4.026235322513527e-06</v>
      </c>
      <c r="AG13" t="n">
        <v>6.985677083333333</v>
      </c>
      <c r="AH13" t="n">
        <v>263153.1868046317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  <c r="AA14" t="n">
        <v>211.0940454534863</v>
      </c>
      <c r="AB14" t="n">
        <v>288.8281858013464</v>
      </c>
      <c r="AC14" t="n">
        <v>261.2628291214556</v>
      </c>
      <c r="AD14" t="n">
        <v>211094.0454534863</v>
      </c>
      <c r="AE14" t="n">
        <v>288828.1858013464</v>
      </c>
      <c r="AF14" t="n">
        <v>4.064845306620183e-06</v>
      </c>
      <c r="AG14" t="n">
        <v>6.9140625</v>
      </c>
      <c r="AH14" t="n">
        <v>261262.8291214557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  <c r="AA15" t="n">
        <v>210.2030334561348</v>
      </c>
      <c r="AB15" t="n">
        <v>287.6090638778957</v>
      </c>
      <c r="AC15" t="n">
        <v>260.1600584833303</v>
      </c>
      <c r="AD15" t="n">
        <v>210203.0334561348</v>
      </c>
      <c r="AE15" t="n">
        <v>287609.0638778956</v>
      </c>
      <c r="AF15" t="n">
        <v>4.089548786384174e-06</v>
      </c>
      <c r="AG15" t="n">
        <v>6.875</v>
      </c>
      <c r="AH15" t="n">
        <v>260160.0584833303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  <c r="AA16" t="n">
        <v>209.1830620417576</v>
      </c>
      <c r="AB16" t="n">
        <v>286.2134939907825</v>
      </c>
      <c r="AC16" t="n">
        <v>258.8976798275481</v>
      </c>
      <c r="AD16" t="n">
        <v>209183.0620417576</v>
      </c>
      <c r="AE16" t="n">
        <v>286213.4939907825</v>
      </c>
      <c r="AF16" t="n">
        <v>4.113993138738051e-06</v>
      </c>
      <c r="AG16" t="n">
        <v>6.8359375</v>
      </c>
      <c r="AH16" t="n">
        <v>258897.6798275482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  <c r="AA17" t="n">
        <v>207.9495298626518</v>
      </c>
      <c r="AB17" t="n">
        <v>284.5257208437317</v>
      </c>
      <c r="AC17" t="n">
        <v>257.3709853808468</v>
      </c>
      <c r="AD17" t="n">
        <v>207949.5298626517</v>
      </c>
      <c r="AE17" t="n">
        <v>284525.7208437317</v>
      </c>
      <c r="AF17" t="n">
        <v>4.139085309617209e-06</v>
      </c>
      <c r="AG17" t="n">
        <v>6.790364583333333</v>
      </c>
      <c r="AH17" t="n">
        <v>257370.9853808468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  <c r="AA18" t="n">
        <v>206.9548901874127</v>
      </c>
      <c r="AB18" t="n">
        <v>283.1648109596647</v>
      </c>
      <c r="AC18" t="n">
        <v>256.1399588260658</v>
      </c>
      <c r="AD18" t="n">
        <v>206954.8901874127</v>
      </c>
      <c r="AE18" t="n">
        <v>283164.8109596648</v>
      </c>
      <c r="AF18" t="n">
        <v>4.161456642690193e-06</v>
      </c>
      <c r="AG18" t="n">
        <v>6.7578125</v>
      </c>
      <c r="AH18" t="n">
        <v>256139.9588260658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206.9604331621713</v>
      </c>
      <c r="AB19" t="n">
        <v>283.1723951022682</v>
      </c>
      <c r="AC19" t="n">
        <v>256.1468191487436</v>
      </c>
      <c r="AD19" t="n">
        <v>206960.4331621713</v>
      </c>
      <c r="AE19" t="n">
        <v>283172.3951022683</v>
      </c>
      <c r="AF19" t="n">
        <v>4.158476677473907e-06</v>
      </c>
      <c r="AG19" t="n">
        <v>6.764322916666667</v>
      </c>
      <c r="AH19" t="n">
        <v>256146.8191487436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  <c r="AA20" t="n">
        <v>205.6628808987408</v>
      </c>
      <c r="AB20" t="n">
        <v>281.3970268514778</v>
      </c>
      <c r="AC20" t="n">
        <v>254.540889552063</v>
      </c>
      <c r="AD20" t="n">
        <v>205662.8808987408</v>
      </c>
      <c r="AE20" t="n">
        <v>281397.0268514778</v>
      </c>
      <c r="AF20" t="n">
        <v>4.183180157237898e-06</v>
      </c>
      <c r="AG20" t="n">
        <v>6.71875</v>
      </c>
      <c r="AH20" t="n">
        <v>254540.889552063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  <c r="AA21" t="n">
        <v>204.6583012153741</v>
      </c>
      <c r="AB21" t="n">
        <v>280.0225166097683</v>
      </c>
      <c r="AC21" t="n">
        <v>253.2975606386847</v>
      </c>
      <c r="AD21" t="n">
        <v>204658.3012153741</v>
      </c>
      <c r="AE21" t="n">
        <v>280022.5166097683</v>
      </c>
      <c r="AF21" t="n">
        <v>4.209006522445705e-06</v>
      </c>
      <c r="AG21" t="n">
        <v>6.6796875</v>
      </c>
      <c r="AH21" t="n">
        <v>253297.5606386847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  <c r="AA22" t="n">
        <v>204.4868249617406</v>
      </c>
      <c r="AB22" t="n">
        <v>279.7878952345488</v>
      </c>
      <c r="AC22" t="n">
        <v>253.0853311982228</v>
      </c>
      <c r="AD22" t="n">
        <v>204486.8249617406</v>
      </c>
      <c r="AE22" t="n">
        <v>279787.8952345488</v>
      </c>
      <c r="AF22" t="n">
        <v>4.206156120934476e-06</v>
      </c>
      <c r="AG22" t="n">
        <v>6.686197916666667</v>
      </c>
      <c r="AH22" t="n">
        <v>253085.3311982228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203.2703486099145</v>
      </c>
      <c r="AB23" t="n">
        <v>278.1234586228321</v>
      </c>
      <c r="AC23" t="n">
        <v>251.5797460806764</v>
      </c>
      <c r="AD23" t="n">
        <v>203270.3486099145</v>
      </c>
      <c r="AE23" t="n">
        <v>278123.4586228321</v>
      </c>
      <c r="AF23" t="n">
        <v>4.237121846442834e-06</v>
      </c>
      <c r="AG23" t="n">
        <v>6.634114583333333</v>
      </c>
      <c r="AH23" t="n">
        <v>251579.7460806764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  <c r="AA24" t="n">
        <v>203.0978796140369</v>
      </c>
      <c r="AB24" t="n">
        <v>277.8874789338774</v>
      </c>
      <c r="AC24" t="n">
        <v>251.3662879620359</v>
      </c>
      <c r="AD24" t="n">
        <v>203097.8796140369</v>
      </c>
      <c r="AE24" t="n">
        <v>277887.4789338774</v>
      </c>
      <c r="AF24" t="n">
        <v>4.229607151549592e-06</v>
      </c>
      <c r="AG24" t="n">
        <v>6.647135416666667</v>
      </c>
      <c r="AH24" t="n">
        <v>251366.2879620359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201.9172393101077</v>
      </c>
      <c r="AB25" t="n">
        <v>276.2720747838681</v>
      </c>
      <c r="AC25" t="n">
        <v>249.905055716869</v>
      </c>
      <c r="AD25" t="n">
        <v>201917.2393101077</v>
      </c>
      <c r="AE25" t="n">
        <v>276272.0747838681</v>
      </c>
      <c r="AF25" t="n">
        <v>4.256124523184365e-06</v>
      </c>
      <c r="AG25" t="n">
        <v>6.608072916666667</v>
      </c>
      <c r="AH25" t="n">
        <v>249905.055716869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  <c r="AA26" t="n">
        <v>189.2613090882592</v>
      </c>
      <c r="AB26" t="n">
        <v>258.9556727141079</v>
      </c>
      <c r="AC26" t="n">
        <v>234.2413067569183</v>
      </c>
      <c r="AD26" t="n">
        <v>189261.3090882592</v>
      </c>
      <c r="AE26" t="n">
        <v>258955.6727141079</v>
      </c>
      <c r="AF26" t="n">
        <v>4.262084453616936e-06</v>
      </c>
      <c r="AG26" t="n">
        <v>6.595052083333333</v>
      </c>
      <c r="AH26" t="n">
        <v>234241.3067569183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  <c r="AA27" t="n">
        <v>200.704794338125</v>
      </c>
      <c r="AB27" t="n">
        <v>274.6131540839052</v>
      </c>
      <c r="AC27" t="n">
        <v>248.4044600802002</v>
      </c>
      <c r="AD27" t="n">
        <v>200704.794338125</v>
      </c>
      <c r="AE27" t="n">
        <v>274613.1540839052</v>
      </c>
      <c r="AF27" t="n">
        <v>4.260788816566377e-06</v>
      </c>
      <c r="AG27" t="n">
        <v>6.6015625</v>
      </c>
      <c r="AH27" t="n">
        <v>248404.4600802002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  <c r="AA28" t="n">
        <v>187.9319800434931</v>
      </c>
      <c r="AB28" t="n">
        <v>257.1368260692014</v>
      </c>
      <c r="AC28" t="n">
        <v>232.5960482830338</v>
      </c>
      <c r="AD28" t="n">
        <v>187931.9800434931</v>
      </c>
      <c r="AE28" t="n">
        <v>257136.8260692015</v>
      </c>
      <c r="AF28" t="n">
        <v>4.280612063439928e-06</v>
      </c>
      <c r="AG28" t="n">
        <v>6.569010416666667</v>
      </c>
      <c r="AH28" t="n">
        <v>232596.0482830338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  <c r="AA29" t="n">
        <v>187.6712936058873</v>
      </c>
      <c r="AB29" t="n">
        <v>256.7801433845955</v>
      </c>
      <c r="AC29" t="n">
        <v>232.2734068932392</v>
      </c>
      <c r="AD29" t="n">
        <v>187671.2936058873</v>
      </c>
      <c r="AE29" t="n">
        <v>256780.1433845955</v>
      </c>
      <c r="AF29" t="n">
        <v>4.285319544723625e-06</v>
      </c>
      <c r="AG29" t="n">
        <v>6.5625</v>
      </c>
      <c r="AH29" t="n">
        <v>232273.4068932392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186.9204690188871</v>
      </c>
      <c r="AB30" t="n">
        <v>255.7528320606193</v>
      </c>
      <c r="AC30" t="n">
        <v>231.3441407201825</v>
      </c>
      <c r="AD30" t="n">
        <v>186920.4690188871</v>
      </c>
      <c r="AE30" t="n">
        <v>255752.8320606193</v>
      </c>
      <c r="AF30" t="n">
        <v>4.279575553799481e-06</v>
      </c>
      <c r="AG30" t="n">
        <v>6.569010416666667</v>
      </c>
      <c r="AH30" t="n">
        <v>231344.1407201825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  <c r="AA31" t="n">
        <v>185.7073221712936</v>
      </c>
      <c r="AB31" t="n">
        <v>254.0929510234811</v>
      </c>
      <c r="AC31" t="n">
        <v>229.8426763995705</v>
      </c>
      <c r="AD31" t="n">
        <v>185707.3221712936</v>
      </c>
      <c r="AE31" t="n">
        <v>254092.9510234811</v>
      </c>
      <c r="AF31" t="n">
        <v>4.309202454355595e-06</v>
      </c>
      <c r="AG31" t="n">
        <v>6.5234375</v>
      </c>
      <c r="AH31" t="n">
        <v>229842.6763995705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  <c r="AA32" t="n">
        <v>185.4462008143559</v>
      </c>
      <c r="AB32" t="n">
        <v>253.7356732630577</v>
      </c>
      <c r="AC32" t="n">
        <v>229.5194967271594</v>
      </c>
      <c r="AD32" t="n">
        <v>185446.2008143559</v>
      </c>
      <c r="AE32" t="n">
        <v>253735.6732630577</v>
      </c>
      <c r="AF32" t="n">
        <v>4.311836916358399e-06</v>
      </c>
      <c r="AG32" t="n">
        <v>6.5234375</v>
      </c>
      <c r="AH32" t="n">
        <v>229519.4967271594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  <c r="AA33" t="n">
        <v>185.260245102902</v>
      </c>
      <c r="AB33" t="n">
        <v>253.4812404548597</v>
      </c>
      <c r="AC33" t="n">
        <v>229.289346629077</v>
      </c>
      <c r="AD33" t="n">
        <v>185260.245102902</v>
      </c>
      <c r="AE33" t="n">
        <v>253481.2404548597</v>
      </c>
      <c r="AF33" t="n">
        <v>4.307172622976387e-06</v>
      </c>
      <c r="AG33" t="n">
        <v>6.529947916666667</v>
      </c>
      <c r="AH33" t="n">
        <v>229289.346629077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185.1358121786309</v>
      </c>
      <c r="AB34" t="n">
        <v>253.3109858382788</v>
      </c>
      <c r="AC34" t="n">
        <v>229.1353408741487</v>
      </c>
      <c r="AD34" t="n">
        <v>185135.8121786308</v>
      </c>
      <c r="AE34" t="n">
        <v>253310.9858382788</v>
      </c>
      <c r="AF34" t="n">
        <v>4.308252320518519e-06</v>
      </c>
      <c r="AG34" t="n">
        <v>6.5234375</v>
      </c>
      <c r="AH34" t="n">
        <v>229135.3408741487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184.8781678006692</v>
      </c>
      <c r="AB35" t="n">
        <v>252.9584654338841</v>
      </c>
      <c r="AC35" t="n">
        <v>228.8164645223839</v>
      </c>
      <c r="AD35" t="n">
        <v>184878.1678006692</v>
      </c>
      <c r="AE35" t="n">
        <v>252958.4654338841</v>
      </c>
      <c r="AF35" t="n">
        <v>4.308727387437057e-06</v>
      </c>
      <c r="AG35" t="n">
        <v>6.5234375</v>
      </c>
      <c r="AH35" t="n">
        <v>228816.4645223839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  <c r="AA36" t="n">
        <v>184.6698166749117</v>
      </c>
      <c r="AB36" t="n">
        <v>252.6733902318199</v>
      </c>
      <c r="AC36" t="n">
        <v>228.558596497499</v>
      </c>
      <c r="AD36" t="n">
        <v>184669.8166749117</v>
      </c>
      <c r="AE36" t="n">
        <v>252673.3902318199</v>
      </c>
      <c r="AF36" t="n">
        <v>4.310066212389301e-06</v>
      </c>
      <c r="AG36" t="n">
        <v>6.5234375</v>
      </c>
      <c r="AH36" t="n">
        <v>228558.596497499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  <c r="AA37" t="n">
        <v>184.4777605434485</v>
      </c>
      <c r="AB37" t="n">
        <v>252.4106105598335</v>
      </c>
      <c r="AC37" t="n">
        <v>228.3208961485933</v>
      </c>
      <c r="AD37" t="n">
        <v>184477.7605434485</v>
      </c>
      <c r="AE37" t="n">
        <v>252410.6105598335</v>
      </c>
      <c r="AF37" t="n">
        <v>4.31054127930784e-06</v>
      </c>
      <c r="AG37" t="n">
        <v>6.5234375</v>
      </c>
      <c r="AH37" t="n">
        <v>228320.8961485933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  <c r="AA38" t="n">
        <v>184.6163756101259</v>
      </c>
      <c r="AB38" t="n">
        <v>252.6002698093266</v>
      </c>
      <c r="AC38" t="n">
        <v>228.4924545855033</v>
      </c>
      <c r="AD38" t="n">
        <v>184616.3756101259</v>
      </c>
      <c r="AE38" t="n">
        <v>252600.2698093266</v>
      </c>
      <c r="AF38" t="n">
        <v>4.306006549630883e-06</v>
      </c>
      <c r="AG38" t="n">
        <v>6.529947916666667</v>
      </c>
      <c r="AH38" t="n">
        <v>228492.4545855033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5.0659</v>
      </c>
      <c r="E2" t="n">
        <v>19.74</v>
      </c>
      <c r="F2" t="n">
        <v>9.69</v>
      </c>
      <c r="G2" t="n">
        <v>4.58</v>
      </c>
      <c r="H2" t="n">
        <v>0.06</v>
      </c>
      <c r="I2" t="n">
        <v>127</v>
      </c>
      <c r="J2" t="n">
        <v>296.65</v>
      </c>
      <c r="K2" t="n">
        <v>61.82</v>
      </c>
      <c r="L2" t="n">
        <v>1</v>
      </c>
      <c r="M2" t="n">
        <v>125</v>
      </c>
      <c r="N2" t="n">
        <v>83.83</v>
      </c>
      <c r="O2" t="n">
        <v>36821.52</v>
      </c>
      <c r="P2" t="n">
        <v>175.52</v>
      </c>
      <c r="Q2" t="n">
        <v>606.11</v>
      </c>
      <c r="R2" t="n">
        <v>106.09</v>
      </c>
      <c r="S2" t="n">
        <v>21.88</v>
      </c>
      <c r="T2" t="n">
        <v>40485.25</v>
      </c>
      <c r="U2" t="n">
        <v>0.21</v>
      </c>
      <c r="V2" t="n">
        <v>0.64</v>
      </c>
      <c r="W2" t="n">
        <v>1.2</v>
      </c>
      <c r="X2" t="n">
        <v>2.63</v>
      </c>
      <c r="Y2" t="n">
        <v>1</v>
      </c>
      <c r="Z2" t="n">
        <v>10</v>
      </c>
      <c r="AA2" t="n">
        <v>510.9628608776143</v>
      </c>
      <c r="AB2" t="n">
        <v>699.1219283432339</v>
      </c>
      <c r="AC2" t="n">
        <v>632.3987127259439</v>
      </c>
      <c r="AD2" t="n">
        <v>510962.8608776144</v>
      </c>
      <c r="AE2" t="n">
        <v>699121.9283432339</v>
      </c>
      <c r="AF2" t="n">
        <v>1.940747758630002e-06</v>
      </c>
      <c r="AG2" t="n">
        <v>12.8515625</v>
      </c>
      <c r="AH2" t="n">
        <v>632398.7127259439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5.8131</v>
      </c>
      <c r="E3" t="n">
        <v>17.2</v>
      </c>
      <c r="F3" t="n">
        <v>8.98</v>
      </c>
      <c r="G3" t="n">
        <v>5.73</v>
      </c>
      <c r="H3" t="n">
        <v>0.07000000000000001</v>
      </c>
      <c r="I3" t="n">
        <v>94</v>
      </c>
      <c r="J3" t="n">
        <v>297.17</v>
      </c>
      <c r="K3" t="n">
        <v>61.82</v>
      </c>
      <c r="L3" t="n">
        <v>1.25</v>
      </c>
      <c r="M3" t="n">
        <v>92</v>
      </c>
      <c r="N3" t="n">
        <v>84.09999999999999</v>
      </c>
      <c r="O3" t="n">
        <v>36885.7</v>
      </c>
      <c r="P3" t="n">
        <v>162.31</v>
      </c>
      <c r="Q3" t="n">
        <v>606.02</v>
      </c>
      <c r="R3" t="n">
        <v>84.04000000000001</v>
      </c>
      <c r="S3" t="n">
        <v>21.88</v>
      </c>
      <c r="T3" t="n">
        <v>29628.56</v>
      </c>
      <c r="U3" t="n">
        <v>0.26</v>
      </c>
      <c r="V3" t="n">
        <v>0.6899999999999999</v>
      </c>
      <c r="W3" t="n">
        <v>1.15</v>
      </c>
      <c r="X3" t="n">
        <v>1.92</v>
      </c>
      <c r="Y3" t="n">
        <v>1</v>
      </c>
      <c r="Z3" t="n">
        <v>10</v>
      </c>
      <c r="AA3" t="n">
        <v>423.904915228969</v>
      </c>
      <c r="AB3" t="n">
        <v>580.0054063812602</v>
      </c>
      <c r="AC3" t="n">
        <v>524.6505044389324</v>
      </c>
      <c r="AD3" t="n">
        <v>423904.915228969</v>
      </c>
      <c r="AE3" t="n">
        <v>580005.4063812601</v>
      </c>
      <c r="AF3" t="n">
        <v>2.227000295247057e-06</v>
      </c>
      <c r="AG3" t="n">
        <v>11.19791666666667</v>
      </c>
      <c r="AH3" t="n">
        <v>524650.5044389324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6.3571</v>
      </c>
      <c r="E4" t="n">
        <v>15.73</v>
      </c>
      <c r="F4" t="n">
        <v>8.57</v>
      </c>
      <c r="G4" t="n">
        <v>6.85</v>
      </c>
      <c r="H4" t="n">
        <v>0.09</v>
      </c>
      <c r="I4" t="n">
        <v>75</v>
      </c>
      <c r="J4" t="n">
        <v>297.7</v>
      </c>
      <c r="K4" t="n">
        <v>61.82</v>
      </c>
      <c r="L4" t="n">
        <v>1.5</v>
      </c>
      <c r="M4" t="n">
        <v>73</v>
      </c>
      <c r="N4" t="n">
        <v>84.37</v>
      </c>
      <c r="O4" t="n">
        <v>36949.99</v>
      </c>
      <c r="P4" t="n">
        <v>154.41</v>
      </c>
      <c r="Q4" t="n">
        <v>606.11</v>
      </c>
      <c r="R4" t="n">
        <v>71.16</v>
      </c>
      <c r="S4" t="n">
        <v>21.88</v>
      </c>
      <c r="T4" t="n">
        <v>23283.84</v>
      </c>
      <c r="U4" t="n">
        <v>0.31</v>
      </c>
      <c r="V4" t="n">
        <v>0.72</v>
      </c>
      <c r="W4" t="n">
        <v>1.11</v>
      </c>
      <c r="X4" t="n">
        <v>1.51</v>
      </c>
      <c r="Y4" t="n">
        <v>1</v>
      </c>
      <c r="Z4" t="n">
        <v>10</v>
      </c>
      <c r="AA4" t="n">
        <v>384.8986462561765</v>
      </c>
      <c r="AB4" t="n">
        <v>526.6353083375488</v>
      </c>
      <c r="AC4" t="n">
        <v>476.3739736471099</v>
      </c>
      <c r="AD4" t="n">
        <v>384898.6462561765</v>
      </c>
      <c r="AE4" t="n">
        <v>526635.3083375489</v>
      </c>
      <c r="AF4" t="n">
        <v>2.435406852955405e-06</v>
      </c>
      <c r="AG4" t="n">
        <v>10.24088541666667</v>
      </c>
      <c r="AH4" t="n">
        <v>476373.9736471099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6.785</v>
      </c>
      <c r="E5" t="n">
        <v>14.74</v>
      </c>
      <c r="F5" t="n">
        <v>8.300000000000001</v>
      </c>
      <c r="G5" t="n">
        <v>8.029999999999999</v>
      </c>
      <c r="H5" t="n">
        <v>0.1</v>
      </c>
      <c r="I5" t="n">
        <v>62</v>
      </c>
      <c r="J5" t="n">
        <v>298.22</v>
      </c>
      <c r="K5" t="n">
        <v>61.82</v>
      </c>
      <c r="L5" t="n">
        <v>1.75</v>
      </c>
      <c r="M5" t="n">
        <v>60</v>
      </c>
      <c r="N5" t="n">
        <v>84.65000000000001</v>
      </c>
      <c r="O5" t="n">
        <v>37014.39</v>
      </c>
      <c r="P5" t="n">
        <v>149.17</v>
      </c>
      <c r="Q5" t="n">
        <v>605.9299999999999</v>
      </c>
      <c r="R5" t="n">
        <v>62.45</v>
      </c>
      <c r="S5" t="n">
        <v>21.88</v>
      </c>
      <c r="T5" t="n">
        <v>18992.66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355.4759284756137</v>
      </c>
      <c r="AB5" t="n">
        <v>486.3778478314853</v>
      </c>
      <c r="AC5" t="n">
        <v>439.9586286700443</v>
      </c>
      <c r="AD5" t="n">
        <v>355475.9284756137</v>
      </c>
      <c r="AE5" t="n">
        <v>486377.8478314853</v>
      </c>
      <c r="AF5" t="n">
        <v>2.599335467005777e-06</v>
      </c>
      <c r="AG5" t="n">
        <v>9.596354166666666</v>
      </c>
      <c r="AH5" t="n">
        <v>439958.6286700444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7.0796</v>
      </c>
      <c r="E6" t="n">
        <v>14.12</v>
      </c>
      <c r="F6" t="n">
        <v>8.130000000000001</v>
      </c>
      <c r="G6" t="n">
        <v>9.029999999999999</v>
      </c>
      <c r="H6" t="n">
        <v>0.12</v>
      </c>
      <c r="I6" t="n">
        <v>54</v>
      </c>
      <c r="J6" t="n">
        <v>298.74</v>
      </c>
      <c r="K6" t="n">
        <v>61.82</v>
      </c>
      <c r="L6" t="n">
        <v>2</v>
      </c>
      <c r="M6" t="n">
        <v>52</v>
      </c>
      <c r="N6" t="n">
        <v>84.92</v>
      </c>
      <c r="O6" t="n">
        <v>37078.91</v>
      </c>
      <c r="P6" t="n">
        <v>145.79</v>
      </c>
      <c r="Q6" t="n">
        <v>605.88</v>
      </c>
      <c r="R6" t="n">
        <v>57.5</v>
      </c>
      <c r="S6" t="n">
        <v>21.88</v>
      </c>
      <c r="T6" t="n">
        <v>16555.82</v>
      </c>
      <c r="U6" t="n">
        <v>0.38</v>
      </c>
      <c r="V6" t="n">
        <v>0.76</v>
      </c>
      <c r="W6" t="n">
        <v>1.08</v>
      </c>
      <c r="X6" t="n">
        <v>1.07</v>
      </c>
      <c r="Y6" t="n">
        <v>1</v>
      </c>
      <c r="Z6" t="n">
        <v>10</v>
      </c>
      <c r="AA6" t="n">
        <v>332.5331432352585</v>
      </c>
      <c r="AB6" t="n">
        <v>454.9865169013815</v>
      </c>
      <c r="AC6" t="n">
        <v>411.5632423059</v>
      </c>
      <c r="AD6" t="n">
        <v>332533.1432352585</v>
      </c>
      <c r="AE6" t="n">
        <v>454986.5169013815</v>
      </c>
      <c r="AF6" t="n">
        <v>2.712196812411804e-06</v>
      </c>
      <c r="AG6" t="n">
        <v>9.192708333333334</v>
      </c>
      <c r="AH6" t="n">
        <v>411563.2423059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7.3567</v>
      </c>
      <c r="E7" t="n">
        <v>13.59</v>
      </c>
      <c r="F7" t="n">
        <v>7.98</v>
      </c>
      <c r="G7" t="n">
        <v>10.19</v>
      </c>
      <c r="H7" t="n">
        <v>0.13</v>
      </c>
      <c r="I7" t="n">
        <v>47</v>
      </c>
      <c r="J7" t="n">
        <v>299.26</v>
      </c>
      <c r="K7" t="n">
        <v>61.82</v>
      </c>
      <c r="L7" t="n">
        <v>2.25</v>
      </c>
      <c r="M7" t="n">
        <v>45</v>
      </c>
      <c r="N7" t="n">
        <v>85.19</v>
      </c>
      <c r="O7" t="n">
        <v>37143.54</v>
      </c>
      <c r="P7" t="n">
        <v>142.86</v>
      </c>
      <c r="Q7" t="n">
        <v>605.99</v>
      </c>
      <c r="R7" t="n">
        <v>53.22</v>
      </c>
      <c r="S7" t="n">
        <v>21.88</v>
      </c>
      <c r="T7" t="n">
        <v>14451.29</v>
      </c>
      <c r="U7" t="n">
        <v>0.41</v>
      </c>
      <c r="V7" t="n">
        <v>0.77</v>
      </c>
      <c r="W7" t="n">
        <v>1.06</v>
      </c>
      <c r="X7" t="n">
        <v>0.93</v>
      </c>
      <c r="Y7" t="n">
        <v>1</v>
      </c>
      <c r="Z7" t="n">
        <v>10</v>
      </c>
      <c r="AA7" t="n">
        <v>324.0379723717783</v>
      </c>
      <c r="AB7" t="n">
        <v>443.36304934548</v>
      </c>
      <c r="AC7" t="n">
        <v>401.0491021798946</v>
      </c>
      <c r="AD7" t="n">
        <v>324037.9723717783</v>
      </c>
      <c r="AE7" t="n">
        <v>443363.04934548</v>
      </c>
      <c r="AF7" t="n">
        <v>2.818353902744495e-06</v>
      </c>
      <c r="AG7" t="n">
        <v>8.84765625</v>
      </c>
      <c r="AH7" t="n">
        <v>401049.1021798946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7.5683</v>
      </c>
      <c r="E8" t="n">
        <v>13.21</v>
      </c>
      <c r="F8" t="n">
        <v>7.88</v>
      </c>
      <c r="G8" t="n">
        <v>11.26</v>
      </c>
      <c r="H8" t="n">
        <v>0.15</v>
      </c>
      <c r="I8" t="n">
        <v>42</v>
      </c>
      <c r="J8" t="n">
        <v>299.79</v>
      </c>
      <c r="K8" t="n">
        <v>61.82</v>
      </c>
      <c r="L8" t="n">
        <v>2.5</v>
      </c>
      <c r="M8" t="n">
        <v>40</v>
      </c>
      <c r="N8" t="n">
        <v>85.47</v>
      </c>
      <c r="O8" t="n">
        <v>37208.42</v>
      </c>
      <c r="P8" t="n">
        <v>140.56</v>
      </c>
      <c r="Q8" t="n">
        <v>605.89</v>
      </c>
      <c r="R8" t="n">
        <v>49.81</v>
      </c>
      <c r="S8" t="n">
        <v>21.88</v>
      </c>
      <c r="T8" t="n">
        <v>12770.77</v>
      </c>
      <c r="U8" t="n">
        <v>0.44</v>
      </c>
      <c r="V8" t="n">
        <v>0.78</v>
      </c>
      <c r="W8" t="n">
        <v>1.06</v>
      </c>
      <c r="X8" t="n">
        <v>0.82</v>
      </c>
      <c r="Y8" t="n">
        <v>1</v>
      </c>
      <c r="Z8" t="n">
        <v>10</v>
      </c>
      <c r="AA8" t="n">
        <v>318.1050593975347</v>
      </c>
      <c r="AB8" t="n">
        <v>435.2453760724724</v>
      </c>
      <c r="AC8" t="n">
        <v>393.7061682508369</v>
      </c>
      <c r="AD8" t="n">
        <v>318105.0593975347</v>
      </c>
      <c r="AE8" t="n">
        <v>435245.3760724724</v>
      </c>
      <c r="AF8" t="n">
        <v>2.899417924088403e-06</v>
      </c>
      <c r="AG8" t="n">
        <v>8.600260416666666</v>
      </c>
      <c r="AH8" t="n">
        <v>393706.1682508368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7.7408</v>
      </c>
      <c r="E9" t="n">
        <v>12.92</v>
      </c>
      <c r="F9" t="n">
        <v>7.81</v>
      </c>
      <c r="G9" t="n">
        <v>12.33</v>
      </c>
      <c r="H9" t="n">
        <v>0.16</v>
      </c>
      <c r="I9" t="n">
        <v>38</v>
      </c>
      <c r="J9" t="n">
        <v>300.32</v>
      </c>
      <c r="K9" t="n">
        <v>61.82</v>
      </c>
      <c r="L9" t="n">
        <v>2.75</v>
      </c>
      <c r="M9" t="n">
        <v>36</v>
      </c>
      <c r="N9" t="n">
        <v>85.73999999999999</v>
      </c>
      <c r="O9" t="n">
        <v>37273.29</v>
      </c>
      <c r="P9" t="n">
        <v>139.08</v>
      </c>
      <c r="Q9" t="n">
        <v>605.85</v>
      </c>
      <c r="R9" t="n">
        <v>47.37</v>
      </c>
      <c r="S9" t="n">
        <v>21.88</v>
      </c>
      <c r="T9" t="n">
        <v>11571.01</v>
      </c>
      <c r="U9" t="n">
        <v>0.46</v>
      </c>
      <c r="V9" t="n">
        <v>0.79</v>
      </c>
      <c r="W9" t="n">
        <v>1.06</v>
      </c>
      <c r="X9" t="n">
        <v>0.75</v>
      </c>
      <c r="Y9" t="n">
        <v>1</v>
      </c>
      <c r="Z9" t="n">
        <v>10</v>
      </c>
      <c r="AA9" t="n">
        <v>300.7443659719273</v>
      </c>
      <c r="AB9" t="n">
        <v>411.4917094278168</v>
      </c>
      <c r="AC9" t="n">
        <v>372.2195182122666</v>
      </c>
      <c r="AD9" t="n">
        <v>300744.3659719273</v>
      </c>
      <c r="AE9" t="n">
        <v>411491.7094278169</v>
      </c>
      <c r="AF9" t="n">
        <v>2.965502724097025e-06</v>
      </c>
      <c r="AG9" t="n">
        <v>8.411458333333334</v>
      </c>
      <c r="AH9" t="n">
        <v>372219.5182122666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7.9325</v>
      </c>
      <c r="E10" t="n">
        <v>12.61</v>
      </c>
      <c r="F10" t="n">
        <v>7.72</v>
      </c>
      <c r="G10" t="n">
        <v>13.62</v>
      </c>
      <c r="H10" t="n">
        <v>0.18</v>
      </c>
      <c r="I10" t="n">
        <v>34</v>
      </c>
      <c r="J10" t="n">
        <v>300.84</v>
      </c>
      <c r="K10" t="n">
        <v>61.82</v>
      </c>
      <c r="L10" t="n">
        <v>3</v>
      </c>
      <c r="M10" t="n">
        <v>32</v>
      </c>
      <c r="N10" t="n">
        <v>86.02</v>
      </c>
      <c r="O10" t="n">
        <v>37338.27</v>
      </c>
      <c r="P10" t="n">
        <v>137.09</v>
      </c>
      <c r="Q10" t="n">
        <v>605.88</v>
      </c>
      <c r="R10" t="n">
        <v>44.5</v>
      </c>
      <c r="S10" t="n">
        <v>21.88</v>
      </c>
      <c r="T10" t="n">
        <v>10157.69</v>
      </c>
      <c r="U10" t="n">
        <v>0.49</v>
      </c>
      <c r="V10" t="n">
        <v>0.8</v>
      </c>
      <c r="W10" t="n">
        <v>1.05</v>
      </c>
      <c r="X10" t="n">
        <v>0.66</v>
      </c>
      <c r="Y10" t="n">
        <v>1</v>
      </c>
      <c r="Z10" t="n">
        <v>10</v>
      </c>
      <c r="AA10" t="n">
        <v>295.9294104714793</v>
      </c>
      <c r="AB10" t="n">
        <v>404.9036748912592</v>
      </c>
      <c r="AC10" t="n">
        <v>366.2602364455134</v>
      </c>
      <c r="AD10" t="n">
        <v>295929.4104714793</v>
      </c>
      <c r="AE10" t="n">
        <v>404903.6748912592</v>
      </c>
      <c r="AF10" t="n">
        <v>3.038943049671823e-06</v>
      </c>
      <c r="AG10" t="n">
        <v>8.209635416666666</v>
      </c>
      <c r="AH10" t="n">
        <v>366260.2364455134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8.0783</v>
      </c>
      <c r="E11" t="n">
        <v>12.38</v>
      </c>
      <c r="F11" t="n">
        <v>7.66</v>
      </c>
      <c r="G11" t="n">
        <v>14.82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135.62</v>
      </c>
      <c r="Q11" t="n">
        <v>605.9400000000001</v>
      </c>
      <c r="R11" t="n">
        <v>42.88</v>
      </c>
      <c r="S11" t="n">
        <v>21.88</v>
      </c>
      <c r="T11" t="n">
        <v>9362.280000000001</v>
      </c>
      <c r="U11" t="n">
        <v>0.51</v>
      </c>
      <c r="V11" t="n">
        <v>0.8100000000000001</v>
      </c>
      <c r="W11" t="n">
        <v>1.04</v>
      </c>
      <c r="X11" t="n">
        <v>0.6</v>
      </c>
      <c r="Y11" t="n">
        <v>1</v>
      </c>
      <c r="Z11" t="n">
        <v>10</v>
      </c>
      <c r="AA11" t="n">
        <v>292.4814683814919</v>
      </c>
      <c r="AB11" t="n">
        <v>400.186048411269</v>
      </c>
      <c r="AC11" t="n">
        <v>361.9928536155431</v>
      </c>
      <c r="AD11" t="n">
        <v>292481.4683814919</v>
      </c>
      <c r="AE11" t="n">
        <v>400186.048411269</v>
      </c>
      <c r="AF11" t="n">
        <v>3.09479907193998e-06</v>
      </c>
      <c r="AG11" t="n">
        <v>8.059895833333334</v>
      </c>
      <c r="AH11" t="n">
        <v>361992.8536155432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8.1677</v>
      </c>
      <c r="E12" t="n">
        <v>12.24</v>
      </c>
      <c r="F12" t="n">
        <v>7.63</v>
      </c>
      <c r="G12" t="n">
        <v>15.8</v>
      </c>
      <c r="H12" t="n">
        <v>0.21</v>
      </c>
      <c r="I12" t="n">
        <v>29</v>
      </c>
      <c r="J12" t="n">
        <v>301.9</v>
      </c>
      <c r="K12" t="n">
        <v>61.82</v>
      </c>
      <c r="L12" t="n">
        <v>3.5</v>
      </c>
      <c r="M12" t="n">
        <v>27</v>
      </c>
      <c r="N12" t="n">
        <v>86.58</v>
      </c>
      <c r="O12" t="n">
        <v>37468.6</v>
      </c>
      <c r="P12" t="n">
        <v>134.88</v>
      </c>
      <c r="Q12" t="n">
        <v>605.92</v>
      </c>
      <c r="R12" t="n">
        <v>42.09</v>
      </c>
      <c r="S12" t="n">
        <v>21.88</v>
      </c>
      <c r="T12" t="n">
        <v>8976.5</v>
      </c>
      <c r="U12" t="n">
        <v>0.52</v>
      </c>
      <c r="V12" t="n">
        <v>0.8100000000000001</v>
      </c>
      <c r="W12" t="n">
        <v>1.04</v>
      </c>
      <c r="X12" t="n">
        <v>0.58</v>
      </c>
      <c r="Y12" t="n">
        <v>1</v>
      </c>
      <c r="Z12" t="n">
        <v>10</v>
      </c>
      <c r="AA12" t="n">
        <v>290.3903848086257</v>
      </c>
      <c r="AB12" t="n">
        <v>397.324935614777</v>
      </c>
      <c r="AC12" t="n">
        <v>359.4048014087514</v>
      </c>
      <c r="AD12" t="n">
        <v>290390.3848086257</v>
      </c>
      <c r="AE12" t="n">
        <v>397324.935614777</v>
      </c>
      <c r="AF12" t="n">
        <v>3.129048237857491e-06</v>
      </c>
      <c r="AG12" t="n">
        <v>7.96875</v>
      </c>
      <c r="AH12" t="n">
        <v>359404.8014087514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8.2852</v>
      </c>
      <c r="E13" t="n">
        <v>12.07</v>
      </c>
      <c r="F13" t="n">
        <v>7.57</v>
      </c>
      <c r="G13" t="n">
        <v>16.83</v>
      </c>
      <c r="H13" t="n">
        <v>0.22</v>
      </c>
      <c r="I13" t="n">
        <v>27</v>
      </c>
      <c r="J13" t="n">
        <v>302.43</v>
      </c>
      <c r="K13" t="n">
        <v>61.82</v>
      </c>
      <c r="L13" t="n">
        <v>3.75</v>
      </c>
      <c r="M13" t="n">
        <v>25</v>
      </c>
      <c r="N13" t="n">
        <v>86.86</v>
      </c>
      <c r="O13" t="n">
        <v>37533.94</v>
      </c>
      <c r="P13" t="n">
        <v>133.22</v>
      </c>
      <c r="Q13" t="n">
        <v>605.9400000000001</v>
      </c>
      <c r="R13" t="n">
        <v>39.95</v>
      </c>
      <c r="S13" t="n">
        <v>21.88</v>
      </c>
      <c r="T13" t="n">
        <v>7919.15</v>
      </c>
      <c r="U13" t="n">
        <v>0.55</v>
      </c>
      <c r="V13" t="n">
        <v>0.82</v>
      </c>
      <c r="W13" t="n">
        <v>1.04</v>
      </c>
      <c r="X13" t="n">
        <v>0.51</v>
      </c>
      <c r="Y13" t="n">
        <v>1</v>
      </c>
      <c r="Z13" t="n">
        <v>10</v>
      </c>
      <c r="AA13" t="n">
        <v>274.4857954044863</v>
      </c>
      <c r="AB13" t="n">
        <v>375.5635747310697</v>
      </c>
      <c r="AC13" t="n">
        <v>339.7203142655233</v>
      </c>
      <c r="AD13" t="n">
        <v>274485.7954044863</v>
      </c>
      <c r="AE13" t="n">
        <v>375563.5747310697</v>
      </c>
      <c r="AF13" t="n">
        <v>3.174062521921335e-06</v>
      </c>
      <c r="AG13" t="n">
        <v>7.858072916666667</v>
      </c>
      <c r="AH13" t="n">
        <v>339720.3142655233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8.377700000000001</v>
      </c>
      <c r="E14" t="n">
        <v>11.94</v>
      </c>
      <c r="F14" t="n">
        <v>7.55</v>
      </c>
      <c r="G14" t="n">
        <v>18.12</v>
      </c>
      <c r="H14" t="n">
        <v>0.24</v>
      </c>
      <c r="I14" t="n">
        <v>25</v>
      </c>
      <c r="J14" t="n">
        <v>302.96</v>
      </c>
      <c r="K14" t="n">
        <v>61.82</v>
      </c>
      <c r="L14" t="n">
        <v>4</v>
      </c>
      <c r="M14" t="n">
        <v>23</v>
      </c>
      <c r="N14" t="n">
        <v>87.14</v>
      </c>
      <c r="O14" t="n">
        <v>37599.4</v>
      </c>
      <c r="P14" t="n">
        <v>132.78</v>
      </c>
      <c r="Q14" t="n">
        <v>605.84</v>
      </c>
      <c r="R14" t="n">
        <v>39.4</v>
      </c>
      <c r="S14" t="n">
        <v>21.88</v>
      </c>
      <c r="T14" t="n">
        <v>7651.59</v>
      </c>
      <c r="U14" t="n">
        <v>0.5600000000000001</v>
      </c>
      <c r="V14" t="n">
        <v>0.82</v>
      </c>
      <c r="W14" t="n">
        <v>1.03</v>
      </c>
      <c r="X14" t="n">
        <v>0.49</v>
      </c>
      <c r="Y14" t="n">
        <v>1</v>
      </c>
      <c r="Z14" t="n">
        <v>10</v>
      </c>
      <c r="AA14" t="n">
        <v>272.8543452721058</v>
      </c>
      <c r="AB14" t="n">
        <v>373.3313526854466</v>
      </c>
      <c r="AC14" t="n">
        <v>337.7011323589912</v>
      </c>
      <c r="AD14" t="n">
        <v>272854.3452721058</v>
      </c>
      <c r="AE14" t="n">
        <v>373331.3526854466</v>
      </c>
      <c r="AF14" t="n">
        <v>3.209499298737552e-06</v>
      </c>
      <c r="AG14" t="n">
        <v>7.7734375</v>
      </c>
      <c r="AH14" t="n">
        <v>337701.1323589912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8.4335</v>
      </c>
      <c r="E15" t="n">
        <v>11.86</v>
      </c>
      <c r="F15" t="n">
        <v>7.53</v>
      </c>
      <c r="G15" t="n">
        <v>18.82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131.95</v>
      </c>
      <c r="Q15" t="n">
        <v>605.9400000000001</v>
      </c>
      <c r="R15" t="n">
        <v>38.76</v>
      </c>
      <c r="S15" t="n">
        <v>21.88</v>
      </c>
      <c r="T15" t="n">
        <v>7337.06</v>
      </c>
      <c r="U15" t="n">
        <v>0.5600000000000001</v>
      </c>
      <c r="V15" t="n">
        <v>0.82</v>
      </c>
      <c r="W15" t="n">
        <v>1.03</v>
      </c>
      <c r="X15" t="n">
        <v>0.47</v>
      </c>
      <c r="Y15" t="n">
        <v>1</v>
      </c>
      <c r="Z15" t="n">
        <v>10</v>
      </c>
      <c r="AA15" t="n">
        <v>271.494560934901</v>
      </c>
      <c r="AB15" t="n">
        <v>371.4708357658317</v>
      </c>
      <c r="AC15" t="n">
        <v>336.0181805629325</v>
      </c>
      <c r="AD15" t="n">
        <v>271494.5609349009</v>
      </c>
      <c r="AE15" t="n">
        <v>371470.8357658318</v>
      </c>
      <c r="AF15" t="n">
        <v>3.230876294914254e-06</v>
      </c>
      <c r="AG15" t="n">
        <v>7.721354166666667</v>
      </c>
      <c r="AH15" t="n">
        <v>336018.1805629325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8.5549</v>
      </c>
      <c r="E16" t="n">
        <v>11.69</v>
      </c>
      <c r="F16" t="n">
        <v>7.47</v>
      </c>
      <c r="G16" t="n">
        <v>20.37</v>
      </c>
      <c r="H16" t="n">
        <v>0.26</v>
      </c>
      <c r="I16" t="n">
        <v>22</v>
      </c>
      <c r="J16" t="n">
        <v>304.03</v>
      </c>
      <c r="K16" t="n">
        <v>61.82</v>
      </c>
      <c r="L16" t="n">
        <v>4.5</v>
      </c>
      <c r="M16" t="n">
        <v>20</v>
      </c>
      <c r="N16" t="n">
        <v>87.7</v>
      </c>
      <c r="O16" t="n">
        <v>37730.68</v>
      </c>
      <c r="P16" t="n">
        <v>130.69</v>
      </c>
      <c r="Q16" t="n">
        <v>605.84</v>
      </c>
      <c r="R16" t="n">
        <v>37.03</v>
      </c>
      <c r="S16" t="n">
        <v>21.88</v>
      </c>
      <c r="T16" t="n">
        <v>6483.72</v>
      </c>
      <c r="U16" t="n">
        <v>0.59</v>
      </c>
      <c r="V16" t="n">
        <v>0.83</v>
      </c>
      <c r="W16" t="n">
        <v>1.02</v>
      </c>
      <c r="X16" t="n">
        <v>0.41</v>
      </c>
      <c r="Y16" t="n">
        <v>1</v>
      </c>
      <c r="Z16" t="n">
        <v>10</v>
      </c>
      <c r="AA16" t="n">
        <v>268.8860047824653</v>
      </c>
      <c r="AB16" t="n">
        <v>367.9016941566938</v>
      </c>
      <c r="AC16" t="n">
        <v>332.789672819649</v>
      </c>
      <c r="AD16" t="n">
        <v>268886.0047824653</v>
      </c>
      <c r="AE16" t="n">
        <v>367901.6941566939</v>
      </c>
      <c r="AF16" t="n">
        <v>3.277384670108728e-06</v>
      </c>
      <c r="AG16" t="n">
        <v>7.610677083333333</v>
      </c>
      <c r="AH16" t="n">
        <v>332789.672819649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8.616199999999999</v>
      </c>
      <c r="E17" t="n">
        <v>11.61</v>
      </c>
      <c r="F17" t="n">
        <v>7.44</v>
      </c>
      <c r="G17" t="n">
        <v>21.26</v>
      </c>
      <c r="H17" t="n">
        <v>0.28</v>
      </c>
      <c r="I17" t="n">
        <v>21</v>
      </c>
      <c r="J17" t="n">
        <v>304.56</v>
      </c>
      <c r="K17" t="n">
        <v>61.82</v>
      </c>
      <c r="L17" t="n">
        <v>4.75</v>
      </c>
      <c r="M17" t="n">
        <v>19</v>
      </c>
      <c r="N17" t="n">
        <v>87.98999999999999</v>
      </c>
      <c r="O17" t="n">
        <v>37796.51</v>
      </c>
      <c r="P17" t="n">
        <v>129.91</v>
      </c>
      <c r="Q17" t="n">
        <v>605.87</v>
      </c>
      <c r="R17" t="n">
        <v>35.99</v>
      </c>
      <c r="S17" t="n">
        <v>21.88</v>
      </c>
      <c r="T17" t="n">
        <v>5966.32</v>
      </c>
      <c r="U17" t="n">
        <v>0.61</v>
      </c>
      <c r="V17" t="n">
        <v>0.83</v>
      </c>
      <c r="W17" t="n">
        <v>1.02</v>
      </c>
      <c r="X17" t="n">
        <v>0.38</v>
      </c>
      <c r="Y17" t="n">
        <v>1</v>
      </c>
      <c r="Z17" t="n">
        <v>10</v>
      </c>
      <c r="AA17" t="n">
        <v>267.5070046358154</v>
      </c>
      <c r="AB17" t="n">
        <v>366.0148853188547</v>
      </c>
      <c r="AC17" t="n">
        <v>331.0829383691404</v>
      </c>
      <c r="AD17" t="n">
        <v>267507.0046358154</v>
      </c>
      <c r="AE17" t="n">
        <v>366014.8853188547</v>
      </c>
      <c r="AF17" t="n">
        <v>3.300868717879907e-06</v>
      </c>
      <c r="AG17" t="n">
        <v>7.55859375</v>
      </c>
      <c r="AH17" t="n">
        <v>331082.9383691404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8.6595</v>
      </c>
      <c r="E18" t="n">
        <v>11.55</v>
      </c>
      <c r="F18" t="n">
        <v>7.44</v>
      </c>
      <c r="G18" t="n">
        <v>22.32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129.53</v>
      </c>
      <c r="Q18" t="n">
        <v>605.89</v>
      </c>
      <c r="R18" t="n">
        <v>35.89</v>
      </c>
      <c r="S18" t="n">
        <v>21.88</v>
      </c>
      <c r="T18" t="n">
        <v>5923.69</v>
      </c>
      <c r="U18" t="n">
        <v>0.61</v>
      </c>
      <c r="V18" t="n">
        <v>0.83</v>
      </c>
      <c r="W18" t="n">
        <v>1.03</v>
      </c>
      <c r="X18" t="n">
        <v>0.38</v>
      </c>
      <c r="Y18" t="n">
        <v>1</v>
      </c>
      <c r="Z18" t="n">
        <v>10</v>
      </c>
      <c r="AA18" t="n">
        <v>266.7265775819052</v>
      </c>
      <c r="AB18" t="n">
        <v>364.9470705936832</v>
      </c>
      <c r="AC18" t="n">
        <v>330.1170343826518</v>
      </c>
      <c r="AD18" t="n">
        <v>266726.5775819052</v>
      </c>
      <c r="AE18" t="n">
        <v>364947.0705936832</v>
      </c>
      <c r="AF18" t="n">
        <v>3.317456960432795e-06</v>
      </c>
      <c r="AG18" t="n">
        <v>7.51953125</v>
      </c>
      <c r="AH18" t="n">
        <v>330117.0343826518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8.7163</v>
      </c>
      <c r="E19" t="n">
        <v>11.47</v>
      </c>
      <c r="F19" t="n">
        <v>7.42</v>
      </c>
      <c r="G19" t="n">
        <v>23.43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128.56</v>
      </c>
      <c r="Q19" t="n">
        <v>605.85</v>
      </c>
      <c r="R19" t="n">
        <v>35.34</v>
      </c>
      <c r="S19" t="n">
        <v>21.88</v>
      </c>
      <c r="T19" t="n">
        <v>5652.43</v>
      </c>
      <c r="U19" t="n">
        <v>0.62</v>
      </c>
      <c r="V19" t="n">
        <v>0.83</v>
      </c>
      <c r="W19" t="n">
        <v>1.02</v>
      </c>
      <c r="X19" t="n">
        <v>0.36</v>
      </c>
      <c r="Y19" t="n">
        <v>1</v>
      </c>
      <c r="Z19" t="n">
        <v>10</v>
      </c>
      <c r="AA19" t="n">
        <v>265.1798024350965</v>
      </c>
      <c r="AB19" t="n">
        <v>362.830704598916</v>
      </c>
      <c r="AC19" t="n">
        <v>328.202651388087</v>
      </c>
      <c r="AD19" t="n">
        <v>265179.8024350965</v>
      </c>
      <c r="AE19" t="n">
        <v>362830.704598916</v>
      </c>
      <c r="AF19" t="n">
        <v>3.339217056899403e-06</v>
      </c>
      <c r="AG19" t="n">
        <v>7.467447916666667</v>
      </c>
      <c r="AH19" t="n">
        <v>328202.651388087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8.770899999999999</v>
      </c>
      <c r="E20" t="n">
        <v>11.4</v>
      </c>
      <c r="F20" t="n">
        <v>7.4</v>
      </c>
      <c r="G20" t="n">
        <v>24.68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127.98</v>
      </c>
      <c r="Q20" t="n">
        <v>605.84</v>
      </c>
      <c r="R20" t="n">
        <v>35.15</v>
      </c>
      <c r="S20" t="n">
        <v>21.88</v>
      </c>
      <c r="T20" t="n">
        <v>5559.99</v>
      </c>
      <c r="U20" t="n">
        <v>0.62</v>
      </c>
      <c r="V20" t="n">
        <v>0.84</v>
      </c>
      <c r="W20" t="n">
        <v>1.01</v>
      </c>
      <c r="X20" t="n">
        <v>0.35</v>
      </c>
      <c r="Y20" t="n">
        <v>1</v>
      </c>
      <c r="Z20" t="n">
        <v>10</v>
      </c>
      <c r="AA20" t="n">
        <v>264.0897047704023</v>
      </c>
      <c r="AB20" t="n">
        <v>361.3391848823667</v>
      </c>
      <c r="AC20" t="n">
        <v>326.8534802199239</v>
      </c>
      <c r="AD20" t="n">
        <v>264089.7047704023</v>
      </c>
      <c r="AE20" t="n">
        <v>361339.1848823667</v>
      </c>
      <c r="AF20" t="n">
        <v>3.360134332728218e-06</v>
      </c>
      <c r="AG20" t="n">
        <v>7.421875</v>
      </c>
      <c r="AH20" t="n">
        <v>326853.4802199239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8.830500000000001</v>
      </c>
      <c r="E21" t="n">
        <v>11.32</v>
      </c>
      <c r="F21" t="n">
        <v>7.38</v>
      </c>
      <c r="G21" t="n">
        <v>26.06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127.37</v>
      </c>
      <c r="Q21" t="n">
        <v>605.85</v>
      </c>
      <c r="R21" t="n">
        <v>34.25</v>
      </c>
      <c r="S21" t="n">
        <v>21.88</v>
      </c>
      <c r="T21" t="n">
        <v>5115.81</v>
      </c>
      <c r="U21" t="n">
        <v>0.64</v>
      </c>
      <c r="V21" t="n">
        <v>0.84</v>
      </c>
      <c r="W21" t="n">
        <v>1.02</v>
      </c>
      <c r="X21" t="n">
        <v>0.33</v>
      </c>
      <c r="Y21" t="n">
        <v>1</v>
      </c>
      <c r="Z21" t="n">
        <v>10</v>
      </c>
      <c r="AA21" t="n">
        <v>262.9357233595113</v>
      </c>
      <c r="AB21" t="n">
        <v>359.7602566059188</v>
      </c>
      <c r="AC21" t="n">
        <v>325.4252426421405</v>
      </c>
      <c r="AD21" t="n">
        <v>262935.7233595112</v>
      </c>
      <c r="AE21" t="n">
        <v>359760.2566059188</v>
      </c>
      <c r="AF21" t="n">
        <v>3.38296711000656e-06</v>
      </c>
      <c r="AG21" t="n">
        <v>7.369791666666667</v>
      </c>
      <c r="AH21" t="n">
        <v>325425.2426421405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8.841100000000001</v>
      </c>
      <c r="E22" t="n">
        <v>11.31</v>
      </c>
      <c r="F22" t="n">
        <v>7.37</v>
      </c>
      <c r="G22" t="n">
        <v>26.01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126.92</v>
      </c>
      <c r="Q22" t="n">
        <v>605.9</v>
      </c>
      <c r="R22" t="n">
        <v>33.92</v>
      </c>
      <c r="S22" t="n">
        <v>21.88</v>
      </c>
      <c r="T22" t="n">
        <v>4952.23</v>
      </c>
      <c r="U22" t="n">
        <v>0.65</v>
      </c>
      <c r="V22" t="n">
        <v>0.84</v>
      </c>
      <c r="W22" t="n">
        <v>1.01</v>
      </c>
      <c r="X22" t="n">
        <v>0.31</v>
      </c>
      <c r="Y22" t="n">
        <v>1</v>
      </c>
      <c r="Z22" t="n">
        <v>10</v>
      </c>
      <c r="AA22" t="n">
        <v>262.4997366750418</v>
      </c>
      <c r="AB22" t="n">
        <v>359.1637203898526</v>
      </c>
      <c r="AC22" t="n">
        <v>324.8856390052919</v>
      </c>
      <c r="AD22" t="n">
        <v>262499.7366750418</v>
      </c>
      <c r="AE22" t="n">
        <v>359163.7203898526</v>
      </c>
      <c r="AF22" t="n">
        <v>3.387027973079553e-06</v>
      </c>
      <c r="AG22" t="n">
        <v>7.36328125</v>
      </c>
      <c r="AH22" t="n">
        <v>324885.6390052919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8.888199999999999</v>
      </c>
      <c r="E23" t="n">
        <v>11.25</v>
      </c>
      <c r="F23" t="n">
        <v>7.36</v>
      </c>
      <c r="G23" t="n">
        <v>27.62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126.43</v>
      </c>
      <c r="Q23" t="n">
        <v>605.85</v>
      </c>
      <c r="R23" t="n">
        <v>33.7</v>
      </c>
      <c r="S23" t="n">
        <v>21.88</v>
      </c>
      <c r="T23" t="n">
        <v>4845.96</v>
      </c>
      <c r="U23" t="n">
        <v>0.65</v>
      </c>
      <c r="V23" t="n">
        <v>0.84</v>
      </c>
      <c r="W23" t="n">
        <v>1.02</v>
      </c>
      <c r="X23" t="n">
        <v>0.31</v>
      </c>
      <c r="Y23" t="n">
        <v>1</v>
      </c>
      <c r="Z23" t="n">
        <v>10</v>
      </c>
      <c r="AA23" t="n">
        <v>261.6171370047863</v>
      </c>
      <c r="AB23" t="n">
        <v>357.9561085834596</v>
      </c>
      <c r="AC23" t="n">
        <v>323.7932799748071</v>
      </c>
      <c r="AD23" t="n">
        <v>261617.1370047863</v>
      </c>
      <c r="AE23" t="n">
        <v>357956.1085834596</v>
      </c>
      <c r="AF23" t="n">
        <v>3.405071996734081e-06</v>
      </c>
      <c r="AG23" t="n">
        <v>7.32421875</v>
      </c>
      <c r="AH23" t="n">
        <v>323793.2799748072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8.959199999999999</v>
      </c>
      <c r="E24" t="n">
        <v>11.16</v>
      </c>
      <c r="F24" t="n">
        <v>7.33</v>
      </c>
      <c r="G24" t="n">
        <v>29.32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125.37</v>
      </c>
      <c r="Q24" t="n">
        <v>605.84</v>
      </c>
      <c r="R24" t="n">
        <v>32.59</v>
      </c>
      <c r="S24" t="n">
        <v>21.88</v>
      </c>
      <c r="T24" t="n">
        <v>4298.58</v>
      </c>
      <c r="U24" t="n">
        <v>0.67</v>
      </c>
      <c r="V24" t="n">
        <v>0.84</v>
      </c>
      <c r="W24" t="n">
        <v>1.02</v>
      </c>
      <c r="X24" t="n">
        <v>0.27</v>
      </c>
      <c r="Y24" t="n">
        <v>1</v>
      </c>
      <c r="Z24" t="n">
        <v>10</v>
      </c>
      <c r="AA24" t="n">
        <v>260.0583402877505</v>
      </c>
      <c r="AB24" t="n">
        <v>355.8232941459536</v>
      </c>
      <c r="AC24" t="n">
        <v>321.8640183537929</v>
      </c>
      <c r="AD24" t="n">
        <v>260058.3402877505</v>
      </c>
      <c r="AE24" t="n">
        <v>355823.2941459536</v>
      </c>
      <c r="AF24" t="n">
        <v>3.432272117317339e-06</v>
      </c>
      <c r="AG24" t="n">
        <v>7.265625</v>
      </c>
      <c r="AH24" t="n">
        <v>321864.0183537929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8.959</v>
      </c>
      <c r="E25" t="n">
        <v>11.16</v>
      </c>
      <c r="F25" t="n">
        <v>7.33</v>
      </c>
      <c r="G25" t="n">
        <v>29.33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124.78</v>
      </c>
      <c r="Q25" t="n">
        <v>605.88</v>
      </c>
      <c r="R25" t="n">
        <v>32.66</v>
      </c>
      <c r="S25" t="n">
        <v>21.88</v>
      </c>
      <c r="T25" t="n">
        <v>4332.69</v>
      </c>
      <c r="U25" t="n">
        <v>0.67</v>
      </c>
      <c r="V25" t="n">
        <v>0.84</v>
      </c>
      <c r="W25" t="n">
        <v>1.01</v>
      </c>
      <c r="X25" t="n">
        <v>0.27</v>
      </c>
      <c r="Y25" t="n">
        <v>1</v>
      </c>
      <c r="Z25" t="n">
        <v>10</v>
      </c>
      <c r="AA25" t="n">
        <v>259.702212640165</v>
      </c>
      <c r="AB25" t="n">
        <v>355.3360245872842</v>
      </c>
      <c r="AC25" t="n">
        <v>321.4232531179157</v>
      </c>
      <c r="AD25" t="n">
        <v>259702.212640165</v>
      </c>
      <c r="AE25" t="n">
        <v>355336.0245872842</v>
      </c>
      <c r="AF25" t="n">
        <v>3.432195497259359e-06</v>
      </c>
      <c r="AG25" t="n">
        <v>7.265625</v>
      </c>
      <c r="AH25" t="n">
        <v>321423.2531179157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9.023899999999999</v>
      </c>
      <c r="E26" t="n">
        <v>11.08</v>
      </c>
      <c r="F26" t="n">
        <v>7.31</v>
      </c>
      <c r="G26" t="n">
        <v>31.31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124.25</v>
      </c>
      <c r="Q26" t="n">
        <v>605.84</v>
      </c>
      <c r="R26" t="n">
        <v>32.01</v>
      </c>
      <c r="S26" t="n">
        <v>21.88</v>
      </c>
      <c r="T26" t="n">
        <v>4009.8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245.6745984229265</v>
      </c>
      <c r="AB26" t="n">
        <v>336.1428239604374</v>
      </c>
      <c r="AC26" t="n">
        <v>304.0618246211698</v>
      </c>
      <c r="AD26" t="n">
        <v>245674.5984229265</v>
      </c>
      <c r="AE26" t="n">
        <v>336142.8239604374</v>
      </c>
      <c r="AF26" t="n">
        <v>3.457058706074197e-06</v>
      </c>
      <c r="AG26" t="n">
        <v>7.213541666666667</v>
      </c>
      <c r="AH26" t="n">
        <v>304061.8246211698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9.011699999999999</v>
      </c>
      <c r="E27" t="n">
        <v>11.1</v>
      </c>
      <c r="F27" t="n">
        <v>7.32</v>
      </c>
      <c r="G27" t="n">
        <v>31.38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124.4</v>
      </c>
      <c r="Q27" t="n">
        <v>605.86</v>
      </c>
      <c r="R27" t="n">
        <v>32.4</v>
      </c>
      <c r="S27" t="n">
        <v>21.88</v>
      </c>
      <c r="T27" t="n">
        <v>4206.23</v>
      </c>
      <c r="U27" t="n">
        <v>0.68</v>
      </c>
      <c r="V27" t="n">
        <v>0.84</v>
      </c>
      <c r="W27" t="n">
        <v>1.01</v>
      </c>
      <c r="X27" t="n">
        <v>0.26</v>
      </c>
      <c r="Y27" t="n">
        <v>1</v>
      </c>
      <c r="Z27" t="n">
        <v>10</v>
      </c>
      <c r="AA27" t="n">
        <v>245.9337367434542</v>
      </c>
      <c r="AB27" t="n">
        <v>336.497388442959</v>
      </c>
      <c r="AC27" t="n">
        <v>304.3825499671141</v>
      </c>
      <c r="AD27" t="n">
        <v>245933.7367434542</v>
      </c>
      <c r="AE27" t="n">
        <v>336497.3884429591</v>
      </c>
      <c r="AF27" t="n">
        <v>3.452384882537355e-06</v>
      </c>
      <c r="AG27" t="n">
        <v>7.2265625</v>
      </c>
      <c r="AH27" t="n">
        <v>304382.5499671141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9.072800000000001</v>
      </c>
      <c r="E28" t="n">
        <v>11.02</v>
      </c>
      <c r="F28" t="n">
        <v>7.3</v>
      </c>
      <c r="G28" t="n">
        <v>33.7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123.35</v>
      </c>
      <c r="Q28" t="n">
        <v>605.85</v>
      </c>
      <c r="R28" t="n">
        <v>31.68</v>
      </c>
      <c r="S28" t="n">
        <v>21.88</v>
      </c>
      <c r="T28" t="n">
        <v>3851.83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244.5645709938465</v>
      </c>
      <c r="AB28" t="n">
        <v>334.6240354610169</v>
      </c>
      <c r="AC28" t="n">
        <v>302.6879871645004</v>
      </c>
      <c r="AD28" t="n">
        <v>244564.5709938465</v>
      </c>
      <c r="AE28" t="n">
        <v>334624.0354610169</v>
      </c>
      <c r="AF28" t="n">
        <v>3.475792310250555e-06</v>
      </c>
      <c r="AG28" t="n">
        <v>7.174479166666667</v>
      </c>
      <c r="AH28" t="n">
        <v>302687.9871645004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9.0717</v>
      </c>
      <c r="E29" t="n">
        <v>11.02</v>
      </c>
      <c r="F29" t="n">
        <v>7.3</v>
      </c>
      <c r="G29" t="n">
        <v>33.71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123.56</v>
      </c>
      <c r="Q29" t="n">
        <v>605.9299999999999</v>
      </c>
      <c r="R29" t="n">
        <v>32</v>
      </c>
      <c r="S29" t="n">
        <v>21.88</v>
      </c>
      <c r="T29" t="n">
        <v>4010.08</v>
      </c>
      <c r="U29" t="n">
        <v>0.68</v>
      </c>
      <c r="V29" t="n">
        <v>0.85</v>
      </c>
      <c r="W29" t="n">
        <v>1</v>
      </c>
      <c r="X29" t="n">
        <v>0.25</v>
      </c>
      <c r="Y29" t="n">
        <v>1</v>
      </c>
      <c r="Z29" t="n">
        <v>10</v>
      </c>
      <c r="AA29" t="n">
        <v>244.7024856107635</v>
      </c>
      <c r="AB29" t="n">
        <v>334.8127363242461</v>
      </c>
      <c r="AC29" t="n">
        <v>302.8586786821865</v>
      </c>
      <c r="AD29" t="n">
        <v>244702.4856107635</v>
      </c>
      <c r="AE29" t="n">
        <v>334812.7363242462</v>
      </c>
      <c r="AF29" t="n">
        <v>3.475370899931659e-06</v>
      </c>
      <c r="AG29" t="n">
        <v>7.174479166666667</v>
      </c>
      <c r="AH29" t="n">
        <v>302858.6786821865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9.1417</v>
      </c>
      <c r="E30" t="n">
        <v>10.94</v>
      </c>
      <c r="F30" t="n">
        <v>7.28</v>
      </c>
      <c r="G30" t="n">
        <v>36.38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122.28</v>
      </c>
      <c r="Q30" t="n">
        <v>605.84</v>
      </c>
      <c r="R30" t="n">
        <v>30.96</v>
      </c>
      <c r="S30" t="n">
        <v>21.88</v>
      </c>
      <c r="T30" t="n">
        <v>3499.14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243.1189583043089</v>
      </c>
      <c r="AB30" t="n">
        <v>332.6460844032618</v>
      </c>
      <c r="AC30" t="n">
        <v>300.8988089796251</v>
      </c>
      <c r="AD30" t="n">
        <v>243118.9583043089</v>
      </c>
      <c r="AE30" t="n">
        <v>332646.0844032618</v>
      </c>
      <c r="AF30" t="n">
        <v>3.502187920225012e-06</v>
      </c>
      <c r="AG30" t="n">
        <v>7.122395833333333</v>
      </c>
      <c r="AH30" t="n">
        <v>300898.8089796251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9.1373</v>
      </c>
      <c r="E31" t="n">
        <v>10.94</v>
      </c>
      <c r="F31" t="n">
        <v>7.28</v>
      </c>
      <c r="G31" t="n">
        <v>36.4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122.13</v>
      </c>
      <c r="Q31" t="n">
        <v>605.86</v>
      </c>
      <c r="R31" t="n">
        <v>31.14</v>
      </c>
      <c r="S31" t="n">
        <v>21.88</v>
      </c>
      <c r="T31" t="n">
        <v>3588.49</v>
      </c>
      <c r="U31" t="n">
        <v>0.7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243.0763396362146</v>
      </c>
      <c r="AB31" t="n">
        <v>332.5877716613721</v>
      </c>
      <c r="AC31" t="n">
        <v>300.846061523979</v>
      </c>
      <c r="AD31" t="n">
        <v>243076.3396362146</v>
      </c>
      <c r="AE31" t="n">
        <v>332587.7716613722</v>
      </c>
      <c r="AF31" t="n">
        <v>3.500502278949429e-06</v>
      </c>
      <c r="AG31" t="n">
        <v>7.122395833333333</v>
      </c>
      <c r="AH31" t="n">
        <v>300846.061523979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9.1396</v>
      </c>
      <c r="E32" t="n">
        <v>10.94</v>
      </c>
      <c r="F32" t="n">
        <v>7.28</v>
      </c>
      <c r="G32" t="n">
        <v>36.39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121.98</v>
      </c>
      <c r="Q32" t="n">
        <v>605.9400000000001</v>
      </c>
      <c r="R32" t="n">
        <v>31.02</v>
      </c>
      <c r="S32" t="n">
        <v>21.88</v>
      </c>
      <c r="T32" t="n">
        <v>3525.76</v>
      </c>
      <c r="U32" t="n">
        <v>0.71</v>
      </c>
      <c r="V32" t="n">
        <v>0.85</v>
      </c>
      <c r="W32" t="n">
        <v>1.01</v>
      </c>
      <c r="X32" t="n">
        <v>0.22</v>
      </c>
      <c r="Y32" t="n">
        <v>1</v>
      </c>
      <c r="Z32" t="n">
        <v>10</v>
      </c>
      <c r="AA32" t="n">
        <v>242.9626219063726</v>
      </c>
      <c r="AB32" t="n">
        <v>332.4321780465303</v>
      </c>
      <c r="AC32" t="n">
        <v>300.7053175453605</v>
      </c>
      <c r="AD32" t="n">
        <v>242962.6219063726</v>
      </c>
      <c r="AE32" t="n">
        <v>332432.1780465303</v>
      </c>
      <c r="AF32" t="n">
        <v>3.501383409616211e-06</v>
      </c>
      <c r="AG32" t="n">
        <v>7.122395833333333</v>
      </c>
      <c r="AH32" t="n">
        <v>300705.3175453605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9.2095</v>
      </c>
      <c r="E33" t="n">
        <v>10.86</v>
      </c>
      <c r="F33" t="n">
        <v>7.25</v>
      </c>
      <c r="G33" t="n">
        <v>39.55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121.08</v>
      </c>
      <c r="Q33" t="n">
        <v>605.95</v>
      </c>
      <c r="R33" t="n">
        <v>30.03</v>
      </c>
      <c r="S33" t="n">
        <v>21.88</v>
      </c>
      <c r="T33" t="n">
        <v>3037.46</v>
      </c>
      <c r="U33" t="n">
        <v>0.73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241.596542401412</v>
      </c>
      <c r="AB33" t="n">
        <v>330.5630478006698</v>
      </c>
      <c r="AC33" t="n">
        <v>299.0145744668236</v>
      </c>
      <c r="AD33" t="n">
        <v>241596.542401412</v>
      </c>
      <c r="AE33" t="n">
        <v>330563.0478006698</v>
      </c>
      <c r="AF33" t="n">
        <v>3.528162119880575e-06</v>
      </c>
      <c r="AG33" t="n">
        <v>7.0703125</v>
      </c>
      <c r="AH33" t="n">
        <v>299014.5744668236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9.2142</v>
      </c>
      <c r="E34" t="n">
        <v>10.85</v>
      </c>
      <c r="F34" t="n">
        <v>7.24</v>
      </c>
      <c r="G34" t="n">
        <v>39.52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120.62</v>
      </c>
      <c r="Q34" t="n">
        <v>605.84</v>
      </c>
      <c r="R34" t="n">
        <v>30.08</v>
      </c>
      <c r="S34" t="n">
        <v>21.88</v>
      </c>
      <c r="T34" t="n">
        <v>3061.74</v>
      </c>
      <c r="U34" t="n">
        <v>0.73</v>
      </c>
      <c r="V34" t="n">
        <v>0.85</v>
      </c>
      <c r="W34" t="n">
        <v>1</v>
      </c>
      <c r="X34" t="n">
        <v>0.19</v>
      </c>
      <c r="Y34" t="n">
        <v>1</v>
      </c>
      <c r="Z34" t="n">
        <v>10</v>
      </c>
      <c r="AA34" t="n">
        <v>241.2431396895271</v>
      </c>
      <c r="AB34" t="n">
        <v>330.0795066192418</v>
      </c>
      <c r="AC34" t="n">
        <v>298.5771817770966</v>
      </c>
      <c r="AD34" t="n">
        <v>241243.1396895271</v>
      </c>
      <c r="AE34" t="n">
        <v>330079.5066192418</v>
      </c>
      <c r="AF34" t="n">
        <v>3.529962691243128e-06</v>
      </c>
      <c r="AG34" t="n">
        <v>7.063802083333333</v>
      </c>
      <c r="AH34" t="n">
        <v>298577.1817770966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9.1975</v>
      </c>
      <c r="E35" t="n">
        <v>10.87</v>
      </c>
      <c r="F35" t="n">
        <v>7.26</v>
      </c>
      <c r="G35" t="n">
        <v>39.62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120.42</v>
      </c>
      <c r="Q35" t="n">
        <v>605.92</v>
      </c>
      <c r="R35" t="n">
        <v>30.59</v>
      </c>
      <c r="S35" t="n">
        <v>21.88</v>
      </c>
      <c r="T35" t="n">
        <v>3314.52</v>
      </c>
      <c r="U35" t="n">
        <v>0.72</v>
      </c>
      <c r="V35" t="n">
        <v>0.85</v>
      </c>
      <c r="W35" t="n">
        <v>1.01</v>
      </c>
      <c r="X35" t="n">
        <v>0.21</v>
      </c>
      <c r="Y35" t="n">
        <v>1</v>
      </c>
      <c r="Z35" t="n">
        <v>10</v>
      </c>
      <c r="AA35" t="n">
        <v>241.3637007802685</v>
      </c>
      <c r="AB35" t="n">
        <v>330.2444636223741</v>
      </c>
      <c r="AC35" t="n">
        <v>298.7263955153687</v>
      </c>
      <c r="AD35" t="n">
        <v>241363.7007802685</v>
      </c>
      <c r="AE35" t="n">
        <v>330244.4636223741</v>
      </c>
      <c r="AF35" t="n">
        <v>3.523564916401714e-06</v>
      </c>
      <c r="AG35" t="n">
        <v>7.076822916666667</v>
      </c>
      <c r="AH35" t="n">
        <v>298726.3955153687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9.273300000000001</v>
      </c>
      <c r="E36" t="n">
        <v>10.78</v>
      </c>
      <c r="F36" t="n">
        <v>7.23</v>
      </c>
      <c r="G36" t="n">
        <v>43.38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119.49</v>
      </c>
      <c r="Q36" t="n">
        <v>605.84</v>
      </c>
      <c r="R36" t="n">
        <v>29.65</v>
      </c>
      <c r="S36" t="n">
        <v>21.88</v>
      </c>
      <c r="T36" t="n">
        <v>2854.02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239.9408581151692</v>
      </c>
      <c r="AB36" t="n">
        <v>328.2976675165979</v>
      </c>
      <c r="AC36" t="n">
        <v>296.9653988975817</v>
      </c>
      <c r="AD36" t="n">
        <v>239940.8581151692</v>
      </c>
      <c r="AE36" t="n">
        <v>328297.6675165979</v>
      </c>
      <c r="AF36" t="n">
        <v>3.552603918376517e-06</v>
      </c>
      <c r="AG36" t="n">
        <v>7.018229166666667</v>
      </c>
      <c r="AH36" t="n">
        <v>296965.3988975817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9.275700000000001</v>
      </c>
      <c r="E37" t="n">
        <v>10.78</v>
      </c>
      <c r="F37" t="n">
        <v>7.23</v>
      </c>
      <c r="G37" t="n">
        <v>43.37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119.17</v>
      </c>
      <c r="Q37" t="n">
        <v>605.85</v>
      </c>
      <c r="R37" t="n">
        <v>29.53</v>
      </c>
      <c r="S37" t="n">
        <v>21.88</v>
      </c>
      <c r="T37" t="n">
        <v>2791.79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239.7288374817341</v>
      </c>
      <c r="AB37" t="n">
        <v>328.007571532242</v>
      </c>
      <c r="AC37" t="n">
        <v>296.7029892668203</v>
      </c>
      <c r="AD37" t="n">
        <v>239728.8374817341</v>
      </c>
      <c r="AE37" t="n">
        <v>328007.571532242</v>
      </c>
      <c r="AF37" t="n">
        <v>3.553523359072289e-06</v>
      </c>
      <c r="AG37" t="n">
        <v>7.018229166666667</v>
      </c>
      <c r="AH37" t="n">
        <v>296702.9892668203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9.2736</v>
      </c>
      <c r="E38" t="n">
        <v>10.78</v>
      </c>
      <c r="F38" t="n">
        <v>7.23</v>
      </c>
      <c r="G38" t="n">
        <v>43.38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118.64</v>
      </c>
      <c r="Q38" t="n">
        <v>605.87</v>
      </c>
      <c r="R38" t="n">
        <v>29.65</v>
      </c>
      <c r="S38" t="n">
        <v>21.88</v>
      </c>
      <c r="T38" t="n">
        <v>2849.92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239.4390231845133</v>
      </c>
      <c r="AB38" t="n">
        <v>327.6110348250803</v>
      </c>
      <c r="AC38" t="n">
        <v>296.3442974664472</v>
      </c>
      <c r="AD38" t="n">
        <v>239439.0231845133</v>
      </c>
      <c r="AE38" t="n">
        <v>327611.0348250803</v>
      </c>
      <c r="AF38" t="n">
        <v>3.552718848463488e-06</v>
      </c>
      <c r="AG38" t="n">
        <v>7.018229166666667</v>
      </c>
      <c r="AH38" t="n">
        <v>296344.2974664472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9.2669</v>
      </c>
      <c r="E39" t="n">
        <v>10.79</v>
      </c>
      <c r="F39" t="n">
        <v>7.24</v>
      </c>
      <c r="G39" t="n">
        <v>43.43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118.45</v>
      </c>
      <c r="Q39" t="n">
        <v>605.84</v>
      </c>
      <c r="R39" t="n">
        <v>29.81</v>
      </c>
      <c r="S39" t="n">
        <v>21.88</v>
      </c>
      <c r="T39" t="n">
        <v>2930.79</v>
      </c>
      <c r="U39" t="n">
        <v>0.73</v>
      </c>
      <c r="V39" t="n">
        <v>0.85</v>
      </c>
      <c r="W39" t="n">
        <v>1.01</v>
      </c>
      <c r="X39" t="n">
        <v>0.18</v>
      </c>
      <c r="Y39" t="n">
        <v>1</v>
      </c>
      <c r="Z39" t="n">
        <v>10</v>
      </c>
      <c r="AA39" t="n">
        <v>239.4277555253449</v>
      </c>
      <c r="AB39" t="n">
        <v>327.5956179167121</v>
      </c>
      <c r="AC39" t="n">
        <v>296.3303519261759</v>
      </c>
      <c r="AD39" t="n">
        <v>239427.7555253449</v>
      </c>
      <c r="AE39" t="n">
        <v>327595.6179167121</v>
      </c>
      <c r="AF39" t="n">
        <v>3.550152076521124e-06</v>
      </c>
      <c r="AG39" t="n">
        <v>7.024739583333333</v>
      </c>
      <c r="AH39" t="n">
        <v>296330.3519261759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9.3325</v>
      </c>
      <c r="E40" t="n">
        <v>10.72</v>
      </c>
      <c r="F40" t="n">
        <v>7.22</v>
      </c>
      <c r="G40" t="n">
        <v>48.12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117.26</v>
      </c>
      <c r="Q40" t="n">
        <v>605.84</v>
      </c>
      <c r="R40" t="n">
        <v>29.16</v>
      </c>
      <c r="S40" t="n">
        <v>21.88</v>
      </c>
      <c r="T40" t="n">
        <v>2610.78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237.8420557690524</v>
      </c>
      <c r="AB40" t="n">
        <v>325.4259935540177</v>
      </c>
      <c r="AC40" t="n">
        <v>294.3677934675695</v>
      </c>
      <c r="AD40" t="n">
        <v>237842.0557690524</v>
      </c>
      <c r="AE40" t="n">
        <v>325425.9935540177</v>
      </c>
      <c r="AF40" t="n">
        <v>3.575283455538895e-06</v>
      </c>
      <c r="AG40" t="n">
        <v>6.979166666666667</v>
      </c>
      <c r="AH40" t="n">
        <v>294367.7934675695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9.329800000000001</v>
      </c>
      <c r="E41" t="n">
        <v>10.72</v>
      </c>
      <c r="F41" t="n">
        <v>7.22</v>
      </c>
      <c r="G41" t="n">
        <v>48.14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117.5</v>
      </c>
      <c r="Q41" t="n">
        <v>605.84</v>
      </c>
      <c r="R41" t="n">
        <v>29.27</v>
      </c>
      <c r="S41" t="n">
        <v>21.88</v>
      </c>
      <c r="T41" t="n">
        <v>2666.81</v>
      </c>
      <c r="U41" t="n">
        <v>0.75</v>
      </c>
      <c r="V41" t="n">
        <v>0.86</v>
      </c>
      <c r="W41" t="n">
        <v>1</v>
      </c>
      <c r="X41" t="n">
        <v>0.16</v>
      </c>
      <c r="Y41" t="n">
        <v>1</v>
      </c>
      <c r="Z41" t="n">
        <v>10</v>
      </c>
      <c r="AA41" t="n">
        <v>238.0086433237502</v>
      </c>
      <c r="AB41" t="n">
        <v>325.6539259956795</v>
      </c>
      <c r="AC41" t="n">
        <v>294.5739723569043</v>
      </c>
      <c r="AD41" t="n">
        <v>238008.6433237502</v>
      </c>
      <c r="AE41" t="n">
        <v>325653.9259956795</v>
      </c>
      <c r="AF41" t="n">
        <v>3.574249084756152e-06</v>
      </c>
      <c r="AG41" t="n">
        <v>6.979166666666667</v>
      </c>
      <c r="AH41" t="n">
        <v>294573.9723569043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9.3317</v>
      </c>
      <c r="E42" t="n">
        <v>10.72</v>
      </c>
      <c r="F42" t="n">
        <v>7.22</v>
      </c>
      <c r="G42" t="n">
        <v>48.13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117.59</v>
      </c>
      <c r="Q42" t="n">
        <v>605.84</v>
      </c>
      <c r="R42" t="n">
        <v>29.26</v>
      </c>
      <c r="S42" t="n">
        <v>21.88</v>
      </c>
      <c r="T42" t="n">
        <v>2663.58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238.0423809804311</v>
      </c>
      <c r="AB42" t="n">
        <v>325.7000873459505</v>
      </c>
      <c r="AC42" t="n">
        <v>294.6157281326933</v>
      </c>
      <c r="AD42" t="n">
        <v>238042.3809804311</v>
      </c>
      <c r="AE42" t="n">
        <v>325700.0873459505</v>
      </c>
      <c r="AF42" t="n">
        <v>3.574976975306972e-06</v>
      </c>
      <c r="AG42" t="n">
        <v>6.979166666666667</v>
      </c>
      <c r="AH42" t="n">
        <v>294615.7281326933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9.335900000000001</v>
      </c>
      <c r="E43" t="n">
        <v>10.71</v>
      </c>
      <c r="F43" t="n">
        <v>7.21</v>
      </c>
      <c r="G43" t="n">
        <v>48.09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117.33</v>
      </c>
      <c r="Q43" t="n">
        <v>605.84</v>
      </c>
      <c r="R43" t="n">
        <v>29.08</v>
      </c>
      <c r="S43" t="n">
        <v>21.88</v>
      </c>
      <c r="T43" t="n">
        <v>2570</v>
      </c>
      <c r="U43" t="n">
        <v>0.75</v>
      </c>
      <c r="V43" t="n">
        <v>0.86</v>
      </c>
      <c r="W43" t="n">
        <v>1</v>
      </c>
      <c r="X43" t="n">
        <v>0.16</v>
      </c>
      <c r="Y43" t="n">
        <v>1</v>
      </c>
      <c r="Z43" t="n">
        <v>10</v>
      </c>
      <c r="AA43" t="n">
        <v>237.8168030140258</v>
      </c>
      <c r="AB43" t="n">
        <v>325.3914416205174</v>
      </c>
      <c r="AC43" t="n">
        <v>294.3365391221085</v>
      </c>
      <c r="AD43" t="n">
        <v>237816.8030140258</v>
      </c>
      <c r="AE43" t="n">
        <v>325391.4416205174</v>
      </c>
      <c r="AF43" t="n">
        <v>3.576585996524573e-06</v>
      </c>
      <c r="AG43" t="n">
        <v>6.97265625</v>
      </c>
      <c r="AH43" t="n">
        <v>294336.5391221085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9.329599999999999</v>
      </c>
      <c r="E44" t="n">
        <v>10.72</v>
      </c>
      <c r="F44" t="n">
        <v>7.22</v>
      </c>
      <c r="G44" t="n">
        <v>48.14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116.19</v>
      </c>
      <c r="Q44" t="n">
        <v>605.9400000000001</v>
      </c>
      <c r="R44" t="n">
        <v>29.3</v>
      </c>
      <c r="S44" t="n">
        <v>21.88</v>
      </c>
      <c r="T44" t="n">
        <v>2681.7</v>
      </c>
      <c r="U44" t="n">
        <v>0.75</v>
      </c>
      <c r="V44" t="n">
        <v>0.86</v>
      </c>
      <c r="W44" t="n">
        <v>1</v>
      </c>
      <c r="X44" t="n">
        <v>0.16</v>
      </c>
      <c r="Y44" t="n">
        <v>1</v>
      </c>
      <c r="Z44" t="n">
        <v>10</v>
      </c>
      <c r="AA44" t="n">
        <v>237.2464937896627</v>
      </c>
      <c r="AB44" t="n">
        <v>324.611119379477</v>
      </c>
      <c r="AC44" t="n">
        <v>293.6306897405636</v>
      </c>
      <c r="AD44" t="n">
        <v>237246.4937896627</v>
      </c>
      <c r="AE44" t="n">
        <v>324611.119379477</v>
      </c>
      <c r="AF44" t="n">
        <v>3.574172464698171e-06</v>
      </c>
      <c r="AG44" t="n">
        <v>6.979166666666667</v>
      </c>
      <c r="AH44" t="n">
        <v>293630.6897405636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9.3301</v>
      </c>
      <c r="E45" t="n">
        <v>10.72</v>
      </c>
      <c r="F45" t="n">
        <v>7.22</v>
      </c>
      <c r="G45" t="n">
        <v>48.14</v>
      </c>
      <c r="H45" t="n">
        <v>0.65</v>
      </c>
      <c r="I45" t="n">
        <v>9</v>
      </c>
      <c r="J45" t="n">
        <v>319.93</v>
      </c>
      <c r="K45" t="n">
        <v>61.82</v>
      </c>
      <c r="L45" t="n">
        <v>11.75</v>
      </c>
      <c r="M45" t="n">
        <v>7</v>
      </c>
      <c r="N45" t="n">
        <v>96.36</v>
      </c>
      <c r="O45" t="n">
        <v>39692.13</v>
      </c>
      <c r="P45" t="n">
        <v>115.47</v>
      </c>
      <c r="Q45" t="n">
        <v>605.84</v>
      </c>
      <c r="R45" t="n">
        <v>29.35</v>
      </c>
      <c r="S45" t="n">
        <v>21.88</v>
      </c>
      <c r="T45" t="n">
        <v>2705.02</v>
      </c>
      <c r="U45" t="n">
        <v>0.75</v>
      </c>
      <c r="V45" t="n">
        <v>0.86</v>
      </c>
      <c r="W45" t="n">
        <v>1</v>
      </c>
      <c r="X45" t="n">
        <v>0.16</v>
      </c>
      <c r="Y45" t="n">
        <v>1</v>
      </c>
      <c r="Z45" t="n">
        <v>10</v>
      </c>
      <c r="AA45" t="n">
        <v>236.821646503227</v>
      </c>
      <c r="AB45" t="n">
        <v>324.0298245792365</v>
      </c>
      <c r="AC45" t="n">
        <v>293.1048729002054</v>
      </c>
      <c r="AD45" t="n">
        <v>236821.646503227</v>
      </c>
      <c r="AE45" t="n">
        <v>324029.8245792365</v>
      </c>
      <c r="AF45" t="n">
        <v>3.574364014843123e-06</v>
      </c>
      <c r="AG45" t="n">
        <v>6.979166666666667</v>
      </c>
      <c r="AH45" t="n">
        <v>293104.8729002054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9.4024</v>
      </c>
      <c r="E46" t="n">
        <v>10.64</v>
      </c>
      <c r="F46" t="n">
        <v>7.19</v>
      </c>
      <c r="G46" t="n">
        <v>53.95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115.26</v>
      </c>
      <c r="Q46" t="n">
        <v>605.84</v>
      </c>
      <c r="R46" t="n">
        <v>28.5</v>
      </c>
      <c r="S46" t="n">
        <v>21.88</v>
      </c>
      <c r="T46" t="n">
        <v>2288.81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235.9041398703019</v>
      </c>
      <c r="AB46" t="n">
        <v>322.7744515265331</v>
      </c>
      <c r="AC46" t="n">
        <v>291.9693108897245</v>
      </c>
      <c r="AD46" t="n">
        <v>235904.1398703019</v>
      </c>
      <c r="AE46" t="n">
        <v>322774.4515265331</v>
      </c>
      <c r="AF46" t="n">
        <v>3.602062165803259e-06</v>
      </c>
      <c r="AG46" t="n">
        <v>6.927083333333333</v>
      </c>
      <c r="AH46" t="n">
        <v>291969.3108897245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9.408300000000001</v>
      </c>
      <c r="E47" t="n">
        <v>10.63</v>
      </c>
      <c r="F47" t="n">
        <v>7.19</v>
      </c>
      <c r="G47" t="n">
        <v>53.9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6</v>
      </c>
      <c r="N47" t="n">
        <v>96.98999999999999</v>
      </c>
      <c r="O47" t="n">
        <v>39831.64</v>
      </c>
      <c r="P47" t="n">
        <v>114.35</v>
      </c>
      <c r="Q47" t="n">
        <v>605.87</v>
      </c>
      <c r="R47" t="n">
        <v>28.22</v>
      </c>
      <c r="S47" t="n">
        <v>21.88</v>
      </c>
      <c r="T47" t="n">
        <v>2146.83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235.321354362231</v>
      </c>
      <c r="AB47" t="n">
        <v>321.9770586837089</v>
      </c>
      <c r="AC47" t="n">
        <v>291.2480201006713</v>
      </c>
      <c r="AD47" t="n">
        <v>235321.354362231</v>
      </c>
      <c r="AE47" t="n">
        <v>321977.0586837089</v>
      </c>
      <c r="AF47" t="n">
        <v>3.604322457513699e-06</v>
      </c>
      <c r="AG47" t="n">
        <v>6.920572916666667</v>
      </c>
      <c r="AH47" t="n">
        <v>291248.0201006713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9.4064</v>
      </c>
      <c r="E48" t="n">
        <v>10.63</v>
      </c>
      <c r="F48" t="n">
        <v>7.19</v>
      </c>
      <c r="G48" t="n">
        <v>53.92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6</v>
      </c>
      <c r="N48" t="n">
        <v>97.31</v>
      </c>
      <c r="O48" t="n">
        <v>39901.61</v>
      </c>
      <c r="P48" t="n">
        <v>114.33</v>
      </c>
      <c r="Q48" t="n">
        <v>605.84</v>
      </c>
      <c r="R48" t="n">
        <v>28.15</v>
      </c>
      <c r="S48" t="n">
        <v>21.88</v>
      </c>
      <c r="T48" t="n">
        <v>2112.49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235.327839474475</v>
      </c>
      <c r="AB48" t="n">
        <v>321.9859319003841</v>
      </c>
      <c r="AC48" t="n">
        <v>291.2560464700006</v>
      </c>
      <c r="AD48" t="n">
        <v>235327.839474475</v>
      </c>
      <c r="AE48" t="n">
        <v>321985.9319003841</v>
      </c>
      <c r="AF48" t="n">
        <v>3.603594566962879e-06</v>
      </c>
      <c r="AG48" t="n">
        <v>6.920572916666667</v>
      </c>
      <c r="AH48" t="n">
        <v>291256.0464700006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9.4086</v>
      </c>
      <c r="E49" t="n">
        <v>10.63</v>
      </c>
      <c r="F49" t="n">
        <v>7.19</v>
      </c>
      <c r="G49" t="n">
        <v>53.9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6</v>
      </c>
      <c r="N49" t="n">
        <v>97.62</v>
      </c>
      <c r="O49" t="n">
        <v>39971.73</v>
      </c>
      <c r="P49" t="n">
        <v>113.49</v>
      </c>
      <c r="Q49" t="n">
        <v>605.84</v>
      </c>
      <c r="R49" t="n">
        <v>28.21</v>
      </c>
      <c r="S49" t="n">
        <v>21.88</v>
      </c>
      <c r="T49" t="n">
        <v>2142.91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234.8210778784678</v>
      </c>
      <c r="AB49" t="n">
        <v>321.2925583279836</v>
      </c>
      <c r="AC49" t="n">
        <v>290.628847498194</v>
      </c>
      <c r="AD49" t="n">
        <v>234821.0778784678</v>
      </c>
      <c r="AE49" t="n">
        <v>321292.5583279836</v>
      </c>
      <c r="AF49" t="n">
        <v>3.60443738760067e-06</v>
      </c>
      <c r="AG49" t="n">
        <v>6.920572916666667</v>
      </c>
      <c r="AH49" t="n">
        <v>290628.847498194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9.4056</v>
      </c>
      <c r="E50" t="n">
        <v>10.63</v>
      </c>
      <c r="F50" t="n">
        <v>7.19</v>
      </c>
      <c r="G50" t="n">
        <v>53.93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6</v>
      </c>
      <c r="N50" t="n">
        <v>97.94</v>
      </c>
      <c r="O50" t="n">
        <v>40042</v>
      </c>
      <c r="P50" t="n">
        <v>113.27</v>
      </c>
      <c r="Q50" t="n">
        <v>605.84</v>
      </c>
      <c r="R50" t="n">
        <v>28.34</v>
      </c>
      <c r="S50" t="n">
        <v>21.88</v>
      </c>
      <c r="T50" t="n">
        <v>2208.01</v>
      </c>
      <c r="U50" t="n">
        <v>0.77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234.7221408474777</v>
      </c>
      <c r="AB50" t="n">
        <v>321.1571883173893</v>
      </c>
      <c r="AC50" t="n">
        <v>290.5063970114177</v>
      </c>
      <c r="AD50" t="n">
        <v>234722.1408474777</v>
      </c>
      <c r="AE50" t="n">
        <v>321157.1883173893</v>
      </c>
      <c r="AF50" t="n">
        <v>3.603288086730955e-06</v>
      </c>
      <c r="AG50" t="n">
        <v>6.920572916666667</v>
      </c>
      <c r="AH50" t="n">
        <v>290506.3970114177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9.401899999999999</v>
      </c>
      <c r="E51" t="n">
        <v>10.64</v>
      </c>
      <c r="F51" t="n">
        <v>7.19</v>
      </c>
      <c r="G51" t="n">
        <v>53.96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6</v>
      </c>
      <c r="N51" t="n">
        <v>98.27</v>
      </c>
      <c r="O51" t="n">
        <v>40112.54</v>
      </c>
      <c r="P51" t="n">
        <v>111.98</v>
      </c>
      <c r="Q51" t="n">
        <v>605.84</v>
      </c>
      <c r="R51" t="n">
        <v>28.42</v>
      </c>
      <c r="S51" t="n">
        <v>21.88</v>
      </c>
      <c r="T51" t="n">
        <v>2245.11</v>
      </c>
      <c r="U51" t="n">
        <v>0.77</v>
      </c>
      <c r="V51" t="n">
        <v>0.86</v>
      </c>
      <c r="W51" t="n">
        <v>1</v>
      </c>
      <c r="X51" t="n">
        <v>0.14</v>
      </c>
      <c r="Y51" t="n">
        <v>1</v>
      </c>
      <c r="Z51" t="n">
        <v>10</v>
      </c>
      <c r="AA51" t="n">
        <v>234.0104122431607</v>
      </c>
      <c r="AB51" t="n">
        <v>320.1833698417132</v>
      </c>
      <c r="AC51" t="n">
        <v>289.625518404297</v>
      </c>
      <c r="AD51" t="n">
        <v>234010.4122431607</v>
      </c>
      <c r="AE51" t="n">
        <v>320183.3698417132</v>
      </c>
      <c r="AF51" t="n">
        <v>3.601870615658306e-06</v>
      </c>
      <c r="AG51" t="n">
        <v>6.927083333333333</v>
      </c>
      <c r="AH51" t="n">
        <v>289625.518404297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9.4717</v>
      </c>
      <c r="E52" t="n">
        <v>10.56</v>
      </c>
      <c r="F52" t="n">
        <v>7.17</v>
      </c>
      <c r="G52" t="n">
        <v>61.47</v>
      </c>
      <c r="H52" t="n">
        <v>0.74</v>
      </c>
      <c r="I52" t="n">
        <v>7</v>
      </c>
      <c r="J52" t="n">
        <v>323.91</v>
      </c>
      <c r="K52" t="n">
        <v>61.82</v>
      </c>
      <c r="L52" t="n">
        <v>13.5</v>
      </c>
      <c r="M52" t="n">
        <v>5</v>
      </c>
      <c r="N52" t="n">
        <v>98.59</v>
      </c>
      <c r="O52" t="n">
        <v>40183.11</v>
      </c>
      <c r="P52" t="n">
        <v>111.68</v>
      </c>
      <c r="Q52" t="n">
        <v>605.84</v>
      </c>
      <c r="R52" t="n">
        <v>27.74</v>
      </c>
      <c r="S52" t="n">
        <v>21.88</v>
      </c>
      <c r="T52" t="n">
        <v>1912.75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233.1247325112403</v>
      </c>
      <c r="AB52" t="n">
        <v>318.9715437590683</v>
      </c>
      <c r="AC52" t="n">
        <v>288.5293473021708</v>
      </c>
      <c r="AD52" t="n">
        <v>233124.7325112403</v>
      </c>
      <c r="AE52" t="n">
        <v>318971.5437590683</v>
      </c>
      <c r="AF52" t="n">
        <v>3.628611015893679e-06</v>
      </c>
      <c r="AG52" t="n">
        <v>6.875</v>
      </c>
      <c r="AH52" t="n">
        <v>288529.3473021708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9.4739</v>
      </c>
      <c r="E53" t="n">
        <v>10.56</v>
      </c>
      <c r="F53" t="n">
        <v>7.17</v>
      </c>
      <c r="G53" t="n">
        <v>61.45</v>
      </c>
      <c r="H53" t="n">
        <v>0.76</v>
      </c>
      <c r="I53" t="n">
        <v>7</v>
      </c>
      <c r="J53" t="n">
        <v>324.48</v>
      </c>
      <c r="K53" t="n">
        <v>61.82</v>
      </c>
      <c r="L53" t="n">
        <v>13.75</v>
      </c>
      <c r="M53" t="n">
        <v>5</v>
      </c>
      <c r="N53" t="n">
        <v>98.91</v>
      </c>
      <c r="O53" t="n">
        <v>40253.84</v>
      </c>
      <c r="P53" t="n">
        <v>111.61</v>
      </c>
      <c r="Q53" t="n">
        <v>605.84</v>
      </c>
      <c r="R53" t="n">
        <v>27.7</v>
      </c>
      <c r="S53" t="n">
        <v>21.88</v>
      </c>
      <c r="T53" t="n">
        <v>1891.72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233.0642756539465</v>
      </c>
      <c r="AB53" t="n">
        <v>318.8888240197506</v>
      </c>
      <c r="AC53" t="n">
        <v>288.4545222186757</v>
      </c>
      <c r="AD53" t="n">
        <v>233064.2756539464</v>
      </c>
      <c r="AE53" t="n">
        <v>318888.8240197506</v>
      </c>
      <c r="AF53" t="n">
        <v>3.62945383653147e-06</v>
      </c>
      <c r="AG53" t="n">
        <v>6.875</v>
      </c>
      <c r="AH53" t="n">
        <v>288454.5222186756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9.461</v>
      </c>
      <c r="E54" t="n">
        <v>10.57</v>
      </c>
      <c r="F54" t="n">
        <v>7.18</v>
      </c>
      <c r="G54" t="n">
        <v>61.57</v>
      </c>
      <c r="H54" t="n">
        <v>0.77</v>
      </c>
      <c r="I54" t="n">
        <v>7</v>
      </c>
      <c r="J54" t="n">
        <v>325.06</v>
      </c>
      <c r="K54" t="n">
        <v>61.82</v>
      </c>
      <c r="L54" t="n">
        <v>14</v>
      </c>
      <c r="M54" t="n">
        <v>5</v>
      </c>
      <c r="N54" t="n">
        <v>99.23999999999999</v>
      </c>
      <c r="O54" t="n">
        <v>40324.71</v>
      </c>
      <c r="P54" t="n">
        <v>112.3</v>
      </c>
      <c r="Q54" t="n">
        <v>605.84</v>
      </c>
      <c r="R54" t="n">
        <v>28.1</v>
      </c>
      <c r="S54" t="n">
        <v>21.88</v>
      </c>
      <c r="T54" t="n">
        <v>2092.19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233.6121207720288</v>
      </c>
      <c r="AB54" t="n">
        <v>319.6384098795313</v>
      </c>
      <c r="AC54" t="n">
        <v>289.1325686560495</v>
      </c>
      <c r="AD54" t="n">
        <v>233612.1207720288</v>
      </c>
      <c r="AE54" t="n">
        <v>319638.4098795313</v>
      </c>
      <c r="AF54" t="n">
        <v>3.624511842791695e-06</v>
      </c>
      <c r="AG54" t="n">
        <v>6.881510416666667</v>
      </c>
      <c r="AH54" t="n">
        <v>289132.5686560495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9.4575</v>
      </c>
      <c r="E55" t="n">
        <v>10.57</v>
      </c>
      <c r="F55" t="n">
        <v>7.19</v>
      </c>
      <c r="G55" t="n">
        <v>61.61</v>
      </c>
      <c r="H55" t="n">
        <v>0.78</v>
      </c>
      <c r="I55" t="n">
        <v>7</v>
      </c>
      <c r="J55" t="n">
        <v>325.63</v>
      </c>
      <c r="K55" t="n">
        <v>61.82</v>
      </c>
      <c r="L55" t="n">
        <v>14.25</v>
      </c>
      <c r="M55" t="n">
        <v>5</v>
      </c>
      <c r="N55" t="n">
        <v>99.56</v>
      </c>
      <c r="O55" t="n">
        <v>40395.74</v>
      </c>
      <c r="P55" t="n">
        <v>112.46</v>
      </c>
      <c r="Q55" t="n">
        <v>605.84</v>
      </c>
      <c r="R55" t="n">
        <v>28.22</v>
      </c>
      <c r="S55" t="n">
        <v>21.88</v>
      </c>
      <c r="T55" t="n">
        <v>2151.09</v>
      </c>
      <c r="U55" t="n">
        <v>0.78</v>
      </c>
      <c r="V55" t="n">
        <v>0.86</v>
      </c>
      <c r="W55" t="n">
        <v>1</v>
      </c>
      <c r="X55" t="n">
        <v>0.13</v>
      </c>
      <c r="Y55" t="n">
        <v>1</v>
      </c>
      <c r="Z55" t="n">
        <v>10</v>
      </c>
      <c r="AA55" t="n">
        <v>233.768800015968</v>
      </c>
      <c r="AB55" t="n">
        <v>319.8527853332892</v>
      </c>
      <c r="AC55" t="n">
        <v>289.3264844173786</v>
      </c>
      <c r="AD55" t="n">
        <v>233768.800015968</v>
      </c>
      <c r="AE55" t="n">
        <v>319852.7853332892</v>
      </c>
      <c r="AF55" t="n">
        <v>3.623170991777027e-06</v>
      </c>
      <c r="AG55" t="n">
        <v>6.881510416666667</v>
      </c>
      <c r="AH55" t="n">
        <v>289326.4844173786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9.4704</v>
      </c>
      <c r="E56" t="n">
        <v>10.56</v>
      </c>
      <c r="F56" t="n">
        <v>7.17</v>
      </c>
      <c r="G56" t="n">
        <v>61.48</v>
      </c>
      <c r="H56" t="n">
        <v>0.79</v>
      </c>
      <c r="I56" t="n">
        <v>7</v>
      </c>
      <c r="J56" t="n">
        <v>326.21</v>
      </c>
      <c r="K56" t="n">
        <v>61.82</v>
      </c>
      <c r="L56" t="n">
        <v>14.5</v>
      </c>
      <c r="M56" t="n">
        <v>5</v>
      </c>
      <c r="N56" t="n">
        <v>99.89</v>
      </c>
      <c r="O56" t="n">
        <v>40466.92</v>
      </c>
      <c r="P56" t="n">
        <v>111.98</v>
      </c>
      <c r="Q56" t="n">
        <v>605.89</v>
      </c>
      <c r="R56" t="n">
        <v>27.76</v>
      </c>
      <c r="S56" t="n">
        <v>21.88</v>
      </c>
      <c r="T56" t="n">
        <v>1924.08</v>
      </c>
      <c r="U56" t="n">
        <v>0.79</v>
      </c>
      <c r="V56" t="n">
        <v>0.86</v>
      </c>
      <c r="W56" t="n">
        <v>1</v>
      </c>
      <c r="X56" t="n">
        <v>0.12</v>
      </c>
      <c r="Y56" t="n">
        <v>1</v>
      </c>
      <c r="Z56" t="n">
        <v>10</v>
      </c>
      <c r="AA56" t="n">
        <v>233.3090899594719</v>
      </c>
      <c r="AB56" t="n">
        <v>319.2237897530152</v>
      </c>
      <c r="AC56" t="n">
        <v>288.757519292485</v>
      </c>
      <c r="AD56" t="n">
        <v>233309.0899594719</v>
      </c>
      <c r="AE56" t="n">
        <v>319223.7897530152</v>
      </c>
      <c r="AF56" t="n">
        <v>3.628112985516802e-06</v>
      </c>
      <c r="AG56" t="n">
        <v>6.875</v>
      </c>
      <c r="AH56" t="n">
        <v>288757.519292485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9.469200000000001</v>
      </c>
      <c r="E57" t="n">
        <v>10.56</v>
      </c>
      <c r="F57" t="n">
        <v>7.17</v>
      </c>
      <c r="G57" t="n">
        <v>61.5</v>
      </c>
      <c r="H57" t="n">
        <v>0.8</v>
      </c>
      <c r="I57" t="n">
        <v>7</v>
      </c>
      <c r="J57" t="n">
        <v>326.79</v>
      </c>
      <c r="K57" t="n">
        <v>61.82</v>
      </c>
      <c r="L57" t="n">
        <v>14.75</v>
      </c>
      <c r="M57" t="n">
        <v>5</v>
      </c>
      <c r="N57" t="n">
        <v>100.22</v>
      </c>
      <c r="O57" t="n">
        <v>40538.25</v>
      </c>
      <c r="P57" t="n">
        <v>111.07</v>
      </c>
      <c r="Q57" t="n">
        <v>605.84</v>
      </c>
      <c r="R57" t="n">
        <v>27.79</v>
      </c>
      <c r="S57" t="n">
        <v>21.88</v>
      </c>
      <c r="T57" t="n">
        <v>1935.07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232.7971851329802</v>
      </c>
      <c r="AB57" t="n">
        <v>318.5233789857625</v>
      </c>
      <c r="AC57" t="n">
        <v>288.123954745826</v>
      </c>
      <c r="AD57" t="n">
        <v>232797.1851329802</v>
      </c>
      <c r="AE57" t="n">
        <v>318523.3789857625</v>
      </c>
      <c r="AF57" t="n">
        <v>3.627653265168917e-06</v>
      </c>
      <c r="AG57" t="n">
        <v>6.875</v>
      </c>
      <c r="AH57" t="n">
        <v>288123.954745826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9.4605</v>
      </c>
      <c r="E58" t="n">
        <v>10.57</v>
      </c>
      <c r="F58" t="n">
        <v>7.18</v>
      </c>
      <c r="G58" t="n">
        <v>61.58</v>
      </c>
      <c r="H58" t="n">
        <v>0.82</v>
      </c>
      <c r="I58" t="n">
        <v>7</v>
      </c>
      <c r="J58" t="n">
        <v>327.37</v>
      </c>
      <c r="K58" t="n">
        <v>61.82</v>
      </c>
      <c r="L58" t="n">
        <v>15</v>
      </c>
      <c r="M58" t="n">
        <v>5</v>
      </c>
      <c r="N58" t="n">
        <v>100.55</v>
      </c>
      <c r="O58" t="n">
        <v>40609.74</v>
      </c>
      <c r="P58" t="n">
        <v>110.83</v>
      </c>
      <c r="Q58" t="n">
        <v>605.85</v>
      </c>
      <c r="R58" t="n">
        <v>28.11</v>
      </c>
      <c r="S58" t="n">
        <v>21.88</v>
      </c>
      <c r="T58" t="n">
        <v>2095.82</v>
      </c>
      <c r="U58" t="n">
        <v>0.78</v>
      </c>
      <c r="V58" t="n">
        <v>0.86</v>
      </c>
      <c r="W58" t="n">
        <v>1</v>
      </c>
      <c r="X58" t="n">
        <v>0.13</v>
      </c>
      <c r="Y58" t="n">
        <v>1</v>
      </c>
      <c r="Z58" t="n">
        <v>10</v>
      </c>
      <c r="AA58" t="n">
        <v>232.7711674629042</v>
      </c>
      <c r="AB58" t="n">
        <v>318.487780461746</v>
      </c>
      <c r="AC58" t="n">
        <v>288.0917536949787</v>
      </c>
      <c r="AD58" t="n">
        <v>232771.1674629042</v>
      </c>
      <c r="AE58" t="n">
        <v>318487.780461746</v>
      </c>
      <c r="AF58" t="n">
        <v>3.624320292646742e-06</v>
      </c>
      <c r="AG58" t="n">
        <v>6.881510416666667</v>
      </c>
      <c r="AH58" t="n">
        <v>288091.7536949787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9.465</v>
      </c>
      <c r="E59" t="n">
        <v>10.57</v>
      </c>
      <c r="F59" t="n">
        <v>7.18</v>
      </c>
      <c r="G59" t="n">
        <v>61.54</v>
      </c>
      <c r="H59" t="n">
        <v>0.83</v>
      </c>
      <c r="I59" t="n">
        <v>7</v>
      </c>
      <c r="J59" t="n">
        <v>327.95</v>
      </c>
      <c r="K59" t="n">
        <v>61.82</v>
      </c>
      <c r="L59" t="n">
        <v>15.25</v>
      </c>
      <c r="M59" t="n">
        <v>5</v>
      </c>
      <c r="N59" t="n">
        <v>100.88</v>
      </c>
      <c r="O59" t="n">
        <v>40681.39</v>
      </c>
      <c r="P59" t="n">
        <v>110.34</v>
      </c>
      <c r="Q59" t="n">
        <v>605.84</v>
      </c>
      <c r="R59" t="n">
        <v>27.91</v>
      </c>
      <c r="S59" t="n">
        <v>21.88</v>
      </c>
      <c r="T59" t="n">
        <v>1997.52</v>
      </c>
      <c r="U59" t="n">
        <v>0.78</v>
      </c>
      <c r="V59" t="n">
        <v>0.86</v>
      </c>
      <c r="W59" t="n">
        <v>1</v>
      </c>
      <c r="X59" t="n">
        <v>0.12</v>
      </c>
      <c r="Y59" t="n">
        <v>1</v>
      </c>
      <c r="Z59" t="n">
        <v>10</v>
      </c>
      <c r="AA59" t="n">
        <v>232.4481523313653</v>
      </c>
      <c r="AB59" t="n">
        <v>318.0458169083529</v>
      </c>
      <c r="AC59" t="n">
        <v>287.6919705228215</v>
      </c>
      <c r="AD59" t="n">
        <v>232448.1523313653</v>
      </c>
      <c r="AE59" t="n">
        <v>318045.8169083529</v>
      </c>
      <c r="AF59" t="n">
        <v>3.626044243951315e-06</v>
      </c>
      <c r="AG59" t="n">
        <v>6.881510416666667</v>
      </c>
      <c r="AH59" t="n">
        <v>287691.9705228215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9.544</v>
      </c>
      <c r="E60" t="n">
        <v>10.48</v>
      </c>
      <c r="F60" t="n">
        <v>7.15</v>
      </c>
      <c r="G60" t="n">
        <v>71.47</v>
      </c>
      <c r="H60" t="n">
        <v>0.84</v>
      </c>
      <c r="I60" t="n">
        <v>6</v>
      </c>
      <c r="J60" t="n">
        <v>328.53</v>
      </c>
      <c r="K60" t="n">
        <v>61.82</v>
      </c>
      <c r="L60" t="n">
        <v>15.5</v>
      </c>
      <c r="M60" t="n">
        <v>4</v>
      </c>
      <c r="N60" t="n">
        <v>101.21</v>
      </c>
      <c r="O60" t="n">
        <v>40753.2</v>
      </c>
      <c r="P60" t="n">
        <v>108.39</v>
      </c>
      <c r="Q60" t="n">
        <v>605.84</v>
      </c>
      <c r="R60" t="n">
        <v>26.96</v>
      </c>
      <c r="S60" t="n">
        <v>21.88</v>
      </c>
      <c r="T60" t="n">
        <v>1527.56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230.5245112750321</v>
      </c>
      <c r="AB60" t="n">
        <v>315.4138063500251</v>
      </c>
      <c r="AC60" t="n">
        <v>285.3111553581297</v>
      </c>
      <c r="AD60" t="n">
        <v>230524.5112750321</v>
      </c>
      <c r="AE60" t="n">
        <v>315413.8063500251</v>
      </c>
      <c r="AF60" t="n">
        <v>3.656309166853814e-06</v>
      </c>
      <c r="AG60" t="n">
        <v>6.822916666666667</v>
      </c>
      <c r="AH60" t="n">
        <v>285311.1553581297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9.5412</v>
      </c>
      <c r="E61" t="n">
        <v>10.48</v>
      </c>
      <c r="F61" t="n">
        <v>7.15</v>
      </c>
      <c r="G61" t="n">
        <v>71.5</v>
      </c>
      <c r="H61" t="n">
        <v>0.85</v>
      </c>
      <c r="I61" t="n">
        <v>6</v>
      </c>
      <c r="J61" t="n">
        <v>329.12</v>
      </c>
      <c r="K61" t="n">
        <v>61.82</v>
      </c>
      <c r="L61" t="n">
        <v>15.75</v>
      </c>
      <c r="M61" t="n">
        <v>4</v>
      </c>
      <c r="N61" t="n">
        <v>101.54</v>
      </c>
      <c r="O61" t="n">
        <v>40825.16</v>
      </c>
      <c r="P61" t="n">
        <v>108.78</v>
      </c>
      <c r="Q61" t="n">
        <v>605.84</v>
      </c>
      <c r="R61" t="n">
        <v>27.04</v>
      </c>
      <c r="S61" t="n">
        <v>21.88</v>
      </c>
      <c r="T61" t="n">
        <v>1564.92</v>
      </c>
      <c r="U61" t="n">
        <v>0.8100000000000001</v>
      </c>
      <c r="V61" t="n">
        <v>0.87</v>
      </c>
      <c r="W61" t="n">
        <v>1</v>
      </c>
      <c r="X61" t="n">
        <v>0.09</v>
      </c>
      <c r="Y61" t="n">
        <v>1</v>
      </c>
      <c r="Z61" t="n">
        <v>10</v>
      </c>
      <c r="AA61" t="n">
        <v>230.7717783152652</v>
      </c>
      <c r="AB61" t="n">
        <v>315.7521280231237</v>
      </c>
      <c r="AC61" t="n">
        <v>285.6171880855854</v>
      </c>
      <c r="AD61" t="n">
        <v>230771.7783152651</v>
      </c>
      <c r="AE61" t="n">
        <v>315752.1280231237</v>
      </c>
      <c r="AF61" t="n">
        <v>3.65523648604208e-06</v>
      </c>
      <c r="AG61" t="n">
        <v>6.822916666666667</v>
      </c>
      <c r="AH61" t="n">
        <v>285617.1880855854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9.5342</v>
      </c>
      <c r="E62" t="n">
        <v>10.49</v>
      </c>
      <c r="F62" t="n">
        <v>7.16</v>
      </c>
      <c r="G62" t="n">
        <v>71.58</v>
      </c>
      <c r="H62" t="n">
        <v>0.86</v>
      </c>
      <c r="I62" t="n">
        <v>6</v>
      </c>
      <c r="J62" t="n">
        <v>329.7</v>
      </c>
      <c r="K62" t="n">
        <v>61.82</v>
      </c>
      <c r="L62" t="n">
        <v>16</v>
      </c>
      <c r="M62" t="n">
        <v>4</v>
      </c>
      <c r="N62" t="n">
        <v>101.88</v>
      </c>
      <c r="O62" t="n">
        <v>40897.29</v>
      </c>
      <c r="P62" t="n">
        <v>108.33</v>
      </c>
      <c r="Q62" t="n">
        <v>605.85</v>
      </c>
      <c r="R62" t="n">
        <v>27.3</v>
      </c>
      <c r="S62" t="n">
        <v>21.88</v>
      </c>
      <c r="T62" t="n">
        <v>1698.74</v>
      </c>
      <c r="U62" t="n">
        <v>0.8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230.6091216701034</v>
      </c>
      <c r="AB62" t="n">
        <v>315.5295740253088</v>
      </c>
      <c r="AC62" t="n">
        <v>285.4158743289653</v>
      </c>
      <c r="AD62" t="n">
        <v>230609.1216701034</v>
      </c>
      <c r="AE62" t="n">
        <v>315529.5740253088</v>
      </c>
      <c r="AF62" t="n">
        <v>3.652554784012745e-06</v>
      </c>
      <c r="AG62" t="n">
        <v>6.829427083333333</v>
      </c>
      <c r="AH62" t="n">
        <v>285415.8743289653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9.5352</v>
      </c>
      <c r="E63" t="n">
        <v>10.49</v>
      </c>
      <c r="F63" t="n">
        <v>7.16</v>
      </c>
      <c r="G63" t="n">
        <v>71.56999999999999</v>
      </c>
      <c r="H63" t="n">
        <v>0.88</v>
      </c>
      <c r="I63" t="n">
        <v>6</v>
      </c>
      <c r="J63" t="n">
        <v>330.29</v>
      </c>
      <c r="K63" t="n">
        <v>61.82</v>
      </c>
      <c r="L63" t="n">
        <v>16.25</v>
      </c>
      <c r="M63" t="n">
        <v>4</v>
      </c>
      <c r="N63" t="n">
        <v>102.21</v>
      </c>
      <c r="O63" t="n">
        <v>40969.57</v>
      </c>
      <c r="P63" t="n">
        <v>107.86</v>
      </c>
      <c r="Q63" t="n">
        <v>605.88</v>
      </c>
      <c r="R63" t="n">
        <v>27.32</v>
      </c>
      <c r="S63" t="n">
        <v>21.88</v>
      </c>
      <c r="T63" t="n">
        <v>1705.63</v>
      </c>
      <c r="U63" t="n">
        <v>0.8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230.3320013000767</v>
      </c>
      <c r="AB63" t="n">
        <v>315.1504057093505</v>
      </c>
      <c r="AC63" t="n">
        <v>285.0728933049159</v>
      </c>
      <c r="AD63" t="n">
        <v>230332.0013000767</v>
      </c>
      <c r="AE63" t="n">
        <v>315150.4057093505</v>
      </c>
      <c r="AF63" t="n">
        <v>3.65293788430265e-06</v>
      </c>
      <c r="AG63" t="n">
        <v>6.829427083333333</v>
      </c>
      <c r="AH63" t="n">
        <v>285072.8933049159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9.545999999999999</v>
      </c>
      <c r="E64" t="n">
        <v>10.48</v>
      </c>
      <c r="F64" t="n">
        <v>7.14</v>
      </c>
      <c r="G64" t="n">
        <v>71.45</v>
      </c>
      <c r="H64" t="n">
        <v>0.89</v>
      </c>
      <c r="I64" t="n">
        <v>6</v>
      </c>
      <c r="J64" t="n">
        <v>330.87</v>
      </c>
      <c r="K64" t="n">
        <v>61.82</v>
      </c>
      <c r="L64" t="n">
        <v>16.5</v>
      </c>
      <c r="M64" t="n">
        <v>4</v>
      </c>
      <c r="N64" t="n">
        <v>102.55</v>
      </c>
      <c r="O64" t="n">
        <v>41042.02</v>
      </c>
      <c r="P64" t="n">
        <v>107.62</v>
      </c>
      <c r="Q64" t="n">
        <v>605.9</v>
      </c>
      <c r="R64" t="n">
        <v>26.87</v>
      </c>
      <c r="S64" t="n">
        <v>21.88</v>
      </c>
      <c r="T64" t="n">
        <v>1481.7</v>
      </c>
      <c r="U64" t="n">
        <v>0.8100000000000001</v>
      </c>
      <c r="V64" t="n">
        <v>0.87</v>
      </c>
      <c r="W64" t="n">
        <v>1</v>
      </c>
      <c r="X64" t="n">
        <v>0.09</v>
      </c>
      <c r="Y64" t="n">
        <v>1</v>
      </c>
      <c r="Z64" t="n">
        <v>10</v>
      </c>
      <c r="AA64" t="n">
        <v>230.0359618806219</v>
      </c>
      <c r="AB64" t="n">
        <v>314.7453515153152</v>
      </c>
      <c r="AC64" t="n">
        <v>284.7064969146622</v>
      </c>
      <c r="AD64" t="n">
        <v>230035.9618806219</v>
      </c>
      <c r="AE64" t="n">
        <v>314745.3515153152</v>
      </c>
      <c r="AF64" t="n">
        <v>3.657075367433624e-06</v>
      </c>
      <c r="AG64" t="n">
        <v>6.822916666666667</v>
      </c>
      <c r="AH64" t="n">
        <v>284706.4969146622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9.541</v>
      </c>
      <c r="E65" t="n">
        <v>10.48</v>
      </c>
      <c r="F65" t="n">
        <v>7.15</v>
      </c>
      <c r="G65" t="n">
        <v>71.51000000000001</v>
      </c>
      <c r="H65" t="n">
        <v>0.9</v>
      </c>
      <c r="I65" t="n">
        <v>6</v>
      </c>
      <c r="J65" t="n">
        <v>331.46</v>
      </c>
      <c r="K65" t="n">
        <v>61.82</v>
      </c>
      <c r="L65" t="n">
        <v>16.75</v>
      </c>
      <c r="M65" t="n">
        <v>4</v>
      </c>
      <c r="N65" t="n">
        <v>102.89</v>
      </c>
      <c r="O65" t="n">
        <v>41114.63</v>
      </c>
      <c r="P65" t="n">
        <v>107.43</v>
      </c>
      <c r="Q65" t="n">
        <v>605.84</v>
      </c>
      <c r="R65" t="n">
        <v>27.05</v>
      </c>
      <c r="S65" t="n">
        <v>21.88</v>
      </c>
      <c r="T65" t="n">
        <v>1573.63</v>
      </c>
      <c r="U65" t="n">
        <v>0.8100000000000001</v>
      </c>
      <c r="V65" t="n">
        <v>0.87</v>
      </c>
      <c r="W65" t="n">
        <v>1</v>
      </c>
      <c r="X65" t="n">
        <v>0.09</v>
      </c>
      <c r="Y65" t="n">
        <v>1</v>
      </c>
      <c r="Z65" t="n">
        <v>10</v>
      </c>
      <c r="AA65" t="n">
        <v>230.0035489882655</v>
      </c>
      <c r="AB65" t="n">
        <v>314.7010027660374</v>
      </c>
      <c r="AC65" t="n">
        <v>284.6663807477715</v>
      </c>
      <c r="AD65" t="n">
        <v>230003.5489882655</v>
      </c>
      <c r="AE65" t="n">
        <v>314701.0027660374</v>
      </c>
      <c r="AF65" t="n">
        <v>3.655159865984099e-06</v>
      </c>
      <c r="AG65" t="n">
        <v>6.822916666666667</v>
      </c>
      <c r="AH65" t="n">
        <v>284666.3807477715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9.5349</v>
      </c>
      <c r="E66" t="n">
        <v>10.49</v>
      </c>
      <c r="F66" t="n">
        <v>7.16</v>
      </c>
      <c r="G66" t="n">
        <v>71.56999999999999</v>
      </c>
      <c r="H66" t="n">
        <v>0.91</v>
      </c>
      <c r="I66" t="n">
        <v>6</v>
      </c>
      <c r="J66" t="n">
        <v>332.05</v>
      </c>
      <c r="K66" t="n">
        <v>61.82</v>
      </c>
      <c r="L66" t="n">
        <v>17</v>
      </c>
      <c r="M66" t="n">
        <v>3</v>
      </c>
      <c r="N66" t="n">
        <v>103.23</v>
      </c>
      <c r="O66" t="n">
        <v>41187.41</v>
      </c>
      <c r="P66" t="n">
        <v>107.2</v>
      </c>
      <c r="Q66" t="n">
        <v>605.84</v>
      </c>
      <c r="R66" t="n">
        <v>27.25</v>
      </c>
      <c r="S66" t="n">
        <v>21.88</v>
      </c>
      <c r="T66" t="n">
        <v>1673.32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229.9579677493775</v>
      </c>
      <c r="AB66" t="n">
        <v>314.6386365040886</v>
      </c>
      <c r="AC66" t="n">
        <v>284.6099666343314</v>
      </c>
      <c r="AD66" t="n">
        <v>229957.9677493775</v>
      </c>
      <c r="AE66" t="n">
        <v>314638.6365040886</v>
      </c>
      <c r="AF66" t="n">
        <v>3.652822954215678e-06</v>
      </c>
      <c r="AG66" t="n">
        <v>6.829427083333333</v>
      </c>
      <c r="AH66" t="n">
        <v>284609.9666343314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9.5387</v>
      </c>
      <c r="E67" t="n">
        <v>10.48</v>
      </c>
      <c r="F67" t="n">
        <v>7.15</v>
      </c>
      <c r="G67" t="n">
        <v>71.53</v>
      </c>
      <c r="H67" t="n">
        <v>0.92</v>
      </c>
      <c r="I67" t="n">
        <v>6</v>
      </c>
      <c r="J67" t="n">
        <v>332.64</v>
      </c>
      <c r="K67" t="n">
        <v>61.82</v>
      </c>
      <c r="L67" t="n">
        <v>17.25</v>
      </c>
      <c r="M67" t="n">
        <v>3</v>
      </c>
      <c r="N67" t="n">
        <v>103.57</v>
      </c>
      <c r="O67" t="n">
        <v>41260.35</v>
      </c>
      <c r="P67" t="n">
        <v>106.32</v>
      </c>
      <c r="Q67" t="n">
        <v>605.84</v>
      </c>
      <c r="R67" t="n">
        <v>27.09</v>
      </c>
      <c r="S67" t="n">
        <v>21.88</v>
      </c>
      <c r="T67" t="n">
        <v>1592.91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229.3905505411886</v>
      </c>
      <c r="AB67" t="n">
        <v>313.8622712471644</v>
      </c>
      <c r="AC67" t="n">
        <v>283.9076965878923</v>
      </c>
      <c r="AD67" t="n">
        <v>229390.5505411886</v>
      </c>
      <c r="AE67" t="n">
        <v>313862.2712471643</v>
      </c>
      <c r="AF67" t="n">
        <v>3.654278735317317e-06</v>
      </c>
      <c r="AG67" t="n">
        <v>6.822916666666667</v>
      </c>
      <c r="AH67" t="n">
        <v>283907.6965878923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9.538399999999999</v>
      </c>
      <c r="E68" t="n">
        <v>10.48</v>
      </c>
      <c r="F68" t="n">
        <v>7.15</v>
      </c>
      <c r="G68" t="n">
        <v>71.53</v>
      </c>
      <c r="H68" t="n">
        <v>0.9399999999999999</v>
      </c>
      <c r="I68" t="n">
        <v>6</v>
      </c>
      <c r="J68" t="n">
        <v>333.24</v>
      </c>
      <c r="K68" t="n">
        <v>61.82</v>
      </c>
      <c r="L68" t="n">
        <v>17.5</v>
      </c>
      <c r="M68" t="n">
        <v>2</v>
      </c>
      <c r="N68" t="n">
        <v>103.92</v>
      </c>
      <c r="O68" t="n">
        <v>41333.46</v>
      </c>
      <c r="P68" t="n">
        <v>106.54</v>
      </c>
      <c r="Q68" t="n">
        <v>605.84</v>
      </c>
      <c r="R68" t="n">
        <v>27.03</v>
      </c>
      <c r="S68" t="n">
        <v>21.88</v>
      </c>
      <c r="T68" t="n">
        <v>1564.03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229.5186924309326</v>
      </c>
      <c r="AB68" t="n">
        <v>314.0376006339333</v>
      </c>
      <c r="AC68" t="n">
        <v>284.0662927840644</v>
      </c>
      <c r="AD68" t="n">
        <v>229518.6924309327</v>
      </c>
      <c r="AE68" t="n">
        <v>314037.6006339333</v>
      </c>
      <c r="AF68" t="n">
        <v>3.654163805230346e-06</v>
      </c>
      <c r="AG68" t="n">
        <v>6.822916666666667</v>
      </c>
      <c r="AH68" t="n">
        <v>284066.2927840644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9.539</v>
      </c>
      <c r="E69" t="n">
        <v>10.48</v>
      </c>
      <c r="F69" t="n">
        <v>7.15</v>
      </c>
      <c r="G69" t="n">
        <v>71.53</v>
      </c>
      <c r="H69" t="n">
        <v>0.95</v>
      </c>
      <c r="I69" t="n">
        <v>6</v>
      </c>
      <c r="J69" t="n">
        <v>333.83</v>
      </c>
      <c r="K69" t="n">
        <v>61.82</v>
      </c>
      <c r="L69" t="n">
        <v>17.75</v>
      </c>
      <c r="M69" t="n">
        <v>2</v>
      </c>
      <c r="N69" t="n">
        <v>104.26</v>
      </c>
      <c r="O69" t="n">
        <v>41406.86</v>
      </c>
      <c r="P69" t="n">
        <v>106.4</v>
      </c>
      <c r="Q69" t="n">
        <v>605.84</v>
      </c>
      <c r="R69" t="n">
        <v>27.09</v>
      </c>
      <c r="S69" t="n">
        <v>21.88</v>
      </c>
      <c r="T69" t="n">
        <v>1592.68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229.4335654241902</v>
      </c>
      <c r="AB69" t="n">
        <v>313.9211261077699</v>
      </c>
      <c r="AC69" t="n">
        <v>283.960934423205</v>
      </c>
      <c r="AD69" t="n">
        <v>229433.5654241903</v>
      </c>
      <c r="AE69" t="n">
        <v>313921.1261077699</v>
      </c>
      <c r="AF69" t="n">
        <v>3.654393665404289e-06</v>
      </c>
      <c r="AG69" t="n">
        <v>6.822916666666667</v>
      </c>
      <c r="AH69" t="n">
        <v>283960.934423205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9.5359</v>
      </c>
      <c r="E70" t="n">
        <v>10.49</v>
      </c>
      <c r="F70" t="n">
        <v>7.16</v>
      </c>
      <c r="G70" t="n">
        <v>71.56</v>
      </c>
      <c r="H70" t="n">
        <v>0.96</v>
      </c>
      <c r="I70" t="n">
        <v>6</v>
      </c>
      <c r="J70" t="n">
        <v>334.43</v>
      </c>
      <c r="K70" t="n">
        <v>61.82</v>
      </c>
      <c r="L70" t="n">
        <v>18</v>
      </c>
      <c r="M70" t="n">
        <v>2</v>
      </c>
      <c r="N70" t="n">
        <v>104.61</v>
      </c>
      <c r="O70" t="n">
        <v>41480.31</v>
      </c>
      <c r="P70" t="n">
        <v>106.45</v>
      </c>
      <c r="Q70" t="n">
        <v>605.84</v>
      </c>
      <c r="R70" t="n">
        <v>27.13</v>
      </c>
      <c r="S70" t="n">
        <v>21.88</v>
      </c>
      <c r="T70" t="n">
        <v>1610.65</v>
      </c>
      <c r="U70" t="n">
        <v>0.8100000000000001</v>
      </c>
      <c r="V70" t="n">
        <v>0.86</v>
      </c>
      <c r="W70" t="n">
        <v>1</v>
      </c>
      <c r="X70" t="n">
        <v>0.1</v>
      </c>
      <c r="Y70" t="n">
        <v>1</v>
      </c>
      <c r="Z70" t="n">
        <v>10</v>
      </c>
      <c r="AA70" t="n">
        <v>229.5211452788077</v>
      </c>
      <c r="AB70" t="n">
        <v>314.040956728608</v>
      </c>
      <c r="AC70" t="n">
        <v>284.0693285777737</v>
      </c>
      <c r="AD70" t="n">
        <v>229521.1452788077</v>
      </c>
      <c r="AE70" t="n">
        <v>314040.956728608</v>
      </c>
      <c r="AF70" t="n">
        <v>3.653206054505583e-06</v>
      </c>
      <c r="AG70" t="n">
        <v>6.829427083333333</v>
      </c>
      <c r="AH70" t="n">
        <v>284069.3285777736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9.5326</v>
      </c>
      <c r="E71" t="n">
        <v>10.49</v>
      </c>
      <c r="F71" t="n">
        <v>7.16</v>
      </c>
      <c r="G71" t="n">
        <v>71.59999999999999</v>
      </c>
      <c r="H71" t="n">
        <v>0.97</v>
      </c>
      <c r="I71" t="n">
        <v>6</v>
      </c>
      <c r="J71" t="n">
        <v>335.02</v>
      </c>
      <c r="K71" t="n">
        <v>61.82</v>
      </c>
      <c r="L71" t="n">
        <v>18.25</v>
      </c>
      <c r="M71" t="n">
        <v>2</v>
      </c>
      <c r="N71" t="n">
        <v>104.95</v>
      </c>
      <c r="O71" t="n">
        <v>41553.93</v>
      </c>
      <c r="P71" t="n">
        <v>106.45</v>
      </c>
      <c r="Q71" t="n">
        <v>605.84</v>
      </c>
      <c r="R71" t="n">
        <v>27.28</v>
      </c>
      <c r="S71" t="n">
        <v>21.88</v>
      </c>
      <c r="T71" t="n">
        <v>1689.13</v>
      </c>
      <c r="U71" t="n">
        <v>0.8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229.5500823833832</v>
      </c>
      <c r="AB71" t="n">
        <v>314.0805497517032</v>
      </c>
      <c r="AC71" t="n">
        <v>284.1051428983138</v>
      </c>
      <c r="AD71" t="n">
        <v>229550.0823833832</v>
      </c>
      <c r="AE71" t="n">
        <v>314080.5497517032</v>
      </c>
      <c r="AF71" t="n">
        <v>3.651941823548897e-06</v>
      </c>
      <c r="AG71" t="n">
        <v>6.829427083333333</v>
      </c>
      <c r="AH71" t="n">
        <v>284105.1428983138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9.533899999999999</v>
      </c>
      <c r="E72" t="n">
        <v>10.49</v>
      </c>
      <c r="F72" t="n">
        <v>7.16</v>
      </c>
      <c r="G72" t="n">
        <v>71.58</v>
      </c>
      <c r="H72" t="n">
        <v>0.98</v>
      </c>
      <c r="I72" t="n">
        <v>6</v>
      </c>
      <c r="J72" t="n">
        <v>335.62</v>
      </c>
      <c r="K72" t="n">
        <v>61.82</v>
      </c>
      <c r="L72" t="n">
        <v>18.5</v>
      </c>
      <c r="M72" t="n">
        <v>2</v>
      </c>
      <c r="N72" t="n">
        <v>105.3</v>
      </c>
      <c r="O72" t="n">
        <v>41627.72</v>
      </c>
      <c r="P72" t="n">
        <v>105.89</v>
      </c>
      <c r="Q72" t="n">
        <v>605.86</v>
      </c>
      <c r="R72" t="n">
        <v>27.23</v>
      </c>
      <c r="S72" t="n">
        <v>21.88</v>
      </c>
      <c r="T72" t="n">
        <v>1660.69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229.2190320304348</v>
      </c>
      <c r="AB72" t="n">
        <v>313.6275920538885</v>
      </c>
      <c r="AC72" t="n">
        <v>283.6954148474484</v>
      </c>
      <c r="AD72" t="n">
        <v>229219.0320304348</v>
      </c>
      <c r="AE72" t="n">
        <v>313627.5920538885</v>
      </c>
      <c r="AF72" t="n">
        <v>3.652439853925773e-06</v>
      </c>
      <c r="AG72" t="n">
        <v>6.829427083333333</v>
      </c>
      <c r="AH72" t="n">
        <v>283695.4148474484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9.5321</v>
      </c>
      <c r="E73" t="n">
        <v>10.49</v>
      </c>
      <c r="F73" t="n">
        <v>7.16</v>
      </c>
      <c r="G73" t="n">
        <v>71.59999999999999</v>
      </c>
      <c r="H73" t="n">
        <v>0.99</v>
      </c>
      <c r="I73" t="n">
        <v>6</v>
      </c>
      <c r="J73" t="n">
        <v>336.22</v>
      </c>
      <c r="K73" t="n">
        <v>61.82</v>
      </c>
      <c r="L73" t="n">
        <v>18.75</v>
      </c>
      <c r="M73" t="n">
        <v>2</v>
      </c>
      <c r="N73" t="n">
        <v>105.65</v>
      </c>
      <c r="O73" t="n">
        <v>41701.68</v>
      </c>
      <c r="P73" t="n">
        <v>105.82</v>
      </c>
      <c r="Q73" t="n">
        <v>605.84</v>
      </c>
      <c r="R73" t="n">
        <v>27.27</v>
      </c>
      <c r="S73" t="n">
        <v>21.88</v>
      </c>
      <c r="T73" t="n">
        <v>1683.28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229.1947960767013</v>
      </c>
      <c r="AB73" t="n">
        <v>313.5944313527755</v>
      </c>
      <c r="AC73" t="n">
        <v>283.6654189571082</v>
      </c>
      <c r="AD73" t="n">
        <v>229194.7960767013</v>
      </c>
      <c r="AE73" t="n">
        <v>313594.4313527755</v>
      </c>
      <c r="AF73" t="n">
        <v>3.651750273403944e-06</v>
      </c>
      <c r="AG73" t="n">
        <v>6.829427083333333</v>
      </c>
      <c r="AH73" t="n">
        <v>283665.4189571082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9.5352</v>
      </c>
      <c r="E74" t="n">
        <v>10.49</v>
      </c>
      <c r="F74" t="n">
        <v>7.16</v>
      </c>
      <c r="G74" t="n">
        <v>71.56999999999999</v>
      </c>
      <c r="H74" t="n">
        <v>1.01</v>
      </c>
      <c r="I74" t="n">
        <v>6</v>
      </c>
      <c r="J74" t="n">
        <v>336.82</v>
      </c>
      <c r="K74" t="n">
        <v>61.82</v>
      </c>
      <c r="L74" t="n">
        <v>19</v>
      </c>
      <c r="M74" t="n">
        <v>2</v>
      </c>
      <c r="N74" t="n">
        <v>106</v>
      </c>
      <c r="O74" t="n">
        <v>41775.82</v>
      </c>
      <c r="P74" t="n">
        <v>105.49</v>
      </c>
      <c r="Q74" t="n">
        <v>605.99</v>
      </c>
      <c r="R74" t="n">
        <v>27.23</v>
      </c>
      <c r="S74" t="n">
        <v>21.88</v>
      </c>
      <c r="T74" t="n">
        <v>1662.64</v>
      </c>
      <c r="U74" t="n">
        <v>0.8</v>
      </c>
      <c r="V74" t="n">
        <v>0.86</v>
      </c>
      <c r="W74" t="n">
        <v>1</v>
      </c>
      <c r="X74" t="n">
        <v>0.1</v>
      </c>
      <c r="Y74" t="n">
        <v>1</v>
      </c>
      <c r="Z74" t="n">
        <v>10</v>
      </c>
      <c r="AA74" t="n">
        <v>228.9793876366305</v>
      </c>
      <c r="AB74" t="n">
        <v>313.2997000219211</v>
      </c>
      <c r="AC74" t="n">
        <v>283.3988163708125</v>
      </c>
      <c r="AD74" t="n">
        <v>228979.3876366305</v>
      </c>
      <c r="AE74" t="n">
        <v>313299.7000219211</v>
      </c>
      <c r="AF74" t="n">
        <v>3.65293788430265e-06</v>
      </c>
      <c r="AG74" t="n">
        <v>6.829427083333333</v>
      </c>
      <c r="AH74" t="n">
        <v>283398.8163708125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9.5336</v>
      </c>
      <c r="E75" t="n">
        <v>10.49</v>
      </c>
      <c r="F75" t="n">
        <v>7.16</v>
      </c>
      <c r="G75" t="n">
        <v>71.59</v>
      </c>
      <c r="H75" t="n">
        <v>1.02</v>
      </c>
      <c r="I75" t="n">
        <v>6</v>
      </c>
      <c r="J75" t="n">
        <v>337.43</v>
      </c>
      <c r="K75" t="n">
        <v>61.82</v>
      </c>
      <c r="L75" t="n">
        <v>19.25</v>
      </c>
      <c r="M75" t="n">
        <v>2</v>
      </c>
      <c r="N75" t="n">
        <v>106.35</v>
      </c>
      <c r="O75" t="n">
        <v>41850.13</v>
      </c>
      <c r="P75" t="n">
        <v>105.44</v>
      </c>
      <c r="Q75" t="n">
        <v>606.01</v>
      </c>
      <c r="R75" t="n">
        <v>27.12</v>
      </c>
      <c r="S75" t="n">
        <v>21.88</v>
      </c>
      <c r="T75" t="n">
        <v>1606.82</v>
      </c>
      <c r="U75" t="n">
        <v>0.8100000000000001</v>
      </c>
      <c r="V75" t="n">
        <v>0.86</v>
      </c>
      <c r="W75" t="n">
        <v>1</v>
      </c>
      <c r="X75" t="n">
        <v>0.1</v>
      </c>
      <c r="Y75" t="n">
        <v>1</v>
      </c>
      <c r="Z75" t="n">
        <v>10</v>
      </c>
      <c r="AA75" t="n">
        <v>228.964784412087</v>
      </c>
      <c r="AB75" t="n">
        <v>313.2797192458519</v>
      </c>
      <c r="AC75" t="n">
        <v>283.3807425319681</v>
      </c>
      <c r="AD75" t="n">
        <v>228964.784412087</v>
      </c>
      <c r="AE75" t="n">
        <v>313279.7192458519</v>
      </c>
      <c r="AF75" t="n">
        <v>3.652324923838802e-06</v>
      </c>
      <c r="AG75" t="n">
        <v>6.829427083333333</v>
      </c>
      <c r="AH75" t="n">
        <v>283380.742531968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9.5344</v>
      </c>
      <c r="E76" t="n">
        <v>10.49</v>
      </c>
      <c r="F76" t="n">
        <v>7.16</v>
      </c>
      <c r="G76" t="n">
        <v>71.58</v>
      </c>
      <c r="H76" t="n">
        <v>1.03</v>
      </c>
      <c r="I76" t="n">
        <v>6</v>
      </c>
      <c r="J76" t="n">
        <v>338.03</v>
      </c>
      <c r="K76" t="n">
        <v>61.82</v>
      </c>
      <c r="L76" t="n">
        <v>19.5</v>
      </c>
      <c r="M76" t="n">
        <v>2</v>
      </c>
      <c r="N76" t="n">
        <v>106.71</v>
      </c>
      <c r="O76" t="n">
        <v>41924.62</v>
      </c>
      <c r="P76" t="n">
        <v>104.95</v>
      </c>
      <c r="Q76" t="n">
        <v>605.84</v>
      </c>
      <c r="R76" t="n">
        <v>27.25</v>
      </c>
      <c r="S76" t="n">
        <v>21.88</v>
      </c>
      <c r="T76" t="n">
        <v>1669.35</v>
      </c>
      <c r="U76" t="n">
        <v>0.8</v>
      </c>
      <c r="V76" t="n">
        <v>0.86</v>
      </c>
      <c r="W76" t="n">
        <v>1</v>
      </c>
      <c r="X76" t="n">
        <v>0.1</v>
      </c>
      <c r="Y76" t="n">
        <v>1</v>
      </c>
      <c r="Z76" t="n">
        <v>10</v>
      </c>
      <c r="AA76" t="n">
        <v>228.6781395966135</v>
      </c>
      <c r="AB76" t="n">
        <v>312.8875191634446</v>
      </c>
      <c r="AC76" t="n">
        <v>283.0259734749692</v>
      </c>
      <c r="AD76" t="n">
        <v>228678.1395966135</v>
      </c>
      <c r="AE76" t="n">
        <v>312887.5191634446</v>
      </c>
      <c r="AF76" t="n">
        <v>3.652631404070726e-06</v>
      </c>
      <c r="AG76" t="n">
        <v>6.829427083333333</v>
      </c>
      <c r="AH76" t="n">
        <v>283025.9734749693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9.5304</v>
      </c>
      <c r="E77" t="n">
        <v>10.49</v>
      </c>
      <c r="F77" t="n">
        <v>7.16</v>
      </c>
      <c r="G77" t="n">
        <v>71.62</v>
      </c>
      <c r="H77" t="n">
        <v>1.04</v>
      </c>
      <c r="I77" t="n">
        <v>6</v>
      </c>
      <c r="J77" t="n">
        <v>338.63</v>
      </c>
      <c r="K77" t="n">
        <v>61.82</v>
      </c>
      <c r="L77" t="n">
        <v>19.75</v>
      </c>
      <c r="M77" t="n">
        <v>1</v>
      </c>
      <c r="N77" t="n">
        <v>107.06</v>
      </c>
      <c r="O77" t="n">
        <v>41999.28</v>
      </c>
      <c r="P77" t="n">
        <v>104.81</v>
      </c>
      <c r="Q77" t="n">
        <v>605.86</v>
      </c>
      <c r="R77" t="n">
        <v>27.27</v>
      </c>
      <c r="S77" t="n">
        <v>21.88</v>
      </c>
      <c r="T77" t="n">
        <v>1681.87</v>
      </c>
      <c r="U77" t="n">
        <v>0.8</v>
      </c>
      <c r="V77" t="n">
        <v>0.86</v>
      </c>
      <c r="W77" t="n">
        <v>1</v>
      </c>
      <c r="X77" t="n">
        <v>0.1</v>
      </c>
      <c r="Y77" t="n">
        <v>1</v>
      </c>
      <c r="Z77" t="n">
        <v>10</v>
      </c>
      <c r="AA77" t="n">
        <v>228.6329276826924</v>
      </c>
      <c r="AB77" t="n">
        <v>312.8256582282089</v>
      </c>
      <c r="AC77" t="n">
        <v>282.9700164605701</v>
      </c>
      <c r="AD77" t="n">
        <v>228632.9276826924</v>
      </c>
      <c r="AE77" t="n">
        <v>312825.6582282088</v>
      </c>
      <c r="AF77" t="n">
        <v>3.651099002911106e-06</v>
      </c>
      <c r="AG77" t="n">
        <v>6.829427083333333</v>
      </c>
      <c r="AH77" t="n">
        <v>282970.0164605701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9.5304</v>
      </c>
      <c r="E78" t="n">
        <v>10.49</v>
      </c>
      <c r="F78" t="n">
        <v>7.16</v>
      </c>
      <c r="G78" t="n">
        <v>71.62</v>
      </c>
      <c r="H78" t="n">
        <v>1.05</v>
      </c>
      <c r="I78" t="n">
        <v>6</v>
      </c>
      <c r="J78" t="n">
        <v>339.24</v>
      </c>
      <c r="K78" t="n">
        <v>61.82</v>
      </c>
      <c r="L78" t="n">
        <v>20</v>
      </c>
      <c r="M78" t="n">
        <v>0</v>
      </c>
      <c r="N78" t="n">
        <v>107.42</v>
      </c>
      <c r="O78" t="n">
        <v>42074.12</v>
      </c>
      <c r="P78" t="n">
        <v>104.87</v>
      </c>
      <c r="Q78" t="n">
        <v>605.84</v>
      </c>
      <c r="R78" t="n">
        <v>27.26</v>
      </c>
      <c r="S78" t="n">
        <v>21.88</v>
      </c>
      <c r="T78" t="n">
        <v>1675.39</v>
      </c>
      <c r="U78" t="n">
        <v>0.8</v>
      </c>
      <c r="V78" t="n">
        <v>0.86</v>
      </c>
      <c r="W78" t="n">
        <v>1</v>
      </c>
      <c r="X78" t="n">
        <v>0.1</v>
      </c>
      <c r="Y78" t="n">
        <v>1</v>
      </c>
      <c r="Z78" t="n">
        <v>10</v>
      </c>
      <c r="AA78" t="n">
        <v>228.6671883133079</v>
      </c>
      <c r="AB78" t="n">
        <v>312.8725351344892</v>
      </c>
      <c r="AC78" t="n">
        <v>283.0124195007073</v>
      </c>
      <c r="AD78" t="n">
        <v>228667.1883133079</v>
      </c>
      <c r="AE78" t="n">
        <v>312872.5351344892</v>
      </c>
      <c r="AF78" t="n">
        <v>3.651099002911106e-06</v>
      </c>
      <c r="AG78" t="n">
        <v>6.829427083333333</v>
      </c>
      <c r="AH78" t="n">
        <v>283012.4195007072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9.344799999999999</v>
      </c>
      <c r="E2" t="n">
        <v>10.7</v>
      </c>
      <c r="F2" t="n">
        <v>8.369999999999999</v>
      </c>
      <c r="G2" t="n">
        <v>8.1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24.31</v>
      </c>
      <c r="Q2" t="n">
        <v>606.12</v>
      </c>
      <c r="R2" t="n">
        <v>62.44</v>
      </c>
      <c r="S2" t="n">
        <v>21.88</v>
      </c>
      <c r="T2" t="n">
        <v>18985.48</v>
      </c>
      <c r="U2" t="n">
        <v>0.35</v>
      </c>
      <c r="V2" t="n">
        <v>0.74</v>
      </c>
      <c r="W2" t="n">
        <v>1.17</v>
      </c>
      <c r="X2" t="n">
        <v>1.31</v>
      </c>
      <c r="Y2" t="n">
        <v>1</v>
      </c>
      <c r="Z2" t="n">
        <v>10</v>
      </c>
      <c r="AA2" t="n">
        <v>126.0314377666829</v>
      </c>
      <c r="AB2" t="n">
        <v>172.4417732669213</v>
      </c>
      <c r="AC2" t="n">
        <v>155.9841724499232</v>
      </c>
      <c r="AD2" t="n">
        <v>126031.4377666829</v>
      </c>
      <c r="AE2" t="n">
        <v>172441.7732669213</v>
      </c>
      <c r="AF2" t="n">
        <v>7.124233969526089e-06</v>
      </c>
      <c r="AG2" t="n">
        <v>6.966145833333333</v>
      </c>
      <c r="AH2" t="n">
        <v>155984.1724499232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9.0334</v>
      </c>
      <c r="E2" t="n">
        <v>11.07</v>
      </c>
      <c r="F2" t="n">
        <v>8.050000000000001</v>
      </c>
      <c r="G2" t="n">
        <v>9.66</v>
      </c>
      <c r="H2" t="n">
        <v>0.18</v>
      </c>
      <c r="I2" t="n">
        <v>50</v>
      </c>
      <c r="J2" t="n">
        <v>98.70999999999999</v>
      </c>
      <c r="K2" t="n">
        <v>39.72</v>
      </c>
      <c r="L2" t="n">
        <v>1</v>
      </c>
      <c r="M2" t="n">
        <v>48</v>
      </c>
      <c r="N2" t="n">
        <v>12.99</v>
      </c>
      <c r="O2" t="n">
        <v>12407.75</v>
      </c>
      <c r="P2" t="n">
        <v>68.18000000000001</v>
      </c>
      <c r="Q2" t="n">
        <v>606.01</v>
      </c>
      <c r="R2" t="n">
        <v>55.04</v>
      </c>
      <c r="S2" t="n">
        <v>21.88</v>
      </c>
      <c r="T2" t="n">
        <v>15345.23</v>
      </c>
      <c r="U2" t="n">
        <v>0.4</v>
      </c>
      <c r="V2" t="n">
        <v>0.77</v>
      </c>
      <c r="W2" t="n">
        <v>1.07</v>
      </c>
      <c r="X2" t="n">
        <v>0.99</v>
      </c>
      <c r="Y2" t="n">
        <v>1</v>
      </c>
      <c r="Z2" t="n">
        <v>10</v>
      </c>
      <c r="AA2" t="n">
        <v>178.8501802971432</v>
      </c>
      <c r="AB2" t="n">
        <v>244.7107069955242</v>
      </c>
      <c r="AC2" t="n">
        <v>221.3558605735768</v>
      </c>
      <c r="AD2" t="n">
        <v>178850.1802971432</v>
      </c>
      <c r="AE2" t="n">
        <v>244710.7069955242</v>
      </c>
      <c r="AF2" t="n">
        <v>4.860409493624725e-06</v>
      </c>
      <c r="AG2" t="n">
        <v>7.20703125</v>
      </c>
      <c r="AH2" t="n">
        <v>221355.8605735768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9.4046</v>
      </c>
      <c r="E3" t="n">
        <v>10.63</v>
      </c>
      <c r="F3" t="n">
        <v>7.84</v>
      </c>
      <c r="G3" t="n">
        <v>12.07</v>
      </c>
      <c r="H3" t="n">
        <v>0.22</v>
      </c>
      <c r="I3" t="n">
        <v>39</v>
      </c>
      <c r="J3" t="n">
        <v>99.02</v>
      </c>
      <c r="K3" t="n">
        <v>39.72</v>
      </c>
      <c r="L3" t="n">
        <v>1.25</v>
      </c>
      <c r="M3" t="n">
        <v>37</v>
      </c>
      <c r="N3" t="n">
        <v>13.05</v>
      </c>
      <c r="O3" t="n">
        <v>12446.14</v>
      </c>
      <c r="P3" t="n">
        <v>64.95999999999999</v>
      </c>
      <c r="Q3" t="n">
        <v>606.03</v>
      </c>
      <c r="R3" t="n">
        <v>48.6</v>
      </c>
      <c r="S3" t="n">
        <v>21.88</v>
      </c>
      <c r="T3" t="n">
        <v>12180.81</v>
      </c>
      <c r="U3" t="n">
        <v>0.45</v>
      </c>
      <c r="V3" t="n">
        <v>0.79</v>
      </c>
      <c r="W3" t="n">
        <v>1.05</v>
      </c>
      <c r="X3" t="n">
        <v>0.78</v>
      </c>
      <c r="Y3" t="n">
        <v>1</v>
      </c>
      <c r="Z3" t="n">
        <v>10</v>
      </c>
      <c r="AA3" t="n">
        <v>174.1188706601416</v>
      </c>
      <c r="AB3" t="n">
        <v>238.2371204195321</v>
      </c>
      <c r="AC3" t="n">
        <v>215.5001040146594</v>
      </c>
      <c r="AD3" t="n">
        <v>174118.8706601416</v>
      </c>
      <c r="AE3" t="n">
        <v>238237.1204195321</v>
      </c>
      <c r="AF3" t="n">
        <v>5.060133186147307e-06</v>
      </c>
      <c r="AG3" t="n">
        <v>6.920572916666667</v>
      </c>
      <c r="AH3" t="n">
        <v>215500.1040146594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9.7174</v>
      </c>
      <c r="E4" t="n">
        <v>10.29</v>
      </c>
      <c r="F4" t="n">
        <v>7.67</v>
      </c>
      <c r="G4" t="n">
        <v>14.84</v>
      </c>
      <c r="H4" t="n">
        <v>0.27</v>
      </c>
      <c r="I4" t="n">
        <v>31</v>
      </c>
      <c r="J4" t="n">
        <v>99.33</v>
      </c>
      <c r="K4" t="n">
        <v>39.72</v>
      </c>
      <c r="L4" t="n">
        <v>1.5</v>
      </c>
      <c r="M4" t="n">
        <v>29</v>
      </c>
      <c r="N4" t="n">
        <v>13.11</v>
      </c>
      <c r="O4" t="n">
        <v>12484.55</v>
      </c>
      <c r="P4" t="n">
        <v>62.03</v>
      </c>
      <c r="Q4" t="n">
        <v>605.89</v>
      </c>
      <c r="R4" t="n">
        <v>43.02</v>
      </c>
      <c r="S4" t="n">
        <v>21.88</v>
      </c>
      <c r="T4" t="n">
        <v>9433.309999999999</v>
      </c>
      <c r="U4" t="n">
        <v>0.51</v>
      </c>
      <c r="V4" t="n">
        <v>0.8100000000000001</v>
      </c>
      <c r="W4" t="n">
        <v>1.04</v>
      </c>
      <c r="X4" t="n">
        <v>0.61</v>
      </c>
      <c r="Y4" t="n">
        <v>1</v>
      </c>
      <c r="Z4" t="n">
        <v>10</v>
      </c>
      <c r="AA4" t="n">
        <v>170.4383095797692</v>
      </c>
      <c r="AB4" t="n">
        <v>233.2012143744741</v>
      </c>
      <c r="AC4" t="n">
        <v>210.9448177746017</v>
      </c>
      <c r="AD4" t="n">
        <v>170438.3095797692</v>
      </c>
      <c r="AE4" t="n">
        <v>233201.2143744741</v>
      </c>
      <c r="AF4" t="n">
        <v>5.228434832216983e-06</v>
      </c>
      <c r="AG4" t="n">
        <v>6.69921875</v>
      </c>
      <c r="AH4" t="n">
        <v>210944.8177746017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9.9024</v>
      </c>
      <c r="E5" t="n">
        <v>10.1</v>
      </c>
      <c r="F5" t="n">
        <v>7.58</v>
      </c>
      <c r="G5" t="n">
        <v>17.48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59.87</v>
      </c>
      <c r="Q5" t="n">
        <v>605.85</v>
      </c>
      <c r="R5" t="n">
        <v>40.35</v>
      </c>
      <c r="S5" t="n">
        <v>21.88</v>
      </c>
      <c r="T5" t="n">
        <v>8122.24</v>
      </c>
      <c r="U5" t="n">
        <v>0.54</v>
      </c>
      <c r="V5" t="n">
        <v>0.82</v>
      </c>
      <c r="W5" t="n">
        <v>1.03</v>
      </c>
      <c r="X5" t="n">
        <v>0.52</v>
      </c>
      <c r="Y5" t="n">
        <v>1</v>
      </c>
      <c r="Z5" t="n">
        <v>10</v>
      </c>
      <c r="AA5" t="n">
        <v>157.5128813898526</v>
      </c>
      <c r="AB5" t="n">
        <v>215.516073295392</v>
      </c>
      <c r="AC5" t="n">
        <v>194.9475217388502</v>
      </c>
      <c r="AD5" t="n">
        <v>157512.8813898526</v>
      </c>
      <c r="AE5" t="n">
        <v>215516.073295392</v>
      </c>
      <c r="AF5" t="n">
        <v>5.327973849233895e-06</v>
      </c>
      <c r="AG5" t="n">
        <v>6.575520833333333</v>
      </c>
      <c r="AH5" t="n">
        <v>194947.5217388502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10.0804</v>
      </c>
      <c r="E6" t="n">
        <v>9.92</v>
      </c>
      <c r="F6" t="n">
        <v>7.48</v>
      </c>
      <c r="G6" t="n">
        <v>20.4</v>
      </c>
      <c r="H6" t="n">
        <v>0.35</v>
      </c>
      <c r="I6" t="n">
        <v>22</v>
      </c>
      <c r="J6" t="n">
        <v>99.95</v>
      </c>
      <c r="K6" t="n">
        <v>39.72</v>
      </c>
      <c r="L6" t="n">
        <v>2</v>
      </c>
      <c r="M6" t="n">
        <v>20</v>
      </c>
      <c r="N6" t="n">
        <v>13.24</v>
      </c>
      <c r="O6" t="n">
        <v>12561.45</v>
      </c>
      <c r="P6" t="n">
        <v>57.34</v>
      </c>
      <c r="Q6" t="n">
        <v>605.9</v>
      </c>
      <c r="R6" t="n">
        <v>37.28</v>
      </c>
      <c r="S6" t="n">
        <v>21.88</v>
      </c>
      <c r="T6" t="n">
        <v>6604.43</v>
      </c>
      <c r="U6" t="n">
        <v>0.59</v>
      </c>
      <c r="V6" t="n">
        <v>0.83</v>
      </c>
      <c r="W6" t="n">
        <v>1.03</v>
      </c>
      <c r="X6" t="n">
        <v>0.42</v>
      </c>
      <c r="Y6" t="n">
        <v>1</v>
      </c>
      <c r="Z6" t="n">
        <v>10</v>
      </c>
      <c r="AA6" t="n">
        <v>154.9567905842545</v>
      </c>
      <c r="AB6" t="n">
        <v>212.0187170884069</v>
      </c>
      <c r="AC6" t="n">
        <v>191.7839482996883</v>
      </c>
      <c r="AD6" t="n">
        <v>154956.7905842545</v>
      </c>
      <c r="AE6" t="n">
        <v>212018.7170884069</v>
      </c>
      <c r="AF6" t="n">
        <v>5.423746525066383e-06</v>
      </c>
      <c r="AG6" t="n">
        <v>6.458333333333333</v>
      </c>
      <c r="AH6" t="n">
        <v>191783.9482996883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10.198</v>
      </c>
      <c r="E7" t="n">
        <v>9.81</v>
      </c>
      <c r="F7" t="n">
        <v>7.43</v>
      </c>
      <c r="G7" t="n">
        <v>23.45</v>
      </c>
      <c r="H7" t="n">
        <v>0.39</v>
      </c>
      <c r="I7" t="n">
        <v>19</v>
      </c>
      <c r="J7" t="n">
        <v>100.27</v>
      </c>
      <c r="K7" t="n">
        <v>39.72</v>
      </c>
      <c r="L7" t="n">
        <v>2.25</v>
      </c>
      <c r="M7" t="n">
        <v>17</v>
      </c>
      <c r="N7" t="n">
        <v>13.3</v>
      </c>
      <c r="O7" t="n">
        <v>12599.94</v>
      </c>
      <c r="P7" t="n">
        <v>54.98</v>
      </c>
      <c r="Q7" t="n">
        <v>605.84</v>
      </c>
      <c r="R7" t="n">
        <v>35.65</v>
      </c>
      <c r="S7" t="n">
        <v>21.88</v>
      </c>
      <c r="T7" t="n">
        <v>5804.4</v>
      </c>
      <c r="U7" t="n">
        <v>0.61</v>
      </c>
      <c r="V7" t="n">
        <v>0.83</v>
      </c>
      <c r="W7" t="n">
        <v>1.02</v>
      </c>
      <c r="X7" t="n">
        <v>0.37</v>
      </c>
      <c r="Y7" t="n">
        <v>1</v>
      </c>
      <c r="Z7" t="n">
        <v>10</v>
      </c>
      <c r="AA7" t="n">
        <v>153.0885252352501</v>
      </c>
      <c r="AB7" t="n">
        <v>209.4624740158502</v>
      </c>
      <c r="AC7" t="n">
        <v>189.4716694782659</v>
      </c>
      <c r="AD7" t="n">
        <v>153088.5252352501</v>
      </c>
      <c r="AE7" t="n">
        <v>209462.4740158502</v>
      </c>
      <c r="AF7" t="n">
        <v>5.487021056964701e-06</v>
      </c>
      <c r="AG7" t="n">
        <v>6.38671875</v>
      </c>
      <c r="AH7" t="n">
        <v>189471.6694782659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10.2649</v>
      </c>
      <c r="E8" t="n">
        <v>9.74</v>
      </c>
      <c r="F8" t="n">
        <v>7.4</v>
      </c>
      <c r="G8" t="n">
        <v>26.13</v>
      </c>
      <c r="H8" t="n">
        <v>0.44</v>
      </c>
      <c r="I8" t="n">
        <v>17</v>
      </c>
      <c r="J8" t="n">
        <v>100.58</v>
      </c>
      <c r="K8" t="n">
        <v>39.72</v>
      </c>
      <c r="L8" t="n">
        <v>2.5</v>
      </c>
      <c r="M8" t="n">
        <v>11</v>
      </c>
      <c r="N8" t="n">
        <v>13.36</v>
      </c>
      <c r="O8" t="n">
        <v>12638.45</v>
      </c>
      <c r="P8" t="n">
        <v>53.96</v>
      </c>
      <c r="Q8" t="n">
        <v>605.9299999999999</v>
      </c>
      <c r="R8" t="n">
        <v>34.61</v>
      </c>
      <c r="S8" t="n">
        <v>21.88</v>
      </c>
      <c r="T8" t="n">
        <v>5297.21</v>
      </c>
      <c r="U8" t="n">
        <v>0.63</v>
      </c>
      <c r="V8" t="n">
        <v>0.84</v>
      </c>
      <c r="W8" t="n">
        <v>1.03</v>
      </c>
      <c r="X8" t="n">
        <v>0.35</v>
      </c>
      <c r="Y8" t="n">
        <v>1</v>
      </c>
      <c r="Z8" t="n">
        <v>10</v>
      </c>
      <c r="AA8" t="n">
        <v>152.2129775313044</v>
      </c>
      <c r="AB8" t="n">
        <v>208.2645110208737</v>
      </c>
      <c r="AC8" t="n">
        <v>188.3880383901779</v>
      </c>
      <c r="AD8" t="n">
        <v>152212.9775313044</v>
      </c>
      <c r="AE8" t="n">
        <v>208264.5110208737</v>
      </c>
      <c r="AF8" t="n">
        <v>5.52301651771298e-06</v>
      </c>
      <c r="AG8" t="n">
        <v>6.341145833333333</v>
      </c>
      <c r="AH8" t="n">
        <v>188388.0383901779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10.3543</v>
      </c>
      <c r="E9" t="n">
        <v>9.66</v>
      </c>
      <c r="F9" t="n">
        <v>7.36</v>
      </c>
      <c r="G9" t="n">
        <v>29.45</v>
      </c>
      <c r="H9" t="n">
        <v>0.48</v>
      </c>
      <c r="I9" t="n">
        <v>15</v>
      </c>
      <c r="J9" t="n">
        <v>100.89</v>
      </c>
      <c r="K9" t="n">
        <v>39.72</v>
      </c>
      <c r="L9" t="n">
        <v>2.75</v>
      </c>
      <c r="M9" t="n">
        <v>5</v>
      </c>
      <c r="N9" t="n">
        <v>13.42</v>
      </c>
      <c r="O9" t="n">
        <v>12676.98</v>
      </c>
      <c r="P9" t="n">
        <v>51.55</v>
      </c>
      <c r="Q9" t="n">
        <v>605.9</v>
      </c>
      <c r="R9" t="n">
        <v>33.27</v>
      </c>
      <c r="S9" t="n">
        <v>21.88</v>
      </c>
      <c r="T9" t="n">
        <v>4637.51</v>
      </c>
      <c r="U9" t="n">
        <v>0.66</v>
      </c>
      <c r="V9" t="n">
        <v>0.84</v>
      </c>
      <c r="W9" t="n">
        <v>1.02</v>
      </c>
      <c r="X9" t="n">
        <v>0.3</v>
      </c>
      <c r="Y9" t="n">
        <v>1</v>
      </c>
      <c r="Z9" t="n">
        <v>10</v>
      </c>
      <c r="AA9" t="n">
        <v>150.5105359798164</v>
      </c>
      <c r="AB9" t="n">
        <v>205.9351553837084</v>
      </c>
      <c r="AC9" t="n">
        <v>186.2809931857518</v>
      </c>
      <c r="AD9" t="n">
        <v>150510.5359798163</v>
      </c>
      <c r="AE9" t="n">
        <v>205935.1553837084</v>
      </c>
      <c r="AF9" t="n">
        <v>5.571118075125477e-06</v>
      </c>
      <c r="AG9" t="n">
        <v>6.2890625</v>
      </c>
      <c r="AH9" t="n">
        <v>186280.9931857518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10.369</v>
      </c>
      <c r="E10" t="n">
        <v>9.640000000000001</v>
      </c>
      <c r="F10" t="n">
        <v>7.35</v>
      </c>
      <c r="G10" t="n">
        <v>29.39</v>
      </c>
      <c r="H10" t="n">
        <v>0.52</v>
      </c>
      <c r="I10" t="n">
        <v>15</v>
      </c>
      <c r="J10" t="n">
        <v>101.2</v>
      </c>
      <c r="K10" t="n">
        <v>39.72</v>
      </c>
      <c r="L10" t="n">
        <v>3</v>
      </c>
      <c r="M10" t="n">
        <v>1</v>
      </c>
      <c r="N10" t="n">
        <v>13.49</v>
      </c>
      <c r="O10" t="n">
        <v>12715.54</v>
      </c>
      <c r="P10" t="n">
        <v>51.89</v>
      </c>
      <c r="Q10" t="n">
        <v>605.99</v>
      </c>
      <c r="R10" t="n">
        <v>32.77</v>
      </c>
      <c r="S10" t="n">
        <v>21.88</v>
      </c>
      <c r="T10" t="n">
        <v>4387.91</v>
      </c>
      <c r="U10" t="n">
        <v>0.67</v>
      </c>
      <c r="V10" t="n">
        <v>0.84</v>
      </c>
      <c r="W10" t="n">
        <v>1.03</v>
      </c>
      <c r="X10" t="n">
        <v>0.29</v>
      </c>
      <c r="Y10" t="n">
        <v>1</v>
      </c>
      <c r="Z10" t="n">
        <v>10</v>
      </c>
      <c r="AA10" t="n">
        <v>150.6136551154807</v>
      </c>
      <c r="AB10" t="n">
        <v>206.0762475344195</v>
      </c>
      <c r="AC10" t="n">
        <v>186.4086196996232</v>
      </c>
      <c r="AD10" t="n">
        <v>150613.6551154807</v>
      </c>
      <c r="AE10" t="n">
        <v>206076.2475344195</v>
      </c>
      <c r="AF10" t="n">
        <v>5.579027391612767e-06</v>
      </c>
      <c r="AG10" t="n">
        <v>6.276041666666667</v>
      </c>
      <c r="AH10" t="n">
        <v>186408.6196996232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10.3651</v>
      </c>
      <c r="E11" t="n">
        <v>9.65</v>
      </c>
      <c r="F11" t="n">
        <v>7.35</v>
      </c>
      <c r="G11" t="n">
        <v>29.41</v>
      </c>
      <c r="H11" t="n">
        <v>0.5600000000000001</v>
      </c>
      <c r="I11" t="n">
        <v>15</v>
      </c>
      <c r="J11" t="n">
        <v>101.52</v>
      </c>
      <c r="K11" t="n">
        <v>39.72</v>
      </c>
      <c r="L11" t="n">
        <v>3.25</v>
      </c>
      <c r="M11" t="n">
        <v>0</v>
      </c>
      <c r="N11" t="n">
        <v>13.55</v>
      </c>
      <c r="O11" t="n">
        <v>12754.13</v>
      </c>
      <c r="P11" t="n">
        <v>52.06</v>
      </c>
      <c r="Q11" t="n">
        <v>605.99</v>
      </c>
      <c r="R11" t="n">
        <v>32.81</v>
      </c>
      <c r="S11" t="n">
        <v>21.88</v>
      </c>
      <c r="T11" t="n">
        <v>4404.95</v>
      </c>
      <c r="U11" t="n">
        <v>0.67</v>
      </c>
      <c r="V11" t="n">
        <v>0.84</v>
      </c>
      <c r="W11" t="n">
        <v>1.03</v>
      </c>
      <c r="X11" t="n">
        <v>0.29</v>
      </c>
      <c r="Y11" t="n">
        <v>1</v>
      </c>
      <c r="Z11" t="n">
        <v>10</v>
      </c>
      <c r="AA11" t="n">
        <v>150.7181487709069</v>
      </c>
      <c r="AB11" t="n">
        <v>206.2192203637083</v>
      </c>
      <c r="AC11" t="n">
        <v>186.5379474027483</v>
      </c>
      <c r="AD11" t="n">
        <v>150718.1487709069</v>
      </c>
      <c r="AE11" t="n">
        <v>206219.2203637083</v>
      </c>
      <c r="AF11" t="n">
        <v>5.576929001524302e-06</v>
      </c>
      <c r="AG11" t="n">
        <v>6.282552083333333</v>
      </c>
      <c r="AH11" t="n">
        <v>186537.9474027483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6.5374</v>
      </c>
      <c r="E2" t="n">
        <v>15.3</v>
      </c>
      <c r="F2" t="n">
        <v>8.960000000000001</v>
      </c>
      <c r="G2" t="n">
        <v>5.78</v>
      </c>
      <c r="H2" t="n">
        <v>0.09</v>
      </c>
      <c r="I2" t="n">
        <v>93</v>
      </c>
      <c r="J2" t="n">
        <v>204</v>
      </c>
      <c r="K2" t="n">
        <v>55.27</v>
      </c>
      <c r="L2" t="n">
        <v>1</v>
      </c>
      <c r="M2" t="n">
        <v>91</v>
      </c>
      <c r="N2" t="n">
        <v>42.72</v>
      </c>
      <c r="O2" t="n">
        <v>25393.6</v>
      </c>
      <c r="P2" t="n">
        <v>127.38</v>
      </c>
      <c r="Q2" t="n">
        <v>606.02</v>
      </c>
      <c r="R2" t="n">
        <v>83.53</v>
      </c>
      <c r="S2" t="n">
        <v>21.88</v>
      </c>
      <c r="T2" t="n">
        <v>29377.93</v>
      </c>
      <c r="U2" t="n">
        <v>0.26</v>
      </c>
      <c r="V2" t="n">
        <v>0.6899999999999999</v>
      </c>
      <c r="W2" t="n">
        <v>1.14</v>
      </c>
      <c r="X2" t="n">
        <v>1.9</v>
      </c>
      <c r="Y2" t="n">
        <v>1</v>
      </c>
      <c r="Z2" t="n">
        <v>10</v>
      </c>
      <c r="AA2" t="n">
        <v>341.0097100628877</v>
      </c>
      <c r="AB2" t="n">
        <v>466.5845295946795</v>
      </c>
      <c r="AC2" t="n">
        <v>422.0543569456626</v>
      </c>
      <c r="AD2" t="n">
        <v>341009.7100628877</v>
      </c>
      <c r="AE2" t="n">
        <v>466584.5295946795</v>
      </c>
      <c r="AF2" t="n">
        <v>2.783719456776285e-06</v>
      </c>
      <c r="AG2" t="n">
        <v>9.9609375</v>
      </c>
      <c r="AH2" t="n">
        <v>422054.3569456626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7.2022</v>
      </c>
      <c r="E3" t="n">
        <v>13.88</v>
      </c>
      <c r="F3" t="n">
        <v>8.48</v>
      </c>
      <c r="G3" t="n">
        <v>7.27</v>
      </c>
      <c r="H3" t="n">
        <v>0.11</v>
      </c>
      <c r="I3" t="n">
        <v>70</v>
      </c>
      <c r="J3" t="n">
        <v>204.39</v>
      </c>
      <c r="K3" t="n">
        <v>55.27</v>
      </c>
      <c r="L3" t="n">
        <v>1.25</v>
      </c>
      <c r="M3" t="n">
        <v>68</v>
      </c>
      <c r="N3" t="n">
        <v>42.87</v>
      </c>
      <c r="O3" t="n">
        <v>25442.42</v>
      </c>
      <c r="P3" t="n">
        <v>119.93</v>
      </c>
      <c r="Q3" t="n">
        <v>605.96</v>
      </c>
      <c r="R3" t="n">
        <v>68.44</v>
      </c>
      <c r="S3" t="n">
        <v>21.88</v>
      </c>
      <c r="T3" t="n">
        <v>21947.21</v>
      </c>
      <c r="U3" t="n">
        <v>0.32</v>
      </c>
      <c r="V3" t="n">
        <v>0.73</v>
      </c>
      <c r="W3" t="n">
        <v>1.1</v>
      </c>
      <c r="X3" t="n">
        <v>1.42</v>
      </c>
      <c r="Y3" t="n">
        <v>1</v>
      </c>
      <c r="Z3" t="n">
        <v>10</v>
      </c>
      <c r="AA3" t="n">
        <v>296.0845594212565</v>
      </c>
      <c r="AB3" t="n">
        <v>405.115956529033</v>
      </c>
      <c r="AC3" t="n">
        <v>366.4522582217173</v>
      </c>
      <c r="AD3" t="n">
        <v>296084.5594212565</v>
      </c>
      <c r="AE3" t="n">
        <v>405115.956529033</v>
      </c>
      <c r="AF3" t="n">
        <v>3.066800910391618e-06</v>
      </c>
      <c r="AG3" t="n">
        <v>9.036458333333334</v>
      </c>
      <c r="AH3" t="n">
        <v>366452.2582217173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7.6874</v>
      </c>
      <c r="E4" t="n">
        <v>13.01</v>
      </c>
      <c r="F4" t="n">
        <v>8.17</v>
      </c>
      <c r="G4" t="n">
        <v>8.76</v>
      </c>
      <c r="H4" t="n">
        <v>0.13</v>
      </c>
      <c r="I4" t="n">
        <v>56</v>
      </c>
      <c r="J4" t="n">
        <v>204.79</v>
      </c>
      <c r="K4" t="n">
        <v>55.27</v>
      </c>
      <c r="L4" t="n">
        <v>1.5</v>
      </c>
      <c r="M4" t="n">
        <v>54</v>
      </c>
      <c r="N4" t="n">
        <v>43.02</v>
      </c>
      <c r="O4" t="n">
        <v>25491.3</v>
      </c>
      <c r="P4" t="n">
        <v>114.96</v>
      </c>
      <c r="Q4" t="n">
        <v>605.89</v>
      </c>
      <c r="R4" t="n">
        <v>58.76</v>
      </c>
      <c r="S4" t="n">
        <v>21.88</v>
      </c>
      <c r="T4" t="n">
        <v>17174.84</v>
      </c>
      <c r="U4" t="n">
        <v>0.37</v>
      </c>
      <c r="V4" t="n">
        <v>0.76</v>
      </c>
      <c r="W4" t="n">
        <v>1.08</v>
      </c>
      <c r="X4" t="n">
        <v>1.11</v>
      </c>
      <c r="Y4" t="n">
        <v>1</v>
      </c>
      <c r="Z4" t="n">
        <v>10</v>
      </c>
      <c r="AA4" t="n">
        <v>271.3608989660514</v>
      </c>
      <c r="AB4" t="n">
        <v>371.2879535633019</v>
      </c>
      <c r="AC4" t="n">
        <v>335.8527523811352</v>
      </c>
      <c r="AD4" t="n">
        <v>271360.8989660513</v>
      </c>
      <c r="AE4" t="n">
        <v>371287.9535633019</v>
      </c>
      <c r="AF4" t="n">
        <v>3.273406086826875e-06</v>
      </c>
      <c r="AG4" t="n">
        <v>8.470052083333334</v>
      </c>
      <c r="AH4" t="n">
        <v>335852.7523811352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8.0237</v>
      </c>
      <c r="E5" t="n">
        <v>12.46</v>
      </c>
      <c r="F5" t="n">
        <v>7.99</v>
      </c>
      <c r="G5" t="n">
        <v>10.2</v>
      </c>
      <c r="H5" t="n">
        <v>0.15</v>
      </c>
      <c r="I5" t="n">
        <v>47</v>
      </c>
      <c r="J5" t="n">
        <v>205.18</v>
      </c>
      <c r="K5" t="n">
        <v>55.27</v>
      </c>
      <c r="L5" t="n">
        <v>1.75</v>
      </c>
      <c r="M5" t="n">
        <v>45</v>
      </c>
      <c r="N5" t="n">
        <v>43.16</v>
      </c>
      <c r="O5" t="n">
        <v>25540.22</v>
      </c>
      <c r="P5" t="n">
        <v>111.82</v>
      </c>
      <c r="Q5" t="n">
        <v>605.95</v>
      </c>
      <c r="R5" t="n">
        <v>53.36</v>
      </c>
      <c r="S5" t="n">
        <v>21.88</v>
      </c>
      <c r="T5" t="n">
        <v>14520.72</v>
      </c>
      <c r="U5" t="n">
        <v>0.41</v>
      </c>
      <c r="V5" t="n">
        <v>0.77</v>
      </c>
      <c r="W5" t="n">
        <v>1.06</v>
      </c>
      <c r="X5" t="n">
        <v>0.93</v>
      </c>
      <c r="Y5" t="n">
        <v>1</v>
      </c>
      <c r="Z5" t="n">
        <v>10</v>
      </c>
      <c r="AA5" t="n">
        <v>264.0558528762978</v>
      </c>
      <c r="AB5" t="n">
        <v>361.2928672274128</v>
      </c>
      <c r="AC5" t="n">
        <v>326.8115830569516</v>
      </c>
      <c r="AD5" t="n">
        <v>264055.8528762978</v>
      </c>
      <c r="AE5" t="n">
        <v>361292.8672274128</v>
      </c>
      <c r="AF5" t="n">
        <v>3.416607490032105e-06</v>
      </c>
      <c r="AG5" t="n">
        <v>8.111979166666666</v>
      </c>
      <c r="AH5" t="n">
        <v>326811.5830569516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8.271100000000001</v>
      </c>
      <c r="E6" t="n">
        <v>12.09</v>
      </c>
      <c r="F6" t="n">
        <v>7.86</v>
      </c>
      <c r="G6" t="n">
        <v>11.51</v>
      </c>
      <c r="H6" t="n">
        <v>0.17</v>
      </c>
      <c r="I6" t="n">
        <v>41</v>
      </c>
      <c r="J6" t="n">
        <v>205.58</v>
      </c>
      <c r="K6" t="n">
        <v>55.27</v>
      </c>
      <c r="L6" t="n">
        <v>2</v>
      </c>
      <c r="M6" t="n">
        <v>39</v>
      </c>
      <c r="N6" t="n">
        <v>43.31</v>
      </c>
      <c r="O6" t="n">
        <v>25589.2</v>
      </c>
      <c r="P6" t="n">
        <v>109.49</v>
      </c>
      <c r="Q6" t="n">
        <v>605.9</v>
      </c>
      <c r="R6" t="n">
        <v>49.22</v>
      </c>
      <c r="S6" t="n">
        <v>21.88</v>
      </c>
      <c r="T6" t="n">
        <v>12480.99</v>
      </c>
      <c r="U6" t="n">
        <v>0.44</v>
      </c>
      <c r="V6" t="n">
        <v>0.79</v>
      </c>
      <c r="W6" t="n">
        <v>1.06</v>
      </c>
      <c r="X6" t="n">
        <v>0.8</v>
      </c>
      <c r="Y6" t="n">
        <v>1</v>
      </c>
      <c r="Z6" t="n">
        <v>10</v>
      </c>
      <c r="AA6" t="n">
        <v>246.7603957162903</v>
      </c>
      <c r="AB6" t="n">
        <v>337.6284597192127</v>
      </c>
      <c r="AC6" t="n">
        <v>305.405673388231</v>
      </c>
      <c r="AD6" t="n">
        <v>246760.3957162903</v>
      </c>
      <c r="AE6" t="n">
        <v>337628.4597192127</v>
      </c>
      <c r="AF6" t="n">
        <v>3.521953987662119e-06</v>
      </c>
      <c r="AG6" t="n">
        <v>7.87109375</v>
      </c>
      <c r="AH6" t="n">
        <v>305405.673388231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8.4758</v>
      </c>
      <c r="E7" t="n">
        <v>11.8</v>
      </c>
      <c r="F7" t="n">
        <v>7.77</v>
      </c>
      <c r="G7" t="n">
        <v>12.96</v>
      </c>
      <c r="H7" t="n">
        <v>0.19</v>
      </c>
      <c r="I7" t="n">
        <v>36</v>
      </c>
      <c r="J7" t="n">
        <v>205.98</v>
      </c>
      <c r="K7" t="n">
        <v>55.27</v>
      </c>
      <c r="L7" t="n">
        <v>2.25</v>
      </c>
      <c r="M7" t="n">
        <v>34</v>
      </c>
      <c r="N7" t="n">
        <v>43.46</v>
      </c>
      <c r="O7" t="n">
        <v>25638.22</v>
      </c>
      <c r="P7" t="n">
        <v>107.46</v>
      </c>
      <c r="Q7" t="n">
        <v>605.84</v>
      </c>
      <c r="R7" t="n">
        <v>46.46</v>
      </c>
      <c r="S7" t="n">
        <v>21.88</v>
      </c>
      <c r="T7" t="n">
        <v>11127.64</v>
      </c>
      <c r="U7" t="n">
        <v>0.47</v>
      </c>
      <c r="V7" t="n">
        <v>0.8</v>
      </c>
      <c r="W7" t="n">
        <v>1.05</v>
      </c>
      <c r="X7" t="n">
        <v>0.72</v>
      </c>
      <c r="Y7" t="n">
        <v>1</v>
      </c>
      <c r="Z7" t="n">
        <v>10</v>
      </c>
      <c r="AA7" t="n">
        <v>242.8328682870143</v>
      </c>
      <c r="AB7" t="n">
        <v>332.2546434201987</v>
      </c>
      <c r="AC7" t="n">
        <v>300.5447265745946</v>
      </c>
      <c r="AD7" t="n">
        <v>242832.8682870143</v>
      </c>
      <c r="AE7" t="n">
        <v>332254.6434201987</v>
      </c>
      <c r="AF7" t="n">
        <v>3.609118207811124e-06</v>
      </c>
      <c r="AG7" t="n">
        <v>7.682291666666667</v>
      </c>
      <c r="AH7" t="n">
        <v>300544.7265745946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8.661300000000001</v>
      </c>
      <c r="E8" t="n">
        <v>11.55</v>
      </c>
      <c r="F8" t="n">
        <v>7.68</v>
      </c>
      <c r="G8" t="n">
        <v>14.41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105.68</v>
      </c>
      <c r="Q8" t="n">
        <v>605.9</v>
      </c>
      <c r="R8" t="n">
        <v>43.82</v>
      </c>
      <c r="S8" t="n">
        <v>21.88</v>
      </c>
      <c r="T8" t="n">
        <v>9824.41</v>
      </c>
      <c r="U8" t="n">
        <v>0.5</v>
      </c>
      <c r="V8" t="n">
        <v>0.8100000000000001</v>
      </c>
      <c r="W8" t="n">
        <v>1.04</v>
      </c>
      <c r="X8" t="n">
        <v>0.62</v>
      </c>
      <c r="Y8" t="n">
        <v>1</v>
      </c>
      <c r="Z8" t="n">
        <v>10</v>
      </c>
      <c r="AA8" t="n">
        <v>239.4458375171131</v>
      </c>
      <c r="AB8" t="n">
        <v>327.6203584955705</v>
      </c>
      <c r="AC8" t="n">
        <v>296.3527312989117</v>
      </c>
      <c r="AD8" t="n">
        <v>239445.8375171131</v>
      </c>
      <c r="AE8" t="n">
        <v>327620.3584955705</v>
      </c>
      <c r="AF8" t="n">
        <v>3.688106790310589e-06</v>
      </c>
      <c r="AG8" t="n">
        <v>7.51953125</v>
      </c>
      <c r="AH8" t="n">
        <v>296352.7312989117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8.8017</v>
      </c>
      <c r="E9" t="n">
        <v>11.36</v>
      </c>
      <c r="F9" t="n">
        <v>7.62</v>
      </c>
      <c r="G9" t="n">
        <v>15.77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104.43</v>
      </c>
      <c r="Q9" t="n">
        <v>605.88</v>
      </c>
      <c r="R9" t="n">
        <v>41.72</v>
      </c>
      <c r="S9" t="n">
        <v>21.88</v>
      </c>
      <c r="T9" t="n">
        <v>8794.040000000001</v>
      </c>
      <c r="U9" t="n">
        <v>0.52</v>
      </c>
      <c r="V9" t="n">
        <v>0.8100000000000001</v>
      </c>
      <c r="W9" t="n">
        <v>1.03</v>
      </c>
      <c r="X9" t="n">
        <v>0.5600000000000001</v>
      </c>
      <c r="Y9" t="n">
        <v>1</v>
      </c>
      <c r="Z9" t="n">
        <v>10</v>
      </c>
      <c r="AA9" t="n">
        <v>236.8910302907638</v>
      </c>
      <c r="AB9" t="n">
        <v>324.1247585383409</v>
      </c>
      <c r="AC9" t="n">
        <v>293.1907464954937</v>
      </c>
      <c r="AD9" t="n">
        <v>236891.0302907638</v>
      </c>
      <c r="AE9" t="n">
        <v>324124.7585383409</v>
      </c>
      <c r="AF9" t="n">
        <v>3.747891140622851e-06</v>
      </c>
      <c r="AG9" t="n">
        <v>7.395833333333333</v>
      </c>
      <c r="AH9" t="n">
        <v>293190.7464954937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8.9392</v>
      </c>
      <c r="E10" t="n">
        <v>11.19</v>
      </c>
      <c r="F10" t="n">
        <v>7.57</v>
      </c>
      <c r="G10" t="n">
        <v>17.46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103.1</v>
      </c>
      <c r="Q10" t="n">
        <v>605.9</v>
      </c>
      <c r="R10" t="n">
        <v>40.06</v>
      </c>
      <c r="S10" t="n">
        <v>21.88</v>
      </c>
      <c r="T10" t="n">
        <v>7975.01</v>
      </c>
      <c r="U10" t="n">
        <v>0.55</v>
      </c>
      <c r="V10" t="n">
        <v>0.82</v>
      </c>
      <c r="W10" t="n">
        <v>1.03</v>
      </c>
      <c r="X10" t="n">
        <v>0.51</v>
      </c>
      <c r="Y10" t="n">
        <v>1</v>
      </c>
      <c r="Z10" t="n">
        <v>10</v>
      </c>
      <c r="AA10" t="n">
        <v>234.5900483808977</v>
      </c>
      <c r="AB10" t="n">
        <v>320.9764535771062</v>
      </c>
      <c r="AC10" t="n">
        <v>290.3429113410844</v>
      </c>
      <c r="AD10" t="n">
        <v>234590.0483808977</v>
      </c>
      <c r="AE10" t="n">
        <v>320976.4535771062</v>
      </c>
      <c r="AF10" t="n">
        <v>3.806440628998466e-06</v>
      </c>
      <c r="AG10" t="n">
        <v>7.28515625</v>
      </c>
      <c r="AH10" t="n">
        <v>290342.9113410844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9.039300000000001</v>
      </c>
      <c r="E11" t="n">
        <v>11.06</v>
      </c>
      <c r="F11" t="n">
        <v>7.52</v>
      </c>
      <c r="G11" t="n">
        <v>18.81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101.83</v>
      </c>
      <c r="Q11" t="n">
        <v>605.88</v>
      </c>
      <c r="R11" t="n">
        <v>38.87</v>
      </c>
      <c r="S11" t="n">
        <v>21.88</v>
      </c>
      <c r="T11" t="n">
        <v>7393.22</v>
      </c>
      <c r="U11" t="n">
        <v>0.5600000000000001</v>
      </c>
      <c r="V11" t="n">
        <v>0.82</v>
      </c>
      <c r="W11" t="n">
        <v>1.02</v>
      </c>
      <c r="X11" t="n">
        <v>0.47</v>
      </c>
      <c r="Y11" t="n">
        <v>1</v>
      </c>
      <c r="Z11" t="n">
        <v>10</v>
      </c>
      <c r="AA11" t="n">
        <v>220.6130171300831</v>
      </c>
      <c r="AB11" t="n">
        <v>301.8524627966517</v>
      </c>
      <c r="AC11" t="n">
        <v>273.0440874000207</v>
      </c>
      <c r="AD11" t="n">
        <v>220613.0171300831</v>
      </c>
      <c r="AE11" t="n">
        <v>301852.4627966516</v>
      </c>
      <c r="AF11" t="n">
        <v>3.849064656535913e-06</v>
      </c>
      <c r="AG11" t="n">
        <v>7.200520833333333</v>
      </c>
      <c r="AH11" t="n">
        <v>273044.0874000207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9.1463</v>
      </c>
      <c r="E12" t="n">
        <v>10.93</v>
      </c>
      <c r="F12" t="n">
        <v>7.48</v>
      </c>
      <c r="G12" t="n">
        <v>20.39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100.49</v>
      </c>
      <c r="Q12" t="n">
        <v>605.87</v>
      </c>
      <c r="R12" t="n">
        <v>37.16</v>
      </c>
      <c r="S12" t="n">
        <v>21.88</v>
      </c>
      <c r="T12" t="n">
        <v>6547.58</v>
      </c>
      <c r="U12" t="n">
        <v>0.59</v>
      </c>
      <c r="V12" t="n">
        <v>0.83</v>
      </c>
      <c r="W12" t="n">
        <v>1.02</v>
      </c>
      <c r="X12" t="n">
        <v>0.42</v>
      </c>
      <c r="Y12" t="n">
        <v>1</v>
      </c>
      <c r="Z12" t="n">
        <v>10</v>
      </c>
      <c r="AA12" t="n">
        <v>218.7269432788678</v>
      </c>
      <c r="AB12" t="n">
        <v>299.2718533457142</v>
      </c>
      <c r="AC12" t="n">
        <v>270.7097676931718</v>
      </c>
      <c r="AD12" t="n">
        <v>218726.9432788678</v>
      </c>
      <c r="AE12" t="n">
        <v>299271.8533457143</v>
      </c>
      <c r="AF12" t="n">
        <v>3.894626803853663e-06</v>
      </c>
      <c r="AG12" t="n">
        <v>7.115885416666667</v>
      </c>
      <c r="AH12" t="n">
        <v>270709.7676931719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9.242599999999999</v>
      </c>
      <c r="E13" t="n">
        <v>10.82</v>
      </c>
      <c r="F13" t="n">
        <v>7.44</v>
      </c>
      <c r="G13" t="n">
        <v>22.33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99.45</v>
      </c>
      <c r="Q13" t="n">
        <v>605.89</v>
      </c>
      <c r="R13" t="n">
        <v>36.11</v>
      </c>
      <c r="S13" t="n">
        <v>21.88</v>
      </c>
      <c r="T13" t="n">
        <v>6033.41</v>
      </c>
      <c r="U13" t="n">
        <v>0.61</v>
      </c>
      <c r="V13" t="n">
        <v>0.83</v>
      </c>
      <c r="W13" t="n">
        <v>1.02</v>
      </c>
      <c r="X13" t="n">
        <v>0.39</v>
      </c>
      <c r="Y13" t="n">
        <v>1</v>
      </c>
      <c r="Z13" t="n">
        <v>10</v>
      </c>
      <c r="AA13" t="n">
        <v>217.1531525994366</v>
      </c>
      <c r="AB13" t="n">
        <v>297.118523507373</v>
      </c>
      <c r="AC13" t="n">
        <v>268.7619486323837</v>
      </c>
      <c r="AD13" t="n">
        <v>217153.1525994366</v>
      </c>
      <c r="AE13" t="n">
        <v>297118.523507373</v>
      </c>
      <c r="AF13" t="n">
        <v>3.935632736439638e-06</v>
      </c>
      <c r="AG13" t="n">
        <v>7.044270833333333</v>
      </c>
      <c r="AH13" t="n">
        <v>268761.9486323837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9.290800000000001</v>
      </c>
      <c r="E14" t="n">
        <v>10.76</v>
      </c>
      <c r="F14" t="n">
        <v>7.43</v>
      </c>
      <c r="G14" t="n">
        <v>23.46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98.42</v>
      </c>
      <c r="Q14" t="n">
        <v>605.84</v>
      </c>
      <c r="R14" t="n">
        <v>35.5</v>
      </c>
      <c r="S14" t="n">
        <v>21.88</v>
      </c>
      <c r="T14" t="n">
        <v>5729.34</v>
      </c>
      <c r="U14" t="n">
        <v>0.62</v>
      </c>
      <c r="V14" t="n">
        <v>0.83</v>
      </c>
      <c r="W14" t="n">
        <v>1.03</v>
      </c>
      <c r="X14" t="n">
        <v>0.37</v>
      </c>
      <c r="Y14" t="n">
        <v>1</v>
      </c>
      <c r="Z14" t="n">
        <v>10</v>
      </c>
      <c r="AA14" t="n">
        <v>216.1076955675671</v>
      </c>
      <c r="AB14" t="n">
        <v>295.6880830740607</v>
      </c>
      <c r="AC14" t="n">
        <v>267.4680274263907</v>
      </c>
      <c r="AD14" t="n">
        <v>216107.6955675671</v>
      </c>
      <c r="AE14" t="n">
        <v>295688.0830740607</v>
      </c>
      <c r="AF14" t="n">
        <v>3.956156993455672e-06</v>
      </c>
      <c r="AG14" t="n">
        <v>7.005208333333333</v>
      </c>
      <c r="AH14" t="n">
        <v>267468.0274263907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9.361599999999999</v>
      </c>
      <c r="E15" t="n">
        <v>10.68</v>
      </c>
      <c r="F15" t="n">
        <v>7.39</v>
      </c>
      <c r="G15" t="n">
        <v>24.62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97.37</v>
      </c>
      <c r="Q15" t="n">
        <v>605.95</v>
      </c>
      <c r="R15" t="n">
        <v>34.43</v>
      </c>
      <c r="S15" t="n">
        <v>21.88</v>
      </c>
      <c r="T15" t="n">
        <v>5201.01</v>
      </c>
      <c r="U15" t="n">
        <v>0.64</v>
      </c>
      <c r="V15" t="n">
        <v>0.84</v>
      </c>
      <c r="W15" t="n">
        <v>1.02</v>
      </c>
      <c r="X15" t="n">
        <v>0.33</v>
      </c>
      <c r="Y15" t="n">
        <v>1</v>
      </c>
      <c r="Z15" t="n">
        <v>10</v>
      </c>
      <c r="AA15" t="n">
        <v>214.6188609834527</v>
      </c>
      <c r="AB15" t="n">
        <v>293.6509939133303</v>
      </c>
      <c r="AC15" t="n">
        <v>265.625355196087</v>
      </c>
      <c r="AD15" t="n">
        <v>214618.8609834527</v>
      </c>
      <c r="AE15" t="n">
        <v>293650.9939133303</v>
      </c>
      <c r="AF15" t="n">
        <v>3.986304657288352e-06</v>
      </c>
      <c r="AG15" t="n">
        <v>6.953125</v>
      </c>
      <c r="AH15" t="n">
        <v>265625.355196087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9.4017</v>
      </c>
      <c r="E16" t="n">
        <v>10.64</v>
      </c>
      <c r="F16" t="n">
        <v>7.38</v>
      </c>
      <c r="G16" t="n">
        <v>26.05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96.95</v>
      </c>
      <c r="Q16" t="n">
        <v>605.87</v>
      </c>
      <c r="R16" t="n">
        <v>34.39</v>
      </c>
      <c r="S16" t="n">
        <v>21.88</v>
      </c>
      <c r="T16" t="n">
        <v>5187.94</v>
      </c>
      <c r="U16" t="n">
        <v>0.64</v>
      </c>
      <c r="V16" t="n">
        <v>0.84</v>
      </c>
      <c r="W16" t="n">
        <v>1.01</v>
      </c>
      <c r="X16" t="n">
        <v>0.32</v>
      </c>
      <c r="Y16" t="n">
        <v>1</v>
      </c>
      <c r="Z16" t="n">
        <v>10</v>
      </c>
      <c r="AA16" t="n">
        <v>214.0176198067208</v>
      </c>
      <c r="AB16" t="n">
        <v>292.8283492104374</v>
      </c>
      <c r="AC16" t="n">
        <v>264.881222549049</v>
      </c>
      <c r="AD16" t="n">
        <v>214017.6198067208</v>
      </c>
      <c r="AE16" t="n">
        <v>292828.3492104374</v>
      </c>
      <c r="AF16" t="n">
        <v>4.003379817170986e-06</v>
      </c>
      <c r="AG16" t="n">
        <v>6.927083333333333</v>
      </c>
      <c r="AH16" t="n">
        <v>264881.222549049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9.454800000000001</v>
      </c>
      <c r="E17" t="n">
        <v>10.58</v>
      </c>
      <c r="F17" t="n">
        <v>7.36</v>
      </c>
      <c r="G17" t="n">
        <v>27.61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95.89</v>
      </c>
      <c r="Q17" t="n">
        <v>605.84</v>
      </c>
      <c r="R17" t="n">
        <v>33.8</v>
      </c>
      <c r="S17" t="n">
        <v>21.88</v>
      </c>
      <c r="T17" t="n">
        <v>4897.43</v>
      </c>
      <c r="U17" t="n">
        <v>0.65</v>
      </c>
      <c r="V17" t="n">
        <v>0.84</v>
      </c>
      <c r="W17" t="n">
        <v>1.01</v>
      </c>
      <c r="X17" t="n">
        <v>0.31</v>
      </c>
      <c r="Y17" t="n">
        <v>1</v>
      </c>
      <c r="Z17" t="n">
        <v>10</v>
      </c>
      <c r="AA17" t="n">
        <v>212.9204821640976</v>
      </c>
      <c r="AB17" t="n">
        <v>291.3271970855043</v>
      </c>
      <c r="AC17" t="n">
        <v>263.5233382760388</v>
      </c>
      <c r="AD17" t="n">
        <v>212920.4821640976</v>
      </c>
      <c r="AE17" t="n">
        <v>291327.1970855044</v>
      </c>
      <c r="AF17" t="n">
        <v>4.025990565045495e-06</v>
      </c>
      <c r="AG17" t="n">
        <v>6.888020833333333</v>
      </c>
      <c r="AH17" t="n">
        <v>263523.3382760388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9.516299999999999</v>
      </c>
      <c r="E18" t="n">
        <v>10.51</v>
      </c>
      <c r="F18" t="n">
        <v>7.34</v>
      </c>
      <c r="G18" t="n">
        <v>29.34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95.16</v>
      </c>
      <c r="Q18" t="n">
        <v>605.85</v>
      </c>
      <c r="R18" t="n">
        <v>32.72</v>
      </c>
      <c r="S18" t="n">
        <v>21.88</v>
      </c>
      <c r="T18" t="n">
        <v>4362.04</v>
      </c>
      <c r="U18" t="n">
        <v>0.67</v>
      </c>
      <c r="V18" t="n">
        <v>0.84</v>
      </c>
      <c r="W18" t="n">
        <v>1.02</v>
      </c>
      <c r="X18" t="n">
        <v>0.28</v>
      </c>
      <c r="Y18" t="n">
        <v>1</v>
      </c>
      <c r="Z18" t="n">
        <v>10</v>
      </c>
      <c r="AA18" t="n">
        <v>211.9584503415654</v>
      </c>
      <c r="AB18" t="n">
        <v>290.0109027040678</v>
      </c>
      <c r="AC18" t="n">
        <v>262.3326691829353</v>
      </c>
      <c r="AD18" t="n">
        <v>211958.4503415654</v>
      </c>
      <c r="AE18" t="n">
        <v>290010.9027040678</v>
      </c>
      <c r="AF18" t="n">
        <v>4.052178154391679e-06</v>
      </c>
      <c r="AG18" t="n">
        <v>6.842447916666667</v>
      </c>
      <c r="AH18" t="n">
        <v>262332.6691829353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9.569900000000001</v>
      </c>
      <c r="E19" t="n">
        <v>10.45</v>
      </c>
      <c r="F19" t="n">
        <v>7.32</v>
      </c>
      <c r="G19" t="n">
        <v>31.36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93.87</v>
      </c>
      <c r="Q19" t="n">
        <v>605.84</v>
      </c>
      <c r="R19" t="n">
        <v>32.28</v>
      </c>
      <c r="S19" t="n">
        <v>21.88</v>
      </c>
      <c r="T19" t="n">
        <v>4145.27</v>
      </c>
      <c r="U19" t="n">
        <v>0.68</v>
      </c>
      <c r="V19" t="n">
        <v>0.85</v>
      </c>
      <c r="W19" t="n">
        <v>1.01</v>
      </c>
      <c r="X19" t="n">
        <v>0.26</v>
      </c>
      <c r="Y19" t="n">
        <v>1</v>
      </c>
      <c r="Z19" t="n">
        <v>10</v>
      </c>
      <c r="AA19" t="n">
        <v>210.7512387729111</v>
      </c>
      <c r="AB19" t="n">
        <v>288.3591425774204</v>
      </c>
      <c r="AC19" t="n">
        <v>260.8385507245146</v>
      </c>
      <c r="AD19" t="n">
        <v>210751.2387729111</v>
      </c>
      <c r="AE19" t="n">
        <v>288359.1425774203</v>
      </c>
      <c r="AF19" t="n">
        <v>4.075001809496646e-06</v>
      </c>
      <c r="AG19" t="n">
        <v>6.803385416666667</v>
      </c>
      <c r="AH19" t="n">
        <v>260838.5507245146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9.556900000000001</v>
      </c>
      <c r="E20" t="n">
        <v>10.46</v>
      </c>
      <c r="F20" t="n">
        <v>7.33</v>
      </c>
      <c r="G20" t="n">
        <v>31.42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93.29000000000001</v>
      </c>
      <c r="Q20" t="n">
        <v>605.96</v>
      </c>
      <c r="R20" t="n">
        <v>32.66</v>
      </c>
      <c r="S20" t="n">
        <v>21.88</v>
      </c>
      <c r="T20" t="n">
        <v>4338.42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210.5485564364057</v>
      </c>
      <c r="AB20" t="n">
        <v>288.0818236629001</v>
      </c>
      <c r="AC20" t="n">
        <v>260.5876987379767</v>
      </c>
      <c r="AD20" t="n">
        <v>210548.5564364057</v>
      </c>
      <c r="AE20" t="n">
        <v>288081.8236629001</v>
      </c>
      <c r="AF20" t="n">
        <v>4.069466221504771e-06</v>
      </c>
      <c r="AG20" t="n">
        <v>6.809895833333333</v>
      </c>
      <c r="AH20" t="n">
        <v>260587.6987379767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9.616899999999999</v>
      </c>
      <c r="E21" t="n">
        <v>10.4</v>
      </c>
      <c r="F21" t="n">
        <v>7.31</v>
      </c>
      <c r="G21" t="n">
        <v>33.72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92.77</v>
      </c>
      <c r="Q21" t="n">
        <v>605.9</v>
      </c>
      <c r="R21" t="n">
        <v>31.94</v>
      </c>
      <c r="S21" t="n">
        <v>21.88</v>
      </c>
      <c r="T21" t="n">
        <v>3980.64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209.7420274888718</v>
      </c>
      <c r="AB21" t="n">
        <v>286.9782951753389</v>
      </c>
      <c r="AC21" t="n">
        <v>259.5894894604559</v>
      </c>
      <c r="AD21" t="n">
        <v>209742.0274888718</v>
      </c>
      <c r="AE21" t="n">
        <v>286978.2951753389</v>
      </c>
      <c r="AF21" t="n">
        <v>4.095015089159582e-06</v>
      </c>
      <c r="AG21" t="n">
        <v>6.770833333333333</v>
      </c>
      <c r="AH21" t="n">
        <v>259589.4894604559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9.6889</v>
      </c>
      <c r="E22" t="n">
        <v>10.32</v>
      </c>
      <c r="F22" t="n">
        <v>7.27</v>
      </c>
      <c r="G22" t="n">
        <v>36.35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91.28</v>
      </c>
      <c r="Q22" t="n">
        <v>605.92</v>
      </c>
      <c r="R22" t="n">
        <v>30.83</v>
      </c>
      <c r="S22" t="n">
        <v>21.88</v>
      </c>
      <c r="T22" t="n">
        <v>3434.01</v>
      </c>
      <c r="U22" t="n">
        <v>0.71</v>
      </c>
      <c r="V22" t="n">
        <v>0.85</v>
      </c>
      <c r="W22" t="n">
        <v>1</v>
      </c>
      <c r="X22" t="n">
        <v>0.21</v>
      </c>
      <c r="Y22" t="n">
        <v>1</v>
      </c>
      <c r="Z22" t="n">
        <v>10</v>
      </c>
      <c r="AA22" t="n">
        <v>208.2574696099728</v>
      </c>
      <c r="AB22" t="n">
        <v>284.947057591359</v>
      </c>
      <c r="AC22" t="n">
        <v>257.7521103406306</v>
      </c>
      <c r="AD22" t="n">
        <v>208257.4696099728</v>
      </c>
      <c r="AE22" t="n">
        <v>284947.057591359</v>
      </c>
      <c r="AF22" t="n">
        <v>4.125673730345359e-06</v>
      </c>
      <c r="AG22" t="n">
        <v>6.71875</v>
      </c>
      <c r="AH22" t="n">
        <v>257752.1103406305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9.681100000000001</v>
      </c>
      <c r="E23" t="n">
        <v>10.33</v>
      </c>
      <c r="F23" t="n">
        <v>7.28</v>
      </c>
      <c r="G23" t="n">
        <v>36.39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91.09999999999999</v>
      </c>
      <c r="Q23" t="n">
        <v>605.84</v>
      </c>
      <c r="R23" t="n">
        <v>31.1</v>
      </c>
      <c r="S23" t="n">
        <v>21.88</v>
      </c>
      <c r="T23" t="n">
        <v>3565.49</v>
      </c>
      <c r="U23" t="n">
        <v>0.7</v>
      </c>
      <c r="V23" t="n">
        <v>0.85</v>
      </c>
      <c r="W23" t="n">
        <v>1.01</v>
      </c>
      <c r="X23" t="n">
        <v>0.22</v>
      </c>
      <c r="Y23" t="n">
        <v>1</v>
      </c>
      <c r="Z23" t="n">
        <v>10</v>
      </c>
      <c r="AA23" t="n">
        <v>208.2407321499313</v>
      </c>
      <c r="AB23" t="n">
        <v>284.9241566601256</v>
      </c>
      <c r="AC23" t="n">
        <v>257.7313950421324</v>
      </c>
      <c r="AD23" t="n">
        <v>208240.7321499313</v>
      </c>
      <c r="AE23" t="n">
        <v>284924.1566601256</v>
      </c>
      <c r="AF23" t="n">
        <v>4.122352377550234e-06</v>
      </c>
      <c r="AG23" t="n">
        <v>6.725260416666667</v>
      </c>
      <c r="AH23" t="n">
        <v>257731.3950421324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9.7508</v>
      </c>
      <c r="E24" t="n">
        <v>10.26</v>
      </c>
      <c r="F24" t="n">
        <v>7.24</v>
      </c>
      <c r="G24" t="n">
        <v>39.52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89.95</v>
      </c>
      <c r="Q24" t="n">
        <v>605.87</v>
      </c>
      <c r="R24" t="n">
        <v>29.92</v>
      </c>
      <c r="S24" t="n">
        <v>21.88</v>
      </c>
      <c r="T24" t="n">
        <v>2983.82</v>
      </c>
      <c r="U24" t="n">
        <v>0.73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206.9831912708419</v>
      </c>
      <c r="AB24" t="n">
        <v>283.2035337505683</v>
      </c>
      <c r="AC24" t="n">
        <v>256.1749859681533</v>
      </c>
      <c r="AD24" t="n">
        <v>206983.1912708419</v>
      </c>
      <c r="AE24" t="n">
        <v>283203.5337505683</v>
      </c>
      <c r="AF24" t="n">
        <v>4.152031645475909e-06</v>
      </c>
      <c r="AG24" t="n">
        <v>6.6796875</v>
      </c>
      <c r="AH24" t="n">
        <v>256174.9859681533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9.734500000000001</v>
      </c>
      <c r="E25" t="n">
        <v>10.27</v>
      </c>
      <c r="F25" t="n">
        <v>7.26</v>
      </c>
      <c r="G25" t="n">
        <v>39.61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9</v>
      </c>
      <c r="N25" t="n">
        <v>46.18</v>
      </c>
      <c r="O25" t="n">
        <v>26529.46</v>
      </c>
      <c r="P25" t="n">
        <v>89.45</v>
      </c>
      <c r="Q25" t="n">
        <v>605.84</v>
      </c>
      <c r="R25" t="n">
        <v>30.61</v>
      </c>
      <c r="S25" t="n">
        <v>21.88</v>
      </c>
      <c r="T25" t="n">
        <v>3325.04</v>
      </c>
      <c r="U25" t="n">
        <v>0.72</v>
      </c>
      <c r="V25" t="n">
        <v>0.85</v>
      </c>
      <c r="W25" t="n">
        <v>1.01</v>
      </c>
      <c r="X25" t="n">
        <v>0.2</v>
      </c>
      <c r="Y25" t="n">
        <v>1</v>
      </c>
      <c r="Z25" t="n">
        <v>10</v>
      </c>
      <c r="AA25" t="n">
        <v>206.8746090260626</v>
      </c>
      <c r="AB25" t="n">
        <v>283.0549667329508</v>
      </c>
      <c r="AC25" t="n">
        <v>256.040597978182</v>
      </c>
      <c r="AD25" t="n">
        <v>206874.6090260626</v>
      </c>
      <c r="AE25" t="n">
        <v>283054.9667329508</v>
      </c>
      <c r="AF25" t="n">
        <v>4.145090869763018e-06</v>
      </c>
      <c r="AG25" t="n">
        <v>6.686197916666667</v>
      </c>
      <c r="AH25" t="n">
        <v>256040.597978182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9.735799999999999</v>
      </c>
      <c r="E26" t="n">
        <v>10.27</v>
      </c>
      <c r="F26" t="n">
        <v>7.26</v>
      </c>
      <c r="G26" t="n">
        <v>39.6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9</v>
      </c>
      <c r="N26" t="n">
        <v>46.34</v>
      </c>
      <c r="O26" t="n">
        <v>26579.47</v>
      </c>
      <c r="P26" t="n">
        <v>88.78</v>
      </c>
      <c r="Q26" t="n">
        <v>605.84</v>
      </c>
      <c r="R26" t="n">
        <v>30.3</v>
      </c>
      <c r="S26" t="n">
        <v>21.88</v>
      </c>
      <c r="T26" t="n">
        <v>3173.11</v>
      </c>
      <c r="U26" t="n">
        <v>0.72</v>
      </c>
      <c r="V26" t="n">
        <v>0.85</v>
      </c>
      <c r="W26" t="n">
        <v>1.01</v>
      </c>
      <c r="X26" t="n">
        <v>0.2</v>
      </c>
      <c r="Y26" t="n">
        <v>1</v>
      </c>
      <c r="Z26" t="n">
        <v>10</v>
      </c>
      <c r="AA26" t="n">
        <v>206.4908027462824</v>
      </c>
      <c r="AB26" t="n">
        <v>282.5298260486177</v>
      </c>
      <c r="AC26" t="n">
        <v>255.565575983722</v>
      </c>
      <c r="AD26" t="n">
        <v>206490.8027462824</v>
      </c>
      <c r="AE26" t="n">
        <v>282529.8260486177</v>
      </c>
      <c r="AF26" t="n">
        <v>4.145644428562205e-06</v>
      </c>
      <c r="AG26" t="n">
        <v>6.686197916666667</v>
      </c>
      <c r="AH26" t="n">
        <v>255565.575983722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9.796200000000001</v>
      </c>
      <c r="E27" t="n">
        <v>10.21</v>
      </c>
      <c r="F27" t="n">
        <v>7.24</v>
      </c>
      <c r="G27" t="n">
        <v>43.43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8</v>
      </c>
      <c r="N27" t="n">
        <v>46.49</v>
      </c>
      <c r="O27" t="n">
        <v>26629.54</v>
      </c>
      <c r="P27" t="n">
        <v>87.97</v>
      </c>
      <c r="Q27" t="n">
        <v>605.84</v>
      </c>
      <c r="R27" t="n">
        <v>29.8</v>
      </c>
      <c r="S27" t="n">
        <v>21.88</v>
      </c>
      <c r="T27" t="n">
        <v>2925.96</v>
      </c>
      <c r="U27" t="n">
        <v>0.73</v>
      </c>
      <c r="V27" t="n">
        <v>0.85</v>
      </c>
      <c r="W27" t="n">
        <v>1</v>
      </c>
      <c r="X27" t="n">
        <v>0.18</v>
      </c>
      <c r="Y27" t="n">
        <v>1</v>
      </c>
      <c r="Z27" t="n">
        <v>10</v>
      </c>
      <c r="AA27" t="n">
        <v>205.5599603086043</v>
      </c>
      <c r="AB27" t="n">
        <v>281.256206359517</v>
      </c>
      <c r="AC27" t="n">
        <v>254.4135087702122</v>
      </c>
      <c r="AD27" t="n">
        <v>205559.9603086043</v>
      </c>
      <c r="AE27" t="n">
        <v>281256.206359517</v>
      </c>
      <c r="AF27" t="n">
        <v>4.171363622001384e-06</v>
      </c>
      <c r="AG27" t="n">
        <v>6.647135416666667</v>
      </c>
      <c r="AH27" t="n">
        <v>254413.5087702122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9.797000000000001</v>
      </c>
      <c r="E28" t="n">
        <v>10.21</v>
      </c>
      <c r="F28" t="n">
        <v>7.24</v>
      </c>
      <c r="G28" t="n">
        <v>43.42</v>
      </c>
      <c r="H28" t="n">
        <v>0.62</v>
      </c>
      <c r="I28" t="n">
        <v>10</v>
      </c>
      <c r="J28" t="n">
        <v>214.42</v>
      </c>
      <c r="K28" t="n">
        <v>55.27</v>
      </c>
      <c r="L28" t="n">
        <v>7.5</v>
      </c>
      <c r="M28" t="n">
        <v>8</v>
      </c>
      <c r="N28" t="n">
        <v>46.65</v>
      </c>
      <c r="O28" t="n">
        <v>26679.66</v>
      </c>
      <c r="P28" t="n">
        <v>86.68000000000001</v>
      </c>
      <c r="Q28" t="n">
        <v>605.86</v>
      </c>
      <c r="R28" t="n">
        <v>29.66</v>
      </c>
      <c r="S28" t="n">
        <v>21.88</v>
      </c>
      <c r="T28" t="n">
        <v>2854.31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204.8378211582222</v>
      </c>
      <c r="AB28" t="n">
        <v>280.268143715434</v>
      </c>
      <c r="AC28" t="n">
        <v>253.5197454381255</v>
      </c>
      <c r="AD28" t="n">
        <v>204837.8211582222</v>
      </c>
      <c r="AE28" t="n">
        <v>280268.143715434</v>
      </c>
      <c r="AF28" t="n">
        <v>4.171704273570115e-06</v>
      </c>
      <c r="AG28" t="n">
        <v>6.647135416666667</v>
      </c>
      <c r="AH28" t="n">
        <v>253519.7454381255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9.850899999999999</v>
      </c>
      <c r="E29" t="n">
        <v>10.15</v>
      </c>
      <c r="F29" t="n">
        <v>7.22</v>
      </c>
      <c r="G29" t="n">
        <v>48.14</v>
      </c>
      <c r="H29" t="n">
        <v>0.64</v>
      </c>
      <c r="I29" t="n">
        <v>9</v>
      </c>
      <c r="J29" t="n">
        <v>214.83</v>
      </c>
      <c r="K29" t="n">
        <v>55.27</v>
      </c>
      <c r="L29" t="n">
        <v>7.75</v>
      </c>
      <c r="M29" t="n">
        <v>7</v>
      </c>
      <c r="N29" t="n">
        <v>46.81</v>
      </c>
      <c r="O29" t="n">
        <v>26729.83</v>
      </c>
      <c r="P29" t="n">
        <v>85.56</v>
      </c>
      <c r="Q29" t="n">
        <v>605.84</v>
      </c>
      <c r="R29" t="n">
        <v>29.23</v>
      </c>
      <c r="S29" t="n">
        <v>21.88</v>
      </c>
      <c r="T29" t="n">
        <v>2647.93</v>
      </c>
      <c r="U29" t="n">
        <v>0.75</v>
      </c>
      <c r="V29" t="n">
        <v>0.86</v>
      </c>
      <c r="W29" t="n">
        <v>1</v>
      </c>
      <c r="X29" t="n">
        <v>0.16</v>
      </c>
      <c r="Y29" t="n">
        <v>1</v>
      </c>
      <c r="Z29" t="n">
        <v>10</v>
      </c>
      <c r="AA29" t="n">
        <v>203.7956442827233</v>
      </c>
      <c r="AB29" t="n">
        <v>278.8421913367782</v>
      </c>
      <c r="AC29" t="n">
        <v>252.2298839531515</v>
      </c>
      <c r="AD29" t="n">
        <v>203795.6442827233</v>
      </c>
      <c r="AE29" t="n">
        <v>278842.1913367782</v>
      </c>
      <c r="AF29" t="n">
        <v>4.194655673013355e-06</v>
      </c>
      <c r="AG29" t="n">
        <v>6.608072916666667</v>
      </c>
      <c r="AH29" t="n">
        <v>252229.8839531515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9.8538</v>
      </c>
      <c r="E30" t="n">
        <v>10.15</v>
      </c>
      <c r="F30" t="n">
        <v>7.22</v>
      </c>
      <c r="G30" t="n">
        <v>48.12</v>
      </c>
      <c r="H30" t="n">
        <v>0.66</v>
      </c>
      <c r="I30" t="n">
        <v>9</v>
      </c>
      <c r="J30" t="n">
        <v>215.24</v>
      </c>
      <c r="K30" t="n">
        <v>55.27</v>
      </c>
      <c r="L30" t="n">
        <v>8</v>
      </c>
      <c r="M30" t="n">
        <v>7</v>
      </c>
      <c r="N30" t="n">
        <v>46.97</v>
      </c>
      <c r="O30" t="n">
        <v>26780.06</v>
      </c>
      <c r="P30" t="n">
        <v>85.43000000000001</v>
      </c>
      <c r="Q30" t="n">
        <v>605.9</v>
      </c>
      <c r="R30" t="n">
        <v>29.21</v>
      </c>
      <c r="S30" t="n">
        <v>21.88</v>
      </c>
      <c r="T30" t="n">
        <v>2638.08</v>
      </c>
      <c r="U30" t="n">
        <v>0.75</v>
      </c>
      <c r="V30" t="n">
        <v>0.86</v>
      </c>
      <c r="W30" t="n">
        <v>1</v>
      </c>
      <c r="X30" t="n">
        <v>0.16</v>
      </c>
      <c r="Y30" t="n">
        <v>1</v>
      </c>
      <c r="Z30" t="n">
        <v>10</v>
      </c>
      <c r="AA30" t="n">
        <v>203.7042562494213</v>
      </c>
      <c r="AB30" t="n">
        <v>278.717150197859</v>
      </c>
      <c r="AC30" t="n">
        <v>252.1167765650343</v>
      </c>
      <c r="AD30" t="n">
        <v>203704.2562494213</v>
      </c>
      <c r="AE30" t="n">
        <v>278717.150197859</v>
      </c>
      <c r="AF30" t="n">
        <v>4.195890534950005e-06</v>
      </c>
      <c r="AG30" t="n">
        <v>6.608072916666667</v>
      </c>
      <c r="AH30" t="n">
        <v>252116.7765650343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9.847899999999999</v>
      </c>
      <c r="E31" t="n">
        <v>10.15</v>
      </c>
      <c r="F31" t="n">
        <v>7.22</v>
      </c>
      <c r="G31" t="n">
        <v>48.16</v>
      </c>
      <c r="H31" t="n">
        <v>0.68</v>
      </c>
      <c r="I31" t="n">
        <v>9</v>
      </c>
      <c r="J31" t="n">
        <v>215.65</v>
      </c>
      <c r="K31" t="n">
        <v>55.27</v>
      </c>
      <c r="L31" t="n">
        <v>8.25</v>
      </c>
      <c r="M31" t="n">
        <v>7</v>
      </c>
      <c r="N31" t="n">
        <v>47.12</v>
      </c>
      <c r="O31" t="n">
        <v>26830.34</v>
      </c>
      <c r="P31" t="n">
        <v>84.18000000000001</v>
      </c>
      <c r="Q31" t="n">
        <v>605.84</v>
      </c>
      <c r="R31" t="n">
        <v>29.43</v>
      </c>
      <c r="S31" t="n">
        <v>21.88</v>
      </c>
      <c r="T31" t="n">
        <v>2745.73</v>
      </c>
      <c r="U31" t="n">
        <v>0.74</v>
      </c>
      <c r="V31" t="n">
        <v>0.86</v>
      </c>
      <c r="W31" t="n">
        <v>1</v>
      </c>
      <c r="X31" t="n">
        <v>0.17</v>
      </c>
      <c r="Y31" t="n">
        <v>1</v>
      </c>
      <c r="Z31" t="n">
        <v>10</v>
      </c>
      <c r="AA31" t="n">
        <v>203.0533357065757</v>
      </c>
      <c r="AB31" t="n">
        <v>277.8265319945505</v>
      </c>
      <c r="AC31" t="n">
        <v>251.3111577130588</v>
      </c>
      <c r="AD31" t="n">
        <v>203053.3357065757</v>
      </c>
      <c r="AE31" t="n">
        <v>277826.5319945505</v>
      </c>
      <c r="AF31" t="n">
        <v>4.193378229630614e-06</v>
      </c>
      <c r="AG31" t="n">
        <v>6.608072916666667</v>
      </c>
      <c r="AH31" t="n">
        <v>251311.1577130588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9.916</v>
      </c>
      <c r="E32" t="n">
        <v>10.08</v>
      </c>
      <c r="F32" t="n">
        <v>7.2</v>
      </c>
      <c r="G32" t="n">
        <v>53.97</v>
      </c>
      <c r="H32" t="n">
        <v>0.7</v>
      </c>
      <c r="I32" t="n">
        <v>8</v>
      </c>
      <c r="J32" t="n">
        <v>216.05</v>
      </c>
      <c r="K32" t="n">
        <v>55.27</v>
      </c>
      <c r="L32" t="n">
        <v>8.5</v>
      </c>
      <c r="M32" t="n">
        <v>6</v>
      </c>
      <c r="N32" t="n">
        <v>47.28</v>
      </c>
      <c r="O32" t="n">
        <v>26880.68</v>
      </c>
      <c r="P32" t="n">
        <v>82.56999999999999</v>
      </c>
      <c r="Q32" t="n">
        <v>605.85</v>
      </c>
      <c r="R32" t="n">
        <v>28.6</v>
      </c>
      <c r="S32" t="n">
        <v>21.88</v>
      </c>
      <c r="T32" t="n">
        <v>2336.22</v>
      </c>
      <c r="U32" t="n">
        <v>0.77</v>
      </c>
      <c r="V32" t="n">
        <v>0.86</v>
      </c>
      <c r="W32" t="n">
        <v>1</v>
      </c>
      <c r="X32" t="n">
        <v>0.14</v>
      </c>
      <c r="Y32" t="n">
        <v>1</v>
      </c>
      <c r="Z32" t="n">
        <v>10</v>
      </c>
      <c r="AA32" t="n">
        <v>189.5398702079979</v>
      </c>
      <c r="AB32" t="n">
        <v>259.3368123273835</v>
      </c>
      <c r="AC32" t="n">
        <v>234.5860709404357</v>
      </c>
      <c r="AD32" t="n">
        <v>189539.8702079979</v>
      </c>
      <c r="AE32" t="n">
        <v>259336.8123273835</v>
      </c>
      <c r="AF32" t="n">
        <v>4.222376194418828e-06</v>
      </c>
      <c r="AG32" t="n">
        <v>6.5625</v>
      </c>
      <c r="AH32" t="n">
        <v>234586.0709404357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9.9267</v>
      </c>
      <c r="E33" t="n">
        <v>10.07</v>
      </c>
      <c r="F33" t="n">
        <v>7.18</v>
      </c>
      <c r="G33" t="n">
        <v>53.89</v>
      </c>
      <c r="H33" t="n">
        <v>0.72</v>
      </c>
      <c r="I33" t="n">
        <v>8</v>
      </c>
      <c r="J33" t="n">
        <v>216.46</v>
      </c>
      <c r="K33" t="n">
        <v>55.27</v>
      </c>
      <c r="L33" t="n">
        <v>8.75</v>
      </c>
      <c r="M33" t="n">
        <v>6</v>
      </c>
      <c r="N33" t="n">
        <v>47.44</v>
      </c>
      <c r="O33" t="n">
        <v>26931.07</v>
      </c>
      <c r="P33" t="n">
        <v>81.97</v>
      </c>
      <c r="Q33" t="n">
        <v>605.84</v>
      </c>
      <c r="R33" t="n">
        <v>28.1</v>
      </c>
      <c r="S33" t="n">
        <v>21.88</v>
      </c>
      <c r="T33" t="n">
        <v>2086.95</v>
      </c>
      <c r="U33" t="n">
        <v>0.78</v>
      </c>
      <c r="V33" t="n">
        <v>0.86</v>
      </c>
      <c r="W33" t="n">
        <v>1</v>
      </c>
      <c r="X33" t="n">
        <v>0.13</v>
      </c>
      <c r="Y33" t="n">
        <v>1</v>
      </c>
      <c r="Z33" t="n">
        <v>10</v>
      </c>
      <c r="AA33" t="n">
        <v>189.0884023812919</v>
      </c>
      <c r="AB33" t="n">
        <v>258.7190941295299</v>
      </c>
      <c r="AC33" t="n">
        <v>234.0273069004121</v>
      </c>
      <c r="AD33" t="n">
        <v>189088.4023812919</v>
      </c>
      <c r="AE33" t="n">
        <v>258719.0941295299</v>
      </c>
      <c r="AF33" t="n">
        <v>4.226932409150604e-06</v>
      </c>
      <c r="AG33" t="n">
        <v>6.555989583333333</v>
      </c>
      <c r="AH33" t="n">
        <v>234027.3069004121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9.9171</v>
      </c>
      <c r="E34" t="n">
        <v>10.08</v>
      </c>
      <c r="F34" t="n">
        <v>7.19</v>
      </c>
      <c r="G34" t="n">
        <v>53.96</v>
      </c>
      <c r="H34" t="n">
        <v>0.74</v>
      </c>
      <c r="I34" t="n">
        <v>8</v>
      </c>
      <c r="J34" t="n">
        <v>216.87</v>
      </c>
      <c r="K34" t="n">
        <v>55.27</v>
      </c>
      <c r="L34" t="n">
        <v>9</v>
      </c>
      <c r="M34" t="n">
        <v>5</v>
      </c>
      <c r="N34" t="n">
        <v>47.6</v>
      </c>
      <c r="O34" t="n">
        <v>26981.51</v>
      </c>
      <c r="P34" t="n">
        <v>81.34999999999999</v>
      </c>
      <c r="Q34" t="n">
        <v>605.9</v>
      </c>
      <c r="R34" t="n">
        <v>28.32</v>
      </c>
      <c r="S34" t="n">
        <v>21.88</v>
      </c>
      <c r="T34" t="n">
        <v>2194.75</v>
      </c>
      <c r="U34" t="n">
        <v>0.77</v>
      </c>
      <c r="V34" t="n">
        <v>0.86</v>
      </c>
      <c r="W34" t="n">
        <v>1</v>
      </c>
      <c r="X34" t="n">
        <v>0.14</v>
      </c>
      <c r="Y34" t="n">
        <v>1</v>
      </c>
      <c r="Z34" t="n">
        <v>10</v>
      </c>
      <c r="AA34" t="n">
        <v>188.8366896157938</v>
      </c>
      <c r="AB34" t="n">
        <v>258.3746896189921</v>
      </c>
      <c r="AC34" t="n">
        <v>233.7157718729852</v>
      </c>
      <c r="AD34" t="n">
        <v>188836.6896157938</v>
      </c>
      <c r="AE34" t="n">
        <v>258374.6896189921</v>
      </c>
      <c r="AF34" t="n">
        <v>4.222844590325832e-06</v>
      </c>
      <c r="AG34" t="n">
        <v>6.5625</v>
      </c>
      <c r="AH34" t="n">
        <v>233715.7718729852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9.9184</v>
      </c>
      <c r="E35" t="n">
        <v>10.08</v>
      </c>
      <c r="F35" t="n">
        <v>7.19</v>
      </c>
      <c r="G35" t="n">
        <v>53.95</v>
      </c>
      <c r="H35" t="n">
        <v>0.76</v>
      </c>
      <c r="I35" t="n">
        <v>8</v>
      </c>
      <c r="J35" t="n">
        <v>217.28</v>
      </c>
      <c r="K35" t="n">
        <v>55.27</v>
      </c>
      <c r="L35" t="n">
        <v>9.25</v>
      </c>
      <c r="M35" t="n">
        <v>3</v>
      </c>
      <c r="N35" t="n">
        <v>47.76</v>
      </c>
      <c r="O35" t="n">
        <v>27032.02</v>
      </c>
      <c r="P35" t="n">
        <v>80.67</v>
      </c>
      <c r="Q35" t="n">
        <v>605.87</v>
      </c>
      <c r="R35" t="n">
        <v>28.22</v>
      </c>
      <c r="S35" t="n">
        <v>21.88</v>
      </c>
      <c r="T35" t="n">
        <v>2146.02</v>
      </c>
      <c r="U35" t="n">
        <v>0.78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188.4552376170233</v>
      </c>
      <c r="AB35" t="n">
        <v>257.8527701658</v>
      </c>
      <c r="AC35" t="n">
        <v>233.2436636798871</v>
      </c>
      <c r="AD35" t="n">
        <v>188455.2376170233</v>
      </c>
      <c r="AE35" t="n">
        <v>257852.7701658</v>
      </c>
      <c r="AF35" t="n">
        <v>4.22339814912502e-06</v>
      </c>
      <c r="AG35" t="n">
        <v>6.5625</v>
      </c>
      <c r="AH35" t="n">
        <v>233243.6636798871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9.9094</v>
      </c>
      <c r="E36" t="n">
        <v>10.09</v>
      </c>
      <c r="F36" t="n">
        <v>7.2</v>
      </c>
      <c r="G36" t="n">
        <v>54.02</v>
      </c>
      <c r="H36" t="n">
        <v>0.78</v>
      </c>
      <c r="I36" t="n">
        <v>8</v>
      </c>
      <c r="J36" t="n">
        <v>217.69</v>
      </c>
      <c r="K36" t="n">
        <v>55.27</v>
      </c>
      <c r="L36" t="n">
        <v>9.5</v>
      </c>
      <c r="M36" t="n">
        <v>3</v>
      </c>
      <c r="N36" t="n">
        <v>47.92</v>
      </c>
      <c r="O36" t="n">
        <v>27082.57</v>
      </c>
      <c r="P36" t="n">
        <v>80.38</v>
      </c>
      <c r="Q36" t="n">
        <v>605.84</v>
      </c>
      <c r="R36" t="n">
        <v>28.58</v>
      </c>
      <c r="S36" t="n">
        <v>21.88</v>
      </c>
      <c r="T36" t="n">
        <v>2324.27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188.3801061557801</v>
      </c>
      <c r="AB36" t="n">
        <v>257.749971985961</v>
      </c>
      <c r="AC36" t="n">
        <v>233.1506764140537</v>
      </c>
      <c r="AD36" t="n">
        <v>188380.1061557801</v>
      </c>
      <c r="AE36" t="n">
        <v>257749.971985961</v>
      </c>
      <c r="AF36" t="n">
        <v>4.219565818976798e-06</v>
      </c>
      <c r="AG36" t="n">
        <v>6.569010416666667</v>
      </c>
      <c r="AH36" t="n">
        <v>233150.6764140537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9.9734</v>
      </c>
      <c r="E37" t="n">
        <v>10.03</v>
      </c>
      <c r="F37" t="n">
        <v>7.18</v>
      </c>
      <c r="G37" t="n">
        <v>61.53</v>
      </c>
      <c r="H37" t="n">
        <v>0.79</v>
      </c>
      <c r="I37" t="n">
        <v>7</v>
      </c>
      <c r="J37" t="n">
        <v>218.1</v>
      </c>
      <c r="K37" t="n">
        <v>55.27</v>
      </c>
      <c r="L37" t="n">
        <v>9.75</v>
      </c>
      <c r="M37" t="n">
        <v>1</v>
      </c>
      <c r="N37" t="n">
        <v>48.08</v>
      </c>
      <c r="O37" t="n">
        <v>27133.18</v>
      </c>
      <c r="P37" t="n">
        <v>78.68000000000001</v>
      </c>
      <c r="Q37" t="n">
        <v>605.84</v>
      </c>
      <c r="R37" t="n">
        <v>27.69</v>
      </c>
      <c r="S37" t="n">
        <v>21.88</v>
      </c>
      <c r="T37" t="n">
        <v>1884.43</v>
      </c>
      <c r="U37" t="n">
        <v>0.79</v>
      </c>
      <c r="V37" t="n">
        <v>0.86</v>
      </c>
      <c r="W37" t="n">
        <v>1.01</v>
      </c>
      <c r="X37" t="n">
        <v>0.12</v>
      </c>
      <c r="Y37" t="n">
        <v>1</v>
      </c>
      <c r="Z37" t="n">
        <v>10</v>
      </c>
      <c r="AA37" t="n">
        <v>186.9935856545191</v>
      </c>
      <c r="AB37" t="n">
        <v>255.8528734671693</v>
      </c>
      <c r="AC37" t="n">
        <v>231.4346343153004</v>
      </c>
      <c r="AD37" t="n">
        <v>186993.5856545191</v>
      </c>
      <c r="AE37" t="n">
        <v>255852.8734671693</v>
      </c>
      <c r="AF37" t="n">
        <v>4.246817944475266e-06</v>
      </c>
      <c r="AG37" t="n">
        <v>6.529947916666667</v>
      </c>
      <c r="AH37" t="n">
        <v>231434.6343153004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9.969799999999999</v>
      </c>
      <c r="E38" t="n">
        <v>10.03</v>
      </c>
      <c r="F38" t="n">
        <v>7.18</v>
      </c>
      <c r="G38" t="n">
        <v>61.56</v>
      </c>
      <c r="H38" t="n">
        <v>0.8100000000000001</v>
      </c>
      <c r="I38" t="n">
        <v>7</v>
      </c>
      <c r="J38" t="n">
        <v>218.51</v>
      </c>
      <c r="K38" t="n">
        <v>55.27</v>
      </c>
      <c r="L38" t="n">
        <v>10</v>
      </c>
      <c r="M38" t="n">
        <v>1</v>
      </c>
      <c r="N38" t="n">
        <v>48.24</v>
      </c>
      <c r="O38" t="n">
        <v>27183.85</v>
      </c>
      <c r="P38" t="n">
        <v>78.95999999999999</v>
      </c>
      <c r="Q38" t="n">
        <v>605.84</v>
      </c>
      <c r="R38" t="n">
        <v>27.79</v>
      </c>
      <c r="S38" t="n">
        <v>21.88</v>
      </c>
      <c r="T38" t="n">
        <v>1937.81</v>
      </c>
      <c r="U38" t="n">
        <v>0.79</v>
      </c>
      <c r="V38" t="n">
        <v>0.86</v>
      </c>
      <c r="W38" t="n">
        <v>1.01</v>
      </c>
      <c r="X38" t="n">
        <v>0.12</v>
      </c>
      <c r="Y38" t="n">
        <v>1</v>
      </c>
      <c r="Z38" t="n">
        <v>10</v>
      </c>
      <c r="AA38" t="n">
        <v>187.1687723519223</v>
      </c>
      <c r="AB38" t="n">
        <v>256.0925716352477</v>
      </c>
      <c r="AC38" t="n">
        <v>231.651456026636</v>
      </c>
      <c r="AD38" t="n">
        <v>187168.7723519223</v>
      </c>
      <c r="AE38" t="n">
        <v>256092.5716352477</v>
      </c>
      <c r="AF38" t="n">
        <v>4.245285012415977e-06</v>
      </c>
      <c r="AG38" t="n">
        <v>6.529947916666667</v>
      </c>
      <c r="AH38" t="n">
        <v>231651.456026636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9.9682</v>
      </c>
      <c r="E39" t="n">
        <v>10.03</v>
      </c>
      <c r="F39" t="n">
        <v>7.18</v>
      </c>
      <c r="G39" t="n">
        <v>61.57</v>
      </c>
      <c r="H39" t="n">
        <v>0.83</v>
      </c>
      <c r="I39" t="n">
        <v>7</v>
      </c>
      <c r="J39" t="n">
        <v>218.92</v>
      </c>
      <c r="K39" t="n">
        <v>55.27</v>
      </c>
      <c r="L39" t="n">
        <v>10.25</v>
      </c>
      <c r="M39" t="n">
        <v>1</v>
      </c>
      <c r="N39" t="n">
        <v>48.4</v>
      </c>
      <c r="O39" t="n">
        <v>27234.57</v>
      </c>
      <c r="P39" t="n">
        <v>79.06</v>
      </c>
      <c r="Q39" t="n">
        <v>605.84</v>
      </c>
      <c r="R39" t="n">
        <v>27.87</v>
      </c>
      <c r="S39" t="n">
        <v>21.88</v>
      </c>
      <c r="T39" t="n">
        <v>1975.99</v>
      </c>
      <c r="U39" t="n">
        <v>0.79</v>
      </c>
      <c r="V39" t="n">
        <v>0.86</v>
      </c>
      <c r="W39" t="n">
        <v>1.01</v>
      </c>
      <c r="X39" t="n">
        <v>0.13</v>
      </c>
      <c r="Y39" t="n">
        <v>1</v>
      </c>
      <c r="Z39" t="n">
        <v>10</v>
      </c>
      <c r="AA39" t="n">
        <v>187.2333287205834</v>
      </c>
      <c r="AB39" t="n">
        <v>256.1809005068759</v>
      </c>
      <c r="AC39" t="n">
        <v>231.7313549147264</v>
      </c>
      <c r="AD39" t="n">
        <v>187233.3287205834</v>
      </c>
      <c r="AE39" t="n">
        <v>256180.9005068759</v>
      </c>
      <c r="AF39" t="n">
        <v>4.244603709278515e-06</v>
      </c>
      <c r="AG39" t="n">
        <v>6.529947916666667</v>
      </c>
      <c r="AH39" t="n">
        <v>231731.3549147263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9.9687</v>
      </c>
      <c r="E40" t="n">
        <v>10.03</v>
      </c>
      <c r="F40" t="n">
        <v>7.18</v>
      </c>
      <c r="G40" t="n">
        <v>61.57</v>
      </c>
      <c r="H40" t="n">
        <v>0.85</v>
      </c>
      <c r="I40" t="n">
        <v>7</v>
      </c>
      <c r="J40" t="n">
        <v>219.33</v>
      </c>
      <c r="K40" t="n">
        <v>55.27</v>
      </c>
      <c r="L40" t="n">
        <v>10.5</v>
      </c>
      <c r="M40" t="n">
        <v>0</v>
      </c>
      <c r="N40" t="n">
        <v>48.56</v>
      </c>
      <c r="O40" t="n">
        <v>27285.35</v>
      </c>
      <c r="P40" t="n">
        <v>79.04000000000001</v>
      </c>
      <c r="Q40" t="n">
        <v>605.84</v>
      </c>
      <c r="R40" t="n">
        <v>27.8</v>
      </c>
      <c r="S40" t="n">
        <v>21.88</v>
      </c>
      <c r="T40" t="n">
        <v>1939.48</v>
      </c>
      <c r="U40" t="n">
        <v>0.79</v>
      </c>
      <c r="V40" t="n">
        <v>0.86</v>
      </c>
      <c r="W40" t="n">
        <v>1.01</v>
      </c>
      <c r="X40" t="n">
        <v>0.13</v>
      </c>
      <c r="Y40" t="n">
        <v>1</v>
      </c>
      <c r="Z40" t="n">
        <v>10</v>
      </c>
      <c r="AA40" t="n">
        <v>187.2192940553354</v>
      </c>
      <c r="AB40" t="n">
        <v>256.1616976587177</v>
      </c>
      <c r="AC40" t="n">
        <v>231.713984759445</v>
      </c>
      <c r="AD40" t="n">
        <v>187219.2940553353</v>
      </c>
      <c r="AE40" t="n">
        <v>256161.6976587177</v>
      </c>
      <c r="AF40" t="n">
        <v>4.244816616508972e-06</v>
      </c>
      <c r="AG40" t="n">
        <v>6.529947916666667</v>
      </c>
      <c r="AH40" t="n">
        <v>231713.984759445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8.3573</v>
      </c>
      <c r="E2" t="n">
        <v>11.97</v>
      </c>
      <c r="F2" t="n">
        <v>8.27</v>
      </c>
      <c r="G2" t="n">
        <v>8.140000000000001</v>
      </c>
      <c r="H2" t="n">
        <v>0.14</v>
      </c>
      <c r="I2" t="n">
        <v>61</v>
      </c>
      <c r="J2" t="n">
        <v>124.63</v>
      </c>
      <c r="K2" t="n">
        <v>45</v>
      </c>
      <c r="L2" t="n">
        <v>1</v>
      </c>
      <c r="M2" t="n">
        <v>59</v>
      </c>
      <c r="N2" t="n">
        <v>18.64</v>
      </c>
      <c r="O2" t="n">
        <v>15605.44</v>
      </c>
      <c r="P2" t="n">
        <v>83.61</v>
      </c>
      <c r="Q2" t="n">
        <v>605.9299999999999</v>
      </c>
      <c r="R2" t="n">
        <v>61.88</v>
      </c>
      <c r="S2" t="n">
        <v>21.88</v>
      </c>
      <c r="T2" t="n">
        <v>18712.72</v>
      </c>
      <c r="U2" t="n">
        <v>0.35</v>
      </c>
      <c r="V2" t="n">
        <v>0.75</v>
      </c>
      <c r="W2" t="n">
        <v>1.09</v>
      </c>
      <c r="X2" t="n">
        <v>1.22</v>
      </c>
      <c r="Y2" t="n">
        <v>1</v>
      </c>
      <c r="Z2" t="n">
        <v>10</v>
      </c>
      <c r="AA2" t="n">
        <v>212.5236860729203</v>
      </c>
      <c r="AB2" t="n">
        <v>290.7842831681479</v>
      </c>
      <c r="AC2" t="n">
        <v>263.0322393009702</v>
      </c>
      <c r="AD2" t="n">
        <v>212523.6860729203</v>
      </c>
      <c r="AE2" t="n">
        <v>290784.2831681478</v>
      </c>
      <c r="AF2" t="n">
        <v>4.165104750426729e-06</v>
      </c>
      <c r="AG2" t="n">
        <v>7.79296875</v>
      </c>
      <c r="AH2" t="n">
        <v>263032.2393009702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8.824999999999999</v>
      </c>
      <c r="E3" t="n">
        <v>11.33</v>
      </c>
      <c r="F3" t="n">
        <v>8</v>
      </c>
      <c r="G3" t="n">
        <v>10.21</v>
      </c>
      <c r="H3" t="n">
        <v>0.18</v>
      </c>
      <c r="I3" t="n">
        <v>47</v>
      </c>
      <c r="J3" t="n">
        <v>124.96</v>
      </c>
      <c r="K3" t="n">
        <v>45</v>
      </c>
      <c r="L3" t="n">
        <v>1.25</v>
      </c>
      <c r="M3" t="n">
        <v>45</v>
      </c>
      <c r="N3" t="n">
        <v>18.71</v>
      </c>
      <c r="O3" t="n">
        <v>15645.96</v>
      </c>
      <c r="P3" t="n">
        <v>79.75</v>
      </c>
      <c r="Q3" t="n">
        <v>606.03</v>
      </c>
      <c r="R3" t="n">
        <v>53.49</v>
      </c>
      <c r="S3" t="n">
        <v>21.88</v>
      </c>
      <c r="T3" t="n">
        <v>14584.96</v>
      </c>
      <c r="U3" t="n">
        <v>0.41</v>
      </c>
      <c r="V3" t="n">
        <v>0.77</v>
      </c>
      <c r="W3" t="n">
        <v>1.06</v>
      </c>
      <c r="X3" t="n">
        <v>0.9399999999999999</v>
      </c>
      <c r="Y3" t="n">
        <v>1</v>
      </c>
      <c r="Z3" t="n">
        <v>10</v>
      </c>
      <c r="AA3" t="n">
        <v>205.3419540241535</v>
      </c>
      <c r="AB3" t="n">
        <v>280.9579205433732</v>
      </c>
      <c r="AC3" t="n">
        <v>254.1436909337143</v>
      </c>
      <c r="AD3" t="n">
        <v>205341.9540241535</v>
      </c>
      <c r="AE3" t="n">
        <v>280957.9205433732</v>
      </c>
      <c r="AF3" t="n">
        <v>4.398196716943975e-06</v>
      </c>
      <c r="AG3" t="n">
        <v>7.376302083333333</v>
      </c>
      <c r="AH3" t="n">
        <v>254143.6909337142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9.1547</v>
      </c>
      <c r="E4" t="n">
        <v>10.92</v>
      </c>
      <c r="F4" t="n">
        <v>7.82</v>
      </c>
      <c r="G4" t="n">
        <v>12.35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76.95999999999999</v>
      </c>
      <c r="Q4" t="n">
        <v>605.96</v>
      </c>
      <c r="R4" t="n">
        <v>47.9</v>
      </c>
      <c r="S4" t="n">
        <v>21.88</v>
      </c>
      <c r="T4" t="n">
        <v>11837.04</v>
      </c>
      <c r="U4" t="n">
        <v>0.46</v>
      </c>
      <c r="V4" t="n">
        <v>0.79</v>
      </c>
      <c r="W4" t="n">
        <v>1.05</v>
      </c>
      <c r="X4" t="n">
        <v>0.76</v>
      </c>
      <c r="Y4" t="n">
        <v>1</v>
      </c>
      <c r="Z4" t="n">
        <v>10</v>
      </c>
      <c r="AA4" t="n">
        <v>189.7221502488163</v>
      </c>
      <c r="AB4" t="n">
        <v>259.586215920859</v>
      </c>
      <c r="AC4" t="n">
        <v>234.8116718049903</v>
      </c>
      <c r="AD4" t="n">
        <v>189722.1502488164</v>
      </c>
      <c r="AE4" t="n">
        <v>259586.215920859</v>
      </c>
      <c r="AF4" t="n">
        <v>4.56251234953054e-06</v>
      </c>
      <c r="AG4" t="n">
        <v>7.109375</v>
      </c>
      <c r="AH4" t="n">
        <v>234811.6718049902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9.405099999999999</v>
      </c>
      <c r="E5" t="n">
        <v>10.63</v>
      </c>
      <c r="F5" t="n">
        <v>7.68</v>
      </c>
      <c r="G5" t="n">
        <v>14.4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74.55</v>
      </c>
      <c r="Q5" t="n">
        <v>605.87</v>
      </c>
      <c r="R5" t="n">
        <v>43.61</v>
      </c>
      <c r="S5" t="n">
        <v>21.88</v>
      </c>
      <c r="T5" t="n">
        <v>9719.299999999999</v>
      </c>
      <c r="U5" t="n">
        <v>0.5</v>
      </c>
      <c r="V5" t="n">
        <v>0.8100000000000001</v>
      </c>
      <c r="W5" t="n">
        <v>1.04</v>
      </c>
      <c r="X5" t="n">
        <v>0.62</v>
      </c>
      <c r="Y5" t="n">
        <v>1</v>
      </c>
      <c r="Z5" t="n">
        <v>10</v>
      </c>
      <c r="AA5" t="n">
        <v>186.1481389242131</v>
      </c>
      <c r="AB5" t="n">
        <v>254.6960959522878</v>
      </c>
      <c r="AC5" t="n">
        <v>230.3882580228914</v>
      </c>
      <c r="AD5" t="n">
        <v>186148.1389242131</v>
      </c>
      <c r="AE5" t="n">
        <v>254696.0959522878</v>
      </c>
      <c r="AF5" t="n">
        <v>4.68730650906853e-06</v>
      </c>
      <c r="AG5" t="n">
        <v>6.920572916666667</v>
      </c>
      <c r="AH5" t="n">
        <v>230388.2580228914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9.619199999999999</v>
      </c>
      <c r="E6" t="n">
        <v>10.4</v>
      </c>
      <c r="F6" t="n">
        <v>7.57</v>
      </c>
      <c r="G6" t="n">
        <v>16.83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72.27</v>
      </c>
      <c r="Q6" t="n">
        <v>605.85</v>
      </c>
      <c r="R6" t="n">
        <v>40.31</v>
      </c>
      <c r="S6" t="n">
        <v>21.88</v>
      </c>
      <c r="T6" t="n">
        <v>8096.54</v>
      </c>
      <c r="U6" t="n">
        <v>0.54</v>
      </c>
      <c r="V6" t="n">
        <v>0.82</v>
      </c>
      <c r="W6" t="n">
        <v>1.03</v>
      </c>
      <c r="X6" t="n">
        <v>0.52</v>
      </c>
      <c r="Y6" t="n">
        <v>1</v>
      </c>
      <c r="Z6" t="n">
        <v>10</v>
      </c>
      <c r="AA6" t="n">
        <v>183.2757277267045</v>
      </c>
      <c r="AB6" t="n">
        <v>250.76593623002</v>
      </c>
      <c r="AC6" t="n">
        <v>226.8331872285018</v>
      </c>
      <c r="AD6" t="n">
        <v>183275.7277267045</v>
      </c>
      <c r="AE6" t="n">
        <v>250765.93623002</v>
      </c>
      <c r="AF6" t="n">
        <v>4.794009502507364e-06</v>
      </c>
      <c r="AG6" t="n">
        <v>6.770833333333333</v>
      </c>
      <c r="AH6" t="n">
        <v>226833.1872285018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9.7432</v>
      </c>
      <c r="E7" t="n">
        <v>10.26</v>
      </c>
      <c r="F7" t="n">
        <v>7.52</v>
      </c>
      <c r="G7" t="n">
        <v>18.8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70.65000000000001</v>
      </c>
      <c r="Q7" t="n">
        <v>605.87</v>
      </c>
      <c r="R7" t="n">
        <v>38.71</v>
      </c>
      <c r="S7" t="n">
        <v>21.88</v>
      </c>
      <c r="T7" t="n">
        <v>7312.87</v>
      </c>
      <c r="U7" t="n">
        <v>0.57</v>
      </c>
      <c r="V7" t="n">
        <v>0.82</v>
      </c>
      <c r="W7" t="n">
        <v>1.02</v>
      </c>
      <c r="X7" t="n">
        <v>0.46</v>
      </c>
      <c r="Y7" t="n">
        <v>1</v>
      </c>
      <c r="Z7" t="n">
        <v>10</v>
      </c>
      <c r="AA7" t="n">
        <v>181.5321418649116</v>
      </c>
      <c r="AB7" t="n">
        <v>248.3802851323368</v>
      </c>
      <c r="AC7" t="n">
        <v>224.6752193232984</v>
      </c>
      <c r="AD7" t="n">
        <v>181532.1418649116</v>
      </c>
      <c r="AE7" t="n">
        <v>248380.2851323368</v>
      </c>
      <c r="AF7" t="n">
        <v>4.855808527198702e-06</v>
      </c>
      <c r="AG7" t="n">
        <v>6.6796875</v>
      </c>
      <c r="AH7" t="n">
        <v>224675.2193232984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9.8874</v>
      </c>
      <c r="E8" t="n">
        <v>10.11</v>
      </c>
      <c r="F8" t="n">
        <v>7.45</v>
      </c>
      <c r="G8" t="n">
        <v>21.27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68.92</v>
      </c>
      <c r="Q8" t="n">
        <v>605.9</v>
      </c>
      <c r="R8" t="n">
        <v>36.07</v>
      </c>
      <c r="S8" t="n">
        <v>21.88</v>
      </c>
      <c r="T8" t="n">
        <v>6007.2</v>
      </c>
      <c r="U8" t="n">
        <v>0.61</v>
      </c>
      <c r="V8" t="n">
        <v>0.83</v>
      </c>
      <c r="W8" t="n">
        <v>1.02</v>
      </c>
      <c r="X8" t="n">
        <v>0.39</v>
      </c>
      <c r="Y8" t="n">
        <v>1</v>
      </c>
      <c r="Z8" t="n">
        <v>10</v>
      </c>
      <c r="AA8" t="n">
        <v>168.5283989242151</v>
      </c>
      <c r="AB8" t="n">
        <v>230.5879903562348</v>
      </c>
      <c r="AC8" t="n">
        <v>208.5809961889793</v>
      </c>
      <c r="AD8" t="n">
        <v>168528.3989242151</v>
      </c>
      <c r="AE8" t="n">
        <v>230587.9903562348</v>
      </c>
      <c r="AF8" t="n">
        <v>4.927674812363951e-06</v>
      </c>
      <c r="AG8" t="n">
        <v>6.58203125</v>
      </c>
      <c r="AH8" t="n">
        <v>208580.9961889793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9.9643</v>
      </c>
      <c r="E9" t="n">
        <v>10.04</v>
      </c>
      <c r="F9" t="n">
        <v>7.42</v>
      </c>
      <c r="G9" t="n">
        <v>23.43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17</v>
      </c>
      <c r="N9" t="n">
        <v>19.19</v>
      </c>
      <c r="O9" t="n">
        <v>15889.69</v>
      </c>
      <c r="P9" t="n">
        <v>67.01000000000001</v>
      </c>
      <c r="Q9" t="n">
        <v>605.84</v>
      </c>
      <c r="R9" t="n">
        <v>35.42</v>
      </c>
      <c r="S9" t="n">
        <v>21.88</v>
      </c>
      <c r="T9" t="n">
        <v>5690.17</v>
      </c>
      <c r="U9" t="n">
        <v>0.62</v>
      </c>
      <c r="V9" t="n">
        <v>0.83</v>
      </c>
      <c r="W9" t="n">
        <v>1.02</v>
      </c>
      <c r="X9" t="n">
        <v>0.36</v>
      </c>
      <c r="Y9" t="n">
        <v>1</v>
      </c>
      <c r="Z9" t="n">
        <v>10</v>
      </c>
      <c r="AA9" t="n">
        <v>167.0069883923344</v>
      </c>
      <c r="AB9" t="n">
        <v>228.5063293466212</v>
      </c>
      <c r="AC9" t="n">
        <v>206.698005984493</v>
      </c>
      <c r="AD9" t="n">
        <v>167006.9883923344</v>
      </c>
      <c r="AE9" t="n">
        <v>228506.3293466212</v>
      </c>
      <c r="AF9" t="n">
        <v>4.966000175257207e-06</v>
      </c>
      <c r="AG9" t="n">
        <v>6.536458333333333</v>
      </c>
      <c r="AH9" t="n">
        <v>206698.005984493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10.0399</v>
      </c>
      <c r="E10" t="n">
        <v>9.960000000000001</v>
      </c>
      <c r="F10" t="n">
        <v>7.39</v>
      </c>
      <c r="G10" t="n">
        <v>26.1</v>
      </c>
      <c r="H10" t="n">
        <v>0.42</v>
      </c>
      <c r="I10" t="n">
        <v>17</v>
      </c>
      <c r="J10" t="n">
        <v>127.27</v>
      </c>
      <c r="K10" t="n">
        <v>45</v>
      </c>
      <c r="L10" t="n">
        <v>3</v>
      </c>
      <c r="M10" t="n">
        <v>15</v>
      </c>
      <c r="N10" t="n">
        <v>19.27</v>
      </c>
      <c r="O10" t="n">
        <v>15930.42</v>
      </c>
      <c r="P10" t="n">
        <v>65.93000000000001</v>
      </c>
      <c r="Q10" t="n">
        <v>605.89</v>
      </c>
      <c r="R10" t="n">
        <v>34.67</v>
      </c>
      <c r="S10" t="n">
        <v>21.88</v>
      </c>
      <c r="T10" t="n">
        <v>5326.09</v>
      </c>
      <c r="U10" t="n">
        <v>0.63</v>
      </c>
      <c r="V10" t="n">
        <v>0.84</v>
      </c>
      <c r="W10" t="n">
        <v>1.02</v>
      </c>
      <c r="X10" t="n">
        <v>0.34</v>
      </c>
      <c r="Y10" t="n">
        <v>1</v>
      </c>
      <c r="Z10" t="n">
        <v>10</v>
      </c>
      <c r="AA10" t="n">
        <v>165.7947480086868</v>
      </c>
      <c r="AB10" t="n">
        <v>226.8476885734441</v>
      </c>
      <c r="AC10" t="n">
        <v>205.1976635587904</v>
      </c>
      <c r="AD10" t="n">
        <v>165794.7480086868</v>
      </c>
      <c r="AE10" t="n">
        <v>226847.6885734441</v>
      </c>
      <c r="AF10" t="n">
        <v>5.003677645149668e-06</v>
      </c>
      <c r="AG10" t="n">
        <v>6.484375</v>
      </c>
      <c r="AH10" t="n">
        <v>205197.6635587904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10.1283</v>
      </c>
      <c r="E11" t="n">
        <v>9.869999999999999</v>
      </c>
      <c r="F11" t="n">
        <v>7.36</v>
      </c>
      <c r="G11" t="n">
        <v>29.43</v>
      </c>
      <c r="H11" t="n">
        <v>0.45</v>
      </c>
      <c r="I11" t="n">
        <v>15</v>
      </c>
      <c r="J11" t="n">
        <v>127.6</v>
      </c>
      <c r="K11" t="n">
        <v>45</v>
      </c>
      <c r="L11" t="n">
        <v>3.25</v>
      </c>
      <c r="M11" t="n">
        <v>13</v>
      </c>
      <c r="N11" t="n">
        <v>19.35</v>
      </c>
      <c r="O11" t="n">
        <v>15971.17</v>
      </c>
      <c r="P11" t="n">
        <v>63.63</v>
      </c>
      <c r="Q11" t="n">
        <v>605.87</v>
      </c>
      <c r="R11" t="n">
        <v>33.45</v>
      </c>
      <c r="S11" t="n">
        <v>21.88</v>
      </c>
      <c r="T11" t="n">
        <v>4727.96</v>
      </c>
      <c r="U11" t="n">
        <v>0.65</v>
      </c>
      <c r="V11" t="n">
        <v>0.84</v>
      </c>
      <c r="W11" t="n">
        <v>1.02</v>
      </c>
      <c r="X11" t="n">
        <v>0.3</v>
      </c>
      <c r="Y11" t="n">
        <v>1</v>
      </c>
      <c r="Z11" t="n">
        <v>10</v>
      </c>
      <c r="AA11" t="n">
        <v>164.0497410288687</v>
      </c>
      <c r="AB11" t="n">
        <v>224.4600930393834</v>
      </c>
      <c r="AC11" t="n">
        <v>203.0379367914884</v>
      </c>
      <c r="AD11" t="n">
        <v>164049.7410288687</v>
      </c>
      <c r="AE11" t="n">
        <v>224460.0930393834</v>
      </c>
      <c r="AF11" t="n">
        <v>5.047734369203814e-06</v>
      </c>
      <c r="AG11" t="n">
        <v>6.42578125</v>
      </c>
      <c r="AH11" t="n">
        <v>203037.9367914884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10.1989</v>
      </c>
      <c r="E12" t="n">
        <v>9.800000000000001</v>
      </c>
      <c r="F12" t="n">
        <v>7.32</v>
      </c>
      <c r="G12" t="n">
        <v>31.35</v>
      </c>
      <c r="H12" t="n">
        <v>0.48</v>
      </c>
      <c r="I12" t="n">
        <v>14</v>
      </c>
      <c r="J12" t="n">
        <v>127.93</v>
      </c>
      <c r="K12" t="n">
        <v>45</v>
      </c>
      <c r="L12" t="n">
        <v>3.5</v>
      </c>
      <c r="M12" t="n">
        <v>12</v>
      </c>
      <c r="N12" t="n">
        <v>19.43</v>
      </c>
      <c r="O12" t="n">
        <v>16011.95</v>
      </c>
      <c r="P12" t="n">
        <v>62.45</v>
      </c>
      <c r="Q12" t="n">
        <v>605.84</v>
      </c>
      <c r="R12" t="n">
        <v>32.16</v>
      </c>
      <c r="S12" t="n">
        <v>21.88</v>
      </c>
      <c r="T12" t="n">
        <v>4085.14</v>
      </c>
      <c r="U12" t="n">
        <v>0.68</v>
      </c>
      <c r="V12" t="n">
        <v>0.85</v>
      </c>
      <c r="W12" t="n">
        <v>1.01</v>
      </c>
      <c r="X12" t="n">
        <v>0.26</v>
      </c>
      <c r="Y12" t="n">
        <v>1</v>
      </c>
      <c r="Z12" t="n">
        <v>10</v>
      </c>
      <c r="AA12" t="n">
        <v>162.9952690444489</v>
      </c>
      <c r="AB12" t="n">
        <v>223.0173179502803</v>
      </c>
      <c r="AC12" t="n">
        <v>201.7328581319413</v>
      </c>
      <c r="AD12" t="n">
        <v>162995.2690444489</v>
      </c>
      <c r="AE12" t="n">
        <v>223017.3179502803</v>
      </c>
      <c r="AF12" t="n">
        <v>5.082919942939366e-06</v>
      </c>
      <c r="AG12" t="n">
        <v>6.380208333333333</v>
      </c>
      <c r="AH12" t="n">
        <v>201732.8581319413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10.2444</v>
      </c>
      <c r="E13" t="n">
        <v>9.76</v>
      </c>
      <c r="F13" t="n">
        <v>7.3</v>
      </c>
      <c r="G13" t="n">
        <v>33.68</v>
      </c>
      <c r="H13" t="n">
        <v>0.52</v>
      </c>
      <c r="I13" t="n">
        <v>13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60.99</v>
      </c>
      <c r="Q13" t="n">
        <v>605.95</v>
      </c>
      <c r="R13" t="n">
        <v>31.65</v>
      </c>
      <c r="S13" t="n">
        <v>21.88</v>
      </c>
      <c r="T13" t="n">
        <v>3836.5</v>
      </c>
      <c r="U13" t="n">
        <v>0.6899999999999999</v>
      </c>
      <c r="V13" t="n">
        <v>0.85</v>
      </c>
      <c r="W13" t="n">
        <v>1.01</v>
      </c>
      <c r="X13" t="n">
        <v>0.24</v>
      </c>
      <c r="Y13" t="n">
        <v>1</v>
      </c>
      <c r="Z13" t="n">
        <v>10</v>
      </c>
      <c r="AA13" t="n">
        <v>161.963653622754</v>
      </c>
      <c r="AB13" t="n">
        <v>221.6058162186577</v>
      </c>
      <c r="AC13" t="n">
        <v>200.4560681445291</v>
      </c>
      <c r="AD13" t="n">
        <v>161963.653622754</v>
      </c>
      <c r="AE13" t="n">
        <v>221605.8162186577</v>
      </c>
      <c r="AF13" t="n">
        <v>5.105596197967237e-06</v>
      </c>
      <c r="AG13" t="n">
        <v>6.354166666666667</v>
      </c>
      <c r="AH13" t="n">
        <v>200456.0681445291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10.2907</v>
      </c>
      <c r="E14" t="n">
        <v>9.720000000000001</v>
      </c>
      <c r="F14" t="n">
        <v>7.28</v>
      </c>
      <c r="G14" t="n">
        <v>36.39</v>
      </c>
      <c r="H14" t="n">
        <v>0.55</v>
      </c>
      <c r="I14" t="n">
        <v>12</v>
      </c>
      <c r="J14" t="n">
        <v>128.59</v>
      </c>
      <c r="K14" t="n">
        <v>45</v>
      </c>
      <c r="L14" t="n">
        <v>4</v>
      </c>
      <c r="M14" t="n">
        <v>6</v>
      </c>
      <c r="N14" t="n">
        <v>19.59</v>
      </c>
      <c r="O14" t="n">
        <v>16093.6</v>
      </c>
      <c r="P14" t="n">
        <v>60.14</v>
      </c>
      <c r="Q14" t="n">
        <v>606.0599999999999</v>
      </c>
      <c r="R14" t="n">
        <v>30.84</v>
      </c>
      <c r="S14" t="n">
        <v>21.88</v>
      </c>
      <c r="T14" t="n">
        <v>3438.22</v>
      </c>
      <c r="U14" t="n">
        <v>0.71</v>
      </c>
      <c r="V14" t="n">
        <v>0.85</v>
      </c>
      <c r="W14" t="n">
        <v>1.01</v>
      </c>
      <c r="X14" t="n">
        <v>0.22</v>
      </c>
      <c r="Y14" t="n">
        <v>1</v>
      </c>
      <c r="Z14" t="n">
        <v>10</v>
      </c>
      <c r="AA14" t="n">
        <v>161.2601397915818</v>
      </c>
      <c r="AB14" t="n">
        <v>220.6432375580085</v>
      </c>
      <c r="AC14" t="n">
        <v>199.5853566402644</v>
      </c>
      <c r="AD14" t="n">
        <v>161260.1397915818</v>
      </c>
      <c r="AE14" t="n">
        <v>220643.2375580085</v>
      </c>
      <c r="AF14" t="n">
        <v>5.128671156380212e-06</v>
      </c>
      <c r="AG14" t="n">
        <v>6.328125</v>
      </c>
      <c r="AH14" t="n">
        <v>199585.3566402644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10.2751</v>
      </c>
      <c r="E15" t="n">
        <v>9.73</v>
      </c>
      <c r="F15" t="n">
        <v>7.29</v>
      </c>
      <c r="G15" t="n">
        <v>36.47</v>
      </c>
      <c r="H15" t="n">
        <v>0.58</v>
      </c>
      <c r="I15" t="n">
        <v>12</v>
      </c>
      <c r="J15" t="n">
        <v>128.92</v>
      </c>
      <c r="K15" t="n">
        <v>45</v>
      </c>
      <c r="L15" t="n">
        <v>4.25</v>
      </c>
      <c r="M15" t="n">
        <v>3</v>
      </c>
      <c r="N15" t="n">
        <v>19.68</v>
      </c>
      <c r="O15" t="n">
        <v>16134.46</v>
      </c>
      <c r="P15" t="n">
        <v>59.36</v>
      </c>
      <c r="Q15" t="n">
        <v>605.98</v>
      </c>
      <c r="R15" t="n">
        <v>31.17</v>
      </c>
      <c r="S15" t="n">
        <v>21.88</v>
      </c>
      <c r="T15" t="n">
        <v>3602.25</v>
      </c>
      <c r="U15" t="n">
        <v>0.7</v>
      </c>
      <c r="V15" t="n">
        <v>0.85</v>
      </c>
      <c r="W15" t="n">
        <v>1.02</v>
      </c>
      <c r="X15" t="n">
        <v>0.24</v>
      </c>
      <c r="Y15" t="n">
        <v>1</v>
      </c>
      <c r="Z15" t="n">
        <v>10</v>
      </c>
      <c r="AA15" t="n">
        <v>160.9383511986337</v>
      </c>
      <c r="AB15" t="n">
        <v>220.2029522088264</v>
      </c>
      <c r="AC15" t="n">
        <v>199.1870915068637</v>
      </c>
      <c r="AD15" t="n">
        <v>160938.3511986337</v>
      </c>
      <c r="AE15" t="n">
        <v>220202.9522088264</v>
      </c>
      <c r="AF15" t="n">
        <v>5.120896440370657e-06</v>
      </c>
      <c r="AG15" t="n">
        <v>6.334635416666667</v>
      </c>
      <c r="AH15" t="n">
        <v>199187.0915068637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10.2831</v>
      </c>
      <c r="E16" t="n">
        <v>9.720000000000001</v>
      </c>
      <c r="F16" t="n">
        <v>7.29</v>
      </c>
      <c r="G16" t="n">
        <v>36.43</v>
      </c>
      <c r="H16" t="n">
        <v>0.62</v>
      </c>
      <c r="I16" t="n">
        <v>12</v>
      </c>
      <c r="J16" t="n">
        <v>129.25</v>
      </c>
      <c r="K16" t="n">
        <v>45</v>
      </c>
      <c r="L16" t="n">
        <v>4.5</v>
      </c>
      <c r="M16" t="n">
        <v>2</v>
      </c>
      <c r="N16" t="n">
        <v>19.76</v>
      </c>
      <c r="O16" t="n">
        <v>16175.36</v>
      </c>
      <c r="P16" t="n">
        <v>59.08</v>
      </c>
      <c r="Q16" t="n">
        <v>605.91</v>
      </c>
      <c r="R16" t="n">
        <v>30.92</v>
      </c>
      <c r="S16" t="n">
        <v>21.88</v>
      </c>
      <c r="T16" t="n">
        <v>3477.19</v>
      </c>
      <c r="U16" t="n">
        <v>0.71</v>
      </c>
      <c r="V16" t="n">
        <v>0.85</v>
      </c>
      <c r="W16" t="n">
        <v>1.02</v>
      </c>
      <c r="X16" t="n">
        <v>0.23</v>
      </c>
      <c r="Y16" t="n">
        <v>1</v>
      </c>
      <c r="Z16" t="n">
        <v>10</v>
      </c>
      <c r="AA16" t="n">
        <v>160.754110471712</v>
      </c>
      <c r="AB16" t="n">
        <v>219.9508659181251</v>
      </c>
      <c r="AC16" t="n">
        <v>198.9590639779415</v>
      </c>
      <c r="AD16" t="n">
        <v>160754.110471712</v>
      </c>
      <c r="AE16" t="n">
        <v>219950.8659181251</v>
      </c>
      <c r="AF16" t="n">
        <v>5.12488347422171e-06</v>
      </c>
      <c r="AG16" t="n">
        <v>6.328125</v>
      </c>
      <c r="AH16" t="n">
        <v>198959.0639779415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10.2769</v>
      </c>
      <c r="E17" t="n">
        <v>9.73</v>
      </c>
      <c r="F17" t="n">
        <v>7.29</v>
      </c>
      <c r="G17" t="n">
        <v>36.46</v>
      </c>
      <c r="H17" t="n">
        <v>0.65</v>
      </c>
      <c r="I17" t="n">
        <v>12</v>
      </c>
      <c r="J17" t="n">
        <v>129.59</v>
      </c>
      <c r="K17" t="n">
        <v>45</v>
      </c>
      <c r="L17" t="n">
        <v>4.75</v>
      </c>
      <c r="M17" t="n">
        <v>0</v>
      </c>
      <c r="N17" t="n">
        <v>19.84</v>
      </c>
      <c r="O17" t="n">
        <v>16216.29</v>
      </c>
      <c r="P17" t="n">
        <v>59.02</v>
      </c>
      <c r="Q17" t="n">
        <v>605.9400000000001</v>
      </c>
      <c r="R17" t="n">
        <v>31.06</v>
      </c>
      <c r="S17" t="n">
        <v>21.88</v>
      </c>
      <c r="T17" t="n">
        <v>3548.84</v>
      </c>
      <c r="U17" t="n">
        <v>0.7</v>
      </c>
      <c r="V17" t="n">
        <v>0.85</v>
      </c>
      <c r="W17" t="n">
        <v>1.02</v>
      </c>
      <c r="X17" t="n">
        <v>0.23</v>
      </c>
      <c r="Y17" t="n">
        <v>1</v>
      </c>
      <c r="Z17" t="n">
        <v>10</v>
      </c>
      <c r="AA17" t="n">
        <v>160.7501913612971</v>
      </c>
      <c r="AB17" t="n">
        <v>219.9455036183564</v>
      </c>
      <c r="AC17" t="n">
        <v>198.9542134485367</v>
      </c>
      <c r="AD17" t="n">
        <v>160750.1913612971</v>
      </c>
      <c r="AE17" t="n">
        <v>219945.5036183565</v>
      </c>
      <c r="AF17" t="n">
        <v>5.121793522987143e-06</v>
      </c>
      <c r="AG17" t="n">
        <v>6.334635416666667</v>
      </c>
      <c r="AH17" t="n">
        <v>198954.2134485367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5.5259</v>
      </c>
      <c r="E2" t="n">
        <v>18.1</v>
      </c>
      <c r="F2" t="n">
        <v>9.43</v>
      </c>
      <c r="G2" t="n">
        <v>4.92</v>
      </c>
      <c r="H2" t="n">
        <v>0.07000000000000001</v>
      </c>
      <c r="I2" t="n">
        <v>115</v>
      </c>
      <c r="J2" t="n">
        <v>263.32</v>
      </c>
      <c r="K2" t="n">
        <v>59.89</v>
      </c>
      <c r="L2" t="n">
        <v>1</v>
      </c>
      <c r="M2" t="n">
        <v>113</v>
      </c>
      <c r="N2" t="n">
        <v>67.43000000000001</v>
      </c>
      <c r="O2" t="n">
        <v>32710.1</v>
      </c>
      <c r="P2" t="n">
        <v>158.33</v>
      </c>
      <c r="Q2" t="n">
        <v>606.09</v>
      </c>
      <c r="R2" t="n">
        <v>98.11</v>
      </c>
      <c r="S2" t="n">
        <v>21.88</v>
      </c>
      <c r="T2" t="n">
        <v>36556.28</v>
      </c>
      <c r="U2" t="n">
        <v>0.22</v>
      </c>
      <c r="V2" t="n">
        <v>0.66</v>
      </c>
      <c r="W2" t="n">
        <v>1.18</v>
      </c>
      <c r="X2" t="n">
        <v>2.37</v>
      </c>
      <c r="Y2" t="n">
        <v>1</v>
      </c>
      <c r="Z2" t="n">
        <v>10</v>
      </c>
      <c r="AA2" t="n">
        <v>439.3036572280564</v>
      </c>
      <c r="AB2" t="n">
        <v>601.0746445289627</v>
      </c>
      <c r="AC2" t="n">
        <v>543.7089240686797</v>
      </c>
      <c r="AD2" t="n">
        <v>439303.6572280563</v>
      </c>
      <c r="AE2" t="n">
        <v>601074.6445289627</v>
      </c>
      <c r="AF2" t="n">
        <v>2.185032917650701e-06</v>
      </c>
      <c r="AG2" t="n">
        <v>11.78385416666667</v>
      </c>
      <c r="AH2" t="n">
        <v>543708.9240686797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6.2439</v>
      </c>
      <c r="E3" t="n">
        <v>16.02</v>
      </c>
      <c r="F3" t="n">
        <v>8.81</v>
      </c>
      <c r="G3" t="n">
        <v>6.15</v>
      </c>
      <c r="H3" t="n">
        <v>0.08</v>
      </c>
      <c r="I3" t="n">
        <v>86</v>
      </c>
      <c r="J3" t="n">
        <v>263.79</v>
      </c>
      <c r="K3" t="n">
        <v>59.89</v>
      </c>
      <c r="L3" t="n">
        <v>1.25</v>
      </c>
      <c r="M3" t="n">
        <v>84</v>
      </c>
      <c r="N3" t="n">
        <v>67.65000000000001</v>
      </c>
      <c r="O3" t="n">
        <v>32767.75</v>
      </c>
      <c r="P3" t="n">
        <v>147.48</v>
      </c>
      <c r="Q3" t="n">
        <v>606.03</v>
      </c>
      <c r="R3" t="n">
        <v>78.51000000000001</v>
      </c>
      <c r="S3" t="n">
        <v>21.88</v>
      </c>
      <c r="T3" t="n">
        <v>26900.86</v>
      </c>
      <c r="U3" t="n">
        <v>0.28</v>
      </c>
      <c r="V3" t="n">
        <v>0.7</v>
      </c>
      <c r="W3" t="n">
        <v>1.14</v>
      </c>
      <c r="X3" t="n">
        <v>1.75</v>
      </c>
      <c r="Y3" t="n">
        <v>1</v>
      </c>
      <c r="Z3" t="n">
        <v>10</v>
      </c>
      <c r="AA3" t="n">
        <v>377.4481055967739</v>
      </c>
      <c r="AB3" t="n">
        <v>516.4411499126983</v>
      </c>
      <c r="AC3" t="n">
        <v>467.1527313947359</v>
      </c>
      <c r="AD3" t="n">
        <v>377448.1055967739</v>
      </c>
      <c r="AE3" t="n">
        <v>516441.1499126983</v>
      </c>
      <c r="AF3" t="n">
        <v>2.468942079031328e-06</v>
      </c>
      <c r="AG3" t="n">
        <v>10.4296875</v>
      </c>
      <c r="AH3" t="n">
        <v>467152.7313947359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6.7593</v>
      </c>
      <c r="E4" t="n">
        <v>14.79</v>
      </c>
      <c r="F4" t="n">
        <v>8.449999999999999</v>
      </c>
      <c r="G4" t="n">
        <v>7.35</v>
      </c>
      <c r="H4" t="n">
        <v>0.1</v>
      </c>
      <c r="I4" t="n">
        <v>69</v>
      </c>
      <c r="J4" t="n">
        <v>264.25</v>
      </c>
      <c r="K4" t="n">
        <v>59.89</v>
      </c>
      <c r="L4" t="n">
        <v>1.5</v>
      </c>
      <c r="M4" t="n">
        <v>67</v>
      </c>
      <c r="N4" t="n">
        <v>67.87</v>
      </c>
      <c r="O4" t="n">
        <v>32825.49</v>
      </c>
      <c r="P4" t="n">
        <v>140.98</v>
      </c>
      <c r="Q4" t="n">
        <v>605.95</v>
      </c>
      <c r="R4" t="n">
        <v>67.48999999999999</v>
      </c>
      <c r="S4" t="n">
        <v>21.88</v>
      </c>
      <c r="T4" t="n">
        <v>21475.62</v>
      </c>
      <c r="U4" t="n">
        <v>0.32</v>
      </c>
      <c r="V4" t="n">
        <v>0.73</v>
      </c>
      <c r="W4" t="n">
        <v>1.1</v>
      </c>
      <c r="X4" t="n">
        <v>1.39</v>
      </c>
      <c r="Y4" t="n">
        <v>1</v>
      </c>
      <c r="Z4" t="n">
        <v>10</v>
      </c>
      <c r="AA4" t="n">
        <v>344.883253944153</v>
      </c>
      <c r="AB4" t="n">
        <v>471.8844832217219</v>
      </c>
      <c r="AC4" t="n">
        <v>426.8484904370718</v>
      </c>
      <c r="AD4" t="n">
        <v>344883.253944153</v>
      </c>
      <c r="AE4" t="n">
        <v>471884.4832217219</v>
      </c>
      <c r="AF4" t="n">
        <v>2.672739825236864e-06</v>
      </c>
      <c r="AG4" t="n">
        <v>9.62890625</v>
      </c>
      <c r="AH4" t="n">
        <v>426848.4904370718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7.1713</v>
      </c>
      <c r="E5" t="n">
        <v>13.94</v>
      </c>
      <c r="F5" t="n">
        <v>8.210000000000001</v>
      </c>
      <c r="G5" t="n">
        <v>8.640000000000001</v>
      </c>
      <c r="H5" t="n">
        <v>0.12</v>
      </c>
      <c r="I5" t="n">
        <v>57</v>
      </c>
      <c r="J5" t="n">
        <v>264.72</v>
      </c>
      <c r="K5" t="n">
        <v>59.89</v>
      </c>
      <c r="L5" t="n">
        <v>1.75</v>
      </c>
      <c r="M5" t="n">
        <v>55</v>
      </c>
      <c r="N5" t="n">
        <v>68.09</v>
      </c>
      <c r="O5" t="n">
        <v>32883.31</v>
      </c>
      <c r="P5" t="n">
        <v>136.45</v>
      </c>
      <c r="Q5" t="n">
        <v>605.9400000000001</v>
      </c>
      <c r="R5" t="n">
        <v>59.9</v>
      </c>
      <c r="S5" t="n">
        <v>21.88</v>
      </c>
      <c r="T5" t="n">
        <v>17741.29</v>
      </c>
      <c r="U5" t="n">
        <v>0.37</v>
      </c>
      <c r="V5" t="n">
        <v>0.75</v>
      </c>
      <c r="W5" t="n">
        <v>1.09</v>
      </c>
      <c r="X5" t="n">
        <v>1.15</v>
      </c>
      <c r="Y5" t="n">
        <v>1</v>
      </c>
      <c r="Z5" t="n">
        <v>10</v>
      </c>
      <c r="AA5" t="n">
        <v>319.0139461063551</v>
      </c>
      <c r="AB5" t="n">
        <v>436.4889549647323</v>
      </c>
      <c r="AC5" t="n">
        <v>394.8310617189933</v>
      </c>
      <c r="AD5" t="n">
        <v>319013.9461063552</v>
      </c>
      <c r="AE5" t="n">
        <v>436488.9549647323</v>
      </c>
      <c r="AF5" t="n">
        <v>2.835651488870315e-06</v>
      </c>
      <c r="AG5" t="n">
        <v>9.075520833333334</v>
      </c>
      <c r="AH5" t="n">
        <v>394831.0617189934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7.4755</v>
      </c>
      <c r="E6" t="n">
        <v>13.38</v>
      </c>
      <c r="F6" t="n">
        <v>8.050000000000001</v>
      </c>
      <c r="G6" t="n">
        <v>9.85</v>
      </c>
      <c r="H6" t="n">
        <v>0.13</v>
      </c>
      <c r="I6" t="n">
        <v>49</v>
      </c>
      <c r="J6" t="n">
        <v>265.19</v>
      </c>
      <c r="K6" t="n">
        <v>59.89</v>
      </c>
      <c r="L6" t="n">
        <v>2</v>
      </c>
      <c r="M6" t="n">
        <v>47</v>
      </c>
      <c r="N6" t="n">
        <v>68.31</v>
      </c>
      <c r="O6" t="n">
        <v>32941.21</v>
      </c>
      <c r="P6" t="n">
        <v>133.25</v>
      </c>
      <c r="Q6" t="n">
        <v>606.03</v>
      </c>
      <c r="R6" t="n">
        <v>54.83</v>
      </c>
      <c r="S6" t="n">
        <v>21.88</v>
      </c>
      <c r="T6" t="n">
        <v>15246.07</v>
      </c>
      <c r="U6" t="n">
        <v>0.4</v>
      </c>
      <c r="V6" t="n">
        <v>0.77</v>
      </c>
      <c r="W6" t="n">
        <v>1.07</v>
      </c>
      <c r="X6" t="n">
        <v>0.99</v>
      </c>
      <c r="Y6" t="n">
        <v>1</v>
      </c>
      <c r="Z6" t="n">
        <v>10</v>
      </c>
      <c r="AA6" t="n">
        <v>310.3180817116728</v>
      </c>
      <c r="AB6" t="n">
        <v>424.5908896654662</v>
      </c>
      <c r="AC6" t="n">
        <v>384.0685310728497</v>
      </c>
      <c r="AD6" t="n">
        <v>310318.0817116728</v>
      </c>
      <c r="AE6" t="n">
        <v>424590.8896654662</v>
      </c>
      <c r="AF6" t="n">
        <v>2.955937236630742e-06</v>
      </c>
      <c r="AG6" t="n">
        <v>8.7109375</v>
      </c>
      <c r="AH6" t="n">
        <v>384068.5310728498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7.7398</v>
      </c>
      <c r="E7" t="n">
        <v>12.92</v>
      </c>
      <c r="F7" t="n">
        <v>7.89</v>
      </c>
      <c r="G7" t="n">
        <v>11.01</v>
      </c>
      <c r="H7" t="n">
        <v>0.15</v>
      </c>
      <c r="I7" t="n">
        <v>43</v>
      </c>
      <c r="J7" t="n">
        <v>265.66</v>
      </c>
      <c r="K7" t="n">
        <v>59.89</v>
      </c>
      <c r="L7" t="n">
        <v>2.25</v>
      </c>
      <c r="M7" t="n">
        <v>41</v>
      </c>
      <c r="N7" t="n">
        <v>68.53</v>
      </c>
      <c r="O7" t="n">
        <v>32999.19</v>
      </c>
      <c r="P7" t="n">
        <v>130.39</v>
      </c>
      <c r="Q7" t="n">
        <v>605.9299999999999</v>
      </c>
      <c r="R7" t="n">
        <v>50.06</v>
      </c>
      <c r="S7" t="n">
        <v>21.88</v>
      </c>
      <c r="T7" t="n">
        <v>12890.91</v>
      </c>
      <c r="U7" t="n">
        <v>0.44</v>
      </c>
      <c r="V7" t="n">
        <v>0.78</v>
      </c>
      <c r="W7" t="n">
        <v>1.06</v>
      </c>
      <c r="X7" t="n">
        <v>0.83</v>
      </c>
      <c r="Y7" t="n">
        <v>1</v>
      </c>
      <c r="Z7" t="n">
        <v>10</v>
      </c>
      <c r="AA7" t="n">
        <v>290.4787906827821</v>
      </c>
      <c r="AB7" t="n">
        <v>397.4458964319897</v>
      </c>
      <c r="AC7" t="n">
        <v>359.5142178953389</v>
      </c>
      <c r="AD7" t="n">
        <v>290478.7906827821</v>
      </c>
      <c r="AE7" t="n">
        <v>397445.8964319897</v>
      </c>
      <c r="AF7" t="n">
        <v>3.060445859684919e-06</v>
      </c>
      <c r="AG7" t="n">
        <v>8.411458333333334</v>
      </c>
      <c r="AH7" t="n">
        <v>359514.2178953389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7.9402</v>
      </c>
      <c r="E8" t="n">
        <v>12.59</v>
      </c>
      <c r="F8" t="n">
        <v>7.82</v>
      </c>
      <c r="G8" t="n">
        <v>12.35</v>
      </c>
      <c r="H8" t="n">
        <v>0.17</v>
      </c>
      <c r="I8" t="n">
        <v>38</v>
      </c>
      <c r="J8" t="n">
        <v>266.13</v>
      </c>
      <c r="K8" t="n">
        <v>59.89</v>
      </c>
      <c r="L8" t="n">
        <v>2.5</v>
      </c>
      <c r="M8" t="n">
        <v>36</v>
      </c>
      <c r="N8" t="n">
        <v>68.75</v>
      </c>
      <c r="O8" t="n">
        <v>33057.26</v>
      </c>
      <c r="P8" t="n">
        <v>128.8</v>
      </c>
      <c r="Q8" t="n">
        <v>605.99</v>
      </c>
      <c r="R8" t="n">
        <v>48.05</v>
      </c>
      <c r="S8" t="n">
        <v>21.88</v>
      </c>
      <c r="T8" t="n">
        <v>11911.97</v>
      </c>
      <c r="U8" t="n">
        <v>0.46</v>
      </c>
      <c r="V8" t="n">
        <v>0.79</v>
      </c>
      <c r="W8" t="n">
        <v>1.05</v>
      </c>
      <c r="X8" t="n">
        <v>0.76</v>
      </c>
      <c r="Y8" t="n">
        <v>1</v>
      </c>
      <c r="Z8" t="n">
        <v>10</v>
      </c>
      <c r="AA8" t="n">
        <v>286.0680914665478</v>
      </c>
      <c r="AB8" t="n">
        <v>391.4109831780218</v>
      </c>
      <c r="AC8" t="n">
        <v>354.0552682922757</v>
      </c>
      <c r="AD8" t="n">
        <v>286068.0914665478</v>
      </c>
      <c r="AE8" t="n">
        <v>391410.9831780218</v>
      </c>
      <c r="AF8" t="n">
        <v>3.13968735820954e-06</v>
      </c>
      <c r="AG8" t="n">
        <v>8.196614583333334</v>
      </c>
      <c r="AH8" t="n">
        <v>354055.2682922757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8.078799999999999</v>
      </c>
      <c r="E9" t="n">
        <v>12.38</v>
      </c>
      <c r="F9" t="n">
        <v>7.76</v>
      </c>
      <c r="G9" t="n">
        <v>13.3</v>
      </c>
      <c r="H9" t="n">
        <v>0.18</v>
      </c>
      <c r="I9" t="n">
        <v>35</v>
      </c>
      <c r="J9" t="n">
        <v>266.6</v>
      </c>
      <c r="K9" t="n">
        <v>59.89</v>
      </c>
      <c r="L9" t="n">
        <v>2.75</v>
      </c>
      <c r="M9" t="n">
        <v>33</v>
      </c>
      <c r="N9" t="n">
        <v>68.97</v>
      </c>
      <c r="O9" t="n">
        <v>33115.41</v>
      </c>
      <c r="P9" t="n">
        <v>127.29</v>
      </c>
      <c r="Q9" t="n">
        <v>605.87</v>
      </c>
      <c r="R9" t="n">
        <v>45.73</v>
      </c>
      <c r="S9" t="n">
        <v>21.88</v>
      </c>
      <c r="T9" t="n">
        <v>10764.43</v>
      </c>
      <c r="U9" t="n">
        <v>0.48</v>
      </c>
      <c r="V9" t="n">
        <v>0.8</v>
      </c>
      <c r="W9" t="n">
        <v>1.05</v>
      </c>
      <c r="X9" t="n">
        <v>0.7</v>
      </c>
      <c r="Y9" t="n">
        <v>1</v>
      </c>
      <c r="Z9" t="n">
        <v>10</v>
      </c>
      <c r="AA9" t="n">
        <v>282.8273671614957</v>
      </c>
      <c r="AB9" t="n">
        <v>386.9768812131835</v>
      </c>
      <c r="AC9" t="n">
        <v>350.0443507956605</v>
      </c>
      <c r="AD9" t="n">
        <v>282827.3671614957</v>
      </c>
      <c r="AE9" t="n">
        <v>386976.8812131835</v>
      </c>
      <c r="AF9" t="n">
        <v>3.194492107189143e-06</v>
      </c>
      <c r="AG9" t="n">
        <v>8.059895833333334</v>
      </c>
      <c r="AH9" t="n">
        <v>350044.3507956605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8.2818</v>
      </c>
      <c r="E10" t="n">
        <v>12.07</v>
      </c>
      <c r="F10" t="n">
        <v>7.65</v>
      </c>
      <c r="G10" t="n">
        <v>14.82</v>
      </c>
      <c r="H10" t="n">
        <v>0.2</v>
      </c>
      <c r="I10" t="n">
        <v>31</v>
      </c>
      <c r="J10" t="n">
        <v>267.08</v>
      </c>
      <c r="K10" t="n">
        <v>59.89</v>
      </c>
      <c r="L10" t="n">
        <v>3</v>
      </c>
      <c r="M10" t="n">
        <v>29</v>
      </c>
      <c r="N10" t="n">
        <v>69.19</v>
      </c>
      <c r="O10" t="n">
        <v>33173.65</v>
      </c>
      <c r="P10" t="n">
        <v>125.15</v>
      </c>
      <c r="Q10" t="n">
        <v>605.95</v>
      </c>
      <c r="R10" t="n">
        <v>42.86</v>
      </c>
      <c r="S10" t="n">
        <v>21.88</v>
      </c>
      <c r="T10" t="n">
        <v>9353.530000000001</v>
      </c>
      <c r="U10" t="n">
        <v>0.51</v>
      </c>
      <c r="V10" t="n">
        <v>0.8100000000000001</v>
      </c>
      <c r="W10" t="n">
        <v>1.03</v>
      </c>
      <c r="X10" t="n">
        <v>0.6</v>
      </c>
      <c r="Y10" t="n">
        <v>1</v>
      </c>
      <c r="Z10" t="n">
        <v>10</v>
      </c>
      <c r="AA10" t="n">
        <v>265.4046379722811</v>
      </c>
      <c r="AB10" t="n">
        <v>363.1383344999358</v>
      </c>
      <c r="AC10" t="n">
        <v>328.4809215231147</v>
      </c>
      <c r="AD10" t="n">
        <v>265404.6379722811</v>
      </c>
      <c r="AE10" t="n">
        <v>363138.3344999358</v>
      </c>
      <c r="AF10" t="n">
        <v>3.274761689027955e-06</v>
      </c>
      <c r="AG10" t="n">
        <v>7.858072916666667</v>
      </c>
      <c r="AH10" t="n">
        <v>328480.9215231147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8.376200000000001</v>
      </c>
      <c r="E11" t="n">
        <v>11.94</v>
      </c>
      <c r="F11" t="n">
        <v>7.62</v>
      </c>
      <c r="G11" t="n">
        <v>15.76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27</v>
      </c>
      <c r="N11" t="n">
        <v>69.41</v>
      </c>
      <c r="O11" t="n">
        <v>33231.97</v>
      </c>
      <c r="P11" t="n">
        <v>124.28</v>
      </c>
      <c r="Q11" t="n">
        <v>605.89</v>
      </c>
      <c r="R11" t="n">
        <v>41.66</v>
      </c>
      <c r="S11" t="n">
        <v>21.88</v>
      </c>
      <c r="T11" t="n">
        <v>8763.309999999999</v>
      </c>
      <c r="U11" t="n">
        <v>0.53</v>
      </c>
      <c r="V11" t="n">
        <v>0.8100000000000001</v>
      </c>
      <c r="W11" t="n">
        <v>1.03</v>
      </c>
      <c r="X11" t="n">
        <v>0.5600000000000001</v>
      </c>
      <c r="Y11" t="n">
        <v>1</v>
      </c>
      <c r="Z11" t="n">
        <v>10</v>
      </c>
      <c r="AA11" t="n">
        <v>263.5046848581609</v>
      </c>
      <c r="AB11" t="n">
        <v>360.538734829181</v>
      </c>
      <c r="AC11" t="n">
        <v>326.1294239963756</v>
      </c>
      <c r="AD11" t="n">
        <v>263504.6848581609</v>
      </c>
      <c r="AE11" t="n">
        <v>360538.734829181</v>
      </c>
      <c r="AF11" t="n">
        <v>3.312089021666299e-06</v>
      </c>
      <c r="AG11" t="n">
        <v>7.7734375</v>
      </c>
      <c r="AH11" t="n">
        <v>326129.4239963756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8.475</v>
      </c>
      <c r="E12" t="n">
        <v>11.8</v>
      </c>
      <c r="F12" t="n">
        <v>7.58</v>
      </c>
      <c r="G12" t="n">
        <v>16.85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123.03</v>
      </c>
      <c r="Q12" t="n">
        <v>605.87</v>
      </c>
      <c r="R12" t="n">
        <v>40.32</v>
      </c>
      <c r="S12" t="n">
        <v>21.88</v>
      </c>
      <c r="T12" t="n">
        <v>8099.62</v>
      </c>
      <c r="U12" t="n">
        <v>0.54</v>
      </c>
      <c r="V12" t="n">
        <v>0.82</v>
      </c>
      <c r="W12" t="n">
        <v>1.04</v>
      </c>
      <c r="X12" t="n">
        <v>0.52</v>
      </c>
      <c r="Y12" t="n">
        <v>1</v>
      </c>
      <c r="Z12" t="n">
        <v>10</v>
      </c>
      <c r="AA12" t="n">
        <v>261.3139489066996</v>
      </c>
      <c r="AB12" t="n">
        <v>357.5412732519426</v>
      </c>
      <c r="AC12" t="n">
        <v>323.4180359451051</v>
      </c>
      <c r="AD12" t="n">
        <v>261313.9489066997</v>
      </c>
      <c r="AE12" t="n">
        <v>357541.2732519426</v>
      </c>
      <c r="AF12" t="n">
        <v>3.351156187605583e-06</v>
      </c>
      <c r="AG12" t="n">
        <v>7.682291666666667</v>
      </c>
      <c r="AH12" t="n">
        <v>323418.0359451051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8.584899999999999</v>
      </c>
      <c r="E13" t="n">
        <v>11.65</v>
      </c>
      <c r="F13" t="n">
        <v>7.53</v>
      </c>
      <c r="G13" t="n">
        <v>18.08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121.81</v>
      </c>
      <c r="Q13" t="n">
        <v>605.84</v>
      </c>
      <c r="R13" t="n">
        <v>39.02</v>
      </c>
      <c r="S13" t="n">
        <v>21.88</v>
      </c>
      <c r="T13" t="n">
        <v>7462.53</v>
      </c>
      <c r="U13" t="n">
        <v>0.5600000000000001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259.0256683724791</v>
      </c>
      <c r="AB13" t="n">
        <v>354.4103468732096</v>
      </c>
      <c r="AC13" t="n">
        <v>320.5859207856757</v>
      </c>
      <c r="AD13" t="n">
        <v>259025.6683724791</v>
      </c>
      <c r="AE13" t="n">
        <v>354410.3468732096</v>
      </c>
      <c r="AF13" t="n">
        <v>3.394612478463147e-06</v>
      </c>
      <c r="AG13" t="n">
        <v>7.584635416666667</v>
      </c>
      <c r="AH13" t="n">
        <v>320585.9207856757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8.6812</v>
      </c>
      <c r="E14" t="n">
        <v>11.52</v>
      </c>
      <c r="F14" t="n">
        <v>7.5</v>
      </c>
      <c r="G14" t="n">
        <v>19.57</v>
      </c>
      <c r="H14" t="n">
        <v>0.26</v>
      </c>
      <c r="I14" t="n">
        <v>23</v>
      </c>
      <c r="J14" t="n">
        <v>268.97</v>
      </c>
      <c r="K14" t="n">
        <v>59.89</v>
      </c>
      <c r="L14" t="n">
        <v>4</v>
      </c>
      <c r="M14" t="n">
        <v>21</v>
      </c>
      <c r="N14" t="n">
        <v>70.09</v>
      </c>
      <c r="O14" t="n">
        <v>33407.45</v>
      </c>
      <c r="P14" t="n">
        <v>121.1</v>
      </c>
      <c r="Q14" t="n">
        <v>605.86</v>
      </c>
      <c r="R14" t="n">
        <v>38.16</v>
      </c>
      <c r="S14" t="n">
        <v>21.88</v>
      </c>
      <c r="T14" t="n">
        <v>7039.94</v>
      </c>
      <c r="U14" t="n">
        <v>0.57</v>
      </c>
      <c r="V14" t="n">
        <v>0.82</v>
      </c>
      <c r="W14" t="n">
        <v>1.02</v>
      </c>
      <c r="X14" t="n">
        <v>0.45</v>
      </c>
      <c r="Y14" t="n">
        <v>1</v>
      </c>
      <c r="Z14" t="n">
        <v>10</v>
      </c>
      <c r="AA14" t="n">
        <v>257.1690426371519</v>
      </c>
      <c r="AB14" t="n">
        <v>351.870029633422</v>
      </c>
      <c r="AC14" t="n">
        <v>318.2880478580016</v>
      </c>
      <c r="AD14" t="n">
        <v>257169.0426371519</v>
      </c>
      <c r="AE14" t="n">
        <v>351870.029633422</v>
      </c>
      <c r="AF14" t="n">
        <v>3.43269110275417e-06</v>
      </c>
      <c r="AG14" t="n">
        <v>7.5</v>
      </c>
      <c r="AH14" t="n">
        <v>318288.0478580016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8.735300000000001</v>
      </c>
      <c r="E15" t="n">
        <v>11.45</v>
      </c>
      <c r="F15" t="n">
        <v>7.48</v>
      </c>
      <c r="G15" t="n">
        <v>20.41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120.3</v>
      </c>
      <c r="Q15" t="n">
        <v>605.89</v>
      </c>
      <c r="R15" t="n">
        <v>37.27</v>
      </c>
      <c r="S15" t="n">
        <v>21.88</v>
      </c>
      <c r="T15" t="n">
        <v>6602.57</v>
      </c>
      <c r="U15" t="n">
        <v>0.59</v>
      </c>
      <c r="V15" t="n">
        <v>0.83</v>
      </c>
      <c r="W15" t="n">
        <v>1.03</v>
      </c>
      <c r="X15" t="n">
        <v>0.42</v>
      </c>
      <c r="Y15" t="n">
        <v>1</v>
      </c>
      <c r="Z15" t="n">
        <v>10</v>
      </c>
      <c r="AA15" t="n">
        <v>255.9777604786346</v>
      </c>
      <c r="AB15" t="n">
        <v>350.2400648284799</v>
      </c>
      <c r="AC15" t="n">
        <v>316.8136446063727</v>
      </c>
      <c r="AD15" t="n">
        <v>255977.7604786346</v>
      </c>
      <c r="AE15" t="n">
        <v>350240.0648284799</v>
      </c>
      <c r="AF15" t="n">
        <v>3.454083144022543e-06</v>
      </c>
      <c r="AG15" t="n">
        <v>7.454427083333333</v>
      </c>
      <c r="AH15" t="n">
        <v>316813.6446063727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8.8459</v>
      </c>
      <c r="E16" t="n">
        <v>11.3</v>
      </c>
      <c r="F16" t="n">
        <v>7.44</v>
      </c>
      <c r="G16" t="n">
        <v>22.32</v>
      </c>
      <c r="H16" t="n">
        <v>0.3</v>
      </c>
      <c r="I16" t="n">
        <v>20</v>
      </c>
      <c r="J16" t="n">
        <v>269.92</v>
      </c>
      <c r="K16" t="n">
        <v>59.89</v>
      </c>
      <c r="L16" t="n">
        <v>4.5</v>
      </c>
      <c r="M16" t="n">
        <v>18</v>
      </c>
      <c r="N16" t="n">
        <v>70.54000000000001</v>
      </c>
      <c r="O16" t="n">
        <v>33524.86</v>
      </c>
      <c r="P16" t="n">
        <v>119.26</v>
      </c>
      <c r="Q16" t="n">
        <v>605.88</v>
      </c>
      <c r="R16" t="n">
        <v>36.08</v>
      </c>
      <c r="S16" t="n">
        <v>21.88</v>
      </c>
      <c r="T16" t="n">
        <v>6016.44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253.9569594745451</v>
      </c>
      <c r="AB16" t="n">
        <v>347.4751157432377</v>
      </c>
      <c r="AC16" t="n">
        <v>314.3125783811946</v>
      </c>
      <c r="AD16" t="n">
        <v>253956.9594745451</v>
      </c>
      <c r="AE16" t="n">
        <v>347475.1157432377</v>
      </c>
      <c r="AF16" t="n">
        <v>3.49781622654162e-06</v>
      </c>
      <c r="AG16" t="n">
        <v>7.356770833333333</v>
      </c>
      <c r="AH16" t="n">
        <v>314312.5783811946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8.9087</v>
      </c>
      <c r="E17" t="n">
        <v>11.22</v>
      </c>
      <c r="F17" t="n">
        <v>7.41</v>
      </c>
      <c r="G17" t="n">
        <v>23.4</v>
      </c>
      <c r="H17" t="n">
        <v>0.31</v>
      </c>
      <c r="I17" t="n">
        <v>19</v>
      </c>
      <c r="J17" t="n">
        <v>270.4</v>
      </c>
      <c r="K17" t="n">
        <v>59.89</v>
      </c>
      <c r="L17" t="n">
        <v>4.75</v>
      </c>
      <c r="M17" t="n">
        <v>17</v>
      </c>
      <c r="N17" t="n">
        <v>70.76000000000001</v>
      </c>
      <c r="O17" t="n">
        <v>33583.7</v>
      </c>
      <c r="P17" t="n">
        <v>118.39</v>
      </c>
      <c r="Q17" t="n">
        <v>605.84</v>
      </c>
      <c r="R17" t="n">
        <v>35.12</v>
      </c>
      <c r="S17" t="n">
        <v>21.88</v>
      </c>
      <c r="T17" t="n">
        <v>5542.71</v>
      </c>
      <c r="U17" t="n">
        <v>0.62</v>
      </c>
      <c r="V17" t="n">
        <v>0.83</v>
      </c>
      <c r="W17" t="n">
        <v>1.02</v>
      </c>
      <c r="X17" t="n">
        <v>0.35</v>
      </c>
      <c r="Y17" t="n">
        <v>1</v>
      </c>
      <c r="Z17" t="n">
        <v>10</v>
      </c>
      <c r="AA17" t="n">
        <v>252.6372894731865</v>
      </c>
      <c r="AB17" t="n">
        <v>345.6694850276482</v>
      </c>
      <c r="AC17" t="n">
        <v>312.6792745268818</v>
      </c>
      <c r="AD17" t="n">
        <v>252637.2894731865</v>
      </c>
      <c r="AE17" t="n">
        <v>345669.4850276482</v>
      </c>
      <c r="AF17" t="n">
        <v>3.522648392745942e-06</v>
      </c>
      <c r="AG17" t="n">
        <v>7.3046875</v>
      </c>
      <c r="AH17" t="n">
        <v>312679.2745268819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8.951700000000001</v>
      </c>
      <c r="E18" t="n">
        <v>11.17</v>
      </c>
      <c r="F18" t="n">
        <v>7.41</v>
      </c>
      <c r="G18" t="n">
        <v>24.69</v>
      </c>
      <c r="H18" t="n">
        <v>0.33</v>
      </c>
      <c r="I18" t="n">
        <v>18</v>
      </c>
      <c r="J18" t="n">
        <v>270.88</v>
      </c>
      <c r="K18" t="n">
        <v>59.89</v>
      </c>
      <c r="L18" t="n">
        <v>5</v>
      </c>
      <c r="M18" t="n">
        <v>16</v>
      </c>
      <c r="N18" t="n">
        <v>70.98999999999999</v>
      </c>
      <c r="O18" t="n">
        <v>33642.62</v>
      </c>
      <c r="P18" t="n">
        <v>117.71</v>
      </c>
      <c r="Q18" t="n">
        <v>605.84</v>
      </c>
      <c r="R18" t="n">
        <v>35.22</v>
      </c>
      <c r="S18" t="n">
        <v>21.88</v>
      </c>
      <c r="T18" t="n">
        <v>5596.68</v>
      </c>
      <c r="U18" t="n">
        <v>0.62</v>
      </c>
      <c r="V18" t="n">
        <v>0.84</v>
      </c>
      <c r="W18" t="n">
        <v>1.02</v>
      </c>
      <c r="X18" t="n">
        <v>0.35</v>
      </c>
      <c r="Y18" t="n">
        <v>1</v>
      </c>
      <c r="Z18" t="n">
        <v>10</v>
      </c>
      <c r="AA18" t="n">
        <v>251.7600254271402</v>
      </c>
      <c r="AB18" t="n">
        <v>344.4691736576901</v>
      </c>
      <c r="AC18" t="n">
        <v>311.5935191894246</v>
      </c>
      <c r="AD18" t="n">
        <v>251760.0254271402</v>
      </c>
      <c r="AE18" t="n">
        <v>344469.1736576901</v>
      </c>
      <c r="AF18" t="n">
        <v>3.539651309096036e-06</v>
      </c>
      <c r="AG18" t="n">
        <v>7.272135416666667</v>
      </c>
      <c r="AH18" t="n">
        <v>311593.5191894246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9.0153</v>
      </c>
      <c r="E19" t="n">
        <v>11.09</v>
      </c>
      <c r="F19" t="n">
        <v>7.38</v>
      </c>
      <c r="G19" t="n">
        <v>26.05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116.94</v>
      </c>
      <c r="Q19" t="n">
        <v>605.85</v>
      </c>
      <c r="R19" t="n">
        <v>34.17</v>
      </c>
      <c r="S19" t="n">
        <v>21.88</v>
      </c>
      <c r="T19" t="n">
        <v>5075.03</v>
      </c>
      <c r="U19" t="n">
        <v>0.64</v>
      </c>
      <c r="V19" t="n">
        <v>0.84</v>
      </c>
      <c r="W19" t="n">
        <v>1.02</v>
      </c>
      <c r="X19" t="n">
        <v>0.32</v>
      </c>
      <c r="Y19" t="n">
        <v>1</v>
      </c>
      <c r="Z19" t="n">
        <v>10</v>
      </c>
      <c r="AA19" t="n">
        <v>237.8525475861039</v>
      </c>
      <c r="AB19" t="n">
        <v>325.440348920974</v>
      </c>
      <c r="AC19" t="n">
        <v>294.3807787784513</v>
      </c>
      <c r="AD19" t="n">
        <v>237852.5475861039</v>
      </c>
      <c r="AE19" t="n">
        <v>325440.3489209739</v>
      </c>
      <c r="AF19" t="n">
        <v>3.564799808627801e-06</v>
      </c>
      <c r="AG19" t="n">
        <v>7.220052083333333</v>
      </c>
      <c r="AH19" t="n">
        <v>294380.7787784513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9.022600000000001</v>
      </c>
      <c r="E20" t="n">
        <v>11.08</v>
      </c>
      <c r="F20" t="n">
        <v>7.37</v>
      </c>
      <c r="G20" t="n">
        <v>26.01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116.56</v>
      </c>
      <c r="Q20" t="n">
        <v>605.96</v>
      </c>
      <c r="R20" t="n">
        <v>33.88</v>
      </c>
      <c r="S20" t="n">
        <v>21.88</v>
      </c>
      <c r="T20" t="n">
        <v>4930.78</v>
      </c>
      <c r="U20" t="n">
        <v>0.65</v>
      </c>
      <c r="V20" t="n">
        <v>0.84</v>
      </c>
      <c r="W20" t="n">
        <v>1.02</v>
      </c>
      <c r="X20" t="n">
        <v>0.31</v>
      </c>
      <c r="Y20" t="n">
        <v>1</v>
      </c>
      <c r="Z20" t="n">
        <v>10</v>
      </c>
      <c r="AA20" t="n">
        <v>237.5146176416916</v>
      </c>
      <c r="AB20" t="n">
        <v>324.9779782626122</v>
      </c>
      <c r="AC20" t="n">
        <v>293.9625361267822</v>
      </c>
      <c r="AD20" t="n">
        <v>237514.6176416916</v>
      </c>
      <c r="AE20" t="n">
        <v>324977.9782626122</v>
      </c>
      <c r="AF20" t="n">
        <v>3.567686350240725e-06</v>
      </c>
      <c r="AG20" t="n">
        <v>7.213541666666667</v>
      </c>
      <c r="AH20" t="n">
        <v>293962.5361267822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9.067299999999999</v>
      </c>
      <c r="E21" t="n">
        <v>11.03</v>
      </c>
      <c r="F21" t="n">
        <v>7.37</v>
      </c>
      <c r="G21" t="n">
        <v>27.62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115.92</v>
      </c>
      <c r="Q21" t="n">
        <v>605.86</v>
      </c>
      <c r="R21" t="n">
        <v>33.78</v>
      </c>
      <c r="S21" t="n">
        <v>21.88</v>
      </c>
      <c r="T21" t="n">
        <v>4886.66</v>
      </c>
      <c r="U21" t="n">
        <v>0.65</v>
      </c>
      <c r="V21" t="n">
        <v>0.84</v>
      </c>
      <c r="W21" t="n">
        <v>1.02</v>
      </c>
      <c r="X21" t="n">
        <v>0.31</v>
      </c>
      <c r="Y21" t="n">
        <v>1</v>
      </c>
      <c r="Z21" t="n">
        <v>10</v>
      </c>
      <c r="AA21" t="n">
        <v>236.6665277371816</v>
      </c>
      <c r="AB21" t="n">
        <v>323.8175842401763</v>
      </c>
      <c r="AC21" t="n">
        <v>292.9128884812239</v>
      </c>
      <c r="AD21" t="n">
        <v>236666.5277371816</v>
      </c>
      <c r="AE21" t="n">
        <v>323817.5842401763</v>
      </c>
      <c r="AF21" t="n">
        <v>3.585361474911635e-06</v>
      </c>
      <c r="AG21" t="n">
        <v>7.180989583333333</v>
      </c>
      <c r="AH21" t="n">
        <v>292912.888481224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9.1366</v>
      </c>
      <c r="E22" t="n">
        <v>10.94</v>
      </c>
      <c r="F22" t="n">
        <v>7.33</v>
      </c>
      <c r="G22" t="n">
        <v>29.33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115.03</v>
      </c>
      <c r="Q22" t="n">
        <v>605.85</v>
      </c>
      <c r="R22" t="n">
        <v>32.72</v>
      </c>
      <c r="S22" t="n">
        <v>21.88</v>
      </c>
      <c r="T22" t="n">
        <v>4360.48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235.301353989296</v>
      </c>
      <c r="AB22" t="n">
        <v>321.9496932911051</v>
      </c>
      <c r="AC22" t="n">
        <v>291.22326642273</v>
      </c>
      <c r="AD22" t="n">
        <v>235301.353989296</v>
      </c>
      <c r="AE22" t="n">
        <v>321949.6932911051</v>
      </c>
      <c r="AF22" t="n">
        <v>3.612763849401436e-06</v>
      </c>
      <c r="AG22" t="n">
        <v>7.122395833333333</v>
      </c>
      <c r="AH22" t="n">
        <v>291223.2664227301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9.1401</v>
      </c>
      <c r="E23" t="n">
        <v>10.94</v>
      </c>
      <c r="F23" t="n">
        <v>7.33</v>
      </c>
      <c r="G23" t="n">
        <v>29.32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114.42</v>
      </c>
      <c r="Q23" t="n">
        <v>605.9299999999999</v>
      </c>
      <c r="R23" t="n">
        <v>32.55</v>
      </c>
      <c r="S23" t="n">
        <v>21.88</v>
      </c>
      <c r="T23" t="n">
        <v>4274.8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234.9029712608826</v>
      </c>
      <c r="AB23" t="n">
        <v>321.4046084666845</v>
      </c>
      <c r="AC23" t="n">
        <v>290.7302037289207</v>
      </c>
      <c r="AD23" t="n">
        <v>234902.9712608826</v>
      </c>
      <c r="AE23" t="n">
        <v>321404.6084666845</v>
      </c>
      <c r="AF23" t="n">
        <v>3.614147807709002e-06</v>
      </c>
      <c r="AG23" t="n">
        <v>7.122395833333333</v>
      </c>
      <c r="AH23" t="n">
        <v>290730.2037289207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9.1968</v>
      </c>
      <c r="E24" t="n">
        <v>10.87</v>
      </c>
      <c r="F24" t="n">
        <v>7.31</v>
      </c>
      <c r="G24" t="n">
        <v>31.34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113.85</v>
      </c>
      <c r="Q24" t="n">
        <v>605.84</v>
      </c>
      <c r="R24" t="n">
        <v>32.07</v>
      </c>
      <c r="S24" t="n">
        <v>21.88</v>
      </c>
      <c r="T24" t="n">
        <v>4041.2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233.9381405634586</v>
      </c>
      <c r="AB24" t="n">
        <v>320.0844845411435</v>
      </c>
      <c r="AC24" t="n">
        <v>289.5360705780273</v>
      </c>
      <c r="AD24" t="n">
        <v>233938.1405634586</v>
      </c>
      <c r="AE24" t="n">
        <v>320084.4845411435</v>
      </c>
      <c r="AF24" t="n">
        <v>3.636567932291567e-06</v>
      </c>
      <c r="AG24" t="n">
        <v>7.076822916666667</v>
      </c>
      <c r="AH24" t="n">
        <v>289536.0705780273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9.249000000000001</v>
      </c>
      <c r="E25" t="n">
        <v>10.81</v>
      </c>
      <c r="F25" t="n">
        <v>7.3</v>
      </c>
      <c r="G25" t="n">
        <v>33.7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112.85</v>
      </c>
      <c r="Q25" t="n">
        <v>605.92</v>
      </c>
      <c r="R25" t="n">
        <v>31.81</v>
      </c>
      <c r="S25" t="n">
        <v>21.88</v>
      </c>
      <c r="T25" t="n">
        <v>3915.05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232.8072380276082</v>
      </c>
      <c r="AB25" t="n">
        <v>318.5371337996949</v>
      </c>
      <c r="AC25" t="n">
        <v>288.1363968196216</v>
      </c>
      <c r="AD25" t="n">
        <v>232807.2380276081</v>
      </c>
      <c r="AE25" t="n">
        <v>318537.1337996949</v>
      </c>
      <c r="AF25" t="n">
        <v>3.657208681907262e-06</v>
      </c>
      <c r="AG25" t="n">
        <v>7.037760416666667</v>
      </c>
      <c r="AH25" t="n">
        <v>288136.3968196216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9.2455</v>
      </c>
      <c r="E26" t="n">
        <v>10.82</v>
      </c>
      <c r="F26" t="n">
        <v>7.31</v>
      </c>
      <c r="G26" t="n">
        <v>33.72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112.92</v>
      </c>
      <c r="Q26" t="n">
        <v>605.84</v>
      </c>
      <c r="R26" t="n">
        <v>31.89</v>
      </c>
      <c r="S26" t="n">
        <v>21.88</v>
      </c>
      <c r="T26" t="n">
        <v>3957.18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232.913820911792</v>
      </c>
      <c r="AB26" t="n">
        <v>318.6829652039403</v>
      </c>
      <c r="AC26" t="n">
        <v>288.2683102793216</v>
      </c>
      <c r="AD26" t="n">
        <v>232913.820911792</v>
      </c>
      <c r="AE26" t="n">
        <v>318682.9652039403</v>
      </c>
      <c r="AF26" t="n">
        <v>3.655824723599695e-06</v>
      </c>
      <c r="AG26" t="n">
        <v>7.044270833333333</v>
      </c>
      <c r="AH26" t="n">
        <v>288268.3102793216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9.245200000000001</v>
      </c>
      <c r="E27" t="n">
        <v>10.82</v>
      </c>
      <c r="F27" t="n">
        <v>7.31</v>
      </c>
      <c r="G27" t="n">
        <v>33.72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112.67</v>
      </c>
      <c r="Q27" t="n">
        <v>605.85</v>
      </c>
      <c r="R27" t="n">
        <v>31.84</v>
      </c>
      <c r="S27" t="n">
        <v>21.88</v>
      </c>
      <c r="T27" t="n">
        <v>3933.43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232.7695693254621</v>
      </c>
      <c r="AB27" t="n">
        <v>318.4855938195929</v>
      </c>
      <c r="AC27" t="n">
        <v>288.0897757428837</v>
      </c>
      <c r="AD27" t="n">
        <v>232769.5693254621</v>
      </c>
      <c r="AE27" t="n">
        <v>318485.5938195928</v>
      </c>
      <c r="AF27" t="n">
        <v>3.655706098601904e-06</v>
      </c>
      <c r="AG27" t="n">
        <v>7.044270833333333</v>
      </c>
      <c r="AH27" t="n">
        <v>288089.7757428837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9.3117</v>
      </c>
      <c r="E28" t="n">
        <v>10.74</v>
      </c>
      <c r="F28" t="n">
        <v>7.28</v>
      </c>
      <c r="G28" t="n">
        <v>36.4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111.45</v>
      </c>
      <c r="Q28" t="n">
        <v>605.85</v>
      </c>
      <c r="R28" t="n">
        <v>31.22</v>
      </c>
      <c r="S28" t="n">
        <v>21.88</v>
      </c>
      <c r="T28" t="n">
        <v>3627.33</v>
      </c>
      <c r="U28" t="n">
        <v>0.7</v>
      </c>
      <c r="V28" t="n">
        <v>0.85</v>
      </c>
      <c r="W28" t="n">
        <v>1</v>
      </c>
      <c r="X28" t="n">
        <v>0.22</v>
      </c>
      <c r="Y28" t="n">
        <v>1</v>
      </c>
      <c r="Z28" t="n">
        <v>10</v>
      </c>
      <c r="AA28" t="n">
        <v>231.1538005342068</v>
      </c>
      <c r="AB28" t="n">
        <v>316.2748276767102</v>
      </c>
      <c r="AC28" t="n">
        <v>286.0900020178473</v>
      </c>
      <c r="AD28" t="n">
        <v>231153.8005342068</v>
      </c>
      <c r="AE28" t="n">
        <v>316274.8276767102</v>
      </c>
      <c r="AF28" t="n">
        <v>3.682001306445653e-06</v>
      </c>
      <c r="AG28" t="n">
        <v>6.9921875</v>
      </c>
      <c r="AH28" t="n">
        <v>286090.0020178473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9.313599999999999</v>
      </c>
      <c r="E29" t="n">
        <v>10.74</v>
      </c>
      <c r="F29" t="n">
        <v>7.28</v>
      </c>
      <c r="G29" t="n">
        <v>36.39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111.29</v>
      </c>
      <c r="Q29" t="n">
        <v>605.84</v>
      </c>
      <c r="R29" t="n">
        <v>31.01</v>
      </c>
      <c r="S29" t="n">
        <v>21.88</v>
      </c>
      <c r="T29" t="n">
        <v>3522.47</v>
      </c>
      <c r="U29" t="n">
        <v>0.71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231.0423748408921</v>
      </c>
      <c r="AB29" t="n">
        <v>316.1223701273626</v>
      </c>
      <c r="AC29" t="n">
        <v>285.9520948030338</v>
      </c>
      <c r="AD29" t="n">
        <v>231042.3748408921</v>
      </c>
      <c r="AE29" t="n">
        <v>316122.3701273625</v>
      </c>
      <c r="AF29" t="n">
        <v>3.682752598098332e-06</v>
      </c>
      <c r="AG29" t="n">
        <v>6.9921875</v>
      </c>
      <c r="AH29" t="n">
        <v>285952.0948030338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9.381399999999999</v>
      </c>
      <c r="E30" t="n">
        <v>10.66</v>
      </c>
      <c r="F30" t="n">
        <v>7.25</v>
      </c>
      <c r="G30" t="n">
        <v>39.55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110.38</v>
      </c>
      <c r="Q30" t="n">
        <v>605.84</v>
      </c>
      <c r="R30" t="n">
        <v>29.92</v>
      </c>
      <c r="S30" t="n">
        <v>21.88</v>
      </c>
      <c r="T30" t="n">
        <v>2980.91</v>
      </c>
      <c r="U30" t="n">
        <v>0.73</v>
      </c>
      <c r="V30" t="n">
        <v>0.85</v>
      </c>
      <c r="W30" t="n">
        <v>1.01</v>
      </c>
      <c r="X30" t="n">
        <v>0.19</v>
      </c>
      <c r="Y30" t="n">
        <v>1</v>
      </c>
      <c r="Z30" t="n">
        <v>10</v>
      </c>
      <c r="AA30" t="n">
        <v>229.786625201171</v>
      </c>
      <c r="AB30" t="n">
        <v>314.4041980705327</v>
      </c>
      <c r="AC30" t="n">
        <v>284.3979026758377</v>
      </c>
      <c r="AD30" t="n">
        <v>229786.625201171</v>
      </c>
      <c r="AE30" t="n">
        <v>314404.1980705328</v>
      </c>
      <c r="AF30" t="n">
        <v>3.709561847599176e-06</v>
      </c>
      <c r="AG30" t="n">
        <v>6.940104166666667</v>
      </c>
      <c r="AH30" t="n">
        <v>284397.9026758377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9.375</v>
      </c>
      <c r="E31" t="n">
        <v>10.67</v>
      </c>
      <c r="F31" t="n">
        <v>7.26</v>
      </c>
      <c r="G31" t="n">
        <v>39.59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110.06</v>
      </c>
      <c r="Q31" t="n">
        <v>605.84</v>
      </c>
      <c r="R31" t="n">
        <v>30.46</v>
      </c>
      <c r="S31" t="n">
        <v>21.88</v>
      </c>
      <c r="T31" t="n">
        <v>3253.87</v>
      </c>
      <c r="U31" t="n">
        <v>0.72</v>
      </c>
      <c r="V31" t="n">
        <v>0.85</v>
      </c>
      <c r="W31" t="n">
        <v>1.01</v>
      </c>
      <c r="X31" t="n">
        <v>0.2</v>
      </c>
      <c r="Y31" t="n">
        <v>1</v>
      </c>
      <c r="Z31" t="n">
        <v>10</v>
      </c>
      <c r="AA31" t="n">
        <v>229.69106212117</v>
      </c>
      <c r="AB31" t="n">
        <v>314.27344444853</v>
      </c>
      <c r="AC31" t="n">
        <v>284.2796279960049</v>
      </c>
      <c r="AD31" t="n">
        <v>229691.06212117</v>
      </c>
      <c r="AE31" t="n">
        <v>314273.44444853</v>
      </c>
      <c r="AF31" t="n">
        <v>3.707031180979628e-06</v>
      </c>
      <c r="AG31" t="n">
        <v>6.946614583333333</v>
      </c>
      <c r="AH31" t="n">
        <v>284279.6279960049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9.375999999999999</v>
      </c>
      <c r="E32" t="n">
        <v>10.67</v>
      </c>
      <c r="F32" t="n">
        <v>7.26</v>
      </c>
      <c r="G32" t="n">
        <v>39.58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109.48</v>
      </c>
      <c r="Q32" t="n">
        <v>605.87</v>
      </c>
      <c r="R32" t="n">
        <v>30.45</v>
      </c>
      <c r="S32" t="n">
        <v>21.88</v>
      </c>
      <c r="T32" t="n">
        <v>3247.45</v>
      </c>
      <c r="U32" t="n">
        <v>0.72</v>
      </c>
      <c r="V32" t="n">
        <v>0.85</v>
      </c>
      <c r="W32" t="n">
        <v>1</v>
      </c>
      <c r="X32" t="n">
        <v>0.2</v>
      </c>
      <c r="Y32" t="n">
        <v>1</v>
      </c>
      <c r="Z32" t="n">
        <v>10</v>
      </c>
      <c r="AA32" t="n">
        <v>229.3452003405686</v>
      </c>
      <c r="AB32" t="n">
        <v>313.8002211019664</v>
      </c>
      <c r="AC32" t="n">
        <v>283.8515684214642</v>
      </c>
      <c r="AD32" t="n">
        <v>229345.2003405686</v>
      </c>
      <c r="AE32" t="n">
        <v>313800.2211019665</v>
      </c>
      <c r="AF32" t="n">
        <v>3.707426597638932e-06</v>
      </c>
      <c r="AG32" t="n">
        <v>6.946614583333333</v>
      </c>
      <c r="AH32" t="n">
        <v>283851.5684214642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9.4352</v>
      </c>
      <c r="E33" t="n">
        <v>10.6</v>
      </c>
      <c r="F33" t="n">
        <v>7.24</v>
      </c>
      <c r="G33" t="n">
        <v>43.44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108.77</v>
      </c>
      <c r="Q33" t="n">
        <v>605.85</v>
      </c>
      <c r="R33" t="n">
        <v>29.74</v>
      </c>
      <c r="S33" t="n">
        <v>21.88</v>
      </c>
      <c r="T33" t="n">
        <v>2897.02</v>
      </c>
      <c r="U33" t="n">
        <v>0.74</v>
      </c>
      <c r="V33" t="n">
        <v>0.85</v>
      </c>
      <c r="W33" t="n">
        <v>1.01</v>
      </c>
      <c r="X33" t="n">
        <v>0.18</v>
      </c>
      <c r="Y33" t="n">
        <v>1</v>
      </c>
      <c r="Z33" t="n">
        <v>10</v>
      </c>
      <c r="AA33" t="n">
        <v>228.3335554697878</v>
      </c>
      <c r="AB33" t="n">
        <v>312.416043959143</v>
      </c>
      <c r="AC33" t="n">
        <v>282.5994952024466</v>
      </c>
      <c r="AD33" t="n">
        <v>228333.5554697878</v>
      </c>
      <c r="AE33" t="n">
        <v>312416.043959143</v>
      </c>
      <c r="AF33" t="n">
        <v>3.730835263869758e-06</v>
      </c>
      <c r="AG33" t="n">
        <v>6.901041666666667</v>
      </c>
      <c r="AH33" t="n">
        <v>282599.4952024466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9.4406</v>
      </c>
      <c r="E34" t="n">
        <v>10.59</v>
      </c>
      <c r="F34" t="n">
        <v>7.23</v>
      </c>
      <c r="G34" t="n">
        <v>43.4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108.41</v>
      </c>
      <c r="Q34" t="n">
        <v>605.84</v>
      </c>
      <c r="R34" t="n">
        <v>29.74</v>
      </c>
      <c r="S34" t="n">
        <v>21.88</v>
      </c>
      <c r="T34" t="n">
        <v>2894.74</v>
      </c>
      <c r="U34" t="n">
        <v>0.74</v>
      </c>
      <c r="V34" t="n">
        <v>0.86</v>
      </c>
      <c r="W34" t="n">
        <v>1</v>
      </c>
      <c r="X34" t="n">
        <v>0.18</v>
      </c>
      <c r="Y34" t="n">
        <v>1</v>
      </c>
      <c r="Z34" t="n">
        <v>10</v>
      </c>
      <c r="AA34" t="n">
        <v>228.04647395751</v>
      </c>
      <c r="AB34" t="n">
        <v>312.0232463689022</v>
      </c>
      <c r="AC34" t="n">
        <v>282.2441856629233</v>
      </c>
      <c r="AD34" t="n">
        <v>228046.47395751</v>
      </c>
      <c r="AE34" t="n">
        <v>312023.2463689022</v>
      </c>
      <c r="AF34" t="n">
        <v>3.732970513830003e-06</v>
      </c>
      <c r="AG34" t="n">
        <v>6.89453125</v>
      </c>
      <c r="AH34" t="n">
        <v>282244.1856629233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9.438700000000001</v>
      </c>
      <c r="E35" t="n">
        <v>10.59</v>
      </c>
      <c r="F35" t="n">
        <v>7.24</v>
      </c>
      <c r="G35" t="n">
        <v>43.42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107.6</v>
      </c>
      <c r="Q35" t="n">
        <v>605.97</v>
      </c>
      <c r="R35" t="n">
        <v>29.68</v>
      </c>
      <c r="S35" t="n">
        <v>21.88</v>
      </c>
      <c r="T35" t="n">
        <v>2865.81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227.6274238466456</v>
      </c>
      <c r="AB35" t="n">
        <v>311.4498835200318</v>
      </c>
      <c r="AC35" t="n">
        <v>281.7255437596291</v>
      </c>
      <c r="AD35" t="n">
        <v>227627.4238466456</v>
      </c>
      <c r="AE35" t="n">
        <v>311449.8835200318</v>
      </c>
      <c r="AF35" t="n">
        <v>3.732219222177324e-06</v>
      </c>
      <c r="AG35" t="n">
        <v>6.89453125</v>
      </c>
      <c r="AH35" t="n">
        <v>281725.5437596291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9.501200000000001</v>
      </c>
      <c r="E36" t="n">
        <v>10.52</v>
      </c>
      <c r="F36" t="n">
        <v>7.22</v>
      </c>
      <c r="G36" t="n">
        <v>48.11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106.24</v>
      </c>
      <c r="Q36" t="n">
        <v>605.85</v>
      </c>
      <c r="R36" t="n">
        <v>29.1</v>
      </c>
      <c r="S36" t="n">
        <v>21.88</v>
      </c>
      <c r="T36" t="n">
        <v>2579.27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226.2318976117867</v>
      </c>
      <c r="AB36" t="n">
        <v>309.5404629592264</v>
      </c>
      <c r="AC36" t="n">
        <v>279.9983556172577</v>
      </c>
      <c r="AD36" t="n">
        <v>226231.8976117867</v>
      </c>
      <c r="AE36" t="n">
        <v>309540.4629592264</v>
      </c>
      <c r="AF36" t="n">
        <v>3.756932763383855e-06</v>
      </c>
      <c r="AG36" t="n">
        <v>6.848958333333333</v>
      </c>
      <c r="AH36" t="n">
        <v>279998.3556172578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9.4984</v>
      </c>
      <c r="E37" t="n">
        <v>10.53</v>
      </c>
      <c r="F37" t="n">
        <v>7.22</v>
      </c>
      <c r="G37" t="n">
        <v>48.13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106.4</v>
      </c>
      <c r="Q37" t="n">
        <v>605.84</v>
      </c>
      <c r="R37" t="n">
        <v>29.26</v>
      </c>
      <c r="S37" t="n">
        <v>21.88</v>
      </c>
      <c r="T37" t="n">
        <v>2660.46</v>
      </c>
      <c r="U37" t="n">
        <v>0.75</v>
      </c>
      <c r="V37" t="n">
        <v>0.86</v>
      </c>
      <c r="W37" t="n">
        <v>1</v>
      </c>
      <c r="X37" t="n">
        <v>0.16</v>
      </c>
      <c r="Y37" t="n">
        <v>1</v>
      </c>
      <c r="Z37" t="n">
        <v>10</v>
      </c>
      <c r="AA37" t="n">
        <v>226.3480358193922</v>
      </c>
      <c r="AB37" t="n">
        <v>309.6993683785282</v>
      </c>
      <c r="AC37" t="n">
        <v>280.1420953263666</v>
      </c>
      <c r="AD37" t="n">
        <v>226348.0358193922</v>
      </c>
      <c r="AE37" t="n">
        <v>309699.3683785282</v>
      </c>
      <c r="AF37" t="n">
        <v>3.755825596737802e-06</v>
      </c>
      <c r="AG37" t="n">
        <v>6.85546875</v>
      </c>
      <c r="AH37" t="n">
        <v>280142.0953263667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9.505000000000001</v>
      </c>
      <c r="E38" t="n">
        <v>10.52</v>
      </c>
      <c r="F38" t="n">
        <v>7.21</v>
      </c>
      <c r="G38" t="n">
        <v>48.09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7</v>
      </c>
      <c r="N38" t="n">
        <v>75.7</v>
      </c>
      <c r="O38" t="n">
        <v>34840.27</v>
      </c>
      <c r="P38" t="n">
        <v>106.21</v>
      </c>
      <c r="Q38" t="n">
        <v>605.86</v>
      </c>
      <c r="R38" t="n">
        <v>29.12</v>
      </c>
      <c r="S38" t="n">
        <v>21.88</v>
      </c>
      <c r="T38" t="n">
        <v>2589.93</v>
      </c>
      <c r="U38" t="n">
        <v>0.75</v>
      </c>
      <c r="V38" t="n">
        <v>0.86</v>
      </c>
      <c r="W38" t="n">
        <v>1</v>
      </c>
      <c r="X38" t="n">
        <v>0.15</v>
      </c>
      <c r="Y38" t="n">
        <v>1</v>
      </c>
      <c r="Z38" t="n">
        <v>10</v>
      </c>
      <c r="AA38" t="n">
        <v>226.1508646217011</v>
      </c>
      <c r="AB38" t="n">
        <v>309.4295900472682</v>
      </c>
      <c r="AC38" t="n">
        <v>279.8980642604057</v>
      </c>
      <c r="AD38" t="n">
        <v>226150.8646217011</v>
      </c>
      <c r="AE38" t="n">
        <v>309429.5900472682</v>
      </c>
      <c r="AF38" t="n">
        <v>3.758435346689212e-06</v>
      </c>
      <c r="AG38" t="n">
        <v>6.848958333333333</v>
      </c>
      <c r="AH38" t="n">
        <v>279898.0642604057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9.5014</v>
      </c>
      <c r="E39" t="n">
        <v>10.52</v>
      </c>
      <c r="F39" t="n">
        <v>7.22</v>
      </c>
      <c r="G39" t="n">
        <v>48.11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7</v>
      </c>
      <c r="N39" t="n">
        <v>75.95</v>
      </c>
      <c r="O39" t="n">
        <v>34901.13</v>
      </c>
      <c r="P39" t="n">
        <v>105.72</v>
      </c>
      <c r="Q39" t="n">
        <v>605.84</v>
      </c>
      <c r="R39" t="n">
        <v>29.19</v>
      </c>
      <c r="S39" t="n">
        <v>21.88</v>
      </c>
      <c r="T39" t="n">
        <v>2625.58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225.9323186614075</v>
      </c>
      <c r="AB39" t="n">
        <v>309.1305658228273</v>
      </c>
      <c r="AC39" t="n">
        <v>279.6275784882622</v>
      </c>
      <c r="AD39" t="n">
        <v>225932.3186614075</v>
      </c>
      <c r="AE39" t="n">
        <v>309130.5658228273</v>
      </c>
      <c r="AF39" t="n">
        <v>3.757011846715715e-06</v>
      </c>
      <c r="AG39" t="n">
        <v>6.848958333333333</v>
      </c>
      <c r="AH39" t="n">
        <v>279627.5784882622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9.4932</v>
      </c>
      <c r="E40" t="n">
        <v>10.53</v>
      </c>
      <c r="F40" t="n">
        <v>7.23</v>
      </c>
      <c r="G40" t="n">
        <v>48.17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7</v>
      </c>
      <c r="N40" t="n">
        <v>76.19</v>
      </c>
      <c r="O40" t="n">
        <v>34962.08</v>
      </c>
      <c r="P40" t="n">
        <v>104.77</v>
      </c>
      <c r="Q40" t="n">
        <v>605.85</v>
      </c>
      <c r="R40" t="n">
        <v>29.37</v>
      </c>
      <c r="S40" t="n">
        <v>21.88</v>
      </c>
      <c r="T40" t="n">
        <v>2717.35</v>
      </c>
      <c r="U40" t="n">
        <v>0.75</v>
      </c>
      <c r="V40" t="n">
        <v>0.86</v>
      </c>
      <c r="W40" t="n">
        <v>1.01</v>
      </c>
      <c r="X40" t="n">
        <v>0.17</v>
      </c>
      <c r="Y40" t="n">
        <v>1</v>
      </c>
      <c r="Z40" t="n">
        <v>10</v>
      </c>
      <c r="AA40" t="n">
        <v>225.4898824210117</v>
      </c>
      <c r="AB40" t="n">
        <v>308.5252050398087</v>
      </c>
      <c r="AC40" t="n">
        <v>279.0799924887455</v>
      </c>
      <c r="AD40" t="n">
        <v>225489.8824210117</v>
      </c>
      <c r="AE40" t="n">
        <v>308525.2050398087</v>
      </c>
      <c r="AF40" t="n">
        <v>3.753769430109419e-06</v>
      </c>
      <c r="AG40" t="n">
        <v>6.85546875</v>
      </c>
      <c r="AH40" t="n">
        <v>279079.9924887455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9.567600000000001</v>
      </c>
      <c r="E41" t="n">
        <v>10.45</v>
      </c>
      <c r="F41" t="n">
        <v>7.19</v>
      </c>
      <c r="G41" t="n">
        <v>53.96</v>
      </c>
      <c r="H41" t="n">
        <v>0.68</v>
      </c>
      <c r="I41" t="n">
        <v>8</v>
      </c>
      <c r="J41" t="n">
        <v>282.07</v>
      </c>
      <c r="K41" t="n">
        <v>59.89</v>
      </c>
      <c r="L41" t="n">
        <v>10.75</v>
      </c>
      <c r="M41" t="n">
        <v>6</v>
      </c>
      <c r="N41" t="n">
        <v>76.44</v>
      </c>
      <c r="O41" t="n">
        <v>35023.13</v>
      </c>
      <c r="P41" t="n">
        <v>103.86</v>
      </c>
      <c r="Q41" t="n">
        <v>605.85</v>
      </c>
      <c r="R41" t="n">
        <v>28.37</v>
      </c>
      <c r="S41" t="n">
        <v>21.88</v>
      </c>
      <c r="T41" t="n">
        <v>2222.11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224.2106998697017</v>
      </c>
      <c r="AB41" t="n">
        <v>306.774971039556</v>
      </c>
      <c r="AC41" t="n">
        <v>277.4967983650075</v>
      </c>
      <c r="AD41" t="n">
        <v>224210.6998697017</v>
      </c>
      <c r="AE41" t="n">
        <v>306774.971039556</v>
      </c>
      <c r="AF41" t="n">
        <v>3.783188429561673e-06</v>
      </c>
      <c r="AG41" t="n">
        <v>6.803385416666667</v>
      </c>
      <c r="AH41" t="n">
        <v>277496.7983650075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9.569900000000001</v>
      </c>
      <c r="E42" t="n">
        <v>10.45</v>
      </c>
      <c r="F42" t="n">
        <v>7.19</v>
      </c>
      <c r="G42" t="n">
        <v>53.94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103.25</v>
      </c>
      <c r="Q42" t="n">
        <v>605.84</v>
      </c>
      <c r="R42" t="n">
        <v>28.34</v>
      </c>
      <c r="S42" t="n">
        <v>21.88</v>
      </c>
      <c r="T42" t="n">
        <v>2207.51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223.8443577667897</v>
      </c>
      <c r="AB42" t="n">
        <v>306.2737256124792</v>
      </c>
      <c r="AC42" t="n">
        <v>277.0433910979884</v>
      </c>
      <c r="AD42" t="n">
        <v>223844.3577667897</v>
      </c>
      <c r="AE42" t="n">
        <v>306273.7256124791</v>
      </c>
      <c r="AF42" t="n">
        <v>3.784097887878074e-06</v>
      </c>
      <c r="AG42" t="n">
        <v>6.803385416666667</v>
      </c>
      <c r="AH42" t="n">
        <v>277043.3910979884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9.579599999999999</v>
      </c>
      <c r="E43" t="n">
        <v>10.44</v>
      </c>
      <c r="F43" t="n">
        <v>7.18</v>
      </c>
      <c r="G43" t="n">
        <v>53.86</v>
      </c>
      <c r="H43" t="n">
        <v>0.71</v>
      </c>
      <c r="I43" t="n">
        <v>8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102.78</v>
      </c>
      <c r="Q43" t="n">
        <v>605.84</v>
      </c>
      <c r="R43" t="n">
        <v>28.08</v>
      </c>
      <c r="S43" t="n">
        <v>21.88</v>
      </c>
      <c r="T43" t="n">
        <v>2074.36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223.4652970292838</v>
      </c>
      <c r="AB43" t="n">
        <v>305.7550779884443</v>
      </c>
      <c r="AC43" t="n">
        <v>276.5742424752647</v>
      </c>
      <c r="AD43" t="n">
        <v>223465.2970292838</v>
      </c>
      <c r="AE43" t="n">
        <v>305755.0779884442</v>
      </c>
      <c r="AF43" t="n">
        <v>3.787933429473326e-06</v>
      </c>
      <c r="AG43" t="n">
        <v>6.796875</v>
      </c>
      <c r="AH43" t="n">
        <v>276574.2424752647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9.5671</v>
      </c>
      <c r="E44" t="n">
        <v>10.45</v>
      </c>
      <c r="F44" t="n">
        <v>7.2</v>
      </c>
      <c r="G44" t="n">
        <v>53.96</v>
      </c>
      <c r="H44" t="n">
        <v>0.72</v>
      </c>
      <c r="I44" t="n">
        <v>8</v>
      </c>
      <c r="J44" t="n">
        <v>283.56</v>
      </c>
      <c r="K44" t="n">
        <v>59.89</v>
      </c>
      <c r="L44" t="n">
        <v>11.5</v>
      </c>
      <c r="M44" t="n">
        <v>6</v>
      </c>
      <c r="N44" t="n">
        <v>77.18000000000001</v>
      </c>
      <c r="O44" t="n">
        <v>35206.88</v>
      </c>
      <c r="P44" t="n">
        <v>102.09</v>
      </c>
      <c r="Q44" t="n">
        <v>605.84</v>
      </c>
      <c r="R44" t="n">
        <v>28.29</v>
      </c>
      <c r="S44" t="n">
        <v>21.88</v>
      </c>
      <c r="T44" t="n">
        <v>2181.57</v>
      </c>
      <c r="U44" t="n">
        <v>0.77</v>
      </c>
      <c r="V44" t="n">
        <v>0.86</v>
      </c>
      <c r="W44" t="n">
        <v>1.01</v>
      </c>
      <c r="X44" t="n">
        <v>0.14</v>
      </c>
      <c r="Y44" t="n">
        <v>1</v>
      </c>
      <c r="Z44" t="n">
        <v>10</v>
      </c>
      <c r="AA44" t="n">
        <v>223.238594039322</v>
      </c>
      <c r="AB44" t="n">
        <v>305.4448929561486</v>
      </c>
      <c r="AC44" t="n">
        <v>276.2936610671039</v>
      </c>
      <c r="AD44" t="n">
        <v>223238.594039322</v>
      </c>
      <c r="AE44" t="n">
        <v>305444.8929561486</v>
      </c>
      <c r="AF44" t="n">
        <v>3.782990721232021e-06</v>
      </c>
      <c r="AG44" t="n">
        <v>6.803385416666667</v>
      </c>
      <c r="AH44" t="n">
        <v>276293.6610671039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9.569900000000001</v>
      </c>
      <c r="E45" t="n">
        <v>10.45</v>
      </c>
      <c r="F45" t="n">
        <v>7.19</v>
      </c>
      <c r="G45" t="n">
        <v>53.94</v>
      </c>
      <c r="H45" t="n">
        <v>0.74</v>
      </c>
      <c r="I45" t="n">
        <v>8</v>
      </c>
      <c r="J45" t="n">
        <v>284.06</v>
      </c>
      <c r="K45" t="n">
        <v>59.89</v>
      </c>
      <c r="L45" t="n">
        <v>11.75</v>
      </c>
      <c r="M45" t="n">
        <v>6</v>
      </c>
      <c r="N45" t="n">
        <v>77.42</v>
      </c>
      <c r="O45" t="n">
        <v>35268.32</v>
      </c>
      <c r="P45" t="n">
        <v>101.75</v>
      </c>
      <c r="Q45" t="n">
        <v>605.9</v>
      </c>
      <c r="R45" t="n">
        <v>28.33</v>
      </c>
      <c r="S45" t="n">
        <v>21.88</v>
      </c>
      <c r="T45" t="n">
        <v>2202.89</v>
      </c>
      <c r="U45" t="n">
        <v>0.77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222.9913772915039</v>
      </c>
      <c r="AB45" t="n">
        <v>305.1066400953511</v>
      </c>
      <c r="AC45" t="n">
        <v>275.9876905845998</v>
      </c>
      <c r="AD45" t="n">
        <v>222991.3772915039</v>
      </c>
      <c r="AE45" t="n">
        <v>305106.640095351</v>
      </c>
      <c r="AF45" t="n">
        <v>3.784097887878074e-06</v>
      </c>
      <c r="AG45" t="n">
        <v>6.803385416666667</v>
      </c>
      <c r="AH45" t="n">
        <v>275987.6905845997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9.6318</v>
      </c>
      <c r="E46" t="n">
        <v>10.38</v>
      </c>
      <c r="F46" t="n">
        <v>7.18</v>
      </c>
      <c r="G46" t="n">
        <v>61.5</v>
      </c>
      <c r="H46" t="n">
        <v>0.75</v>
      </c>
      <c r="I46" t="n">
        <v>7</v>
      </c>
      <c r="J46" t="n">
        <v>284.56</v>
      </c>
      <c r="K46" t="n">
        <v>59.89</v>
      </c>
      <c r="L46" t="n">
        <v>12</v>
      </c>
      <c r="M46" t="n">
        <v>5</v>
      </c>
      <c r="N46" t="n">
        <v>77.67</v>
      </c>
      <c r="O46" t="n">
        <v>35329.87</v>
      </c>
      <c r="P46" t="n">
        <v>100.14</v>
      </c>
      <c r="Q46" t="n">
        <v>605.84</v>
      </c>
      <c r="R46" t="n">
        <v>27.9</v>
      </c>
      <c r="S46" t="n">
        <v>21.88</v>
      </c>
      <c r="T46" t="n">
        <v>1993.4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221.5388439288762</v>
      </c>
      <c r="AB46" t="n">
        <v>303.1192198673553</v>
      </c>
      <c r="AC46" t="n">
        <v>274.1899469538016</v>
      </c>
      <c r="AD46" t="n">
        <v>221538.8439288762</v>
      </c>
      <c r="AE46" t="n">
        <v>303119.2198673553</v>
      </c>
      <c r="AF46" t="n">
        <v>3.808574179089022e-06</v>
      </c>
      <c r="AG46" t="n">
        <v>6.7578125</v>
      </c>
      <c r="AH46" t="n">
        <v>274189.9469538016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9.634399999999999</v>
      </c>
      <c r="E47" t="n">
        <v>10.38</v>
      </c>
      <c r="F47" t="n">
        <v>7.17</v>
      </c>
      <c r="G47" t="n">
        <v>61.48</v>
      </c>
      <c r="H47" t="n">
        <v>0.77</v>
      </c>
      <c r="I47" t="n">
        <v>7</v>
      </c>
      <c r="J47" t="n">
        <v>285.06</v>
      </c>
      <c r="K47" t="n">
        <v>59.89</v>
      </c>
      <c r="L47" t="n">
        <v>12.25</v>
      </c>
      <c r="M47" t="n">
        <v>5</v>
      </c>
      <c r="N47" t="n">
        <v>77.92</v>
      </c>
      <c r="O47" t="n">
        <v>35391.51</v>
      </c>
      <c r="P47" t="n">
        <v>100.1</v>
      </c>
      <c r="Q47" t="n">
        <v>605.84</v>
      </c>
      <c r="R47" t="n">
        <v>27.78</v>
      </c>
      <c r="S47" t="n">
        <v>21.88</v>
      </c>
      <c r="T47" t="n">
        <v>1933.66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221.4648558952707</v>
      </c>
      <c r="AB47" t="n">
        <v>303.0179861756546</v>
      </c>
      <c r="AC47" t="n">
        <v>274.0983748635544</v>
      </c>
      <c r="AD47" t="n">
        <v>221464.8558952707</v>
      </c>
      <c r="AE47" t="n">
        <v>303017.9861756546</v>
      </c>
      <c r="AF47" t="n">
        <v>3.809602262403213e-06</v>
      </c>
      <c r="AG47" t="n">
        <v>6.7578125</v>
      </c>
      <c r="AH47" t="n">
        <v>274098.3748635544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9.6259</v>
      </c>
      <c r="E48" t="n">
        <v>10.39</v>
      </c>
      <c r="F48" t="n">
        <v>7.18</v>
      </c>
      <c r="G48" t="n">
        <v>61.56</v>
      </c>
      <c r="H48" t="n">
        <v>0.78</v>
      </c>
      <c r="I48" t="n">
        <v>7</v>
      </c>
      <c r="J48" t="n">
        <v>285.56</v>
      </c>
      <c r="K48" t="n">
        <v>59.89</v>
      </c>
      <c r="L48" t="n">
        <v>12.5</v>
      </c>
      <c r="M48" t="n">
        <v>5</v>
      </c>
      <c r="N48" t="n">
        <v>78.17</v>
      </c>
      <c r="O48" t="n">
        <v>35453.26</v>
      </c>
      <c r="P48" t="n">
        <v>100.57</v>
      </c>
      <c r="Q48" t="n">
        <v>605.87</v>
      </c>
      <c r="R48" t="n">
        <v>28.03</v>
      </c>
      <c r="S48" t="n">
        <v>21.88</v>
      </c>
      <c r="T48" t="n">
        <v>2054.38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221.8299421331321</v>
      </c>
      <c r="AB48" t="n">
        <v>303.5175132727645</v>
      </c>
      <c r="AC48" t="n">
        <v>274.5502277956069</v>
      </c>
      <c r="AD48" t="n">
        <v>221829.9421331321</v>
      </c>
      <c r="AE48" t="n">
        <v>303517.5132727645</v>
      </c>
      <c r="AF48" t="n">
        <v>3.806241220799125e-06</v>
      </c>
      <c r="AG48" t="n">
        <v>6.764322916666667</v>
      </c>
      <c r="AH48" t="n">
        <v>274550.2277956069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9.6172</v>
      </c>
      <c r="E49" t="n">
        <v>10.4</v>
      </c>
      <c r="F49" t="n">
        <v>7.19</v>
      </c>
      <c r="G49" t="n">
        <v>61.64</v>
      </c>
      <c r="H49" t="n">
        <v>0.79</v>
      </c>
      <c r="I49" t="n">
        <v>7</v>
      </c>
      <c r="J49" t="n">
        <v>286.06</v>
      </c>
      <c r="K49" t="n">
        <v>59.89</v>
      </c>
      <c r="L49" t="n">
        <v>12.75</v>
      </c>
      <c r="M49" t="n">
        <v>5</v>
      </c>
      <c r="N49" t="n">
        <v>78.42</v>
      </c>
      <c r="O49" t="n">
        <v>35515.1</v>
      </c>
      <c r="P49" t="n">
        <v>100.9</v>
      </c>
      <c r="Q49" t="n">
        <v>605.85</v>
      </c>
      <c r="R49" t="n">
        <v>28.21</v>
      </c>
      <c r="S49" t="n">
        <v>21.88</v>
      </c>
      <c r="T49" t="n">
        <v>2148.3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222.1180959870498</v>
      </c>
      <c r="AB49" t="n">
        <v>303.9117780881453</v>
      </c>
      <c r="AC49" t="n">
        <v>274.9068645303621</v>
      </c>
      <c r="AD49" t="n">
        <v>222118.0959870498</v>
      </c>
      <c r="AE49" t="n">
        <v>303911.7780881453</v>
      </c>
      <c r="AF49" t="n">
        <v>3.802801095863176e-06</v>
      </c>
      <c r="AG49" t="n">
        <v>6.770833333333333</v>
      </c>
      <c r="AH49" t="n">
        <v>274906.8645303621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9.6357</v>
      </c>
      <c r="E50" t="n">
        <v>10.38</v>
      </c>
      <c r="F50" t="n">
        <v>7.17</v>
      </c>
      <c r="G50" t="n">
        <v>61.47</v>
      </c>
      <c r="H50" t="n">
        <v>0.8100000000000001</v>
      </c>
      <c r="I50" t="n">
        <v>7</v>
      </c>
      <c r="J50" t="n">
        <v>286.56</v>
      </c>
      <c r="K50" t="n">
        <v>59.89</v>
      </c>
      <c r="L50" t="n">
        <v>13</v>
      </c>
      <c r="M50" t="n">
        <v>5</v>
      </c>
      <c r="N50" t="n">
        <v>78.68000000000001</v>
      </c>
      <c r="O50" t="n">
        <v>35577.18</v>
      </c>
      <c r="P50" t="n">
        <v>100.12</v>
      </c>
      <c r="Q50" t="n">
        <v>605.84</v>
      </c>
      <c r="R50" t="n">
        <v>27.72</v>
      </c>
      <c r="S50" t="n">
        <v>21.88</v>
      </c>
      <c r="T50" t="n">
        <v>1899.76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221.4655958443688</v>
      </c>
      <c r="AB50" t="n">
        <v>303.018998606655</v>
      </c>
      <c r="AC50" t="n">
        <v>274.099290669561</v>
      </c>
      <c r="AD50" t="n">
        <v>221465.5958443688</v>
      </c>
      <c r="AE50" t="n">
        <v>303018.998606655</v>
      </c>
      <c r="AF50" t="n">
        <v>3.810116304060309e-06</v>
      </c>
      <c r="AG50" t="n">
        <v>6.7578125</v>
      </c>
      <c r="AH50" t="n">
        <v>274099.290669561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9.629300000000001</v>
      </c>
      <c r="E51" t="n">
        <v>10.38</v>
      </c>
      <c r="F51" t="n">
        <v>7.18</v>
      </c>
      <c r="G51" t="n">
        <v>61.53</v>
      </c>
      <c r="H51" t="n">
        <v>0.82</v>
      </c>
      <c r="I51" t="n">
        <v>7</v>
      </c>
      <c r="J51" t="n">
        <v>287.07</v>
      </c>
      <c r="K51" t="n">
        <v>59.89</v>
      </c>
      <c r="L51" t="n">
        <v>13.25</v>
      </c>
      <c r="M51" t="n">
        <v>5</v>
      </c>
      <c r="N51" t="n">
        <v>78.93000000000001</v>
      </c>
      <c r="O51" t="n">
        <v>35639.23</v>
      </c>
      <c r="P51" t="n">
        <v>99.33</v>
      </c>
      <c r="Q51" t="n">
        <v>605.84</v>
      </c>
      <c r="R51" t="n">
        <v>27.98</v>
      </c>
      <c r="S51" t="n">
        <v>21.88</v>
      </c>
      <c r="T51" t="n">
        <v>2030.42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221.1014074828718</v>
      </c>
      <c r="AB51" t="n">
        <v>302.5207000235985</v>
      </c>
      <c r="AC51" t="n">
        <v>273.6485490039048</v>
      </c>
      <c r="AD51" t="n">
        <v>221101.4074828718</v>
      </c>
      <c r="AE51" t="n">
        <v>302520.7000235985</v>
      </c>
      <c r="AF51" t="n">
        <v>3.80758563744076e-06</v>
      </c>
      <c r="AG51" t="n">
        <v>6.7578125</v>
      </c>
      <c r="AH51" t="n">
        <v>273648.5490039048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9.628</v>
      </c>
      <c r="E52" t="n">
        <v>10.39</v>
      </c>
      <c r="F52" t="n">
        <v>7.18</v>
      </c>
      <c r="G52" t="n">
        <v>61.54</v>
      </c>
      <c r="H52" t="n">
        <v>0.84</v>
      </c>
      <c r="I52" t="n">
        <v>7</v>
      </c>
      <c r="J52" t="n">
        <v>287.57</v>
      </c>
      <c r="K52" t="n">
        <v>59.89</v>
      </c>
      <c r="L52" t="n">
        <v>13.5</v>
      </c>
      <c r="M52" t="n">
        <v>5</v>
      </c>
      <c r="N52" t="n">
        <v>79.18000000000001</v>
      </c>
      <c r="O52" t="n">
        <v>35701.38</v>
      </c>
      <c r="P52" t="n">
        <v>98.64</v>
      </c>
      <c r="Q52" t="n">
        <v>605.89</v>
      </c>
      <c r="R52" t="n">
        <v>27.95</v>
      </c>
      <c r="S52" t="n">
        <v>21.88</v>
      </c>
      <c r="T52" t="n">
        <v>2014.41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220.7219190480647</v>
      </c>
      <c r="AB52" t="n">
        <v>302.0014672052474</v>
      </c>
      <c r="AC52" t="n">
        <v>273.1788710369892</v>
      </c>
      <c r="AD52" t="n">
        <v>220721.9190480647</v>
      </c>
      <c r="AE52" t="n">
        <v>302001.4672052474</v>
      </c>
      <c r="AF52" t="n">
        <v>3.807071595783665e-06</v>
      </c>
      <c r="AG52" t="n">
        <v>6.764322916666667</v>
      </c>
      <c r="AH52" t="n">
        <v>273178.8710369891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9.637</v>
      </c>
      <c r="E53" t="n">
        <v>10.38</v>
      </c>
      <c r="F53" t="n">
        <v>7.17</v>
      </c>
      <c r="G53" t="n">
        <v>61.45</v>
      </c>
      <c r="H53" t="n">
        <v>0.85</v>
      </c>
      <c r="I53" t="n">
        <v>7</v>
      </c>
      <c r="J53" t="n">
        <v>288.08</v>
      </c>
      <c r="K53" t="n">
        <v>59.89</v>
      </c>
      <c r="L53" t="n">
        <v>13.75</v>
      </c>
      <c r="M53" t="n">
        <v>4</v>
      </c>
      <c r="N53" t="n">
        <v>79.44</v>
      </c>
      <c r="O53" t="n">
        <v>35763.64</v>
      </c>
      <c r="P53" t="n">
        <v>97.45999999999999</v>
      </c>
      <c r="Q53" t="n">
        <v>605.84</v>
      </c>
      <c r="R53" t="n">
        <v>27.58</v>
      </c>
      <c r="S53" t="n">
        <v>21.88</v>
      </c>
      <c r="T53" t="n">
        <v>1831.69</v>
      </c>
      <c r="U53" t="n">
        <v>0.79</v>
      </c>
      <c r="V53" t="n">
        <v>0.86</v>
      </c>
      <c r="W53" t="n">
        <v>1</v>
      </c>
      <c r="X53" t="n">
        <v>0.11</v>
      </c>
      <c r="Y53" t="n">
        <v>1</v>
      </c>
      <c r="Z53" t="n">
        <v>10</v>
      </c>
      <c r="AA53" t="n">
        <v>219.952954981667</v>
      </c>
      <c r="AB53" t="n">
        <v>300.9493366453023</v>
      </c>
      <c r="AC53" t="n">
        <v>272.2271543410103</v>
      </c>
      <c r="AD53" t="n">
        <v>219952.954981667</v>
      </c>
      <c r="AE53" t="n">
        <v>300949.3366453022</v>
      </c>
      <c r="AF53" t="n">
        <v>3.810630345717405e-06</v>
      </c>
      <c r="AG53" t="n">
        <v>6.7578125</v>
      </c>
      <c r="AH53" t="n">
        <v>272227.1543410103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9.703799999999999</v>
      </c>
      <c r="E54" t="n">
        <v>10.31</v>
      </c>
      <c r="F54" t="n">
        <v>7.15</v>
      </c>
      <c r="G54" t="n">
        <v>71.48999999999999</v>
      </c>
      <c r="H54" t="n">
        <v>0.86</v>
      </c>
      <c r="I54" t="n">
        <v>6</v>
      </c>
      <c r="J54" t="n">
        <v>288.58</v>
      </c>
      <c r="K54" t="n">
        <v>59.89</v>
      </c>
      <c r="L54" t="n">
        <v>14</v>
      </c>
      <c r="M54" t="n">
        <v>2</v>
      </c>
      <c r="N54" t="n">
        <v>79.69</v>
      </c>
      <c r="O54" t="n">
        <v>35826</v>
      </c>
      <c r="P54" t="n">
        <v>96.84999999999999</v>
      </c>
      <c r="Q54" t="n">
        <v>605.84</v>
      </c>
      <c r="R54" t="n">
        <v>26.94</v>
      </c>
      <c r="S54" t="n">
        <v>21.88</v>
      </c>
      <c r="T54" t="n">
        <v>1518.94</v>
      </c>
      <c r="U54" t="n">
        <v>0.8100000000000001</v>
      </c>
      <c r="V54" t="n">
        <v>0.87</v>
      </c>
      <c r="W54" t="n">
        <v>1</v>
      </c>
      <c r="X54" t="n">
        <v>0.09</v>
      </c>
      <c r="Y54" t="n">
        <v>1</v>
      </c>
      <c r="Z54" t="n">
        <v>10</v>
      </c>
      <c r="AA54" t="n">
        <v>219.0226006521447</v>
      </c>
      <c r="AB54" t="n">
        <v>299.6763848073143</v>
      </c>
      <c r="AC54" t="n">
        <v>271.0756912398404</v>
      </c>
      <c r="AD54" t="n">
        <v>219022.6006521447</v>
      </c>
      <c r="AE54" t="n">
        <v>299676.3848073143</v>
      </c>
      <c r="AF54" t="n">
        <v>3.837044178558945e-06</v>
      </c>
      <c r="AG54" t="n">
        <v>6.712239583333333</v>
      </c>
      <c r="AH54" t="n">
        <v>271075.6912398404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9.6991</v>
      </c>
      <c r="E55" t="n">
        <v>10.31</v>
      </c>
      <c r="F55" t="n">
        <v>7.15</v>
      </c>
      <c r="G55" t="n">
        <v>71.54000000000001</v>
      </c>
      <c r="H55" t="n">
        <v>0.88</v>
      </c>
      <c r="I55" t="n">
        <v>6</v>
      </c>
      <c r="J55" t="n">
        <v>289.09</v>
      </c>
      <c r="K55" t="n">
        <v>59.89</v>
      </c>
      <c r="L55" t="n">
        <v>14.25</v>
      </c>
      <c r="M55" t="n">
        <v>3</v>
      </c>
      <c r="N55" t="n">
        <v>79.95</v>
      </c>
      <c r="O55" t="n">
        <v>35888.47</v>
      </c>
      <c r="P55" t="n">
        <v>96.47</v>
      </c>
      <c r="Q55" t="n">
        <v>605.84</v>
      </c>
      <c r="R55" t="n">
        <v>26.99</v>
      </c>
      <c r="S55" t="n">
        <v>21.88</v>
      </c>
      <c r="T55" t="n">
        <v>1543.4</v>
      </c>
      <c r="U55" t="n">
        <v>0.8100000000000001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218.8461198632304</v>
      </c>
      <c r="AB55" t="n">
        <v>299.4349160061389</v>
      </c>
      <c r="AC55" t="n">
        <v>270.8572678821455</v>
      </c>
      <c r="AD55" t="n">
        <v>218846.1198632304</v>
      </c>
      <c r="AE55" t="n">
        <v>299434.9160061389</v>
      </c>
      <c r="AF55" t="n">
        <v>3.835185720260214e-06</v>
      </c>
      <c r="AG55" t="n">
        <v>6.712239583333333</v>
      </c>
      <c r="AH55" t="n">
        <v>270857.2678821455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9.6972</v>
      </c>
      <c r="E56" t="n">
        <v>10.31</v>
      </c>
      <c r="F56" t="n">
        <v>7.16</v>
      </c>
      <c r="G56" t="n">
        <v>71.56</v>
      </c>
      <c r="H56" t="n">
        <v>0.89</v>
      </c>
      <c r="I56" t="n">
        <v>6</v>
      </c>
      <c r="J56" t="n">
        <v>289.6</v>
      </c>
      <c r="K56" t="n">
        <v>59.89</v>
      </c>
      <c r="L56" t="n">
        <v>14.5</v>
      </c>
      <c r="M56" t="n">
        <v>2</v>
      </c>
      <c r="N56" t="n">
        <v>80.20999999999999</v>
      </c>
      <c r="O56" t="n">
        <v>35951.04</v>
      </c>
      <c r="P56" t="n">
        <v>96.29000000000001</v>
      </c>
      <c r="Q56" t="n">
        <v>605.84</v>
      </c>
      <c r="R56" t="n">
        <v>27.1</v>
      </c>
      <c r="S56" t="n">
        <v>21.88</v>
      </c>
      <c r="T56" t="n">
        <v>1594.71</v>
      </c>
      <c r="U56" t="n">
        <v>0.8100000000000001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218.7899866436402</v>
      </c>
      <c r="AB56" t="n">
        <v>299.3581120586728</v>
      </c>
      <c r="AC56" t="n">
        <v>270.7877939956305</v>
      </c>
      <c r="AD56" t="n">
        <v>218789.9866436402</v>
      </c>
      <c r="AE56" t="n">
        <v>299358.1120586728</v>
      </c>
      <c r="AF56" t="n">
        <v>3.834434428607535e-06</v>
      </c>
      <c r="AG56" t="n">
        <v>6.712239583333333</v>
      </c>
      <c r="AH56" t="n">
        <v>270787.7939956305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9.6957</v>
      </c>
      <c r="E57" t="n">
        <v>10.31</v>
      </c>
      <c r="F57" t="n">
        <v>7.16</v>
      </c>
      <c r="G57" t="n">
        <v>71.58</v>
      </c>
      <c r="H57" t="n">
        <v>0.91</v>
      </c>
      <c r="I57" t="n">
        <v>6</v>
      </c>
      <c r="J57" t="n">
        <v>290.1</v>
      </c>
      <c r="K57" t="n">
        <v>59.89</v>
      </c>
      <c r="L57" t="n">
        <v>14.75</v>
      </c>
      <c r="M57" t="n">
        <v>2</v>
      </c>
      <c r="N57" t="n">
        <v>80.47</v>
      </c>
      <c r="O57" t="n">
        <v>36013.72</v>
      </c>
      <c r="P57" t="n">
        <v>96.04000000000001</v>
      </c>
      <c r="Q57" t="n">
        <v>605.84</v>
      </c>
      <c r="R57" t="n">
        <v>27.17</v>
      </c>
      <c r="S57" t="n">
        <v>21.88</v>
      </c>
      <c r="T57" t="n">
        <v>1632.23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218.6613579602206</v>
      </c>
      <c r="AB57" t="n">
        <v>299.1821166193212</v>
      </c>
      <c r="AC57" t="n">
        <v>270.6285953139994</v>
      </c>
      <c r="AD57" t="n">
        <v>218661.3579602206</v>
      </c>
      <c r="AE57" t="n">
        <v>299182.1166193212</v>
      </c>
      <c r="AF57" t="n">
        <v>3.833841303618579e-06</v>
      </c>
      <c r="AG57" t="n">
        <v>6.712239583333333</v>
      </c>
      <c r="AH57" t="n">
        <v>270628.5953139994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9.692299999999999</v>
      </c>
      <c r="E58" t="n">
        <v>10.32</v>
      </c>
      <c r="F58" t="n">
        <v>7.16</v>
      </c>
      <c r="G58" t="n">
        <v>71.61</v>
      </c>
      <c r="H58" t="n">
        <v>0.92</v>
      </c>
      <c r="I58" t="n">
        <v>6</v>
      </c>
      <c r="J58" t="n">
        <v>290.61</v>
      </c>
      <c r="K58" t="n">
        <v>59.89</v>
      </c>
      <c r="L58" t="n">
        <v>15</v>
      </c>
      <c r="M58" t="n">
        <v>1</v>
      </c>
      <c r="N58" t="n">
        <v>80.73</v>
      </c>
      <c r="O58" t="n">
        <v>36076.5</v>
      </c>
      <c r="P58" t="n">
        <v>96.01000000000001</v>
      </c>
      <c r="Q58" t="n">
        <v>605.84</v>
      </c>
      <c r="R58" t="n">
        <v>27.29</v>
      </c>
      <c r="S58" t="n">
        <v>21.88</v>
      </c>
      <c r="T58" t="n">
        <v>1692.3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218.6709757126144</v>
      </c>
      <c r="AB58" t="n">
        <v>299.1952760524516</v>
      </c>
      <c r="AC58" t="n">
        <v>270.6404988293013</v>
      </c>
      <c r="AD58" t="n">
        <v>218670.9757126144</v>
      </c>
      <c r="AE58" t="n">
        <v>299195.2760524516</v>
      </c>
      <c r="AF58" t="n">
        <v>3.832496886976943e-06</v>
      </c>
      <c r="AG58" t="n">
        <v>6.71875</v>
      </c>
      <c r="AH58" t="n">
        <v>270640.4988293013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9.6957</v>
      </c>
      <c r="E59" t="n">
        <v>10.31</v>
      </c>
      <c r="F59" t="n">
        <v>7.16</v>
      </c>
      <c r="G59" t="n">
        <v>71.58</v>
      </c>
      <c r="H59" t="n">
        <v>0.93</v>
      </c>
      <c r="I59" t="n">
        <v>6</v>
      </c>
      <c r="J59" t="n">
        <v>291.12</v>
      </c>
      <c r="K59" t="n">
        <v>59.89</v>
      </c>
      <c r="L59" t="n">
        <v>15.25</v>
      </c>
      <c r="M59" t="n">
        <v>1</v>
      </c>
      <c r="N59" t="n">
        <v>80.98999999999999</v>
      </c>
      <c r="O59" t="n">
        <v>36139.39</v>
      </c>
      <c r="P59" t="n">
        <v>96.14</v>
      </c>
      <c r="Q59" t="n">
        <v>605.84</v>
      </c>
      <c r="R59" t="n">
        <v>27.11</v>
      </c>
      <c r="S59" t="n">
        <v>21.88</v>
      </c>
      <c r="T59" t="n">
        <v>1600.62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218.717485507143</v>
      </c>
      <c r="AB59" t="n">
        <v>299.258912805193</v>
      </c>
      <c r="AC59" t="n">
        <v>270.6980621796758</v>
      </c>
      <c r="AD59" t="n">
        <v>218717.485507143</v>
      </c>
      <c r="AE59" t="n">
        <v>299258.912805193</v>
      </c>
      <c r="AF59" t="n">
        <v>3.833841303618579e-06</v>
      </c>
      <c r="AG59" t="n">
        <v>6.712239583333333</v>
      </c>
      <c r="AH59" t="n">
        <v>270698.0621796758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9.702199999999999</v>
      </c>
      <c r="E60" t="n">
        <v>10.31</v>
      </c>
      <c r="F60" t="n">
        <v>7.15</v>
      </c>
      <c r="G60" t="n">
        <v>71.51000000000001</v>
      </c>
      <c r="H60" t="n">
        <v>0.95</v>
      </c>
      <c r="I60" t="n">
        <v>6</v>
      </c>
      <c r="J60" t="n">
        <v>291.63</v>
      </c>
      <c r="K60" t="n">
        <v>59.89</v>
      </c>
      <c r="L60" t="n">
        <v>15.5</v>
      </c>
      <c r="M60" t="n">
        <v>1</v>
      </c>
      <c r="N60" t="n">
        <v>81.25</v>
      </c>
      <c r="O60" t="n">
        <v>36202.38</v>
      </c>
      <c r="P60" t="n">
        <v>96.2</v>
      </c>
      <c r="Q60" t="n">
        <v>605.84</v>
      </c>
      <c r="R60" t="n">
        <v>26.88</v>
      </c>
      <c r="S60" t="n">
        <v>21.88</v>
      </c>
      <c r="T60" t="n">
        <v>1484.58</v>
      </c>
      <c r="U60" t="n">
        <v>0.8100000000000001</v>
      </c>
      <c r="V60" t="n">
        <v>0.87</v>
      </c>
      <c r="W60" t="n">
        <v>1</v>
      </c>
      <c r="X60" t="n">
        <v>0.09</v>
      </c>
      <c r="Y60" t="n">
        <v>1</v>
      </c>
      <c r="Z60" t="n">
        <v>10</v>
      </c>
      <c r="AA60" t="n">
        <v>218.670515550916</v>
      </c>
      <c r="AB60" t="n">
        <v>299.1946464389151</v>
      </c>
      <c r="AC60" t="n">
        <v>270.639929305197</v>
      </c>
      <c r="AD60" t="n">
        <v>218670.515550916</v>
      </c>
      <c r="AE60" t="n">
        <v>299194.646438915</v>
      </c>
      <c r="AF60" t="n">
        <v>3.836411511904058e-06</v>
      </c>
      <c r="AG60" t="n">
        <v>6.712239583333333</v>
      </c>
      <c r="AH60" t="n">
        <v>270639.929305197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9.6972</v>
      </c>
      <c r="E61" t="n">
        <v>10.31</v>
      </c>
      <c r="F61" t="n">
        <v>7.16</v>
      </c>
      <c r="G61" t="n">
        <v>71.56</v>
      </c>
      <c r="H61" t="n">
        <v>0.96</v>
      </c>
      <c r="I61" t="n">
        <v>6</v>
      </c>
      <c r="J61" t="n">
        <v>292.15</v>
      </c>
      <c r="K61" t="n">
        <v>59.89</v>
      </c>
      <c r="L61" t="n">
        <v>15.75</v>
      </c>
      <c r="M61" t="n">
        <v>1</v>
      </c>
      <c r="N61" t="n">
        <v>81.51000000000001</v>
      </c>
      <c r="O61" t="n">
        <v>36265.48</v>
      </c>
      <c r="P61" t="n">
        <v>96.43000000000001</v>
      </c>
      <c r="Q61" t="n">
        <v>605.84</v>
      </c>
      <c r="R61" t="n">
        <v>27.07</v>
      </c>
      <c r="S61" t="n">
        <v>21.88</v>
      </c>
      <c r="T61" t="n">
        <v>1581.46</v>
      </c>
      <c r="U61" t="n">
        <v>0.8100000000000001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218.8685530544984</v>
      </c>
      <c r="AB61" t="n">
        <v>299.4656100881144</v>
      </c>
      <c r="AC61" t="n">
        <v>270.8850325640166</v>
      </c>
      <c r="AD61" t="n">
        <v>218868.5530544984</v>
      </c>
      <c r="AE61" t="n">
        <v>299465.6100881144</v>
      </c>
      <c r="AF61" t="n">
        <v>3.834434428607535e-06</v>
      </c>
      <c r="AG61" t="n">
        <v>6.712239583333333</v>
      </c>
      <c r="AH61" t="n">
        <v>270885.0325640166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9.693099999999999</v>
      </c>
      <c r="E62" t="n">
        <v>10.32</v>
      </c>
      <c r="F62" t="n">
        <v>7.16</v>
      </c>
      <c r="G62" t="n">
        <v>71.59999999999999</v>
      </c>
      <c r="H62" t="n">
        <v>0.97</v>
      </c>
      <c r="I62" t="n">
        <v>6</v>
      </c>
      <c r="J62" t="n">
        <v>292.66</v>
      </c>
      <c r="K62" t="n">
        <v>59.89</v>
      </c>
      <c r="L62" t="n">
        <v>16</v>
      </c>
      <c r="M62" t="n">
        <v>0</v>
      </c>
      <c r="N62" t="n">
        <v>81.77</v>
      </c>
      <c r="O62" t="n">
        <v>36328.69</v>
      </c>
      <c r="P62" t="n">
        <v>96.63</v>
      </c>
      <c r="Q62" t="n">
        <v>605.9</v>
      </c>
      <c r="R62" t="n">
        <v>27.11</v>
      </c>
      <c r="S62" t="n">
        <v>21.88</v>
      </c>
      <c r="T62" t="n">
        <v>1601.45</v>
      </c>
      <c r="U62" t="n">
        <v>0.8100000000000001</v>
      </c>
      <c r="V62" t="n">
        <v>0.86</v>
      </c>
      <c r="W62" t="n">
        <v>1.01</v>
      </c>
      <c r="X62" t="n">
        <v>0.1</v>
      </c>
      <c r="Y62" t="n">
        <v>1</v>
      </c>
      <c r="Z62" t="n">
        <v>10</v>
      </c>
      <c r="AA62" t="n">
        <v>219.0128332310321</v>
      </c>
      <c r="AB62" t="n">
        <v>299.6630205908398</v>
      </c>
      <c r="AC62" t="n">
        <v>271.0636024854294</v>
      </c>
      <c r="AD62" t="n">
        <v>219012.8332310321</v>
      </c>
      <c r="AE62" t="n">
        <v>299663.0205908398</v>
      </c>
      <c r="AF62" t="n">
        <v>3.832813220304386e-06</v>
      </c>
      <c r="AG62" t="n">
        <v>6.71875</v>
      </c>
      <c r="AH62" t="n">
        <v>271063.6024854294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7.5127</v>
      </c>
      <c r="E2" t="n">
        <v>13.31</v>
      </c>
      <c r="F2" t="n">
        <v>8.57</v>
      </c>
      <c r="G2" t="n">
        <v>6.86</v>
      </c>
      <c r="H2" t="n">
        <v>0.11</v>
      </c>
      <c r="I2" t="n">
        <v>75</v>
      </c>
      <c r="J2" t="n">
        <v>159.12</v>
      </c>
      <c r="K2" t="n">
        <v>50.28</v>
      </c>
      <c r="L2" t="n">
        <v>1</v>
      </c>
      <c r="M2" t="n">
        <v>73</v>
      </c>
      <c r="N2" t="n">
        <v>27.84</v>
      </c>
      <c r="O2" t="n">
        <v>19859.16</v>
      </c>
      <c r="P2" t="n">
        <v>102.98</v>
      </c>
      <c r="Q2" t="n">
        <v>605.88</v>
      </c>
      <c r="R2" t="n">
        <v>71.18000000000001</v>
      </c>
      <c r="S2" t="n">
        <v>21.88</v>
      </c>
      <c r="T2" t="n">
        <v>23293.83</v>
      </c>
      <c r="U2" t="n">
        <v>0.31</v>
      </c>
      <c r="V2" t="n">
        <v>0.72</v>
      </c>
      <c r="W2" t="n">
        <v>1.11</v>
      </c>
      <c r="X2" t="n">
        <v>1.51</v>
      </c>
      <c r="Y2" t="n">
        <v>1</v>
      </c>
      <c r="Z2" t="n">
        <v>10</v>
      </c>
      <c r="AA2" t="n">
        <v>268.3598005329655</v>
      </c>
      <c r="AB2" t="n">
        <v>367.1817182880353</v>
      </c>
      <c r="AC2" t="n">
        <v>332.1384104374027</v>
      </c>
      <c r="AD2" t="n">
        <v>268359.8005329655</v>
      </c>
      <c r="AE2" t="n">
        <v>367181.7182880352</v>
      </c>
      <c r="AF2" t="n">
        <v>3.457861918989795e-06</v>
      </c>
      <c r="AG2" t="n">
        <v>8.665364583333334</v>
      </c>
      <c r="AH2" t="n">
        <v>332138.4104374027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8.0884</v>
      </c>
      <c r="E3" t="n">
        <v>12.36</v>
      </c>
      <c r="F3" t="n">
        <v>8.199999999999999</v>
      </c>
      <c r="G3" t="n">
        <v>8.630000000000001</v>
      </c>
      <c r="H3" t="n">
        <v>0.14</v>
      </c>
      <c r="I3" t="n">
        <v>57</v>
      </c>
      <c r="J3" t="n">
        <v>159.48</v>
      </c>
      <c r="K3" t="n">
        <v>50.28</v>
      </c>
      <c r="L3" t="n">
        <v>1.25</v>
      </c>
      <c r="M3" t="n">
        <v>55</v>
      </c>
      <c r="N3" t="n">
        <v>27.95</v>
      </c>
      <c r="O3" t="n">
        <v>19902.91</v>
      </c>
      <c r="P3" t="n">
        <v>97.72</v>
      </c>
      <c r="Q3" t="n">
        <v>605.89</v>
      </c>
      <c r="R3" t="n">
        <v>59.78</v>
      </c>
      <c r="S3" t="n">
        <v>21.88</v>
      </c>
      <c r="T3" t="n">
        <v>17681.13</v>
      </c>
      <c r="U3" t="n">
        <v>0.37</v>
      </c>
      <c r="V3" t="n">
        <v>0.75</v>
      </c>
      <c r="W3" t="n">
        <v>1.08</v>
      </c>
      <c r="X3" t="n">
        <v>1.14</v>
      </c>
      <c r="Y3" t="n">
        <v>1</v>
      </c>
      <c r="Z3" t="n">
        <v>10</v>
      </c>
      <c r="AA3" t="n">
        <v>244.7512065026212</v>
      </c>
      <c r="AB3" t="n">
        <v>334.8793983978997</v>
      </c>
      <c r="AC3" t="n">
        <v>302.9189786210915</v>
      </c>
      <c r="AD3" t="n">
        <v>244751.2065026211</v>
      </c>
      <c r="AE3" t="n">
        <v>334879.3983978997</v>
      </c>
      <c r="AF3" t="n">
        <v>3.722838705865676e-06</v>
      </c>
      <c r="AG3" t="n">
        <v>8.046875</v>
      </c>
      <c r="AH3" t="n">
        <v>302918.9786210915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8.4396</v>
      </c>
      <c r="E4" t="n">
        <v>11.85</v>
      </c>
      <c r="F4" t="n">
        <v>8.01</v>
      </c>
      <c r="G4" t="n">
        <v>10.23</v>
      </c>
      <c r="H4" t="n">
        <v>0.17</v>
      </c>
      <c r="I4" t="n">
        <v>47</v>
      </c>
      <c r="J4" t="n">
        <v>159.83</v>
      </c>
      <c r="K4" t="n">
        <v>50.28</v>
      </c>
      <c r="L4" t="n">
        <v>1.5</v>
      </c>
      <c r="M4" t="n">
        <v>45</v>
      </c>
      <c r="N4" t="n">
        <v>28.05</v>
      </c>
      <c r="O4" t="n">
        <v>19946.71</v>
      </c>
      <c r="P4" t="n">
        <v>94.64</v>
      </c>
      <c r="Q4" t="n">
        <v>606.12</v>
      </c>
      <c r="R4" t="n">
        <v>53.83</v>
      </c>
      <c r="S4" t="n">
        <v>21.88</v>
      </c>
      <c r="T4" t="n">
        <v>14755.58</v>
      </c>
      <c r="U4" t="n">
        <v>0.41</v>
      </c>
      <c r="V4" t="n">
        <v>0.77</v>
      </c>
      <c r="W4" t="n">
        <v>1.07</v>
      </c>
      <c r="X4" t="n">
        <v>0.95</v>
      </c>
      <c r="Y4" t="n">
        <v>1</v>
      </c>
      <c r="Z4" t="n">
        <v>10</v>
      </c>
      <c r="AA4" t="n">
        <v>226.7382389406466</v>
      </c>
      <c r="AB4" t="n">
        <v>310.2332615035751</v>
      </c>
      <c r="AC4" t="n">
        <v>280.625034440883</v>
      </c>
      <c r="AD4" t="n">
        <v>226738.2389406466</v>
      </c>
      <c r="AE4" t="n">
        <v>310233.2615035751</v>
      </c>
      <c r="AF4" t="n">
        <v>3.88448513204391e-06</v>
      </c>
      <c r="AG4" t="n">
        <v>7.71484375</v>
      </c>
      <c r="AH4" t="n">
        <v>280625.034440883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8.779400000000001</v>
      </c>
      <c r="E5" t="n">
        <v>11.39</v>
      </c>
      <c r="F5" t="n">
        <v>7.81</v>
      </c>
      <c r="G5" t="n">
        <v>12.01</v>
      </c>
      <c r="H5" t="n">
        <v>0.19</v>
      </c>
      <c r="I5" t="n">
        <v>39</v>
      </c>
      <c r="J5" t="n">
        <v>160.19</v>
      </c>
      <c r="K5" t="n">
        <v>50.28</v>
      </c>
      <c r="L5" t="n">
        <v>1.75</v>
      </c>
      <c r="M5" t="n">
        <v>37</v>
      </c>
      <c r="N5" t="n">
        <v>28.16</v>
      </c>
      <c r="O5" t="n">
        <v>19990.53</v>
      </c>
      <c r="P5" t="n">
        <v>91.48999999999999</v>
      </c>
      <c r="Q5" t="n">
        <v>605.9400000000001</v>
      </c>
      <c r="R5" t="n">
        <v>47.71</v>
      </c>
      <c r="S5" t="n">
        <v>21.88</v>
      </c>
      <c r="T5" t="n">
        <v>11738.82</v>
      </c>
      <c r="U5" t="n">
        <v>0.46</v>
      </c>
      <c r="V5" t="n">
        <v>0.79</v>
      </c>
      <c r="W5" t="n">
        <v>1.05</v>
      </c>
      <c r="X5" t="n">
        <v>0.75</v>
      </c>
      <c r="Y5" t="n">
        <v>1</v>
      </c>
      <c r="Z5" t="n">
        <v>10</v>
      </c>
      <c r="AA5" t="n">
        <v>220.848223710758</v>
      </c>
      <c r="AB5" t="n">
        <v>302.1742828169128</v>
      </c>
      <c r="AC5" t="n">
        <v>273.3351933692255</v>
      </c>
      <c r="AD5" t="n">
        <v>220848.223710758</v>
      </c>
      <c r="AE5" t="n">
        <v>302174.2828169127</v>
      </c>
      <c r="AF5" t="n">
        <v>4.040884493135492e-06</v>
      </c>
      <c r="AG5" t="n">
        <v>7.415364583333333</v>
      </c>
      <c r="AH5" t="n">
        <v>273335.1933692255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9.014200000000001</v>
      </c>
      <c r="E6" t="n">
        <v>11.09</v>
      </c>
      <c r="F6" t="n">
        <v>7.71</v>
      </c>
      <c r="G6" t="n">
        <v>14.01</v>
      </c>
      <c r="H6" t="n">
        <v>0.22</v>
      </c>
      <c r="I6" t="n">
        <v>33</v>
      </c>
      <c r="J6" t="n">
        <v>160.54</v>
      </c>
      <c r="K6" t="n">
        <v>50.28</v>
      </c>
      <c r="L6" t="n">
        <v>2</v>
      </c>
      <c r="M6" t="n">
        <v>31</v>
      </c>
      <c r="N6" t="n">
        <v>28.26</v>
      </c>
      <c r="O6" t="n">
        <v>20034.4</v>
      </c>
      <c r="P6" t="n">
        <v>89.45</v>
      </c>
      <c r="Q6" t="n">
        <v>605.97</v>
      </c>
      <c r="R6" t="n">
        <v>44.31</v>
      </c>
      <c r="S6" t="n">
        <v>21.88</v>
      </c>
      <c r="T6" t="n">
        <v>10065.46</v>
      </c>
      <c r="U6" t="n">
        <v>0.49</v>
      </c>
      <c r="V6" t="n">
        <v>0.8</v>
      </c>
      <c r="W6" t="n">
        <v>1.04</v>
      </c>
      <c r="X6" t="n">
        <v>0.65</v>
      </c>
      <c r="Y6" t="n">
        <v>1</v>
      </c>
      <c r="Z6" t="n">
        <v>10</v>
      </c>
      <c r="AA6" t="n">
        <v>205.7375477783009</v>
      </c>
      <c r="AB6" t="n">
        <v>281.4991893701621</v>
      </c>
      <c r="AC6" t="n">
        <v>254.6333018233502</v>
      </c>
      <c r="AD6" t="n">
        <v>205737.5477783009</v>
      </c>
      <c r="AE6" t="n">
        <v>281499.1893701621</v>
      </c>
      <c r="AF6" t="n">
        <v>4.148955623165815e-06</v>
      </c>
      <c r="AG6" t="n">
        <v>7.220052083333333</v>
      </c>
      <c r="AH6" t="n">
        <v>254633.3018233502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9.1846</v>
      </c>
      <c r="E7" t="n">
        <v>10.89</v>
      </c>
      <c r="F7" t="n">
        <v>7.63</v>
      </c>
      <c r="G7" t="n">
        <v>15.78</v>
      </c>
      <c r="H7" t="n">
        <v>0.25</v>
      </c>
      <c r="I7" t="n">
        <v>29</v>
      </c>
      <c r="J7" t="n">
        <v>160.9</v>
      </c>
      <c r="K7" t="n">
        <v>50.28</v>
      </c>
      <c r="L7" t="n">
        <v>2.25</v>
      </c>
      <c r="M7" t="n">
        <v>27</v>
      </c>
      <c r="N7" t="n">
        <v>28.37</v>
      </c>
      <c r="O7" t="n">
        <v>20078.3</v>
      </c>
      <c r="P7" t="n">
        <v>87.67</v>
      </c>
      <c r="Q7" t="n">
        <v>605.98</v>
      </c>
      <c r="R7" t="n">
        <v>41.99</v>
      </c>
      <c r="S7" t="n">
        <v>21.88</v>
      </c>
      <c r="T7" t="n">
        <v>8929.02</v>
      </c>
      <c r="U7" t="n">
        <v>0.52</v>
      </c>
      <c r="V7" t="n">
        <v>0.8100000000000001</v>
      </c>
      <c r="W7" t="n">
        <v>1.03</v>
      </c>
      <c r="X7" t="n">
        <v>0.57</v>
      </c>
      <c r="Y7" t="n">
        <v>1</v>
      </c>
      <c r="Z7" t="n">
        <v>10</v>
      </c>
      <c r="AA7" t="n">
        <v>203.1007714796817</v>
      </c>
      <c r="AB7" t="n">
        <v>277.8914357120327</v>
      </c>
      <c r="AC7" t="n">
        <v>251.3698671108374</v>
      </c>
      <c r="AD7" t="n">
        <v>203100.7714796817</v>
      </c>
      <c r="AE7" t="n">
        <v>277891.4357120327</v>
      </c>
      <c r="AF7" t="n">
        <v>4.227385438145231e-06</v>
      </c>
      <c r="AG7" t="n">
        <v>7.08984375</v>
      </c>
      <c r="AH7" t="n">
        <v>251369.8671108375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9.3233</v>
      </c>
      <c r="E8" t="n">
        <v>10.73</v>
      </c>
      <c r="F8" t="n">
        <v>7.56</v>
      </c>
      <c r="G8" t="n">
        <v>17.45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86.28</v>
      </c>
      <c r="Q8" t="n">
        <v>605.9299999999999</v>
      </c>
      <c r="R8" t="n">
        <v>39.96</v>
      </c>
      <c r="S8" t="n">
        <v>21.88</v>
      </c>
      <c r="T8" t="n">
        <v>7927.5</v>
      </c>
      <c r="U8" t="n">
        <v>0.55</v>
      </c>
      <c r="V8" t="n">
        <v>0.82</v>
      </c>
      <c r="W8" t="n">
        <v>1.03</v>
      </c>
      <c r="X8" t="n">
        <v>0.5</v>
      </c>
      <c r="Y8" t="n">
        <v>1</v>
      </c>
      <c r="Z8" t="n">
        <v>10</v>
      </c>
      <c r="AA8" t="n">
        <v>200.8770799093707</v>
      </c>
      <c r="AB8" t="n">
        <v>274.8488828031864</v>
      </c>
      <c r="AC8" t="n">
        <v>248.6176911813606</v>
      </c>
      <c r="AD8" t="n">
        <v>200877.0799093707</v>
      </c>
      <c r="AE8" t="n">
        <v>274848.8828031864</v>
      </c>
      <c r="AF8" t="n">
        <v>4.291224730032819e-06</v>
      </c>
      <c r="AG8" t="n">
        <v>6.985677083333333</v>
      </c>
      <c r="AH8" t="n">
        <v>248617.6911813606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9.465199999999999</v>
      </c>
      <c r="E9" t="n">
        <v>10.56</v>
      </c>
      <c r="F9" t="n">
        <v>7.5</v>
      </c>
      <c r="G9" t="n">
        <v>19.56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84.45999999999999</v>
      </c>
      <c r="Q9" t="n">
        <v>605.87</v>
      </c>
      <c r="R9" t="n">
        <v>37.93</v>
      </c>
      <c r="S9" t="n">
        <v>21.88</v>
      </c>
      <c r="T9" t="n">
        <v>6928.33</v>
      </c>
      <c r="U9" t="n">
        <v>0.58</v>
      </c>
      <c r="V9" t="n">
        <v>0.82</v>
      </c>
      <c r="W9" t="n">
        <v>1.03</v>
      </c>
      <c r="X9" t="n">
        <v>0.44</v>
      </c>
      <c r="Y9" t="n">
        <v>1</v>
      </c>
      <c r="Z9" t="n">
        <v>10</v>
      </c>
      <c r="AA9" t="n">
        <v>198.639062634463</v>
      </c>
      <c r="AB9" t="n">
        <v>271.7867288333053</v>
      </c>
      <c r="AC9" t="n">
        <v>245.847784888604</v>
      </c>
      <c r="AD9" t="n">
        <v>198639.062634463</v>
      </c>
      <c r="AE9" t="n">
        <v>271786.7288333054</v>
      </c>
      <c r="AF9" t="n">
        <v>4.356536882295608e-06</v>
      </c>
      <c r="AG9" t="n">
        <v>6.875</v>
      </c>
      <c r="AH9" t="n">
        <v>245847.784888604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9.567299999999999</v>
      </c>
      <c r="E10" t="n">
        <v>10.45</v>
      </c>
      <c r="F10" t="n">
        <v>7.45</v>
      </c>
      <c r="G10" t="n">
        <v>21.29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83.15000000000001</v>
      </c>
      <c r="Q10" t="n">
        <v>605.86</v>
      </c>
      <c r="R10" t="n">
        <v>36.39</v>
      </c>
      <c r="S10" t="n">
        <v>21.88</v>
      </c>
      <c r="T10" t="n">
        <v>6167.71</v>
      </c>
      <c r="U10" t="n">
        <v>0.6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197.0527128802832</v>
      </c>
      <c r="AB10" t="n">
        <v>269.6162151148258</v>
      </c>
      <c r="AC10" t="n">
        <v>243.8844219530802</v>
      </c>
      <c r="AD10" t="n">
        <v>197052.7128802832</v>
      </c>
      <c r="AE10" t="n">
        <v>269616.2151148258</v>
      </c>
      <c r="AF10" t="n">
        <v>4.403530333641842e-06</v>
      </c>
      <c r="AG10" t="n">
        <v>6.803385416666667</v>
      </c>
      <c r="AH10" t="n">
        <v>243884.4219530802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9.611800000000001</v>
      </c>
      <c r="E11" t="n">
        <v>10.4</v>
      </c>
      <c r="F11" t="n">
        <v>7.43</v>
      </c>
      <c r="G11" t="n">
        <v>22.3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82.18000000000001</v>
      </c>
      <c r="Q11" t="n">
        <v>605.88</v>
      </c>
      <c r="R11" t="n">
        <v>35.63</v>
      </c>
      <c r="S11" t="n">
        <v>21.88</v>
      </c>
      <c r="T11" t="n">
        <v>5793.65</v>
      </c>
      <c r="U11" t="n">
        <v>0.61</v>
      </c>
      <c r="V11" t="n">
        <v>0.83</v>
      </c>
      <c r="W11" t="n">
        <v>1.03</v>
      </c>
      <c r="X11" t="n">
        <v>0.38</v>
      </c>
      <c r="Y11" t="n">
        <v>1</v>
      </c>
      <c r="Z11" t="n">
        <v>10</v>
      </c>
      <c r="AA11" t="n">
        <v>196.1503277643774</v>
      </c>
      <c r="AB11" t="n">
        <v>268.3815319888224</v>
      </c>
      <c r="AC11" t="n">
        <v>242.7675752517336</v>
      </c>
      <c r="AD11" t="n">
        <v>196150.3277643774</v>
      </c>
      <c r="AE11" t="n">
        <v>268381.5319888224</v>
      </c>
      <c r="AF11" t="n">
        <v>4.424012298234472e-06</v>
      </c>
      <c r="AG11" t="n">
        <v>6.770833333333333</v>
      </c>
      <c r="AH11" t="n">
        <v>242767.5752517336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9.7056</v>
      </c>
      <c r="E12" t="n">
        <v>10.3</v>
      </c>
      <c r="F12" t="n">
        <v>7.4</v>
      </c>
      <c r="G12" t="n">
        <v>24.66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80.84</v>
      </c>
      <c r="Q12" t="n">
        <v>605.9400000000001</v>
      </c>
      <c r="R12" t="n">
        <v>34.79</v>
      </c>
      <c r="S12" t="n">
        <v>21.88</v>
      </c>
      <c r="T12" t="n">
        <v>5381.46</v>
      </c>
      <c r="U12" t="n">
        <v>0.63</v>
      </c>
      <c r="V12" t="n">
        <v>0.84</v>
      </c>
      <c r="W12" t="n">
        <v>1.02</v>
      </c>
      <c r="X12" t="n">
        <v>0.34</v>
      </c>
      <c r="Y12" t="n">
        <v>1</v>
      </c>
      <c r="Z12" t="n">
        <v>10</v>
      </c>
      <c r="AA12" t="n">
        <v>194.6999833940332</v>
      </c>
      <c r="AB12" t="n">
        <v>266.3971068366406</v>
      </c>
      <c r="AC12" t="n">
        <v>240.9725408509172</v>
      </c>
      <c r="AD12" t="n">
        <v>194699.9833940332</v>
      </c>
      <c r="AE12" t="n">
        <v>266397.1068366406</v>
      </c>
      <c r="AF12" t="n">
        <v>4.467185517982531e-06</v>
      </c>
      <c r="AG12" t="n">
        <v>6.705729166666667</v>
      </c>
      <c r="AH12" t="n">
        <v>240972.5408509172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9.762700000000001</v>
      </c>
      <c r="E13" t="n">
        <v>10.24</v>
      </c>
      <c r="F13" t="n">
        <v>7.37</v>
      </c>
      <c r="G13" t="n">
        <v>26.01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79.98999999999999</v>
      </c>
      <c r="Q13" t="n">
        <v>605.84</v>
      </c>
      <c r="R13" t="n">
        <v>33.89</v>
      </c>
      <c r="S13" t="n">
        <v>21.88</v>
      </c>
      <c r="T13" t="n">
        <v>4936.56</v>
      </c>
      <c r="U13" t="n">
        <v>0.65</v>
      </c>
      <c r="V13" t="n">
        <v>0.84</v>
      </c>
      <c r="W13" t="n">
        <v>1.02</v>
      </c>
      <c r="X13" t="n">
        <v>0.31</v>
      </c>
      <c r="Y13" t="n">
        <v>1</v>
      </c>
      <c r="Z13" t="n">
        <v>10</v>
      </c>
      <c r="AA13" t="n">
        <v>193.7832502139285</v>
      </c>
      <c r="AB13" t="n">
        <v>265.1427920562085</v>
      </c>
      <c r="AC13" t="n">
        <v>239.8379361126873</v>
      </c>
      <c r="AD13" t="n">
        <v>193783.2502139285</v>
      </c>
      <c r="AE13" t="n">
        <v>265142.7920562085</v>
      </c>
      <c r="AF13" t="n">
        <v>4.493466870302512e-06</v>
      </c>
      <c r="AG13" t="n">
        <v>6.666666666666667</v>
      </c>
      <c r="AH13" t="n">
        <v>239837.9361126873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9.841200000000001</v>
      </c>
      <c r="E14" t="n">
        <v>10.16</v>
      </c>
      <c r="F14" t="n">
        <v>7.35</v>
      </c>
      <c r="G14" t="n">
        <v>29.41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78.2</v>
      </c>
      <c r="Q14" t="n">
        <v>605.9299999999999</v>
      </c>
      <c r="R14" t="n">
        <v>33.37</v>
      </c>
      <c r="S14" t="n">
        <v>21.88</v>
      </c>
      <c r="T14" t="n">
        <v>4687.25</v>
      </c>
      <c r="U14" t="n">
        <v>0.66</v>
      </c>
      <c r="V14" t="n">
        <v>0.84</v>
      </c>
      <c r="W14" t="n">
        <v>1.01</v>
      </c>
      <c r="X14" t="n">
        <v>0.3</v>
      </c>
      <c r="Y14" t="n">
        <v>1</v>
      </c>
      <c r="Z14" t="n">
        <v>10</v>
      </c>
      <c r="AA14" t="n">
        <v>192.2476265101752</v>
      </c>
      <c r="AB14" t="n">
        <v>263.0416839577978</v>
      </c>
      <c r="AC14" t="n">
        <v>237.9373548222646</v>
      </c>
      <c r="AD14" t="n">
        <v>192247.6265101752</v>
      </c>
      <c r="AE14" t="n">
        <v>263041.6839577978</v>
      </c>
      <c r="AF14" t="n">
        <v>4.529597976381644e-06</v>
      </c>
      <c r="AG14" t="n">
        <v>6.614583333333333</v>
      </c>
      <c r="AH14" t="n">
        <v>237937.3548222645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9.913500000000001</v>
      </c>
      <c r="E15" t="n">
        <v>10.09</v>
      </c>
      <c r="F15" t="n">
        <v>7.31</v>
      </c>
      <c r="G15" t="n">
        <v>31.34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12</v>
      </c>
      <c r="N15" t="n">
        <v>29.23</v>
      </c>
      <c r="O15" t="n">
        <v>20430.81</v>
      </c>
      <c r="P15" t="n">
        <v>77.02</v>
      </c>
      <c r="Q15" t="n">
        <v>605.87</v>
      </c>
      <c r="R15" t="n">
        <v>32.09</v>
      </c>
      <c r="S15" t="n">
        <v>21.88</v>
      </c>
      <c r="T15" t="n">
        <v>4050.1</v>
      </c>
      <c r="U15" t="n">
        <v>0.68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179.4676331417397</v>
      </c>
      <c r="AB15" t="n">
        <v>245.5555332175977</v>
      </c>
      <c r="AC15" t="n">
        <v>222.1200577667368</v>
      </c>
      <c r="AD15" t="n">
        <v>179467.6331417397</v>
      </c>
      <c r="AE15" t="n">
        <v>245555.5332175977</v>
      </c>
      <c r="AF15" t="n">
        <v>4.562875415483826e-06</v>
      </c>
      <c r="AG15" t="n">
        <v>6.569010416666667</v>
      </c>
      <c r="AH15" t="n">
        <v>222120.0577667368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9.902900000000001</v>
      </c>
      <c r="E16" t="n">
        <v>10.1</v>
      </c>
      <c r="F16" t="n">
        <v>7.32</v>
      </c>
      <c r="G16" t="n">
        <v>31.38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12</v>
      </c>
      <c r="N16" t="n">
        <v>29.34</v>
      </c>
      <c r="O16" t="n">
        <v>20475.04</v>
      </c>
      <c r="P16" t="n">
        <v>76</v>
      </c>
      <c r="Q16" t="n">
        <v>605.84</v>
      </c>
      <c r="R16" t="n">
        <v>32.35</v>
      </c>
      <c r="S16" t="n">
        <v>21.88</v>
      </c>
      <c r="T16" t="n">
        <v>4181.72</v>
      </c>
      <c r="U16" t="n">
        <v>0.68</v>
      </c>
      <c r="V16" t="n">
        <v>0.84</v>
      </c>
      <c r="W16" t="n">
        <v>1.01</v>
      </c>
      <c r="X16" t="n">
        <v>0.26</v>
      </c>
      <c r="Y16" t="n">
        <v>1</v>
      </c>
      <c r="Z16" t="n">
        <v>10</v>
      </c>
      <c r="AA16" t="n">
        <v>178.9948373388847</v>
      </c>
      <c r="AB16" t="n">
        <v>244.9086331418531</v>
      </c>
      <c r="AC16" t="n">
        <v>221.5348969262912</v>
      </c>
      <c r="AD16" t="n">
        <v>178994.8373388847</v>
      </c>
      <c r="AE16" t="n">
        <v>244908.6331418531</v>
      </c>
      <c r="AF16" t="n">
        <v>4.557996565490975e-06</v>
      </c>
      <c r="AG16" t="n">
        <v>6.575520833333333</v>
      </c>
      <c r="AH16" t="n">
        <v>221534.8969262912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9.9483</v>
      </c>
      <c r="E17" t="n">
        <v>10.05</v>
      </c>
      <c r="F17" t="n">
        <v>7.31</v>
      </c>
      <c r="G17" t="n">
        <v>33.73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11</v>
      </c>
      <c r="N17" t="n">
        <v>29.45</v>
      </c>
      <c r="O17" t="n">
        <v>20519.3</v>
      </c>
      <c r="P17" t="n">
        <v>75.81</v>
      </c>
      <c r="Q17" t="n">
        <v>605.84</v>
      </c>
      <c r="R17" t="n">
        <v>32.03</v>
      </c>
      <c r="S17" t="n">
        <v>21.88</v>
      </c>
      <c r="T17" t="n">
        <v>4026.11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178.5969445642526</v>
      </c>
      <c r="AB17" t="n">
        <v>244.3642186938113</v>
      </c>
      <c r="AC17" t="n">
        <v>221.0424406290799</v>
      </c>
      <c r="AD17" t="n">
        <v>178596.9445642526</v>
      </c>
      <c r="AE17" t="n">
        <v>244364.2186938113</v>
      </c>
      <c r="AF17" t="n">
        <v>4.578892772064129e-06</v>
      </c>
      <c r="AG17" t="n">
        <v>6.54296875</v>
      </c>
      <c r="AH17" t="n">
        <v>221042.4406290799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10.0056</v>
      </c>
      <c r="E18" t="n">
        <v>9.99</v>
      </c>
      <c r="F18" t="n">
        <v>7.28</v>
      </c>
      <c r="G18" t="n">
        <v>36.42</v>
      </c>
      <c r="H18" t="n">
        <v>0.54</v>
      </c>
      <c r="I18" t="n">
        <v>12</v>
      </c>
      <c r="J18" t="n">
        <v>164.83</v>
      </c>
      <c r="K18" t="n">
        <v>50.28</v>
      </c>
      <c r="L18" t="n">
        <v>5</v>
      </c>
      <c r="M18" t="n">
        <v>10</v>
      </c>
      <c r="N18" t="n">
        <v>29.55</v>
      </c>
      <c r="O18" t="n">
        <v>20563.61</v>
      </c>
      <c r="P18" t="n">
        <v>74.09999999999999</v>
      </c>
      <c r="Q18" t="n">
        <v>605.84</v>
      </c>
      <c r="R18" t="n">
        <v>31.14</v>
      </c>
      <c r="S18" t="n">
        <v>21.88</v>
      </c>
      <c r="T18" t="n">
        <v>3588.59</v>
      </c>
      <c r="U18" t="n">
        <v>0.7</v>
      </c>
      <c r="V18" t="n">
        <v>0.85</v>
      </c>
      <c r="W18" t="n">
        <v>1.01</v>
      </c>
      <c r="X18" t="n">
        <v>0.23</v>
      </c>
      <c r="Y18" t="n">
        <v>1</v>
      </c>
      <c r="Z18" t="n">
        <v>10</v>
      </c>
      <c r="AA18" t="n">
        <v>177.259281942208</v>
      </c>
      <c r="AB18" t="n">
        <v>242.5339696808209</v>
      </c>
      <c r="AC18" t="n">
        <v>219.386868013118</v>
      </c>
      <c r="AD18" t="n">
        <v>177259.281942208</v>
      </c>
      <c r="AE18" t="n">
        <v>242533.9696808209</v>
      </c>
      <c r="AF18" t="n">
        <v>4.605266178157559e-06</v>
      </c>
      <c r="AG18" t="n">
        <v>6.50390625</v>
      </c>
      <c r="AH18" t="n">
        <v>219386.868013118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10.0758</v>
      </c>
      <c r="E19" t="n">
        <v>9.92</v>
      </c>
      <c r="F19" t="n">
        <v>7.25</v>
      </c>
      <c r="G19" t="n">
        <v>39.52</v>
      </c>
      <c r="H19" t="n">
        <v>0.5600000000000001</v>
      </c>
      <c r="I19" t="n">
        <v>11</v>
      </c>
      <c r="J19" t="n">
        <v>165.19</v>
      </c>
      <c r="K19" t="n">
        <v>50.28</v>
      </c>
      <c r="L19" t="n">
        <v>5.25</v>
      </c>
      <c r="M19" t="n">
        <v>9</v>
      </c>
      <c r="N19" t="n">
        <v>29.66</v>
      </c>
      <c r="O19" t="n">
        <v>20607.95</v>
      </c>
      <c r="P19" t="n">
        <v>72.90000000000001</v>
      </c>
      <c r="Q19" t="n">
        <v>605.89</v>
      </c>
      <c r="R19" t="n">
        <v>30.05</v>
      </c>
      <c r="S19" t="n">
        <v>21.88</v>
      </c>
      <c r="T19" t="n">
        <v>3046.39</v>
      </c>
      <c r="U19" t="n">
        <v>0.73</v>
      </c>
      <c r="V19" t="n">
        <v>0.85</v>
      </c>
      <c r="W19" t="n">
        <v>1</v>
      </c>
      <c r="X19" t="n">
        <v>0.19</v>
      </c>
      <c r="Y19" t="n">
        <v>1</v>
      </c>
      <c r="Z19" t="n">
        <v>10</v>
      </c>
      <c r="AA19" t="n">
        <v>175.9698165572134</v>
      </c>
      <c r="AB19" t="n">
        <v>240.7696662538743</v>
      </c>
      <c r="AC19" t="n">
        <v>217.7909472290232</v>
      </c>
      <c r="AD19" t="n">
        <v>175969.8165572134</v>
      </c>
      <c r="AE19" t="n">
        <v>240769.6662538743</v>
      </c>
      <c r="AF19" t="n">
        <v>4.637577052638516e-06</v>
      </c>
      <c r="AG19" t="n">
        <v>6.458333333333333</v>
      </c>
      <c r="AH19" t="n">
        <v>217790.9472290232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10.0587</v>
      </c>
      <c r="E20" t="n">
        <v>9.94</v>
      </c>
      <c r="F20" t="n">
        <v>7.26</v>
      </c>
      <c r="G20" t="n">
        <v>39.62</v>
      </c>
      <c r="H20" t="n">
        <v>0.59</v>
      </c>
      <c r="I20" t="n">
        <v>11</v>
      </c>
      <c r="J20" t="n">
        <v>165.55</v>
      </c>
      <c r="K20" t="n">
        <v>50.28</v>
      </c>
      <c r="L20" t="n">
        <v>5.5</v>
      </c>
      <c r="M20" t="n">
        <v>9</v>
      </c>
      <c r="N20" t="n">
        <v>29.77</v>
      </c>
      <c r="O20" t="n">
        <v>20652.33</v>
      </c>
      <c r="P20" t="n">
        <v>71.62</v>
      </c>
      <c r="Q20" t="n">
        <v>605.86</v>
      </c>
      <c r="R20" t="n">
        <v>30.52</v>
      </c>
      <c r="S20" t="n">
        <v>21.88</v>
      </c>
      <c r="T20" t="n">
        <v>3283.25</v>
      </c>
      <c r="U20" t="n">
        <v>0.72</v>
      </c>
      <c r="V20" t="n">
        <v>0.85</v>
      </c>
      <c r="W20" t="n">
        <v>1.01</v>
      </c>
      <c r="X20" t="n">
        <v>0.2</v>
      </c>
      <c r="Y20" t="n">
        <v>1</v>
      </c>
      <c r="Z20" t="n">
        <v>10</v>
      </c>
      <c r="AA20" t="n">
        <v>175.396592383569</v>
      </c>
      <c r="AB20" t="n">
        <v>239.9853556506287</v>
      </c>
      <c r="AC20" t="n">
        <v>217.0814901289644</v>
      </c>
      <c r="AD20" t="n">
        <v>175396.592383569</v>
      </c>
      <c r="AE20" t="n">
        <v>239985.3556506287</v>
      </c>
      <c r="AF20" t="n">
        <v>4.629706455008539e-06</v>
      </c>
      <c r="AG20" t="n">
        <v>6.471354166666667</v>
      </c>
      <c r="AH20" t="n">
        <v>217081.4901289644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10.1223</v>
      </c>
      <c r="E21" t="n">
        <v>9.880000000000001</v>
      </c>
      <c r="F21" t="n">
        <v>7.23</v>
      </c>
      <c r="G21" t="n">
        <v>43.39</v>
      </c>
      <c r="H21" t="n">
        <v>0.61</v>
      </c>
      <c r="I21" t="n">
        <v>10</v>
      </c>
      <c r="J21" t="n">
        <v>165.91</v>
      </c>
      <c r="K21" t="n">
        <v>50.28</v>
      </c>
      <c r="L21" t="n">
        <v>5.75</v>
      </c>
      <c r="M21" t="n">
        <v>8</v>
      </c>
      <c r="N21" t="n">
        <v>29.88</v>
      </c>
      <c r="O21" t="n">
        <v>20696.74</v>
      </c>
      <c r="P21" t="n">
        <v>70.48999999999999</v>
      </c>
      <c r="Q21" t="n">
        <v>605.85</v>
      </c>
      <c r="R21" t="n">
        <v>29.54</v>
      </c>
      <c r="S21" t="n">
        <v>21.88</v>
      </c>
      <c r="T21" t="n">
        <v>2798.76</v>
      </c>
      <c r="U21" t="n">
        <v>0.74</v>
      </c>
      <c r="V21" t="n">
        <v>0.86</v>
      </c>
      <c r="W21" t="n">
        <v>1.01</v>
      </c>
      <c r="X21" t="n">
        <v>0.17</v>
      </c>
      <c r="Y21" t="n">
        <v>1</v>
      </c>
      <c r="Z21" t="n">
        <v>10</v>
      </c>
      <c r="AA21" t="n">
        <v>174.3686017045035</v>
      </c>
      <c r="AB21" t="n">
        <v>238.578813451784</v>
      </c>
      <c r="AC21" t="n">
        <v>215.8091863434825</v>
      </c>
      <c r="AD21" t="n">
        <v>174368.6017045035</v>
      </c>
      <c r="AE21" t="n">
        <v>238578.813451784</v>
      </c>
      <c r="AF21" t="n">
        <v>4.658979554965645e-06</v>
      </c>
      <c r="AG21" t="n">
        <v>6.432291666666667</v>
      </c>
      <c r="AH21" t="n">
        <v>215809.1863434825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10.1143</v>
      </c>
      <c r="E22" t="n">
        <v>9.890000000000001</v>
      </c>
      <c r="F22" t="n">
        <v>7.24</v>
      </c>
      <c r="G22" t="n">
        <v>43.44</v>
      </c>
      <c r="H22" t="n">
        <v>0.64</v>
      </c>
      <c r="I22" t="n">
        <v>10</v>
      </c>
      <c r="J22" t="n">
        <v>166.27</v>
      </c>
      <c r="K22" t="n">
        <v>50.28</v>
      </c>
      <c r="L22" t="n">
        <v>6</v>
      </c>
      <c r="M22" t="n">
        <v>5</v>
      </c>
      <c r="N22" t="n">
        <v>29.99</v>
      </c>
      <c r="O22" t="n">
        <v>20741.2</v>
      </c>
      <c r="P22" t="n">
        <v>69.59</v>
      </c>
      <c r="Q22" t="n">
        <v>605.85</v>
      </c>
      <c r="R22" t="n">
        <v>29.72</v>
      </c>
      <c r="S22" t="n">
        <v>21.88</v>
      </c>
      <c r="T22" t="n">
        <v>2889.08</v>
      </c>
      <c r="U22" t="n">
        <v>0.74</v>
      </c>
      <c r="V22" t="n">
        <v>0.85</v>
      </c>
      <c r="W22" t="n">
        <v>1.01</v>
      </c>
      <c r="X22" t="n">
        <v>0.18</v>
      </c>
      <c r="Y22" t="n">
        <v>1</v>
      </c>
      <c r="Z22" t="n">
        <v>10</v>
      </c>
      <c r="AA22" t="n">
        <v>173.9510119778825</v>
      </c>
      <c r="AB22" t="n">
        <v>238.0074487650629</v>
      </c>
      <c r="AC22" t="n">
        <v>215.2923519005465</v>
      </c>
      <c r="AD22" t="n">
        <v>173951.0119778825</v>
      </c>
      <c r="AE22" t="n">
        <v>238007.4487650629</v>
      </c>
      <c r="AF22" t="n">
        <v>4.655297404027645e-06</v>
      </c>
      <c r="AG22" t="n">
        <v>6.438802083333333</v>
      </c>
      <c r="AH22" t="n">
        <v>215292.3519005465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10.1163</v>
      </c>
      <c r="E23" t="n">
        <v>9.880000000000001</v>
      </c>
      <c r="F23" t="n">
        <v>7.24</v>
      </c>
      <c r="G23" t="n">
        <v>43.43</v>
      </c>
      <c r="H23" t="n">
        <v>0.66</v>
      </c>
      <c r="I23" t="n">
        <v>10</v>
      </c>
      <c r="J23" t="n">
        <v>166.64</v>
      </c>
      <c r="K23" t="n">
        <v>50.28</v>
      </c>
      <c r="L23" t="n">
        <v>6.25</v>
      </c>
      <c r="M23" t="n">
        <v>4</v>
      </c>
      <c r="N23" t="n">
        <v>30.11</v>
      </c>
      <c r="O23" t="n">
        <v>20785.69</v>
      </c>
      <c r="P23" t="n">
        <v>68.97</v>
      </c>
      <c r="Q23" t="n">
        <v>605.84</v>
      </c>
      <c r="R23" t="n">
        <v>29.59</v>
      </c>
      <c r="S23" t="n">
        <v>21.88</v>
      </c>
      <c r="T23" t="n">
        <v>2820.64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173.6067461996771</v>
      </c>
      <c r="AB23" t="n">
        <v>237.5364091393883</v>
      </c>
      <c r="AC23" t="n">
        <v>214.8662676356379</v>
      </c>
      <c r="AD23" t="n">
        <v>173606.7461996771</v>
      </c>
      <c r="AE23" t="n">
        <v>237536.4091393883</v>
      </c>
      <c r="AF23" t="n">
        <v>4.656217941762145e-06</v>
      </c>
      <c r="AG23" t="n">
        <v>6.432291666666667</v>
      </c>
      <c r="AH23" t="n">
        <v>214866.2676356379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10.1615</v>
      </c>
      <c r="E24" t="n">
        <v>9.84</v>
      </c>
      <c r="F24" t="n">
        <v>7.23</v>
      </c>
      <c r="G24" t="n">
        <v>48.18</v>
      </c>
      <c r="H24" t="n">
        <v>0.6899999999999999</v>
      </c>
      <c r="I24" t="n">
        <v>9</v>
      </c>
      <c r="J24" t="n">
        <v>167</v>
      </c>
      <c r="K24" t="n">
        <v>50.28</v>
      </c>
      <c r="L24" t="n">
        <v>6.5</v>
      </c>
      <c r="M24" t="n">
        <v>2</v>
      </c>
      <c r="N24" t="n">
        <v>30.22</v>
      </c>
      <c r="O24" t="n">
        <v>20830.22</v>
      </c>
      <c r="P24" t="n">
        <v>68.53</v>
      </c>
      <c r="Q24" t="n">
        <v>605.84</v>
      </c>
      <c r="R24" t="n">
        <v>29.22</v>
      </c>
      <c r="S24" t="n">
        <v>21.88</v>
      </c>
      <c r="T24" t="n">
        <v>2641.85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173.1076887204762</v>
      </c>
      <c r="AB24" t="n">
        <v>236.8535766794838</v>
      </c>
      <c r="AC24" t="n">
        <v>214.2486037473451</v>
      </c>
      <c r="AD24" t="n">
        <v>173107.6887204762</v>
      </c>
      <c r="AE24" t="n">
        <v>236853.5766794838</v>
      </c>
      <c r="AF24" t="n">
        <v>4.67702209456185e-06</v>
      </c>
      <c r="AG24" t="n">
        <v>6.40625</v>
      </c>
      <c r="AH24" t="n">
        <v>214248.6037473451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10.1569</v>
      </c>
      <c r="E25" t="n">
        <v>9.85</v>
      </c>
      <c r="F25" t="n">
        <v>7.23</v>
      </c>
      <c r="G25" t="n">
        <v>48.21</v>
      </c>
      <c r="H25" t="n">
        <v>0.71</v>
      </c>
      <c r="I25" t="n">
        <v>9</v>
      </c>
      <c r="J25" t="n">
        <v>167.36</v>
      </c>
      <c r="K25" t="n">
        <v>50.28</v>
      </c>
      <c r="L25" t="n">
        <v>6.75</v>
      </c>
      <c r="M25" t="n">
        <v>1</v>
      </c>
      <c r="N25" t="n">
        <v>30.33</v>
      </c>
      <c r="O25" t="n">
        <v>20874.78</v>
      </c>
      <c r="P25" t="n">
        <v>68.51000000000001</v>
      </c>
      <c r="Q25" t="n">
        <v>605.84</v>
      </c>
      <c r="R25" t="n">
        <v>29.29</v>
      </c>
      <c r="S25" t="n">
        <v>21.88</v>
      </c>
      <c r="T25" t="n">
        <v>2674.47</v>
      </c>
      <c r="U25" t="n">
        <v>0.75</v>
      </c>
      <c r="V25" t="n">
        <v>0.86</v>
      </c>
      <c r="W25" t="n">
        <v>1.01</v>
      </c>
      <c r="X25" t="n">
        <v>0.17</v>
      </c>
      <c r="Y25" t="n">
        <v>1</v>
      </c>
      <c r="Z25" t="n">
        <v>10</v>
      </c>
      <c r="AA25" t="n">
        <v>173.1212016207636</v>
      </c>
      <c r="AB25" t="n">
        <v>236.8720656258041</v>
      </c>
      <c r="AC25" t="n">
        <v>214.2653281345779</v>
      </c>
      <c r="AD25" t="n">
        <v>173121.2016207636</v>
      </c>
      <c r="AE25" t="n">
        <v>236872.0656258041</v>
      </c>
      <c r="AF25" t="n">
        <v>4.674904857772499e-06</v>
      </c>
      <c r="AG25" t="n">
        <v>6.412760416666667</v>
      </c>
      <c r="AH25" t="n">
        <v>214265.328134578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10.1554</v>
      </c>
      <c r="E26" t="n">
        <v>9.85</v>
      </c>
      <c r="F26" t="n">
        <v>7.23</v>
      </c>
      <c r="G26" t="n">
        <v>48.22</v>
      </c>
      <c r="H26" t="n">
        <v>0.74</v>
      </c>
      <c r="I26" t="n">
        <v>9</v>
      </c>
      <c r="J26" t="n">
        <v>167.72</v>
      </c>
      <c r="K26" t="n">
        <v>50.28</v>
      </c>
      <c r="L26" t="n">
        <v>7</v>
      </c>
      <c r="M26" t="n">
        <v>0</v>
      </c>
      <c r="N26" t="n">
        <v>30.44</v>
      </c>
      <c r="O26" t="n">
        <v>20919.39</v>
      </c>
      <c r="P26" t="n">
        <v>68.67</v>
      </c>
      <c r="Q26" t="n">
        <v>605.84</v>
      </c>
      <c r="R26" t="n">
        <v>29.26</v>
      </c>
      <c r="S26" t="n">
        <v>21.88</v>
      </c>
      <c r="T26" t="n">
        <v>2663.19</v>
      </c>
      <c r="U26" t="n">
        <v>0.75</v>
      </c>
      <c r="V26" t="n">
        <v>0.86</v>
      </c>
      <c r="W26" t="n">
        <v>1.01</v>
      </c>
      <c r="X26" t="n">
        <v>0.17</v>
      </c>
      <c r="Y26" t="n">
        <v>1</v>
      </c>
      <c r="Z26" t="n">
        <v>10</v>
      </c>
      <c r="AA26" t="n">
        <v>173.2148443960936</v>
      </c>
      <c r="AB26" t="n">
        <v>237.0001918022382</v>
      </c>
      <c r="AC26" t="n">
        <v>214.3812261285594</v>
      </c>
      <c r="AD26" t="n">
        <v>173214.8443960936</v>
      </c>
      <c r="AE26" t="n">
        <v>237000.1918022382</v>
      </c>
      <c r="AF26" t="n">
        <v>4.674214454471624e-06</v>
      </c>
      <c r="AG26" t="n">
        <v>6.412760416666667</v>
      </c>
      <c r="AH26" t="n">
        <v>214381.2261285594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6.2175</v>
      </c>
      <c r="E2" t="n">
        <v>16.08</v>
      </c>
      <c r="F2" t="n">
        <v>9.08</v>
      </c>
      <c r="G2" t="n">
        <v>5.5</v>
      </c>
      <c r="H2" t="n">
        <v>0.08</v>
      </c>
      <c r="I2" t="n">
        <v>99</v>
      </c>
      <c r="J2" t="n">
        <v>222.93</v>
      </c>
      <c r="K2" t="n">
        <v>56.94</v>
      </c>
      <c r="L2" t="n">
        <v>1</v>
      </c>
      <c r="M2" t="n">
        <v>97</v>
      </c>
      <c r="N2" t="n">
        <v>49.99</v>
      </c>
      <c r="O2" t="n">
        <v>27728.69</v>
      </c>
      <c r="P2" t="n">
        <v>136.79</v>
      </c>
      <c r="Q2" t="n">
        <v>606.27</v>
      </c>
      <c r="R2" t="n">
        <v>87.05</v>
      </c>
      <c r="S2" t="n">
        <v>21.88</v>
      </c>
      <c r="T2" t="n">
        <v>31105.68</v>
      </c>
      <c r="U2" t="n">
        <v>0.25</v>
      </c>
      <c r="V2" t="n">
        <v>0.68</v>
      </c>
      <c r="W2" t="n">
        <v>1.15</v>
      </c>
      <c r="X2" t="n">
        <v>2.02</v>
      </c>
      <c r="Y2" t="n">
        <v>1</v>
      </c>
      <c r="Z2" t="n">
        <v>10</v>
      </c>
      <c r="AA2" t="n">
        <v>361.7365488506505</v>
      </c>
      <c r="AB2" t="n">
        <v>494.9439048276886</v>
      </c>
      <c r="AC2" t="n">
        <v>447.7071532090665</v>
      </c>
      <c r="AD2" t="n">
        <v>361736.5488506505</v>
      </c>
      <c r="AE2" t="n">
        <v>494943.9048276886</v>
      </c>
      <c r="AF2" t="n">
        <v>2.578068573460971e-06</v>
      </c>
      <c r="AG2" t="n">
        <v>10.46875</v>
      </c>
      <c r="AH2" t="n">
        <v>447707.1532090665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6.8839</v>
      </c>
      <c r="E3" t="n">
        <v>14.53</v>
      </c>
      <c r="F3" t="n">
        <v>8.57</v>
      </c>
      <c r="G3" t="n">
        <v>6.86</v>
      </c>
      <c r="H3" t="n">
        <v>0.1</v>
      </c>
      <c r="I3" t="n">
        <v>75</v>
      </c>
      <c r="J3" t="n">
        <v>223.35</v>
      </c>
      <c r="K3" t="n">
        <v>56.94</v>
      </c>
      <c r="L3" t="n">
        <v>1.25</v>
      </c>
      <c r="M3" t="n">
        <v>73</v>
      </c>
      <c r="N3" t="n">
        <v>50.15</v>
      </c>
      <c r="O3" t="n">
        <v>27780.03</v>
      </c>
      <c r="P3" t="n">
        <v>128.63</v>
      </c>
      <c r="Q3" t="n">
        <v>605.9299999999999</v>
      </c>
      <c r="R3" t="n">
        <v>71.23999999999999</v>
      </c>
      <c r="S3" t="n">
        <v>21.88</v>
      </c>
      <c r="T3" t="n">
        <v>23324.14</v>
      </c>
      <c r="U3" t="n">
        <v>0.31</v>
      </c>
      <c r="V3" t="n">
        <v>0.72</v>
      </c>
      <c r="W3" t="n">
        <v>1.11</v>
      </c>
      <c r="X3" t="n">
        <v>1.51</v>
      </c>
      <c r="Y3" t="n">
        <v>1</v>
      </c>
      <c r="Z3" t="n">
        <v>10</v>
      </c>
      <c r="AA3" t="n">
        <v>325.1502728521023</v>
      </c>
      <c r="AB3" t="n">
        <v>444.8849479338933</v>
      </c>
      <c r="AC3" t="n">
        <v>402.4257529030278</v>
      </c>
      <c r="AD3" t="n">
        <v>325150.2728521023</v>
      </c>
      <c r="AE3" t="n">
        <v>444884.9479338933</v>
      </c>
      <c r="AF3" t="n">
        <v>2.85438942546811e-06</v>
      </c>
      <c r="AG3" t="n">
        <v>9.459635416666666</v>
      </c>
      <c r="AH3" t="n">
        <v>402425.7529030278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7.371</v>
      </c>
      <c r="E4" t="n">
        <v>13.57</v>
      </c>
      <c r="F4" t="n">
        <v>8.27</v>
      </c>
      <c r="G4" t="n">
        <v>8.27</v>
      </c>
      <c r="H4" t="n">
        <v>0.12</v>
      </c>
      <c r="I4" t="n">
        <v>60</v>
      </c>
      <c r="J4" t="n">
        <v>223.76</v>
      </c>
      <c r="K4" t="n">
        <v>56.94</v>
      </c>
      <c r="L4" t="n">
        <v>1.5</v>
      </c>
      <c r="M4" t="n">
        <v>58</v>
      </c>
      <c r="N4" t="n">
        <v>50.32</v>
      </c>
      <c r="O4" t="n">
        <v>27831.42</v>
      </c>
      <c r="P4" t="n">
        <v>123.58</v>
      </c>
      <c r="Q4" t="n">
        <v>605.88</v>
      </c>
      <c r="R4" t="n">
        <v>62</v>
      </c>
      <c r="S4" t="n">
        <v>21.88</v>
      </c>
      <c r="T4" t="n">
        <v>18778.09</v>
      </c>
      <c r="U4" t="n">
        <v>0.35</v>
      </c>
      <c r="V4" t="n">
        <v>0.75</v>
      </c>
      <c r="W4" t="n">
        <v>1.09</v>
      </c>
      <c r="X4" t="n">
        <v>1.21</v>
      </c>
      <c r="Y4" t="n">
        <v>1</v>
      </c>
      <c r="Z4" t="n">
        <v>10</v>
      </c>
      <c r="AA4" t="n">
        <v>298.8550894631409</v>
      </c>
      <c r="AB4" t="n">
        <v>408.9067179594982</v>
      </c>
      <c r="AC4" t="n">
        <v>369.8812347016261</v>
      </c>
      <c r="AD4" t="n">
        <v>298855.0894631409</v>
      </c>
      <c r="AE4" t="n">
        <v>408906.7179594982</v>
      </c>
      <c r="AF4" t="n">
        <v>3.056364045835274e-06</v>
      </c>
      <c r="AG4" t="n">
        <v>8.834635416666666</v>
      </c>
      <c r="AH4" t="n">
        <v>369881.2347016261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7.7474</v>
      </c>
      <c r="E5" t="n">
        <v>12.91</v>
      </c>
      <c r="F5" t="n">
        <v>8.050000000000001</v>
      </c>
      <c r="G5" t="n">
        <v>9.66</v>
      </c>
      <c r="H5" t="n">
        <v>0.14</v>
      </c>
      <c r="I5" t="n">
        <v>50</v>
      </c>
      <c r="J5" t="n">
        <v>224.18</v>
      </c>
      <c r="K5" t="n">
        <v>56.94</v>
      </c>
      <c r="L5" t="n">
        <v>1.75</v>
      </c>
      <c r="M5" t="n">
        <v>48</v>
      </c>
      <c r="N5" t="n">
        <v>50.49</v>
      </c>
      <c r="O5" t="n">
        <v>27882.87</v>
      </c>
      <c r="P5" t="n">
        <v>119.77</v>
      </c>
      <c r="Q5" t="n">
        <v>605.97</v>
      </c>
      <c r="R5" t="n">
        <v>55.16</v>
      </c>
      <c r="S5" t="n">
        <v>21.88</v>
      </c>
      <c r="T5" t="n">
        <v>15407.28</v>
      </c>
      <c r="U5" t="n">
        <v>0.4</v>
      </c>
      <c r="V5" t="n">
        <v>0.77</v>
      </c>
      <c r="W5" t="n">
        <v>1.07</v>
      </c>
      <c r="X5" t="n">
        <v>0.99</v>
      </c>
      <c r="Y5" t="n">
        <v>1</v>
      </c>
      <c r="Z5" t="n">
        <v>10</v>
      </c>
      <c r="AA5" t="n">
        <v>276.9939562933256</v>
      </c>
      <c r="AB5" t="n">
        <v>378.9953511114286</v>
      </c>
      <c r="AC5" t="n">
        <v>342.8245667246692</v>
      </c>
      <c r="AD5" t="n">
        <v>276993.9562933256</v>
      </c>
      <c r="AE5" t="n">
        <v>378995.3511114286</v>
      </c>
      <c r="AF5" t="n">
        <v>3.212437228151432e-06</v>
      </c>
      <c r="AG5" t="n">
        <v>8.404947916666666</v>
      </c>
      <c r="AH5" t="n">
        <v>342824.5667246692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8.037000000000001</v>
      </c>
      <c r="E6" t="n">
        <v>12.44</v>
      </c>
      <c r="F6" t="n">
        <v>7.89</v>
      </c>
      <c r="G6" t="n">
        <v>11.02</v>
      </c>
      <c r="H6" t="n">
        <v>0.16</v>
      </c>
      <c r="I6" t="n">
        <v>43</v>
      </c>
      <c r="J6" t="n">
        <v>224.6</v>
      </c>
      <c r="K6" t="n">
        <v>56.94</v>
      </c>
      <c r="L6" t="n">
        <v>2</v>
      </c>
      <c r="M6" t="n">
        <v>41</v>
      </c>
      <c r="N6" t="n">
        <v>50.65</v>
      </c>
      <c r="O6" t="n">
        <v>27934.37</v>
      </c>
      <c r="P6" t="n">
        <v>116.86</v>
      </c>
      <c r="Q6" t="n">
        <v>605.88</v>
      </c>
      <c r="R6" t="n">
        <v>50.19</v>
      </c>
      <c r="S6" t="n">
        <v>21.88</v>
      </c>
      <c r="T6" t="n">
        <v>12959.01</v>
      </c>
      <c r="U6" t="n">
        <v>0.44</v>
      </c>
      <c r="V6" t="n">
        <v>0.78</v>
      </c>
      <c r="W6" t="n">
        <v>1.06</v>
      </c>
      <c r="X6" t="n">
        <v>0.84</v>
      </c>
      <c r="Y6" t="n">
        <v>1</v>
      </c>
      <c r="Z6" t="n">
        <v>10</v>
      </c>
      <c r="AA6" t="n">
        <v>270.4248611183123</v>
      </c>
      <c r="AB6" t="n">
        <v>370.00722528495</v>
      </c>
      <c r="AC6" t="n">
        <v>334.6942550121559</v>
      </c>
      <c r="AD6" t="n">
        <v>270424.8611183123</v>
      </c>
      <c r="AE6" t="n">
        <v>370007.2252849501</v>
      </c>
      <c r="AF6" t="n">
        <v>3.332519038987668e-06</v>
      </c>
      <c r="AG6" t="n">
        <v>8.098958333333334</v>
      </c>
      <c r="AH6" t="n">
        <v>334694.2550121559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8.235200000000001</v>
      </c>
      <c r="E7" t="n">
        <v>12.14</v>
      </c>
      <c r="F7" t="n">
        <v>7.81</v>
      </c>
      <c r="G7" t="n">
        <v>12.34</v>
      </c>
      <c r="H7" t="n">
        <v>0.18</v>
      </c>
      <c r="I7" t="n">
        <v>38</v>
      </c>
      <c r="J7" t="n">
        <v>225.01</v>
      </c>
      <c r="K7" t="n">
        <v>56.94</v>
      </c>
      <c r="L7" t="n">
        <v>2.25</v>
      </c>
      <c r="M7" t="n">
        <v>36</v>
      </c>
      <c r="N7" t="n">
        <v>50.82</v>
      </c>
      <c r="O7" t="n">
        <v>27985.94</v>
      </c>
      <c r="P7" t="n">
        <v>115.2</v>
      </c>
      <c r="Q7" t="n">
        <v>605.88</v>
      </c>
      <c r="R7" t="n">
        <v>47.92</v>
      </c>
      <c r="S7" t="n">
        <v>21.88</v>
      </c>
      <c r="T7" t="n">
        <v>11844.63</v>
      </c>
      <c r="U7" t="n">
        <v>0.46</v>
      </c>
      <c r="V7" t="n">
        <v>0.79</v>
      </c>
      <c r="W7" t="n">
        <v>1.05</v>
      </c>
      <c r="X7" t="n">
        <v>0.76</v>
      </c>
      <c r="Y7" t="n">
        <v>1</v>
      </c>
      <c r="Z7" t="n">
        <v>10</v>
      </c>
      <c r="AA7" t="n">
        <v>254.0258475026086</v>
      </c>
      <c r="AB7" t="n">
        <v>347.5693713823594</v>
      </c>
      <c r="AC7" t="n">
        <v>314.3978383944073</v>
      </c>
      <c r="AD7" t="n">
        <v>254025.8475026086</v>
      </c>
      <c r="AE7" t="n">
        <v>347569.3713823594</v>
      </c>
      <c r="AF7" t="n">
        <v>3.414702101514401e-06</v>
      </c>
      <c r="AG7" t="n">
        <v>7.903645833333333</v>
      </c>
      <c r="AH7" t="n">
        <v>314397.8383944073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8.4132</v>
      </c>
      <c r="E8" t="n">
        <v>11.89</v>
      </c>
      <c r="F8" t="n">
        <v>7.73</v>
      </c>
      <c r="G8" t="n">
        <v>13.65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32</v>
      </c>
      <c r="N8" t="n">
        <v>50.99</v>
      </c>
      <c r="O8" t="n">
        <v>28037.57</v>
      </c>
      <c r="P8" t="n">
        <v>113.41</v>
      </c>
      <c r="Q8" t="n">
        <v>605.86</v>
      </c>
      <c r="R8" t="n">
        <v>45.05</v>
      </c>
      <c r="S8" t="n">
        <v>21.88</v>
      </c>
      <c r="T8" t="n">
        <v>10432.03</v>
      </c>
      <c r="U8" t="n">
        <v>0.49</v>
      </c>
      <c r="V8" t="n">
        <v>0.8</v>
      </c>
      <c r="W8" t="n">
        <v>1.05</v>
      </c>
      <c r="X8" t="n">
        <v>0.68</v>
      </c>
      <c r="Y8" t="n">
        <v>1</v>
      </c>
      <c r="Z8" t="n">
        <v>10</v>
      </c>
      <c r="AA8" t="n">
        <v>250.4491983386079</v>
      </c>
      <c r="AB8" t="n">
        <v>342.6756422055512</v>
      </c>
      <c r="AC8" t="n">
        <v>309.9711598618401</v>
      </c>
      <c r="AD8" t="n">
        <v>250449.1983386079</v>
      </c>
      <c r="AE8" t="n">
        <v>342675.6422055513</v>
      </c>
      <c r="AF8" t="n">
        <v>3.488509291876452e-06</v>
      </c>
      <c r="AG8" t="n">
        <v>7.740885416666667</v>
      </c>
      <c r="AH8" t="n">
        <v>309971.1598618401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8.6129</v>
      </c>
      <c r="E9" t="n">
        <v>11.61</v>
      </c>
      <c r="F9" t="n">
        <v>7.63</v>
      </c>
      <c r="G9" t="n">
        <v>15.27</v>
      </c>
      <c r="H9" t="n">
        <v>0.22</v>
      </c>
      <c r="I9" t="n">
        <v>30</v>
      </c>
      <c r="J9" t="n">
        <v>225.85</v>
      </c>
      <c r="K9" t="n">
        <v>56.94</v>
      </c>
      <c r="L9" t="n">
        <v>2.75</v>
      </c>
      <c r="M9" t="n">
        <v>28</v>
      </c>
      <c r="N9" t="n">
        <v>51.16</v>
      </c>
      <c r="O9" t="n">
        <v>28089.25</v>
      </c>
      <c r="P9" t="n">
        <v>111.34</v>
      </c>
      <c r="Q9" t="n">
        <v>605.95</v>
      </c>
      <c r="R9" t="n">
        <v>42.21</v>
      </c>
      <c r="S9" t="n">
        <v>21.88</v>
      </c>
      <c r="T9" t="n">
        <v>9031.85</v>
      </c>
      <c r="U9" t="n">
        <v>0.52</v>
      </c>
      <c r="V9" t="n">
        <v>0.8100000000000001</v>
      </c>
      <c r="W9" t="n">
        <v>1.03</v>
      </c>
      <c r="X9" t="n">
        <v>0.57</v>
      </c>
      <c r="Y9" t="n">
        <v>1</v>
      </c>
      <c r="Z9" t="n">
        <v>10</v>
      </c>
      <c r="AA9" t="n">
        <v>246.5409375567756</v>
      </c>
      <c r="AB9" t="n">
        <v>337.3281873835542</v>
      </c>
      <c r="AC9" t="n">
        <v>305.1340586228528</v>
      </c>
      <c r="AD9" t="n">
        <v>246540.9375567756</v>
      </c>
      <c r="AE9" t="n">
        <v>337328.1873835542</v>
      </c>
      <c r="AF9" t="n">
        <v>3.571314325108484e-06</v>
      </c>
      <c r="AG9" t="n">
        <v>7.55859375</v>
      </c>
      <c r="AH9" t="n">
        <v>305134.0586228528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8.711600000000001</v>
      </c>
      <c r="E10" t="n">
        <v>11.48</v>
      </c>
      <c r="F10" t="n">
        <v>7.59</v>
      </c>
      <c r="G10" t="n">
        <v>16.26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110.25</v>
      </c>
      <c r="Q10" t="n">
        <v>605.88</v>
      </c>
      <c r="R10" t="n">
        <v>40.72</v>
      </c>
      <c r="S10" t="n">
        <v>21.88</v>
      </c>
      <c r="T10" t="n">
        <v>8298.67</v>
      </c>
      <c r="U10" t="n">
        <v>0.54</v>
      </c>
      <c r="V10" t="n">
        <v>0.82</v>
      </c>
      <c r="W10" t="n">
        <v>1.03</v>
      </c>
      <c r="X10" t="n">
        <v>0.53</v>
      </c>
      <c r="Y10" t="n">
        <v>1</v>
      </c>
      <c r="Z10" t="n">
        <v>10</v>
      </c>
      <c r="AA10" t="n">
        <v>244.4926451079399</v>
      </c>
      <c r="AB10" t="n">
        <v>334.5256232907732</v>
      </c>
      <c r="AC10" t="n">
        <v>302.5989673136625</v>
      </c>
      <c r="AD10" t="n">
        <v>244492.6451079399</v>
      </c>
      <c r="AE10" t="n">
        <v>334525.6232907732</v>
      </c>
      <c r="AF10" t="n">
        <v>3.612239997517104e-06</v>
      </c>
      <c r="AG10" t="n">
        <v>7.473958333333333</v>
      </c>
      <c r="AH10" t="n">
        <v>302598.9673136625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8.8467</v>
      </c>
      <c r="E11" t="n">
        <v>11.3</v>
      </c>
      <c r="F11" t="n">
        <v>7.55</v>
      </c>
      <c r="G11" t="n">
        <v>18.11</v>
      </c>
      <c r="H11" t="n">
        <v>0.25</v>
      </c>
      <c r="I11" t="n">
        <v>25</v>
      </c>
      <c r="J11" t="n">
        <v>226.69</v>
      </c>
      <c r="K11" t="n">
        <v>56.94</v>
      </c>
      <c r="L11" t="n">
        <v>3.25</v>
      </c>
      <c r="M11" t="n">
        <v>23</v>
      </c>
      <c r="N11" t="n">
        <v>51.5</v>
      </c>
      <c r="O11" t="n">
        <v>28192.8</v>
      </c>
      <c r="P11" t="n">
        <v>108.99</v>
      </c>
      <c r="Q11" t="n">
        <v>605.87</v>
      </c>
      <c r="R11" t="n">
        <v>39.23</v>
      </c>
      <c r="S11" t="n">
        <v>21.88</v>
      </c>
      <c r="T11" t="n">
        <v>7566.55</v>
      </c>
      <c r="U11" t="n">
        <v>0.5600000000000001</v>
      </c>
      <c r="V11" t="n">
        <v>0.82</v>
      </c>
      <c r="W11" t="n">
        <v>1.03</v>
      </c>
      <c r="X11" t="n">
        <v>0.49</v>
      </c>
      <c r="Y11" t="n">
        <v>1</v>
      </c>
      <c r="Z11" t="n">
        <v>10</v>
      </c>
      <c r="AA11" t="n">
        <v>242.1786575479559</v>
      </c>
      <c r="AB11" t="n">
        <v>331.3595234252784</v>
      </c>
      <c r="AC11" t="n">
        <v>299.7350355756805</v>
      </c>
      <c r="AD11" t="n">
        <v>242178.6575479559</v>
      </c>
      <c r="AE11" t="n">
        <v>331359.5234252784</v>
      </c>
      <c r="AF11" t="n">
        <v>3.668258825707627e-06</v>
      </c>
      <c r="AG11" t="n">
        <v>7.356770833333333</v>
      </c>
      <c r="AH11" t="n">
        <v>299735.0355756804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8.901899999999999</v>
      </c>
      <c r="E12" t="n">
        <v>11.23</v>
      </c>
      <c r="F12" t="n">
        <v>7.52</v>
      </c>
      <c r="G12" t="n">
        <v>18.8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108.07</v>
      </c>
      <c r="Q12" t="n">
        <v>605.88</v>
      </c>
      <c r="R12" t="n">
        <v>38.55</v>
      </c>
      <c r="S12" t="n">
        <v>21.88</v>
      </c>
      <c r="T12" t="n">
        <v>7230.47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240.9637833736745</v>
      </c>
      <c r="AB12" t="n">
        <v>329.6972789835617</v>
      </c>
      <c r="AC12" t="n">
        <v>298.2314334105059</v>
      </c>
      <c r="AD12" t="n">
        <v>240963.7833736746</v>
      </c>
      <c r="AE12" t="n">
        <v>329697.2789835617</v>
      </c>
      <c r="AF12" t="n">
        <v>3.6911473476626e-06</v>
      </c>
      <c r="AG12" t="n">
        <v>7.311197916666667</v>
      </c>
      <c r="AH12" t="n">
        <v>298231.4334105059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9.0059</v>
      </c>
      <c r="E13" t="n">
        <v>11.1</v>
      </c>
      <c r="F13" t="n">
        <v>7.48</v>
      </c>
      <c r="G13" t="n">
        <v>20.39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106.97</v>
      </c>
      <c r="Q13" t="n">
        <v>605.87</v>
      </c>
      <c r="R13" t="n">
        <v>37.31</v>
      </c>
      <c r="S13" t="n">
        <v>21.88</v>
      </c>
      <c r="T13" t="n">
        <v>6622.74</v>
      </c>
      <c r="U13" t="n">
        <v>0.59</v>
      </c>
      <c r="V13" t="n">
        <v>0.83</v>
      </c>
      <c r="W13" t="n">
        <v>1.02</v>
      </c>
      <c r="X13" t="n">
        <v>0.42</v>
      </c>
      <c r="Y13" t="n">
        <v>1</v>
      </c>
      <c r="Z13" t="n">
        <v>10</v>
      </c>
      <c r="AA13" t="n">
        <v>226.8322817913353</v>
      </c>
      <c r="AB13" t="n">
        <v>310.3619350807651</v>
      </c>
      <c r="AC13" t="n">
        <v>280.7414275924604</v>
      </c>
      <c r="AD13" t="n">
        <v>226832.2817913353</v>
      </c>
      <c r="AE13" t="n">
        <v>310361.9350807651</v>
      </c>
      <c r="AF13" t="n">
        <v>3.734270649896607e-06</v>
      </c>
      <c r="AG13" t="n">
        <v>7.2265625</v>
      </c>
      <c r="AH13" t="n">
        <v>280741.4275924604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9.1061</v>
      </c>
      <c r="E14" t="n">
        <v>10.98</v>
      </c>
      <c r="F14" t="n">
        <v>7.44</v>
      </c>
      <c r="G14" t="n">
        <v>22.33</v>
      </c>
      <c r="H14" t="n">
        <v>0.31</v>
      </c>
      <c r="I14" t="n">
        <v>20</v>
      </c>
      <c r="J14" t="n">
        <v>227.95</v>
      </c>
      <c r="K14" t="n">
        <v>56.94</v>
      </c>
      <c r="L14" t="n">
        <v>4</v>
      </c>
      <c r="M14" t="n">
        <v>18</v>
      </c>
      <c r="N14" t="n">
        <v>52.01</v>
      </c>
      <c r="O14" t="n">
        <v>28348.56</v>
      </c>
      <c r="P14" t="n">
        <v>106.04</v>
      </c>
      <c r="Q14" t="n">
        <v>605.9400000000001</v>
      </c>
      <c r="R14" t="n">
        <v>36.08</v>
      </c>
      <c r="S14" t="n">
        <v>21.88</v>
      </c>
      <c r="T14" t="n">
        <v>6018.4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225.1954408273742</v>
      </c>
      <c r="AB14" t="n">
        <v>308.1223370615478</v>
      </c>
      <c r="AC14" t="n">
        <v>278.7155736649009</v>
      </c>
      <c r="AD14" t="n">
        <v>225195.4408273742</v>
      </c>
      <c r="AE14" t="n">
        <v>308122.3370615478</v>
      </c>
      <c r="AF14" t="n">
        <v>3.775818293010526e-06</v>
      </c>
      <c r="AG14" t="n">
        <v>7.1484375</v>
      </c>
      <c r="AH14" t="n">
        <v>278715.573664901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9.1638</v>
      </c>
      <c r="E15" t="n">
        <v>10.91</v>
      </c>
      <c r="F15" t="n">
        <v>7.42</v>
      </c>
      <c r="G15" t="n">
        <v>23.42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104.94</v>
      </c>
      <c r="Q15" t="n">
        <v>605.87</v>
      </c>
      <c r="R15" t="n">
        <v>35.25</v>
      </c>
      <c r="S15" t="n">
        <v>21.88</v>
      </c>
      <c r="T15" t="n">
        <v>5604.24</v>
      </c>
      <c r="U15" t="n">
        <v>0.62</v>
      </c>
      <c r="V15" t="n">
        <v>0.83</v>
      </c>
      <c r="W15" t="n">
        <v>1.02</v>
      </c>
      <c r="X15" t="n">
        <v>0.36</v>
      </c>
      <c r="Y15" t="n">
        <v>1</v>
      </c>
      <c r="Z15" t="n">
        <v>10</v>
      </c>
      <c r="AA15" t="n">
        <v>223.9429503843278</v>
      </c>
      <c r="AB15" t="n">
        <v>306.408624381394</v>
      </c>
      <c r="AC15" t="n">
        <v>277.1654153177296</v>
      </c>
      <c r="AD15" t="n">
        <v>223942.9503843278</v>
      </c>
      <c r="AE15" t="n">
        <v>306408.624381394</v>
      </c>
      <c r="AF15" t="n">
        <v>3.799743432807663e-06</v>
      </c>
      <c r="AG15" t="n">
        <v>7.102864583333333</v>
      </c>
      <c r="AH15" t="n">
        <v>277165.4153177296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9.2102</v>
      </c>
      <c r="E16" t="n">
        <v>10.86</v>
      </c>
      <c r="F16" t="n">
        <v>7.41</v>
      </c>
      <c r="G16" t="n">
        <v>24.69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104.23</v>
      </c>
      <c r="Q16" t="n">
        <v>605.9</v>
      </c>
      <c r="R16" t="n">
        <v>35.03</v>
      </c>
      <c r="S16" t="n">
        <v>21.88</v>
      </c>
      <c r="T16" t="n">
        <v>5502.05</v>
      </c>
      <c r="U16" t="n">
        <v>0.62</v>
      </c>
      <c r="V16" t="n">
        <v>0.84</v>
      </c>
      <c r="W16" t="n">
        <v>1.02</v>
      </c>
      <c r="X16" t="n">
        <v>0.35</v>
      </c>
      <c r="Y16" t="n">
        <v>1</v>
      </c>
      <c r="Z16" t="n">
        <v>10</v>
      </c>
      <c r="AA16" t="n">
        <v>223.0683322737921</v>
      </c>
      <c r="AB16" t="n">
        <v>305.2119332971318</v>
      </c>
      <c r="AC16" t="n">
        <v>276.0829347509825</v>
      </c>
      <c r="AD16" t="n">
        <v>223068.3322737921</v>
      </c>
      <c r="AE16" t="n">
        <v>305211.9332971318</v>
      </c>
      <c r="AF16" t="n">
        <v>3.81898305995822e-06</v>
      </c>
      <c r="AG16" t="n">
        <v>7.0703125</v>
      </c>
      <c r="AH16" t="n">
        <v>276082.9347509825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9.2583</v>
      </c>
      <c r="E17" t="n">
        <v>10.8</v>
      </c>
      <c r="F17" t="n">
        <v>7.39</v>
      </c>
      <c r="G17" t="n">
        <v>26.1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103.69</v>
      </c>
      <c r="Q17" t="n">
        <v>605.92</v>
      </c>
      <c r="R17" t="n">
        <v>34.66</v>
      </c>
      <c r="S17" t="n">
        <v>21.88</v>
      </c>
      <c r="T17" t="n">
        <v>5322.5</v>
      </c>
      <c r="U17" t="n">
        <v>0.63</v>
      </c>
      <c r="V17" t="n">
        <v>0.84</v>
      </c>
      <c r="W17" t="n">
        <v>1.02</v>
      </c>
      <c r="X17" t="n">
        <v>0.34</v>
      </c>
      <c r="Y17" t="n">
        <v>1</v>
      </c>
      <c r="Z17" t="n">
        <v>10</v>
      </c>
      <c r="AA17" t="n">
        <v>222.2577031896815</v>
      </c>
      <c r="AB17" t="n">
        <v>304.102794821821</v>
      </c>
      <c r="AC17" t="n">
        <v>275.0796508950694</v>
      </c>
      <c r="AD17" t="n">
        <v>222257.7031896815</v>
      </c>
      <c r="AE17" t="n">
        <v>304102.794821821</v>
      </c>
      <c r="AF17" t="n">
        <v>3.838927587241448e-06</v>
      </c>
      <c r="AG17" t="n">
        <v>7.03125</v>
      </c>
      <c r="AH17" t="n">
        <v>275079.6508950695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9.331300000000001</v>
      </c>
      <c r="E18" t="n">
        <v>10.72</v>
      </c>
      <c r="F18" t="n">
        <v>7.35</v>
      </c>
      <c r="G18" t="n">
        <v>27.58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102.7</v>
      </c>
      <c r="Q18" t="n">
        <v>605.88</v>
      </c>
      <c r="R18" t="n">
        <v>33.4</v>
      </c>
      <c r="S18" t="n">
        <v>21.88</v>
      </c>
      <c r="T18" t="n">
        <v>4697.48</v>
      </c>
      <c r="U18" t="n">
        <v>0.66</v>
      </c>
      <c r="V18" t="n">
        <v>0.84</v>
      </c>
      <c r="W18" t="n">
        <v>1.01</v>
      </c>
      <c r="X18" t="n">
        <v>0.3</v>
      </c>
      <c r="Y18" t="n">
        <v>1</v>
      </c>
      <c r="Z18" t="n">
        <v>10</v>
      </c>
      <c r="AA18" t="n">
        <v>220.7451472932329</v>
      </c>
      <c r="AB18" t="n">
        <v>302.0332491150445</v>
      </c>
      <c r="AC18" t="n">
        <v>273.2076197259213</v>
      </c>
      <c r="AD18" t="n">
        <v>220745.1472932329</v>
      </c>
      <c r="AE18" t="n">
        <v>302033.2491150445</v>
      </c>
      <c r="AF18" t="n">
        <v>3.869196828232628e-06</v>
      </c>
      <c r="AG18" t="n">
        <v>6.979166666666667</v>
      </c>
      <c r="AH18" t="n">
        <v>273207.6197259213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9.390700000000001</v>
      </c>
      <c r="E19" t="n">
        <v>10.65</v>
      </c>
      <c r="F19" t="n">
        <v>7.33</v>
      </c>
      <c r="G19" t="n">
        <v>29.32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101.51</v>
      </c>
      <c r="Q19" t="n">
        <v>605.84</v>
      </c>
      <c r="R19" t="n">
        <v>32.71</v>
      </c>
      <c r="S19" t="n">
        <v>21.88</v>
      </c>
      <c r="T19" t="n">
        <v>4358.04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  <c r="AA19" t="n">
        <v>219.4823210009338</v>
      </c>
      <c r="AB19" t="n">
        <v>300.3053944699575</v>
      </c>
      <c r="AC19" t="n">
        <v>271.6446691031018</v>
      </c>
      <c r="AD19" t="n">
        <v>219482.3210009338</v>
      </c>
      <c r="AE19" t="n">
        <v>300305.3944699576</v>
      </c>
      <c r="AF19" t="n">
        <v>3.893826868162435e-06</v>
      </c>
      <c r="AG19" t="n">
        <v>6.93359375</v>
      </c>
      <c r="AH19" t="n">
        <v>271644.6691031018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9.3911</v>
      </c>
      <c r="E20" t="n">
        <v>10.65</v>
      </c>
      <c r="F20" t="n">
        <v>7.33</v>
      </c>
      <c r="G20" t="n">
        <v>29.32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100.97</v>
      </c>
      <c r="Q20" t="n">
        <v>605.84</v>
      </c>
      <c r="R20" t="n">
        <v>32.62</v>
      </c>
      <c r="S20" t="n">
        <v>21.88</v>
      </c>
      <c r="T20" t="n">
        <v>4310.66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219.165987412411</v>
      </c>
      <c r="AB20" t="n">
        <v>299.872572898488</v>
      </c>
      <c r="AC20" t="n">
        <v>271.2531554149442</v>
      </c>
      <c r="AD20" t="n">
        <v>219165.987412411</v>
      </c>
      <c r="AE20" t="n">
        <v>299872.572898488</v>
      </c>
      <c r="AF20" t="n">
        <v>3.893992727017181e-06</v>
      </c>
      <c r="AG20" t="n">
        <v>6.93359375</v>
      </c>
      <c r="AH20" t="n">
        <v>271253.1554149442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9.4488</v>
      </c>
      <c r="E21" t="n">
        <v>10.58</v>
      </c>
      <c r="F21" t="n">
        <v>7.31</v>
      </c>
      <c r="G21" t="n">
        <v>31.32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100.5</v>
      </c>
      <c r="Q21" t="n">
        <v>605.91</v>
      </c>
      <c r="R21" t="n">
        <v>31.93</v>
      </c>
      <c r="S21" t="n">
        <v>21.88</v>
      </c>
      <c r="T21" t="n">
        <v>3972.3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218.3498962968476</v>
      </c>
      <c r="AB21" t="n">
        <v>298.7559610307757</v>
      </c>
      <c r="AC21" t="n">
        <v>270.2431114167114</v>
      </c>
      <c r="AD21" t="n">
        <v>218349.8962968476</v>
      </c>
      <c r="AE21" t="n">
        <v>298755.9610307757</v>
      </c>
      <c r="AF21" t="n">
        <v>3.917917866814318e-06</v>
      </c>
      <c r="AG21" t="n">
        <v>6.888020833333333</v>
      </c>
      <c r="AH21" t="n">
        <v>270243.1114167114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9.4917</v>
      </c>
      <c r="E22" t="n">
        <v>10.54</v>
      </c>
      <c r="F22" t="n">
        <v>7.3</v>
      </c>
      <c r="G22" t="n">
        <v>33.71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99.44</v>
      </c>
      <c r="Q22" t="n">
        <v>605.9299999999999</v>
      </c>
      <c r="R22" t="n">
        <v>31.82</v>
      </c>
      <c r="S22" t="n">
        <v>21.88</v>
      </c>
      <c r="T22" t="n">
        <v>3921.96</v>
      </c>
      <c r="U22" t="n">
        <v>0.6899999999999999</v>
      </c>
      <c r="V22" t="n">
        <v>0.85</v>
      </c>
      <c r="W22" t="n">
        <v>1.01</v>
      </c>
      <c r="X22" t="n">
        <v>0.25</v>
      </c>
      <c r="Y22" t="n">
        <v>1</v>
      </c>
      <c r="Z22" t="n">
        <v>10</v>
      </c>
      <c r="AA22" t="n">
        <v>217.3561959559081</v>
      </c>
      <c r="AB22" t="n">
        <v>297.3963363853379</v>
      </c>
      <c r="AC22" t="n">
        <v>269.0132474391885</v>
      </c>
      <c r="AD22" t="n">
        <v>217356.1959559081</v>
      </c>
      <c r="AE22" t="n">
        <v>297396.3363853379</v>
      </c>
      <c r="AF22" t="n">
        <v>3.935706228985846e-06</v>
      </c>
      <c r="AG22" t="n">
        <v>6.861979166666667</v>
      </c>
      <c r="AH22" t="n">
        <v>269013.2474391885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9.4907</v>
      </c>
      <c r="E23" t="n">
        <v>10.54</v>
      </c>
      <c r="F23" t="n">
        <v>7.31</v>
      </c>
      <c r="G23" t="n">
        <v>33.72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99.42</v>
      </c>
      <c r="Q23" t="n">
        <v>605.84</v>
      </c>
      <c r="R23" t="n">
        <v>31.98</v>
      </c>
      <c r="S23" t="n">
        <v>21.88</v>
      </c>
      <c r="T23" t="n">
        <v>4002.62</v>
      </c>
      <c r="U23" t="n">
        <v>0.68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217.3817444893026</v>
      </c>
      <c r="AB23" t="n">
        <v>297.43129301585</v>
      </c>
      <c r="AC23" t="n">
        <v>269.0448678579465</v>
      </c>
      <c r="AD23" t="n">
        <v>217381.7444893026</v>
      </c>
      <c r="AE23" t="n">
        <v>297431.29301585</v>
      </c>
      <c r="AF23" t="n">
        <v>3.93529158184898e-06</v>
      </c>
      <c r="AG23" t="n">
        <v>6.861979166666667</v>
      </c>
      <c r="AH23" t="n">
        <v>269044.8678579465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9.552099999999999</v>
      </c>
      <c r="E24" t="n">
        <v>10.47</v>
      </c>
      <c r="F24" t="n">
        <v>7.28</v>
      </c>
      <c r="G24" t="n">
        <v>36.41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98.08</v>
      </c>
      <c r="Q24" t="n">
        <v>605.86</v>
      </c>
      <c r="R24" t="n">
        <v>30.94</v>
      </c>
      <c r="S24" t="n">
        <v>21.88</v>
      </c>
      <c r="T24" t="n">
        <v>3488.85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216.03076146218</v>
      </c>
      <c r="AB24" t="n">
        <v>295.582818436977</v>
      </c>
      <c r="AC24" t="n">
        <v>267.3728090985304</v>
      </c>
      <c r="AD24" t="n">
        <v>216030.76146218</v>
      </c>
      <c r="AE24" t="n">
        <v>295582.818436977</v>
      </c>
      <c r="AF24" t="n">
        <v>3.960750916052519e-06</v>
      </c>
      <c r="AG24" t="n">
        <v>6.81640625</v>
      </c>
      <c r="AH24" t="n">
        <v>267372.8090985303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9.556900000000001</v>
      </c>
      <c r="E25" t="n">
        <v>10.46</v>
      </c>
      <c r="F25" t="n">
        <v>7.28</v>
      </c>
      <c r="G25" t="n">
        <v>36.38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97.78</v>
      </c>
      <c r="Q25" t="n">
        <v>606.01</v>
      </c>
      <c r="R25" t="n">
        <v>30.91</v>
      </c>
      <c r="S25" t="n">
        <v>21.88</v>
      </c>
      <c r="T25" t="n">
        <v>3472.86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215.8214077043172</v>
      </c>
      <c r="AB25" t="n">
        <v>295.2963713894333</v>
      </c>
      <c r="AC25" t="n">
        <v>267.1137001551731</v>
      </c>
      <c r="AD25" t="n">
        <v>215821.4077043172</v>
      </c>
      <c r="AE25" t="n">
        <v>295296.3713894333</v>
      </c>
      <c r="AF25" t="n">
        <v>3.962741222309475e-06</v>
      </c>
      <c r="AG25" t="n">
        <v>6.809895833333333</v>
      </c>
      <c r="AH25" t="n">
        <v>267113.7001551731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9.620799999999999</v>
      </c>
      <c r="E26" t="n">
        <v>10.39</v>
      </c>
      <c r="F26" t="n">
        <v>7.25</v>
      </c>
      <c r="G26" t="n">
        <v>39.55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96.73999999999999</v>
      </c>
      <c r="Q26" t="n">
        <v>605.84</v>
      </c>
      <c r="R26" t="n">
        <v>29.9</v>
      </c>
      <c r="S26" t="n">
        <v>21.88</v>
      </c>
      <c r="T26" t="n">
        <v>2970.81</v>
      </c>
      <c r="U26" t="n">
        <v>0.73</v>
      </c>
      <c r="V26" t="n">
        <v>0.85</v>
      </c>
      <c r="W26" t="n">
        <v>1.01</v>
      </c>
      <c r="X26" t="n">
        <v>0.19</v>
      </c>
      <c r="Y26" t="n">
        <v>1</v>
      </c>
      <c r="Z26" t="n">
        <v>10</v>
      </c>
      <c r="AA26" t="n">
        <v>214.6398456151132</v>
      </c>
      <c r="AB26" t="n">
        <v>293.6797060121447</v>
      </c>
      <c r="AC26" t="n">
        <v>265.6513270524883</v>
      </c>
      <c r="AD26" t="n">
        <v>214639.8456151132</v>
      </c>
      <c r="AE26" t="n">
        <v>293679.7060121447</v>
      </c>
      <c r="AF26" t="n">
        <v>3.989237174355176e-06</v>
      </c>
      <c r="AG26" t="n">
        <v>6.764322916666667</v>
      </c>
      <c r="AH26" t="n">
        <v>265651.3270524883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9.6151</v>
      </c>
      <c r="E27" t="n">
        <v>10.4</v>
      </c>
      <c r="F27" t="n">
        <v>7.26</v>
      </c>
      <c r="G27" t="n">
        <v>39.58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96.20999999999999</v>
      </c>
      <c r="Q27" t="n">
        <v>605.87</v>
      </c>
      <c r="R27" t="n">
        <v>30.55</v>
      </c>
      <c r="S27" t="n">
        <v>21.88</v>
      </c>
      <c r="T27" t="n">
        <v>3295.59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214.4129458191721</v>
      </c>
      <c r="AB27" t="n">
        <v>293.3692517012259</v>
      </c>
      <c r="AC27" t="n">
        <v>265.3705020652781</v>
      </c>
      <c r="AD27" t="n">
        <v>214412.9458191721</v>
      </c>
      <c r="AE27" t="n">
        <v>293369.2517012259</v>
      </c>
      <c r="AF27" t="n">
        <v>3.986873685675043e-06</v>
      </c>
      <c r="AG27" t="n">
        <v>6.770833333333333</v>
      </c>
      <c r="AH27" t="n">
        <v>265370.5020652781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9.614100000000001</v>
      </c>
      <c r="E28" t="n">
        <v>10.4</v>
      </c>
      <c r="F28" t="n">
        <v>7.26</v>
      </c>
      <c r="G28" t="n">
        <v>39.59</v>
      </c>
      <c r="H28" t="n">
        <v>0.57</v>
      </c>
      <c r="I28" t="n">
        <v>11</v>
      </c>
      <c r="J28" t="n">
        <v>233.91</v>
      </c>
      <c r="K28" t="n">
        <v>56.94</v>
      </c>
      <c r="L28" t="n">
        <v>7.5</v>
      </c>
      <c r="M28" t="n">
        <v>9</v>
      </c>
      <c r="N28" t="n">
        <v>54.46</v>
      </c>
      <c r="O28" t="n">
        <v>29082.74</v>
      </c>
      <c r="P28" t="n">
        <v>95.54000000000001</v>
      </c>
      <c r="Q28" t="n">
        <v>605.84</v>
      </c>
      <c r="R28" t="n">
        <v>30.5</v>
      </c>
      <c r="S28" t="n">
        <v>21.88</v>
      </c>
      <c r="T28" t="n">
        <v>3271.87</v>
      </c>
      <c r="U28" t="n">
        <v>0.72</v>
      </c>
      <c r="V28" t="n">
        <v>0.85</v>
      </c>
      <c r="W28" t="n">
        <v>1</v>
      </c>
      <c r="X28" t="n">
        <v>0.2</v>
      </c>
      <c r="Y28" t="n">
        <v>1</v>
      </c>
      <c r="Z28" t="n">
        <v>10</v>
      </c>
      <c r="AA28" t="n">
        <v>214.041509618956</v>
      </c>
      <c r="AB28" t="n">
        <v>292.8610363054817</v>
      </c>
      <c r="AC28" t="n">
        <v>264.9107900336188</v>
      </c>
      <c r="AD28" t="n">
        <v>214041.509618956</v>
      </c>
      <c r="AE28" t="n">
        <v>292861.0363054817</v>
      </c>
      <c r="AF28" t="n">
        <v>3.986459038538178e-06</v>
      </c>
      <c r="AG28" t="n">
        <v>6.770833333333333</v>
      </c>
      <c r="AH28" t="n">
        <v>264910.7900336188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9.6792</v>
      </c>
      <c r="E29" t="n">
        <v>10.33</v>
      </c>
      <c r="F29" t="n">
        <v>7.23</v>
      </c>
      <c r="G29" t="n">
        <v>43.39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8</v>
      </c>
      <c r="N29" t="n">
        <v>54.64</v>
      </c>
      <c r="O29" t="n">
        <v>29135.65</v>
      </c>
      <c r="P29" t="n">
        <v>94.69</v>
      </c>
      <c r="Q29" t="n">
        <v>605.84</v>
      </c>
      <c r="R29" t="n">
        <v>29.59</v>
      </c>
      <c r="S29" t="n">
        <v>21.88</v>
      </c>
      <c r="T29" t="n">
        <v>2823.42</v>
      </c>
      <c r="U29" t="n">
        <v>0.74</v>
      </c>
      <c r="V29" t="n">
        <v>0.86</v>
      </c>
      <c r="W29" t="n">
        <v>1</v>
      </c>
      <c r="X29" t="n">
        <v>0.17</v>
      </c>
      <c r="Y29" t="n">
        <v>1</v>
      </c>
      <c r="Z29" t="n">
        <v>10</v>
      </c>
      <c r="AA29" t="n">
        <v>212.9763881037653</v>
      </c>
      <c r="AB29" t="n">
        <v>291.4036900585537</v>
      </c>
      <c r="AC29" t="n">
        <v>263.5925308670988</v>
      </c>
      <c r="AD29" t="n">
        <v>212976.3881037653</v>
      </c>
      <c r="AE29" t="n">
        <v>291403.6900585537</v>
      </c>
      <c r="AF29" t="n">
        <v>4.013452567148119e-06</v>
      </c>
      <c r="AG29" t="n">
        <v>6.725260416666667</v>
      </c>
      <c r="AH29" t="n">
        <v>263592.5308670988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9.672000000000001</v>
      </c>
      <c r="E30" t="n">
        <v>10.34</v>
      </c>
      <c r="F30" t="n">
        <v>7.24</v>
      </c>
      <c r="G30" t="n">
        <v>43.44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8</v>
      </c>
      <c r="N30" t="n">
        <v>54.82</v>
      </c>
      <c r="O30" t="n">
        <v>29188.62</v>
      </c>
      <c r="P30" t="n">
        <v>93.86</v>
      </c>
      <c r="Q30" t="n">
        <v>605.88</v>
      </c>
      <c r="R30" t="n">
        <v>29.83</v>
      </c>
      <c r="S30" t="n">
        <v>21.88</v>
      </c>
      <c r="T30" t="n">
        <v>2942.97</v>
      </c>
      <c r="U30" t="n">
        <v>0.73</v>
      </c>
      <c r="V30" t="n">
        <v>0.85</v>
      </c>
      <c r="W30" t="n">
        <v>1.01</v>
      </c>
      <c r="X30" t="n">
        <v>0.18</v>
      </c>
      <c r="Y30" t="n">
        <v>1</v>
      </c>
      <c r="Z30" t="n">
        <v>10</v>
      </c>
      <c r="AA30" t="n">
        <v>212.5924698716125</v>
      </c>
      <c r="AB30" t="n">
        <v>290.8783961960455</v>
      </c>
      <c r="AC30" t="n">
        <v>263.1173703135737</v>
      </c>
      <c r="AD30" t="n">
        <v>212592.4698716125</v>
      </c>
      <c r="AE30" t="n">
        <v>290878.3961960455</v>
      </c>
      <c r="AF30" t="n">
        <v>4.010467107762688e-06</v>
      </c>
      <c r="AG30" t="n">
        <v>6.731770833333333</v>
      </c>
      <c r="AH30" t="n">
        <v>263117.3703135737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9.736000000000001</v>
      </c>
      <c r="E31" t="n">
        <v>10.27</v>
      </c>
      <c r="F31" t="n">
        <v>7.22</v>
      </c>
      <c r="G31" t="n">
        <v>48.1</v>
      </c>
      <c r="H31" t="n">
        <v>0.62</v>
      </c>
      <c r="I31" t="n">
        <v>9</v>
      </c>
      <c r="J31" t="n">
        <v>235.2</v>
      </c>
      <c r="K31" t="n">
        <v>56.94</v>
      </c>
      <c r="L31" t="n">
        <v>8.25</v>
      </c>
      <c r="M31" t="n">
        <v>7</v>
      </c>
      <c r="N31" t="n">
        <v>55</v>
      </c>
      <c r="O31" t="n">
        <v>29241.66</v>
      </c>
      <c r="P31" t="n">
        <v>92.23</v>
      </c>
      <c r="Q31" t="n">
        <v>605.84</v>
      </c>
      <c r="R31" t="n">
        <v>29.11</v>
      </c>
      <c r="S31" t="n">
        <v>21.88</v>
      </c>
      <c r="T31" t="n">
        <v>2587.79</v>
      </c>
      <c r="U31" t="n">
        <v>0.75</v>
      </c>
      <c r="V31" t="n">
        <v>0.86</v>
      </c>
      <c r="W31" t="n">
        <v>1</v>
      </c>
      <c r="X31" t="n">
        <v>0.16</v>
      </c>
      <c r="Y31" t="n">
        <v>1</v>
      </c>
      <c r="Z31" t="n">
        <v>10</v>
      </c>
      <c r="AA31" t="n">
        <v>211.1436157473084</v>
      </c>
      <c r="AB31" t="n">
        <v>288.8960100642408</v>
      </c>
      <c r="AC31" t="n">
        <v>261.3241803318913</v>
      </c>
      <c r="AD31" t="n">
        <v>211143.6157473084</v>
      </c>
      <c r="AE31" t="n">
        <v>288896.0100642408</v>
      </c>
      <c r="AF31" t="n">
        <v>4.037004524522077e-06</v>
      </c>
      <c r="AG31" t="n">
        <v>6.686197916666667</v>
      </c>
      <c r="AH31" t="n">
        <v>261324.1803318913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9.731299999999999</v>
      </c>
      <c r="E32" t="n">
        <v>10.28</v>
      </c>
      <c r="F32" t="n">
        <v>7.22</v>
      </c>
      <c r="G32" t="n">
        <v>48.14</v>
      </c>
      <c r="H32" t="n">
        <v>0.64</v>
      </c>
      <c r="I32" t="n">
        <v>9</v>
      </c>
      <c r="J32" t="n">
        <v>235.63</v>
      </c>
      <c r="K32" t="n">
        <v>56.94</v>
      </c>
      <c r="L32" t="n">
        <v>8.5</v>
      </c>
      <c r="M32" t="n">
        <v>7</v>
      </c>
      <c r="N32" t="n">
        <v>55.18</v>
      </c>
      <c r="O32" t="n">
        <v>29294.76</v>
      </c>
      <c r="P32" t="n">
        <v>92.41</v>
      </c>
      <c r="Q32" t="n">
        <v>605.84</v>
      </c>
      <c r="R32" t="n">
        <v>29.23</v>
      </c>
      <c r="S32" t="n">
        <v>21.88</v>
      </c>
      <c r="T32" t="n">
        <v>2648.8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211.2789622875778</v>
      </c>
      <c r="AB32" t="n">
        <v>289.0811971717052</v>
      </c>
      <c r="AC32" t="n">
        <v>261.4916934417312</v>
      </c>
      <c r="AD32" t="n">
        <v>211278.9622875778</v>
      </c>
      <c r="AE32" t="n">
        <v>289081.1971717053</v>
      </c>
      <c r="AF32" t="n">
        <v>4.035055682978809e-06</v>
      </c>
      <c r="AG32" t="n">
        <v>6.692708333333333</v>
      </c>
      <c r="AH32" t="n">
        <v>261491.6934417312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9.740500000000001</v>
      </c>
      <c r="E33" t="n">
        <v>10.27</v>
      </c>
      <c r="F33" t="n">
        <v>7.21</v>
      </c>
      <c r="G33" t="n">
        <v>48.07</v>
      </c>
      <c r="H33" t="n">
        <v>0.66</v>
      </c>
      <c r="I33" t="n">
        <v>9</v>
      </c>
      <c r="J33" t="n">
        <v>236.06</v>
      </c>
      <c r="K33" t="n">
        <v>56.94</v>
      </c>
      <c r="L33" t="n">
        <v>8.75</v>
      </c>
      <c r="M33" t="n">
        <v>7</v>
      </c>
      <c r="N33" t="n">
        <v>55.36</v>
      </c>
      <c r="O33" t="n">
        <v>29347.92</v>
      </c>
      <c r="P33" t="n">
        <v>92.04000000000001</v>
      </c>
      <c r="Q33" t="n">
        <v>605.84</v>
      </c>
      <c r="R33" t="n">
        <v>29.02</v>
      </c>
      <c r="S33" t="n">
        <v>21.88</v>
      </c>
      <c r="T33" t="n">
        <v>2540.35</v>
      </c>
      <c r="U33" t="n">
        <v>0.75</v>
      </c>
      <c r="V33" t="n">
        <v>0.86</v>
      </c>
      <c r="W33" t="n">
        <v>1</v>
      </c>
      <c r="X33" t="n">
        <v>0.15</v>
      </c>
      <c r="Y33" t="n">
        <v>1</v>
      </c>
      <c r="Z33" t="n">
        <v>10</v>
      </c>
      <c r="AA33" t="n">
        <v>210.9762284812274</v>
      </c>
      <c r="AB33" t="n">
        <v>288.6669834221839</v>
      </c>
      <c r="AC33" t="n">
        <v>261.1170116711114</v>
      </c>
      <c r="AD33" t="n">
        <v>210976.2284812274</v>
      </c>
      <c r="AE33" t="n">
        <v>288666.983422184</v>
      </c>
      <c r="AF33" t="n">
        <v>4.038870436637971e-06</v>
      </c>
      <c r="AG33" t="n">
        <v>6.686197916666667</v>
      </c>
      <c r="AH33" t="n">
        <v>261117.0116711114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9.7279</v>
      </c>
      <c r="E34" t="n">
        <v>10.28</v>
      </c>
      <c r="F34" t="n">
        <v>7.22</v>
      </c>
      <c r="G34" t="n">
        <v>48.16</v>
      </c>
      <c r="H34" t="n">
        <v>0.68</v>
      </c>
      <c r="I34" t="n">
        <v>9</v>
      </c>
      <c r="J34" t="n">
        <v>236.49</v>
      </c>
      <c r="K34" t="n">
        <v>56.94</v>
      </c>
      <c r="L34" t="n">
        <v>9</v>
      </c>
      <c r="M34" t="n">
        <v>7</v>
      </c>
      <c r="N34" t="n">
        <v>55.55</v>
      </c>
      <c r="O34" t="n">
        <v>29401.15</v>
      </c>
      <c r="P34" t="n">
        <v>90.90000000000001</v>
      </c>
      <c r="Q34" t="n">
        <v>605.9299999999999</v>
      </c>
      <c r="R34" t="n">
        <v>29.43</v>
      </c>
      <c r="S34" t="n">
        <v>21.88</v>
      </c>
      <c r="T34" t="n">
        <v>2748.07</v>
      </c>
      <c r="U34" t="n">
        <v>0.74</v>
      </c>
      <c r="V34" t="n">
        <v>0.86</v>
      </c>
      <c r="W34" t="n">
        <v>1</v>
      </c>
      <c r="X34" t="n">
        <v>0.17</v>
      </c>
      <c r="Y34" t="n">
        <v>1</v>
      </c>
      <c r="Z34" t="n">
        <v>10</v>
      </c>
      <c r="AA34" t="n">
        <v>210.4593901711829</v>
      </c>
      <c r="AB34" t="n">
        <v>287.9598224450843</v>
      </c>
      <c r="AC34" t="n">
        <v>260.4773411451592</v>
      </c>
      <c r="AD34" t="n">
        <v>210459.3901711829</v>
      </c>
      <c r="AE34" t="n">
        <v>287959.8224450843</v>
      </c>
      <c r="AF34" t="n">
        <v>4.033645882713467e-06</v>
      </c>
      <c r="AG34" t="n">
        <v>6.692708333333333</v>
      </c>
      <c r="AH34" t="n">
        <v>260477.3411451593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9.7981</v>
      </c>
      <c r="E35" t="n">
        <v>10.21</v>
      </c>
      <c r="F35" t="n">
        <v>7.19</v>
      </c>
      <c r="G35" t="n">
        <v>53.96</v>
      </c>
      <c r="H35" t="n">
        <v>0.6899999999999999</v>
      </c>
      <c r="I35" t="n">
        <v>8</v>
      </c>
      <c r="J35" t="n">
        <v>236.92</v>
      </c>
      <c r="K35" t="n">
        <v>56.94</v>
      </c>
      <c r="L35" t="n">
        <v>9.25</v>
      </c>
      <c r="M35" t="n">
        <v>6</v>
      </c>
      <c r="N35" t="n">
        <v>55.73</v>
      </c>
      <c r="O35" t="n">
        <v>29454.44</v>
      </c>
      <c r="P35" t="n">
        <v>89.62</v>
      </c>
      <c r="Q35" t="n">
        <v>605.84</v>
      </c>
      <c r="R35" t="n">
        <v>28.42</v>
      </c>
      <c r="S35" t="n">
        <v>21.88</v>
      </c>
      <c r="T35" t="n">
        <v>2245.57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  <c r="AA35" t="n">
        <v>209.1551420692728</v>
      </c>
      <c r="AB35" t="n">
        <v>286.1752926526864</v>
      </c>
      <c r="AC35" t="n">
        <v>258.8631243715441</v>
      </c>
      <c r="AD35" t="n">
        <v>209155.1420692728</v>
      </c>
      <c r="AE35" t="n">
        <v>286175.2926526864</v>
      </c>
      <c r="AF35" t="n">
        <v>4.062754111721422e-06</v>
      </c>
      <c r="AG35" t="n">
        <v>6.647135416666667</v>
      </c>
      <c r="AH35" t="n">
        <v>258863.1243715441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9.8087</v>
      </c>
      <c r="E36" t="n">
        <v>10.2</v>
      </c>
      <c r="F36" t="n">
        <v>7.18</v>
      </c>
      <c r="G36" t="n">
        <v>53.87</v>
      </c>
      <c r="H36" t="n">
        <v>0.71</v>
      </c>
      <c r="I36" t="n">
        <v>8</v>
      </c>
      <c r="J36" t="n">
        <v>237.35</v>
      </c>
      <c r="K36" t="n">
        <v>56.94</v>
      </c>
      <c r="L36" t="n">
        <v>9.5</v>
      </c>
      <c r="M36" t="n">
        <v>6</v>
      </c>
      <c r="N36" t="n">
        <v>55.91</v>
      </c>
      <c r="O36" t="n">
        <v>29507.8</v>
      </c>
      <c r="P36" t="n">
        <v>88.89</v>
      </c>
      <c r="Q36" t="n">
        <v>605.84</v>
      </c>
      <c r="R36" t="n">
        <v>28.07</v>
      </c>
      <c r="S36" t="n">
        <v>21.88</v>
      </c>
      <c r="T36" t="n">
        <v>2072.65</v>
      </c>
      <c r="U36" t="n">
        <v>0.78</v>
      </c>
      <c r="V36" t="n">
        <v>0.86</v>
      </c>
      <c r="W36" t="n">
        <v>1</v>
      </c>
      <c r="X36" t="n">
        <v>0.13</v>
      </c>
      <c r="Y36" t="n">
        <v>1</v>
      </c>
      <c r="Z36" t="n">
        <v>10</v>
      </c>
      <c r="AA36" t="n">
        <v>208.6468070087743</v>
      </c>
      <c r="AB36" t="n">
        <v>285.4797661967527</v>
      </c>
      <c r="AC36" t="n">
        <v>258.2339779843869</v>
      </c>
      <c r="AD36" t="n">
        <v>208646.8070087743</v>
      </c>
      <c r="AE36" t="n">
        <v>285479.7661967527</v>
      </c>
      <c r="AF36" t="n">
        <v>4.067149371372196e-06</v>
      </c>
      <c r="AG36" t="n">
        <v>6.640625</v>
      </c>
      <c r="AH36" t="n">
        <v>258233.9779843868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9.8005</v>
      </c>
      <c r="E37" t="n">
        <v>10.2</v>
      </c>
      <c r="F37" t="n">
        <v>7.19</v>
      </c>
      <c r="G37" t="n">
        <v>53.94</v>
      </c>
      <c r="H37" t="n">
        <v>0.73</v>
      </c>
      <c r="I37" t="n">
        <v>8</v>
      </c>
      <c r="J37" t="n">
        <v>237.79</v>
      </c>
      <c r="K37" t="n">
        <v>56.94</v>
      </c>
      <c r="L37" t="n">
        <v>9.75</v>
      </c>
      <c r="M37" t="n">
        <v>6</v>
      </c>
      <c r="N37" t="n">
        <v>56.09</v>
      </c>
      <c r="O37" t="n">
        <v>29561.22</v>
      </c>
      <c r="P37" t="n">
        <v>88.20999999999999</v>
      </c>
      <c r="Q37" t="n">
        <v>605.86</v>
      </c>
      <c r="R37" t="n">
        <v>28.26</v>
      </c>
      <c r="S37" t="n">
        <v>21.88</v>
      </c>
      <c r="T37" t="n">
        <v>2167.3</v>
      </c>
      <c r="U37" t="n">
        <v>0.77</v>
      </c>
      <c r="V37" t="n">
        <v>0.86</v>
      </c>
      <c r="W37" t="n">
        <v>1</v>
      </c>
      <c r="X37" t="n">
        <v>0.13</v>
      </c>
      <c r="Y37" t="n">
        <v>1</v>
      </c>
      <c r="Z37" t="n">
        <v>10</v>
      </c>
      <c r="AA37" t="n">
        <v>208.3551060739578</v>
      </c>
      <c r="AB37" t="n">
        <v>285.0806481087999</v>
      </c>
      <c r="AC37" t="n">
        <v>257.8729511665825</v>
      </c>
      <c r="AD37" t="n">
        <v>208355.1060739578</v>
      </c>
      <c r="AE37" t="n">
        <v>285080.6481087999</v>
      </c>
      <c r="AF37" t="n">
        <v>4.063749264849898e-06</v>
      </c>
      <c r="AG37" t="n">
        <v>6.640625</v>
      </c>
      <c r="AH37" t="n">
        <v>257872.9511665825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9.801299999999999</v>
      </c>
      <c r="E38" t="n">
        <v>10.2</v>
      </c>
      <c r="F38" t="n">
        <v>7.19</v>
      </c>
      <c r="G38" t="n">
        <v>53.93</v>
      </c>
      <c r="H38" t="n">
        <v>0.75</v>
      </c>
      <c r="I38" t="n">
        <v>8</v>
      </c>
      <c r="J38" t="n">
        <v>238.22</v>
      </c>
      <c r="K38" t="n">
        <v>56.94</v>
      </c>
      <c r="L38" t="n">
        <v>10</v>
      </c>
      <c r="M38" t="n">
        <v>6</v>
      </c>
      <c r="N38" t="n">
        <v>56.28</v>
      </c>
      <c r="O38" t="n">
        <v>29614.71</v>
      </c>
      <c r="P38" t="n">
        <v>87.53</v>
      </c>
      <c r="Q38" t="n">
        <v>605.84</v>
      </c>
      <c r="R38" t="n">
        <v>28.38</v>
      </c>
      <c r="S38" t="n">
        <v>21.88</v>
      </c>
      <c r="T38" t="n">
        <v>2228.18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207.9719165452599</v>
      </c>
      <c r="AB38" t="n">
        <v>284.5563512905068</v>
      </c>
      <c r="AC38" t="n">
        <v>257.3986925007719</v>
      </c>
      <c r="AD38" t="n">
        <v>207971.9165452599</v>
      </c>
      <c r="AE38" t="n">
        <v>284556.3512905068</v>
      </c>
      <c r="AF38" t="n">
        <v>4.064080982559391e-06</v>
      </c>
      <c r="AG38" t="n">
        <v>6.640625</v>
      </c>
      <c r="AH38" t="n">
        <v>257398.6925007719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9.857100000000001</v>
      </c>
      <c r="E39" t="n">
        <v>10.14</v>
      </c>
      <c r="F39" t="n">
        <v>7.18</v>
      </c>
      <c r="G39" t="n">
        <v>61.52</v>
      </c>
      <c r="H39" t="n">
        <v>0.76</v>
      </c>
      <c r="I39" t="n">
        <v>7</v>
      </c>
      <c r="J39" t="n">
        <v>238.66</v>
      </c>
      <c r="K39" t="n">
        <v>56.94</v>
      </c>
      <c r="L39" t="n">
        <v>10.25</v>
      </c>
      <c r="M39" t="n">
        <v>5</v>
      </c>
      <c r="N39" t="n">
        <v>56.46</v>
      </c>
      <c r="O39" t="n">
        <v>29668.27</v>
      </c>
      <c r="P39" t="n">
        <v>85.63</v>
      </c>
      <c r="Q39" t="n">
        <v>605.92</v>
      </c>
      <c r="R39" t="n">
        <v>27.83</v>
      </c>
      <c r="S39" t="n">
        <v>21.88</v>
      </c>
      <c r="T39" t="n">
        <v>1958.38</v>
      </c>
      <c r="U39" t="n">
        <v>0.79</v>
      </c>
      <c r="V39" t="n">
        <v>0.86</v>
      </c>
      <c r="W39" t="n">
        <v>1</v>
      </c>
      <c r="X39" t="n">
        <v>0.12</v>
      </c>
      <c r="Y39" t="n">
        <v>1</v>
      </c>
      <c r="Z39" t="n">
        <v>10</v>
      </c>
      <c r="AA39" t="n">
        <v>206.5066301585584</v>
      </c>
      <c r="AB39" t="n">
        <v>282.5514818123499</v>
      </c>
      <c r="AC39" t="n">
        <v>255.5851649517575</v>
      </c>
      <c r="AD39" t="n">
        <v>206506.6301585584</v>
      </c>
      <c r="AE39" t="n">
        <v>282551.4818123499</v>
      </c>
      <c r="AF39" t="n">
        <v>4.087218292796484e-06</v>
      </c>
      <c r="AG39" t="n">
        <v>6.6015625</v>
      </c>
      <c r="AH39" t="n">
        <v>255585.1649517575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9.854100000000001</v>
      </c>
      <c r="E40" t="n">
        <v>10.15</v>
      </c>
      <c r="F40" t="n">
        <v>7.18</v>
      </c>
      <c r="G40" t="n">
        <v>61.54</v>
      </c>
      <c r="H40" t="n">
        <v>0.78</v>
      </c>
      <c r="I40" t="n">
        <v>7</v>
      </c>
      <c r="J40" t="n">
        <v>239.09</v>
      </c>
      <c r="K40" t="n">
        <v>56.94</v>
      </c>
      <c r="L40" t="n">
        <v>10.5</v>
      </c>
      <c r="M40" t="n">
        <v>4</v>
      </c>
      <c r="N40" t="n">
        <v>56.65</v>
      </c>
      <c r="O40" t="n">
        <v>29721.89</v>
      </c>
      <c r="P40" t="n">
        <v>85.56999999999999</v>
      </c>
      <c r="Q40" t="n">
        <v>605.86</v>
      </c>
      <c r="R40" t="n">
        <v>27.93</v>
      </c>
      <c r="S40" t="n">
        <v>21.88</v>
      </c>
      <c r="T40" t="n">
        <v>2008.31</v>
      </c>
      <c r="U40" t="n">
        <v>0.78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206.4939477158281</v>
      </c>
      <c r="AB40" t="n">
        <v>282.5341291346964</v>
      </c>
      <c r="AC40" t="n">
        <v>255.5694683893047</v>
      </c>
      <c r="AD40" t="n">
        <v>206493.9477158281</v>
      </c>
      <c r="AE40" t="n">
        <v>282534.1291346964</v>
      </c>
      <c r="AF40" t="n">
        <v>4.085974351385887e-06</v>
      </c>
      <c r="AG40" t="n">
        <v>6.608072916666667</v>
      </c>
      <c r="AH40" t="n">
        <v>255569.4683893047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9.850099999999999</v>
      </c>
      <c r="E41" t="n">
        <v>10.15</v>
      </c>
      <c r="F41" t="n">
        <v>7.18</v>
      </c>
      <c r="G41" t="n">
        <v>61.58</v>
      </c>
      <c r="H41" t="n">
        <v>0.8</v>
      </c>
      <c r="I41" t="n">
        <v>7</v>
      </c>
      <c r="J41" t="n">
        <v>239.53</v>
      </c>
      <c r="K41" t="n">
        <v>56.94</v>
      </c>
      <c r="L41" t="n">
        <v>10.75</v>
      </c>
      <c r="M41" t="n">
        <v>3</v>
      </c>
      <c r="N41" t="n">
        <v>56.83</v>
      </c>
      <c r="O41" t="n">
        <v>29775.57</v>
      </c>
      <c r="P41" t="n">
        <v>86.17</v>
      </c>
      <c r="Q41" t="n">
        <v>605.84</v>
      </c>
      <c r="R41" t="n">
        <v>28.04</v>
      </c>
      <c r="S41" t="n">
        <v>21.88</v>
      </c>
      <c r="T41" t="n">
        <v>2062.5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206.8527104712536</v>
      </c>
      <c r="AB41" t="n">
        <v>283.025004164165</v>
      </c>
      <c r="AC41" t="n">
        <v>256.0134949949084</v>
      </c>
      <c r="AD41" t="n">
        <v>206852.7104712536</v>
      </c>
      <c r="AE41" t="n">
        <v>283025.004164165</v>
      </c>
      <c r="AF41" t="n">
        <v>4.084315762838425e-06</v>
      </c>
      <c r="AG41" t="n">
        <v>6.608072916666667</v>
      </c>
      <c r="AH41" t="n">
        <v>256013.4949949084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9.849</v>
      </c>
      <c r="E42" t="n">
        <v>10.15</v>
      </c>
      <c r="F42" t="n">
        <v>7.19</v>
      </c>
      <c r="G42" t="n">
        <v>61.59</v>
      </c>
      <c r="H42" t="n">
        <v>0.82</v>
      </c>
      <c r="I42" t="n">
        <v>7</v>
      </c>
      <c r="J42" t="n">
        <v>239.96</v>
      </c>
      <c r="K42" t="n">
        <v>56.94</v>
      </c>
      <c r="L42" t="n">
        <v>11</v>
      </c>
      <c r="M42" t="n">
        <v>3</v>
      </c>
      <c r="N42" t="n">
        <v>57.02</v>
      </c>
      <c r="O42" t="n">
        <v>29829.32</v>
      </c>
      <c r="P42" t="n">
        <v>86.18000000000001</v>
      </c>
      <c r="Q42" t="n">
        <v>605.84</v>
      </c>
      <c r="R42" t="n">
        <v>27.97</v>
      </c>
      <c r="S42" t="n">
        <v>21.88</v>
      </c>
      <c r="T42" t="n">
        <v>2028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206.8935249154218</v>
      </c>
      <c r="AB42" t="n">
        <v>283.0808482872822</v>
      </c>
      <c r="AC42" t="n">
        <v>256.064009433293</v>
      </c>
      <c r="AD42" t="n">
        <v>206893.5249154218</v>
      </c>
      <c r="AE42" t="n">
        <v>283080.8482872822</v>
      </c>
      <c r="AF42" t="n">
        <v>4.083859650987873e-06</v>
      </c>
      <c r="AG42" t="n">
        <v>6.608072916666667</v>
      </c>
      <c r="AH42" t="n">
        <v>256064.009433293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9.8544</v>
      </c>
      <c r="E43" t="n">
        <v>10.15</v>
      </c>
      <c r="F43" t="n">
        <v>7.18</v>
      </c>
      <c r="G43" t="n">
        <v>61.54</v>
      </c>
      <c r="H43" t="n">
        <v>0.83</v>
      </c>
      <c r="I43" t="n">
        <v>7</v>
      </c>
      <c r="J43" t="n">
        <v>240.4</v>
      </c>
      <c r="K43" t="n">
        <v>56.94</v>
      </c>
      <c r="L43" t="n">
        <v>11.25</v>
      </c>
      <c r="M43" t="n">
        <v>2</v>
      </c>
      <c r="N43" t="n">
        <v>57.21</v>
      </c>
      <c r="O43" t="n">
        <v>29883.27</v>
      </c>
      <c r="P43" t="n">
        <v>85.81</v>
      </c>
      <c r="Q43" t="n">
        <v>605.84</v>
      </c>
      <c r="R43" t="n">
        <v>27.89</v>
      </c>
      <c r="S43" t="n">
        <v>21.88</v>
      </c>
      <c r="T43" t="n">
        <v>1985.23</v>
      </c>
      <c r="U43" t="n">
        <v>0.78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206.6244396296221</v>
      </c>
      <c r="AB43" t="n">
        <v>282.7126739280462</v>
      </c>
      <c r="AC43" t="n">
        <v>255.7309731181665</v>
      </c>
      <c r="AD43" t="n">
        <v>206624.4396296222</v>
      </c>
      <c r="AE43" t="n">
        <v>282712.6739280462</v>
      </c>
      <c r="AF43" t="n">
        <v>4.086098745526947e-06</v>
      </c>
      <c r="AG43" t="n">
        <v>6.608072916666667</v>
      </c>
      <c r="AH43" t="n">
        <v>255730.9731181665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9.859500000000001</v>
      </c>
      <c r="E44" t="n">
        <v>10.14</v>
      </c>
      <c r="F44" t="n">
        <v>7.17</v>
      </c>
      <c r="G44" t="n">
        <v>61.5</v>
      </c>
      <c r="H44" t="n">
        <v>0.85</v>
      </c>
      <c r="I44" t="n">
        <v>7</v>
      </c>
      <c r="J44" t="n">
        <v>240.84</v>
      </c>
      <c r="K44" t="n">
        <v>56.94</v>
      </c>
      <c r="L44" t="n">
        <v>11.5</v>
      </c>
      <c r="M44" t="n">
        <v>2</v>
      </c>
      <c r="N44" t="n">
        <v>57.39</v>
      </c>
      <c r="O44" t="n">
        <v>29937.16</v>
      </c>
      <c r="P44" t="n">
        <v>85.56999999999999</v>
      </c>
      <c r="Q44" t="n">
        <v>605.84</v>
      </c>
      <c r="R44" t="n">
        <v>27.63</v>
      </c>
      <c r="S44" t="n">
        <v>21.88</v>
      </c>
      <c r="T44" t="n">
        <v>1857.52</v>
      </c>
      <c r="U44" t="n">
        <v>0.79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206.429442248641</v>
      </c>
      <c r="AB44" t="n">
        <v>282.4458699087106</v>
      </c>
      <c r="AC44" t="n">
        <v>255.4896324999744</v>
      </c>
      <c r="AD44" t="n">
        <v>206429.442248641</v>
      </c>
      <c r="AE44" t="n">
        <v>282445.8699087106</v>
      </c>
      <c r="AF44" t="n">
        <v>4.08821344592496e-06</v>
      </c>
      <c r="AG44" t="n">
        <v>6.6015625</v>
      </c>
      <c r="AH44" t="n">
        <v>255489.6324999744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9.8598</v>
      </c>
      <c r="E45" t="n">
        <v>10.14</v>
      </c>
      <c r="F45" t="n">
        <v>7.17</v>
      </c>
      <c r="G45" t="n">
        <v>61.49</v>
      </c>
      <c r="H45" t="n">
        <v>0.87</v>
      </c>
      <c r="I45" t="n">
        <v>7</v>
      </c>
      <c r="J45" t="n">
        <v>241.27</v>
      </c>
      <c r="K45" t="n">
        <v>56.94</v>
      </c>
      <c r="L45" t="n">
        <v>11.75</v>
      </c>
      <c r="M45" t="n">
        <v>2</v>
      </c>
      <c r="N45" t="n">
        <v>57.58</v>
      </c>
      <c r="O45" t="n">
        <v>29991.11</v>
      </c>
      <c r="P45" t="n">
        <v>85.28</v>
      </c>
      <c r="Q45" t="n">
        <v>605.84</v>
      </c>
      <c r="R45" t="n">
        <v>27.71</v>
      </c>
      <c r="S45" t="n">
        <v>21.88</v>
      </c>
      <c r="T45" t="n">
        <v>1897.94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206.267339652893</v>
      </c>
      <c r="AB45" t="n">
        <v>282.2240739857465</v>
      </c>
      <c r="AC45" t="n">
        <v>255.2890044686054</v>
      </c>
      <c r="AD45" t="n">
        <v>206267.339652893</v>
      </c>
      <c r="AE45" t="n">
        <v>282224.0739857465</v>
      </c>
      <c r="AF45" t="n">
        <v>4.088337840066021e-06</v>
      </c>
      <c r="AG45" t="n">
        <v>6.6015625</v>
      </c>
      <c r="AH45" t="n">
        <v>255289.0044686054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9.8536</v>
      </c>
      <c r="E46" t="n">
        <v>10.15</v>
      </c>
      <c r="F46" t="n">
        <v>7.18</v>
      </c>
      <c r="G46" t="n">
        <v>61.55</v>
      </c>
      <c r="H46" t="n">
        <v>0.88</v>
      </c>
      <c r="I46" t="n">
        <v>7</v>
      </c>
      <c r="J46" t="n">
        <v>241.71</v>
      </c>
      <c r="K46" t="n">
        <v>56.94</v>
      </c>
      <c r="L46" t="n">
        <v>12</v>
      </c>
      <c r="M46" t="n">
        <v>0</v>
      </c>
      <c r="N46" t="n">
        <v>57.77</v>
      </c>
      <c r="O46" t="n">
        <v>30045.13</v>
      </c>
      <c r="P46" t="n">
        <v>84.81</v>
      </c>
      <c r="Q46" t="n">
        <v>605.84</v>
      </c>
      <c r="R46" t="n">
        <v>27.86</v>
      </c>
      <c r="S46" t="n">
        <v>21.88</v>
      </c>
      <c r="T46" t="n">
        <v>1969.85</v>
      </c>
      <c r="U46" t="n">
        <v>0.79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206.0776222838786</v>
      </c>
      <c r="AB46" t="n">
        <v>281.9644943117215</v>
      </c>
      <c r="AC46" t="n">
        <v>255.0541987143469</v>
      </c>
      <c r="AD46" t="n">
        <v>206077.6222838786</v>
      </c>
      <c r="AE46" t="n">
        <v>281964.4943117215</v>
      </c>
      <c r="AF46" t="n">
        <v>4.085767027817454e-06</v>
      </c>
      <c r="AG46" t="n">
        <v>6.608072916666667</v>
      </c>
      <c r="AH46" t="n">
        <v>255054.1987143469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9.520799999999999</v>
      </c>
      <c r="E2" t="n">
        <v>10.5</v>
      </c>
      <c r="F2" t="n">
        <v>7.89</v>
      </c>
      <c r="G2" t="n">
        <v>11.27</v>
      </c>
      <c r="H2" t="n">
        <v>0.22</v>
      </c>
      <c r="I2" t="n">
        <v>42</v>
      </c>
      <c r="J2" t="n">
        <v>80.84</v>
      </c>
      <c r="K2" t="n">
        <v>35.1</v>
      </c>
      <c r="L2" t="n">
        <v>1</v>
      </c>
      <c r="M2" t="n">
        <v>40</v>
      </c>
      <c r="N2" t="n">
        <v>9.74</v>
      </c>
      <c r="O2" t="n">
        <v>10204.21</v>
      </c>
      <c r="P2" t="n">
        <v>56.33</v>
      </c>
      <c r="Q2" t="n">
        <v>605.87</v>
      </c>
      <c r="R2" t="n">
        <v>50.12</v>
      </c>
      <c r="S2" t="n">
        <v>21.88</v>
      </c>
      <c r="T2" t="n">
        <v>12924.88</v>
      </c>
      <c r="U2" t="n">
        <v>0.44</v>
      </c>
      <c r="V2" t="n">
        <v>0.78</v>
      </c>
      <c r="W2" t="n">
        <v>1.05</v>
      </c>
      <c r="X2" t="n">
        <v>0.83</v>
      </c>
      <c r="Y2" t="n">
        <v>1</v>
      </c>
      <c r="Z2" t="n">
        <v>10</v>
      </c>
      <c r="AA2" t="n">
        <v>163.2842825297147</v>
      </c>
      <c r="AB2" t="n">
        <v>223.4127589511958</v>
      </c>
      <c r="AC2" t="n">
        <v>202.0905587987345</v>
      </c>
      <c r="AD2" t="n">
        <v>163284.2825297147</v>
      </c>
      <c r="AE2" t="n">
        <v>223412.7589511958</v>
      </c>
      <c r="AF2" t="n">
        <v>5.463371366960464e-06</v>
      </c>
      <c r="AG2" t="n">
        <v>6.8359375</v>
      </c>
      <c r="AH2" t="n">
        <v>202090.5587987345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9.879799999999999</v>
      </c>
      <c r="E3" t="n">
        <v>10.12</v>
      </c>
      <c r="F3" t="n">
        <v>7.68</v>
      </c>
      <c r="G3" t="n">
        <v>14.4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30</v>
      </c>
      <c r="N3" t="n">
        <v>9.789999999999999</v>
      </c>
      <c r="O3" t="n">
        <v>10241.25</v>
      </c>
      <c r="P3" t="n">
        <v>52.94</v>
      </c>
      <c r="Q3" t="n">
        <v>605.9400000000001</v>
      </c>
      <c r="R3" t="n">
        <v>43.5</v>
      </c>
      <c r="S3" t="n">
        <v>21.88</v>
      </c>
      <c r="T3" t="n">
        <v>9667.15</v>
      </c>
      <c r="U3" t="n">
        <v>0.5</v>
      </c>
      <c r="V3" t="n">
        <v>0.8100000000000001</v>
      </c>
      <c r="W3" t="n">
        <v>1.04</v>
      </c>
      <c r="X3" t="n">
        <v>0.62</v>
      </c>
      <c r="Y3" t="n">
        <v>1</v>
      </c>
      <c r="Z3" t="n">
        <v>10</v>
      </c>
      <c r="AA3" t="n">
        <v>149.0855147521599</v>
      </c>
      <c r="AB3" t="n">
        <v>203.9853784725302</v>
      </c>
      <c r="AC3" t="n">
        <v>184.5173002464468</v>
      </c>
      <c r="AD3" t="n">
        <v>149085.5147521599</v>
      </c>
      <c r="AE3" t="n">
        <v>203985.3784725302</v>
      </c>
      <c r="AF3" t="n">
        <v>5.669378248812704e-06</v>
      </c>
      <c r="AG3" t="n">
        <v>6.588541666666667</v>
      </c>
      <c r="AH3" t="n">
        <v>184517.3002464467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10.1388</v>
      </c>
      <c r="E4" t="n">
        <v>9.859999999999999</v>
      </c>
      <c r="F4" t="n">
        <v>7.54</v>
      </c>
      <c r="G4" t="n">
        <v>18.1</v>
      </c>
      <c r="H4" t="n">
        <v>0.32</v>
      </c>
      <c r="I4" t="n">
        <v>25</v>
      </c>
      <c r="J4" t="n">
        <v>81.44</v>
      </c>
      <c r="K4" t="n">
        <v>35.1</v>
      </c>
      <c r="L4" t="n">
        <v>1.5</v>
      </c>
      <c r="M4" t="n">
        <v>23</v>
      </c>
      <c r="N4" t="n">
        <v>9.84</v>
      </c>
      <c r="O4" t="n">
        <v>10278.32</v>
      </c>
      <c r="P4" t="n">
        <v>50.09</v>
      </c>
      <c r="Q4" t="n">
        <v>605.84</v>
      </c>
      <c r="R4" t="n">
        <v>39.31</v>
      </c>
      <c r="S4" t="n">
        <v>21.88</v>
      </c>
      <c r="T4" t="n">
        <v>7606.23</v>
      </c>
      <c r="U4" t="n">
        <v>0.5600000000000001</v>
      </c>
      <c r="V4" t="n">
        <v>0.82</v>
      </c>
      <c r="W4" t="n">
        <v>1.03</v>
      </c>
      <c r="X4" t="n">
        <v>0.48</v>
      </c>
      <c r="Y4" t="n">
        <v>1</v>
      </c>
      <c r="Z4" t="n">
        <v>10</v>
      </c>
      <c r="AA4" t="n">
        <v>146.070896765887</v>
      </c>
      <c r="AB4" t="n">
        <v>199.8606451481545</v>
      </c>
      <c r="AC4" t="n">
        <v>180.7862256814486</v>
      </c>
      <c r="AD4" t="n">
        <v>146070.896765887</v>
      </c>
      <c r="AE4" t="n">
        <v>199860.6451481545</v>
      </c>
      <c r="AF4" t="n">
        <v>5.818001598115574e-06</v>
      </c>
      <c r="AG4" t="n">
        <v>6.419270833333333</v>
      </c>
      <c r="AH4" t="n">
        <v>180786.2256814486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10.2945</v>
      </c>
      <c r="E5" t="n">
        <v>9.710000000000001</v>
      </c>
      <c r="F5" t="n">
        <v>7.46</v>
      </c>
      <c r="G5" t="n">
        <v>21.32</v>
      </c>
      <c r="H5" t="n">
        <v>0.38</v>
      </c>
      <c r="I5" t="n">
        <v>21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47.77</v>
      </c>
      <c r="Q5" t="n">
        <v>605.9</v>
      </c>
      <c r="R5" t="n">
        <v>36.39</v>
      </c>
      <c r="S5" t="n">
        <v>21.88</v>
      </c>
      <c r="T5" t="n">
        <v>6166.38</v>
      </c>
      <c r="U5" t="n">
        <v>0.6</v>
      </c>
      <c r="V5" t="n">
        <v>0.83</v>
      </c>
      <c r="W5" t="n">
        <v>1.03</v>
      </c>
      <c r="X5" t="n">
        <v>0.4</v>
      </c>
      <c r="Y5" t="n">
        <v>1</v>
      </c>
      <c r="Z5" t="n">
        <v>10</v>
      </c>
      <c r="AA5" t="n">
        <v>144.1161805996112</v>
      </c>
      <c r="AB5" t="n">
        <v>197.1861162534663</v>
      </c>
      <c r="AC5" t="n">
        <v>178.3669500707437</v>
      </c>
      <c r="AD5" t="n">
        <v>144116.1805996112</v>
      </c>
      <c r="AE5" t="n">
        <v>197186.1162534663</v>
      </c>
      <c r="AF5" t="n">
        <v>5.907347758294943e-06</v>
      </c>
      <c r="AG5" t="n">
        <v>6.321614583333333</v>
      </c>
      <c r="AH5" t="n">
        <v>178366.9500707437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10.3773</v>
      </c>
      <c r="E6" t="n">
        <v>9.640000000000001</v>
      </c>
      <c r="F6" t="n">
        <v>7.42</v>
      </c>
      <c r="G6" t="n">
        <v>23.42</v>
      </c>
      <c r="H6" t="n">
        <v>0.43</v>
      </c>
      <c r="I6" t="n">
        <v>19</v>
      </c>
      <c r="J6" t="n">
        <v>82.04000000000001</v>
      </c>
      <c r="K6" t="n">
        <v>35.1</v>
      </c>
      <c r="L6" t="n">
        <v>2</v>
      </c>
      <c r="M6" t="n">
        <v>6</v>
      </c>
      <c r="N6" t="n">
        <v>9.94</v>
      </c>
      <c r="O6" t="n">
        <v>10352.53</v>
      </c>
      <c r="P6" t="n">
        <v>46.62</v>
      </c>
      <c r="Q6" t="n">
        <v>605.99</v>
      </c>
      <c r="R6" t="n">
        <v>34.91</v>
      </c>
      <c r="S6" t="n">
        <v>21.88</v>
      </c>
      <c r="T6" t="n">
        <v>5434.93</v>
      </c>
      <c r="U6" t="n">
        <v>0.63</v>
      </c>
      <c r="V6" t="n">
        <v>0.83</v>
      </c>
      <c r="W6" t="n">
        <v>1.03</v>
      </c>
      <c r="X6" t="n">
        <v>0.36</v>
      </c>
      <c r="Y6" t="n">
        <v>1</v>
      </c>
      <c r="Z6" t="n">
        <v>10</v>
      </c>
      <c r="AA6" t="n">
        <v>143.148637366648</v>
      </c>
      <c r="AB6" t="n">
        <v>195.8622809171318</v>
      </c>
      <c r="AC6" t="n">
        <v>177.169459720894</v>
      </c>
      <c r="AD6" t="n">
        <v>143148.637366648</v>
      </c>
      <c r="AE6" t="n">
        <v>195862.2809171318</v>
      </c>
      <c r="AF6" t="n">
        <v>5.954861323245822e-06</v>
      </c>
      <c r="AG6" t="n">
        <v>6.276041666666667</v>
      </c>
      <c r="AH6" t="n">
        <v>177169.459720894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10.3615</v>
      </c>
      <c r="E7" t="n">
        <v>9.65</v>
      </c>
      <c r="F7" t="n">
        <v>7.43</v>
      </c>
      <c r="G7" t="n">
        <v>23.47</v>
      </c>
      <c r="H7" t="n">
        <v>0.48</v>
      </c>
      <c r="I7" t="n">
        <v>19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46.66</v>
      </c>
      <c r="Q7" t="n">
        <v>606.03</v>
      </c>
      <c r="R7" t="n">
        <v>35</v>
      </c>
      <c r="S7" t="n">
        <v>21.88</v>
      </c>
      <c r="T7" t="n">
        <v>5481.28</v>
      </c>
      <c r="U7" t="n">
        <v>0.63</v>
      </c>
      <c r="V7" t="n">
        <v>0.83</v>
      </c>
      <c r="W7" t="n">
        <v>1.04</v>
      </c>
      <c r="X7" t="n">
        <v>0.37</v>
      </c>
      <c r="Y7" t="n">
        <v>1</v>
      </c>
      <c r="Z7" t="n">
        <v>10</v>
      </c>
      <c r="AA7" t="n">
        <v>143.2416892663188</v>
      </c>
      <c r="AB7" t="n">
        <v>195.9895986314214</v>
      </c>
      <c r="AC7" t="n">
        <v>177.2846264112234</v>
      </c>
      <c r="AD7" t="n">
        <v>143241.6892663188</v>
      </c>
      <c r="AE7" t="n">
        <v>195989.5986314214</v>
      </c>
      <c r="AF7" t="n">
        <v>5.945794725103021e-06</v>
      </c>
      <c r="AG7" t="n">
        <v>6.282552083333333</v>
      </c>
      <c r="AH7" t="n">
        <v>177284.6264112234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8.796099999999999</v>
      </c>
      <c r="E2" t="n">
        <v>11.37</v>
      </c>
      <c r="F2" t="n">
        <v>8.130000000000001</v>
      </c>
      <c r="G2" t="n">
        <v>9.039999999999999</v>
      </c>
      <c r="H2" t="n">
        <v>0.16</v>
      </c>
      <c r="I2" t="n">
        <v>54</v>
      </c>
      <c r="J2" t="n">
        <v>107.41</v>
      </c>
      <c r="K2" t="n">
        <v>41.65</v>
      </c>
      <c r="L2" t="n">
        <v>1</v>
      </c>
      <c r="M2" t="n">
        <v>52</v>
      </c>
      <c r="N2" t="n">
        <v>14.77</v>
      </c>
      <c r="O2" t="n">
        <v>13481.73</v>
      </c>
      <c r="P2" t="n">
        <v>73.59999999999999</v>
      </c>
      <c r="Q2" t="n">
        <v>605.92</v>
      </c>
      <c r="R2" t="n">
        <v>57.45</v>
      </c>
      <c r="S2" t="n">
        <v>21.88</v>
      </c>
      <c r="T2" t="n">
        <v>16533.44</v>
      </c>
      <c r="U2" t="n">
        <v>0.38</v>
      </c>
      <c r="V2" t="n">
        <v>0.76</v>
      </c>
      <c r="W2" t="n">
        <v>1.08</v>
      </c>
      <c r="X2" t="n">
        <v>1.07</v>
      </c>
      <c r="Y2" t="n">
        <v>1</v>
      </c>
      <c r="Z2" t="n">
        <v>10</v>
      </c>
      <c r="AA2" t="n">
        <v>197.2202409013212</v>
      </c>
      <c r="AB2" t="n">
        <v>269.8454343440245</v>
      </c>
      <c r="AC2" t="n">
        <v>244.0917648207556</v>
      </c>
      <c r="AD2" t="n">
        <v>197220.2409013212</v>
      </c>
      <c r="AE2" t="n">
        <v>269845.4343440245</v>
      </c>
      <c r="AF2" t="n">
        <v>4.603440807758403e-06</v>
      </c>
      <c r="AG2" t="n">
        <v>7.40234375</v>
      </c>
      <c r="AH2" t="n">
        <v>244091.7648207556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9.2476</v>
      </c>
      <c r="E3" t="n">
        <v>10.81</v>
      </c>
      <c r="F3" t="n">
        <v>7.87</v>
      </c>
      <c r="G3" t="n">
        <v>11.51</v>
      </c>
      <c r="H3" t="n">
        <v>0.2</v>
      </c>
      <c r="I3" t="n">
        <v>41</v>
      </c>
      <c r="J3" t="n">
        <v>107.73</v>
      </c>
      <c r="K3" t="n">
        <v>41.65</v>
      </c>
      <c r="L3" t="n">
        <v>1.25</v>
      </c>
      <c r="M3" t="n">
        <v>39</v>
      </c>
      <c r="N3" t="n">
        <v>14.83</v>
      </c>
      <c r="O3" t="n">
        <v>13520.81</v>
      </c>
      <c r="P3" t="n">
        <v>69.72</v>
      </c>
      <c r="Q3" t="n">
        <v>605.9299999999999</v>
      </c>
      <c r="R3" t="n">
        <v>49.26</v>
      </c>
      <c r="S3" t="n">
        <v>21.88</v>
      </c>
      <c r="T3" t="n">
        <v>12503.9</v>
      </c>
      <c r="U3" t="n">
        <v>0.44</v>
      </c>
      <c r="V3" t="n">
        <v>0.79</v>
      </c>
      <c r="W3" t="n">
        <v>1.06</v>
      </c>
      <c r="X3" t="n">
        <v>0.8100000000000001</v>
      </c>
      <c r="Y3" t="n">
        <v>1</v>
      </c>
      <c r="Z3" t="n">
        <v>10</v>
      </c>
      <c r="AA3" t="n">
        <v>180.4822819881695</v>
      </c>
      <c r="AB3" t="n">
        <v>246.94382053243</v>
      </c>
      <c r="AC3" t="n">
        <v>223.3758488887155</v>
      </c>
      <c r="AD3" t="n">
        <v>180482.2819881695</v>
      </c>
      <c r="AE3" t="n">
        <v>246943.8205324301</v>
      </c>
      <c r="AF3" t="n">
        <v>4.83973342888628e-06</v>
      </c>
      <c r="AG3" t="n">
        <v>7.037760416666667</v>
      </c>
      <c r="AH3" t="n">
        <v>223375.8488887155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9.5503</v>
      </c>
      <c r="E4" t="n">
        <v>10.47</v>
      </c>
      <c r="F4" t="n">
        <v>7.7</v>
      </c>
      <c r="G4" t="n">
        <v>14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67.05</v>
      </c>
      <c r="Q4" t="n">
        <v>605.87</v>
      </c>
      <c r="R4" t="n">
        <v>44.16</v>
      </c>
      <c r="S4" t="n">
        <v>21.88</v>
      </c>
      <c r="T4" t="n">
        <v>9993.6</v>
      </c>
      <c r="U4" t="n">
        <v>0.5</v>
      </c>
      <c r="V4" t="n">
        <v>0.8</v>
      </c>
      <c r="W4" t="n">
        <v>1.04</v>
      </c>
      <c r="X4" t="n">
        <v>0.64</v>
      </c>
      <c r="Y4" t="n">
        <v>1</v>
      </c>
      <c r="Z4" t="n">
        <v>10</v>
      </c>
      <c r="AA4" t="n">
        <v>176.6154234696317</v>
      </c>
      <c r="AB4" t="n">
        <v>241.6530141136113</v>
      </c>
      <c r="AC4" t="n">
        <v>218.5899896088137</v>
      </c>
      <c r="AD4" t="n">
        <v>176615.4234696316</v>
      </c>
      <c r="AE4" t="n">
        <v>241653.0141136113</v>
      </c>
      <c r="AF4" t="n">
        <v>4.998151538333475e-06</v>
      </c>
      <c r="AG4" t="n">
        <v>6.81640625</v>
      </c>
      <c r="AH4" t="n">
        <v>218589.9896088137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9.745799999999999</v>
      </c>
      <c r="E5" t="n">
        <v>10.26</v>
      </c>
      <c r="F5" t="n">
        <v>7.6</v>
      </c>
      <c r="G5" t="n">
        <v>16.29</v>
      </c>
      <c r="H5" t="n">
        <v>0.28</v>
      </c>
      <c r="I5" t="n">
        <v>28</v>
      </c>
      <c r="J5" t="n">
        <v>108.37</v>
      </c>
      <c r="K5" t="n">
        <v>41.65</v>
      </c>
      <c r="L5" t="n">
        <v>1.75</v>
      </c>
      <c r="M5" t="n">
        <v>26</v>
      </c>
      <c r="N5" t="n">
        <v>14.97</v>
      </c>
      <c r="O5" t="n">
        <v>13599.17</v>
      </c>
      <c r="P5" t="n">
        <v>64.7</v>
      </c>
      <c r="Q5" t="n">
        <v>605.92</v>
      </c>
      <c r="R5" t="n">
        <v>41.16</v>
      </c>
      <c r="S5" t="n">
        <v>21.88</v>
      </c>
      <c r="T5" t="n">
        <v>8516.5</v>
      </c>
      <c r="U5" t="n">
        <v>0.53</v>
      </c>
      <c r="V5" t="n">
        <v>0.8100000000000001</v>
      </c>
      <c r="W5" t="n">
        <v>1.03</v>
      </c>
      <c r="X5" t="n">
        <v>0.54</v>
      </c>
      <c r="Y5" t="n">
        <v>1</v>
      </c>
      <c r="Z5" t="n">
        <v>10</v>
      </c>
      <c r="AA5" t="n">
        <v>174.0205268591963</v>
      </c>
      <c r="AB5" t="n">
        <v>238.1025620924565</v>
      </c>
      <c r="AC5" t="n">
        <v>215.3783877454661</v>
      </c>
      <c r="AD5" t="n">
        <v>174020.5268591963</v>
      </c>
      <c r="AE5" t="n">
        <v>238102.5620924565</v>
      </c>
      <c r="AF5" t="n">
        <v>5.100466504956952e-06</v>
      </c>
      <c r="AG5" t="n">
        <v>6.6796875</v>
      </c>
      <c r="AH5" t="n">
        <v>215378.3877454661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9.906700000000001</v>
      </c>
      <c r="E6" t="n">
        <v>10.09</v>
      </c>
      <c r="F6" t="n">
        <v>7.52</v>
      </c>
      <c r="G6" t="n">
        <v>18.81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62.85</v>
      </c>
      <c r="Q6" t="n">
        <v>605.88</v>
      </c>
      <c r="R6" t="n">
        <v>38.78</v>
      </c>
      <c r="S6" t="n">
        <v>21.88</v>
      </c>
      <c r="T6" t="n">
        <v>7344.65</v>
      </c>
      <c r="U6" t="n">
        <v>0.5600000000000001</v>
      </c>
      <c r="V6" t="n">
        <v>0.82</v>
      </c>
      <c r="W6" t="n">
        <v>1.02</v>
      </c>
      <c r="X6" t="n">
        <v>0.47</v>
      </c>
      <c r="Y6" t="n">
        <v>1</v>
      </c>
      <c r="Z6" t="n">
        <v>10</v>
      </c>
      <c r="AA6" t="n">
        <v>161.2113286960854</v>
      </c>
      <c r="AB6" t="n">
        <v>220.5764520637569</v>
      </c>
      <c r="AC6" t="n">
        <v>199.5249450598502</v>
      </c>
      <c r="AD6" t="n">
        <v>161211.3286960854</v>
      </c>
      <c r="AE6" t="n">
        <v>220576.4520637569</v>
      </c>
      <c r="AF6" t="n">
        <v>5.18467355421382e-06</v>
      </c>
      <c r="AG6" t="n">
        <v>6.569010416666667</v>
      </c>
      <c r="AH6" t="n">
        <v>199524.9450598501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10.0396</v>
      </c>
      <c r="E7" t="n">
        <v>9.960000000000001</v>
      </c>
      <c r="F7" t="n">
        <v>7.46</v>
      </c>
      <c r="G7" t="n">
        <v>21.31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19</v>
      </c>
      <c r="N7" t="n">
        <v>15.1</v>
      </c>
      <c r="O7" t="n">
        <v>13677.51</v>
      </c>
      <c r="P7" t="n">
        <v>60.73</v>
      </c>
      <c r="Q7" t="n">
        <v>605.87</v>
      </c>
      <c r="R7" t="n">
        <v>36.59</v>
      </c>
      <c r="S7" t="n">
        <v>21.88</v>
      </c>
      <c r="T7" t="n">
        <v>6267.34</v>
      </c>
      <c r="U7" t="n">
        <v>0.6</v>
      </c>
      <c r="V7" t="n">
        <v>0.83</v>
      </c>
      <c r="W7" t="n">
        <v>1.02</v>
      </c>
      <c r="X7" t="n">
        <v>0.4</v>
      </c>
      <c r="Y7" t="n">
        <v>1</v>
      </c>
      <c r="Z7" t="n">
        <v>10</v>
      </c>
      <c r="AA7" t="n">
        <v>159.1216040650033</v>
      </c>
      <c r="AB7" t="n">
        <v>217.7171986313677</v>
      </c>
      <c r="AC7" t="n">
        <v>196.9385747620598</v>
      </c>
      <c r="AD7" t="n">
        <v>159121.6040650033</v>
      </c>
      <c r="AE7" t="n">
        <v>217717.1986313677</v>
      </c>
      <c r="AF7" t="n">
        <v>5.254226797509268e-06</v>
      </c>
      <c r="AG7" t="n">
        <v>6.484375</v>
      </c>
      <c r="AH7" t="n">
        <v>196938.5747620598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10.1637</v>
      </c>
      <c r="E8" t="n">
        <v>9.84</v>
      </c>
      <c r="F8" t="n">
        <v>7.4</v>
      </c>
      <c r="G8" t="n">
        <v>24.68</v>
      </c>
      <c r="H8" t="n">
        <v>0.4</v>
      </c>
      <c r="I8" t="n">
        <v>18</v>
      </c>
      <c r="J8" t="n">
        <v>109.32</v>
      </c>
      <c r="K8" t="n">
        <v>41.65</v>
      </c>
      <c r="L8" t="n">
        <v>2.5</v>
      </c>
      <c r="M8" t="n">
        <v>16</v>
      </c>
      <c r="N8" t="n">
        <v>15.17</v>
      </c>
      <c r="O8" t="n">
        <v>13716.72</v>
      </c>
      <c r="P8" t="n">
        <v>58.69</v>
      </c>
      <c r="Q8" t="n">
        <v>605.97</v>
      </c>
      <c r="R8" t="n">
        <v>35.05</v>
      </c>
      <c r="S8" t="n">
        <v>21.88</v>
      </c>
      <c r="T8" t="n">
        <v>5512.63</v>
      </c>
      <c r="U8" t="n">
        <v>0.62</v>
      </c>
      <c r="V8" t="n">
        <v>0.84</v>
      </c>
      <c r="W8" t="n">
        <v>1.01</v>
      </c>
      <c r="X8" t="n">
        <v>0.34</v>
      </c>
      <c r="Y8" t="n">
        <v>1</v>
      </c>
      <c r="Z8" t="n">
        <v>10</v>
      </c>
      <c r="AA8" t="n">
        <v>157.3349000316884</v>
      </c>
      <c r="AB8" t="n">
        <v>215.2725513491687</v>
      </c>
      <c r="AC8" t="n">
        <v>194.7272411853891</v>
      </c>
      <c r="AD8" t="n">
        <v>157334.9000316884</v>
      </c>
      <c r="AE8" t="n">
        <v>215272.5513491686</v>
      </c>
      <c r="AF8" t="n">
        <v>5.319174558931127e-06</v>
      </c>
      <c r="AG8" t="n">
        <v>6.40625</v>
      </c>
      <c r="AH8" t="n">
        <v>194727.2411853891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10.264</v>
      </c>
      <c r="E9" t="n">
        <v>9.74</v>
      </c>
      <c r="F9" t="n">
        <v>7.35</v>
      </c>
      <c r="G9" t="n">
        <v>27.57</v>
      </c>
      <c r="H9" t="n">
        <v>0.44</v>
      </c>
      <c r="I9" t="n">
        <v>16</v>
      </c>
      <c r="J9" t="n">
        <v>109.64</v>
      </c>
      <c r="K9" t="n">
        <v>41.65</v>
      </c>
      <c r="L9" t="n">
        <v>2.75</v>
      </c>
      <c r="M9" t="n">
        <v>14</v>
      </c>
      <c r="N9" t="n">
        <v>15.24</v>
      </c>
      <c r="O9" t="n">
        <v>13755.95</v>
      </c>
      <c r="P9" t="n">
        <v>57.19</v>
      </c>
      <c r="Q9" t="n">
        <v>605.9</v>
      </c>
      <c r="R9" t="n">
        <v>33.4</v>
      </c>
      <c r="S9" t="n">
        <v>21.88</v>
      </c>
      <c r="T9" t="n">
        <v>4695.17</v>
      </c>
      <c r="U9" t="n">
        <v>0.66</v>
      </c>
      <c r="V9" t="n">
        <v>0.84</v>
      </c>
      <c r="W9" t="n">
        <v>1.01</v>
      </c>
      <c r="X9" t="n">
        <v>0.29</v>
      </c>
      <c r="Y9" t="n">
        <v>1</v>
      </c>
      <c r="Z9" t="n">
        <v>10</v>
      </c>
      <c r="AA9" t="n">
        <v>155.9984314848076</v>
      </c>
      <c r="AB9" t="n">
        <v>213.4439361224961</v>
      </c>
      <c r="AC9" t="n">
        <v>193.073146429472</v>
      </c>
      <c r="AD9" t="n">
        <v>155998.4314848075</v>
      </c>
      <c r="AE9" t="n">
        <v>213443.9361224961</v>
      </c>
      <c r="AF9" t="n">
        <v>5.37166658528578e-06</v>
      </c>
      <c r="AG9" t="n">
        <v>6.341145833333333</v>
      </c>
      <c r="AH9" t="n">
        <v>193073.146429472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10.2984</v>
      </c>
      <c r="E10" t="n">
        <v>9.710000000000001</v>
      </c>
      <c r="F10" t="n">
        <v>7.34</v>
      </c>
      <c r="G10" t="n">
        <v>29.36</v>
      </c>
      <c r="H10" t="n">
        <v>0.48</v>
      </c>
      <c r="I10" t="n">
        <v>15</v>
      </c>
      <c r="J10" t="n">
        <v>109.96</v>
      </c>
      <c r="K10" t="n">
        <v>41.65</v>
      </c>
      <c r="L10" t="n">
        <v>3</v>
      </c>
      <c r="M10" t="n">
        <v>9</v>
      </c>
      <c r="N10" t="n">
        <v>15.31</v>
      </c>
      <c r="O10" t="n">
        <v>13795.21</v>
      </c>
      <c r="P10" t="n">
        <v>54.88</v>
      </c>
      <c r="Q10" t="n">
        <v>605.9299999999999</v>
      </c>
      <c r="R10" t="n">
        <v>32.76</v>
      </c>
      <c r="S10" t="n">
        <v>21.88</v>
      </c>
      <c r="T10" t="n">
        <v>4379.76</v>
      </c>
      <c r="U10" t="n">
        <v>0.67</v>
      </c>
      <c r="V10" t="n">
        <v>0.84</v>
      </c>
      <c r="W10" t="n">
        <v>1.02</v>
      </c>
      <c r="X10" t="n">
        <v>0.28</v>
      </c>
      <c r="Y10" t="n">
        <v>1</v>
      </c>
      <c r="Z10" t="n">
        <v>10</v>
      </c>
      <c r="AA10" t="n">
        <v>154.6107986982958</v>
      </c>
      <c r="AB10" t="n">
        <v>211.5453157259537</v>
      </c>
      <c r="AC10" t="n">
        <v>191.3557276988444</v>
      </c>
      <c r="AD10" t="n">
        <v>154610.7986982958</v>
      </c>
      <c r="AE10" t="n">
        <v>211545.3157259537</v>
      </c>
      <c r="AF10" t="n">
        <v>5.38966983260981e-06</v>
      </c>
      <c r="AG10" t="n">
        <v>6.321614583333333</v>
      </c>
      <c r="AH10" t="n">
        <v>191355.7276988445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10.3401</v>
      </c>
      <c r="E11" t="n">
        <v>9.67</v>
      </c>
      <c r="F11" t="n">
        <v>7.32</v>
      </c>
      <c r="G11" t="n">
        <v>31.39</v>
      </c>
      <c r="H11" t="n">
        <v>0.52</v>
      </c>
      <c r="I11" t="n">
        <v>14</v>
      </c>
      <c r="J11" t="n">
        <v>110.27</v>
      </c>
      <c r="K11" t="n">
        <v>41.65</v>
      </c>
      <c r="L11" t="n">
        <v>3.25</v>
      </c>
      <c r="M11" t="n">
        <v>4</v>
      </c>
      <c r="N11" t="n">
        <v>15.37</v>
      </c>
      <c r="O11" t="n">
        <v>13834.5</v>
      </c>
      <c r="P11" t="n">
        <v>54.66</v>
      </c>
      <c r="Q11" t="n">
        <v>605.86</v>
      </c>
      <c r="R11" t="n">
        <v>32.13</v>
      </c>
      <c r="S11" t="n">
        <v>21.88</v>
      </c>
      <c r="T11" t="n">
        <v>4073.03</v>
      </c>
      <c r="U11" t="n">
        <v>0.68</v>
      </c>
      <c r="V11" t="n">
        <v>0.84</v>
      </c>
      <c r="W11" t="n">
        <v>1.02</v>
      </c>
      <c r="X11" t="n">
        <v>0.27</v>
      </c>
      <c r="Y11" t="n">
        <v>1</v>
      </c>
      <c r="Z11" t="n">
        <v>10</v>
      </c>
      <c r="AA11" t="n">
        <v>154.2841497054476</v>
      </c>
      <c r="AB11" t="n">
        <v>211.0983801632025</v>
      </c>
      <c r="AC11" t="n">
        <v>190.9514470389241</v>
      </c>
      <c r="AD11" t="n">
        <v>154284.1497054476</v>
      </c>
      <c r="AE11" t="n">
        <v>211098.3801632025</v>
      </c>
      <c r="AF11" t="n">
        <v>5.411493536488065e-06</v>
      </c>
      <c r="AG11" t="n">
        <v>6.295572916666667</v>
      </c>
      <c r="AH11" t="n">
        <v>190951.4470389241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10.3347</v>
      </c>
      <c r="E12" t="n">
        <v>9.68</v>
      </c>
      <c r="F12" t="n">
        <v>7.33</v>
      </c>
      <c r="G12" t="n">
        <v>31.41</v>
      </c>
      <c r="H12" t="n">
        <v>0.5600000000000001</v>
      </c>
      <c r="I12" t="n">
        <v>14</v>
      </c>
      <c r="J12" t="n">
        <v>110.59</v>
      </c>
      <c r="K12" t="n">
        <v>41.65</v>
      </c>
      <c r="L12" t="n">
        <v>3.5</v>
      </c>
      <c r="M12" t="n">
        <v>2</v>
      </c>
      <c r="N12" t="n">
        <v>15.44</v>
      </c>
      <c r="O12" t="n">
        <v>13873.81</v>
      </c>
      <c r="P12" t="n">
        <v>54.79</v>
      </c>
      <c r="Q12" t="n">
        <v>605.9299999999999</v>
      </c>
      <c r="R12" t="n">
        <v>32.16</v>
      </c>
      <c r="S12" t="n">
        <v>21.88</v>
      </c>
      <c r="T12" t="n">
        <v>4085.66</v>
      </c>
      <c r="U12" t="n">
        <v>0.68</v>
      </c>
      <c r="V12" t="n">
        <v>0.84</v>
      </c>
      <c r="W12" t="n">
        <v>1.02</v>
      </c>
      <c r="X12" t="n">
        <v>0.27</v>
      </c>
      <c r="Y12" t="n">
        <v>1</v>
      </c>
      <c r="Z12" t="n">
        <v>10</v>
      </c>
      <c r="AA12" t="n">
        <v>154.3937568486012</v>
      </c>
      <c r="AB12" t="n">
        <v>211.248349491991</v>
      </c>
      <c r="AC12" t="n">
        <v>191.0871035054564</v>
      </c>
      <c r="AD12" t="n">
        <v>154393.7568486012</v>
      </c>
      <c r="AE12" t="n">
        <v>211248.349491991</v>
      </c>
      <c r="AF12" t="n">
        <v>5.408667445338363e-06</v>
      </c>
      <c r="AG12" t="n">
        <v>6.302083333333333</v>
      </c>
      <c r="AH12" t="n">
        <v>191087.1035054564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10.33</v>
      </c>
      <c r="E13" t="n">
        <v>9.68</v>
      </c>
      <c r="F13" t="n">
        <v>7.33</v>
      </c>
      <c r="G13" t="n">
        <v>31.43</v>
      </c>
      <c r="H13" t="n">
        <v>0.6</v>
      </c>
      <c r="I13" t="n">
        <v>14</v>
      </c>
      <c r="J13" t="n">
        <v>110.91</v>
      </c>
      <c r="K13" t="n">
        <v>41.65</v>
      </c>
      <c r="L13" t="n">
        <v>3.75</v>
      </c>
      <c r="M13" t="n">
        <v>0</v>
      </c>
      <c r="N13" t="n">
        <v>15.51</v>
      </c>
      <c r="O13" t="n">
        <v>13913.15</v>
      </c>
      <c r="P13" t="n">
        <v>54.55</v>
      </c>
      <c r="Q13" t="n">
        <v>605.89</v>
      </c>
      <c r="R13" t="n">
        <v>32.21</v>
      </c>
      <c r="S13" t="n">
        <v>21.88</v>
      </c>
      <c r="T13" t="n">
        <v>4110.01</v>
      </c>
      <c r="U13" t="n">
        <v>0.68</v>
      </c>
      <c r="V13" t="n">
        <v>0.84</v>
      </c>
      <c r="W13" t="n">
        <v>1.03</v>
      </c>
      <c r="X13" t="n">
        <v>0.28</v>
      </c>
      <c r="Y13" t="n">
        <v>1</v>
      </c>
      <c r="Z13" t="n">
        <v>10</v>
      </c>
      <c r="AA13" t="n">
        <v>154.2867512934384</v>
      </c>
      <c r="AB13" t="n">
        <v>211.1019397706654</v>
      </c>
      <c r="AC13" t="n">
        <v>190.9546669224467</v>
      </c>
      <c r="AD13" t="n">
        <v>154286.7512934384</v>
      </c>
      <c r="AE13" t="n">
        <v>211101.9397706654</v>
      </c>
      <c r="AF13" t="n">
        <v>5.406207699337696e-06</v>
      </c>
      <c r="AG13" t="n">
        <v>6.302083333333333</v>
      </c>
      <c r="AH13" t="n">
        <v>190954.6669224467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5.37</v>
      </c>
      <c r="E2" t="n">
        <v>18.62</v>
      </c>
      <c r="F2" t="n">
        <v>9.51</v>
      </c>
      <c r="G2" t="n">
        <v>4.79</v>
      </c>
      <c r="H2" t="n">
        <v>0.06</v>
      </c>
      <c r="I2" t="n">
        <v>119</v>
      </c>
      <c r="J2" t="n">
        <v>274.09</v>
      </c>
      <c r="K2" t="n">
        <v>60.56</v>
      </c>
      <c r="L2" t="n">
        <v>1</v>
      </c>
      <c r="M2" t="n">
        <v>117</v>
      </c>
      <c r="N2" t="n">
        <v>72.53</v>
      </c>
      <c r="O2" t="n">
        <v>34038.11</v>
      </c>
      <c r="P2" t="n">
        <v>163.75</v>
      </c>
      <c r="Q2" t="n">
        <v>606.02</v>
      </c>
      <c r="R2" t="n">
        <v>100.44</v>
      </c>
      <c r="S2" t="n">
        <v>21.88</v>
      </c>
      <c r="T2" t="n">
        <v>37700.43</v>
      </c>
      <c r="U2" t="n">
        <v>0.22</v>
      </c>
      <c r="V2" t="n">
        <v>0.65</v>
      </c>
      <c r="W2" t="n">
        <v>1.19</v>
      </c>
      <c r="X2" t="n">
        <v>2.45</v>
      </c>
      <c r="Y2" t="n">
        <v>1</v>
      </c>
      <c r="Z2" t="n">
        <v>10</v>
      </c>
      <c r="AA2" t="n">
        <v>466.3959742170256</v>
      </c>
      <c r="AB2" t="n">
        <v>638.1435478619409</v>
      </c>
      <c r="AC2" t="n">
        <v>577.2400232940911</v>
      </c>
      <c r="AD2" t="n">
        <v>466395.9742170256</v>
      </c>
      <c r="AE2" t="n">
        <v>638143.5478619409</v>
      </c>
      <c r="AF2" t="n">
        <v>2.100402794191949e-06</v>
      </c>
      <c r="AG2" t="n">
        <v>12.12239583333333</v>
      </c>
      <c r="AH2" t="n">
        <v>577240.0232940911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6.0822</v>
      </c>
      <c r="E3" t="n">
        <v>16.44</v>
      </c>
      <c r="F3" t="n">
        <v>8.890000000000001</v>
      </c>
      <c r="G3" t="n">
        <v>5.99</v>
      </c>
      <c r="H3" t="n">
        <v>0.08</v>
      </c>
      <c r="I3" t="n">
        <v>89</v>
      </c>
      <c r="J3" t="n">
        <v>274.57</v>
      </c>
      <c r="K3" t="n">
        <v>60.56</v>
      </c>
      <c r="L3" t="n">
        <v>1.25</v>
      </c>
      <c r="M3" t="n">
        <v>87</v>
      </c>
      <c r="N3" t="n">
        <v>72.76000000000001</v>
      </c>
      <c r="O3" t="n">
        <v>34097.72</v>
      </c>
      <c r="P3" t="n">
        <v>152.74</v>
      </c>
      <c r="Q3" t="n">
        <v>606.0599999999999</v>
      </c>
      <c r="R3" t="n">
        <v>80.8</v>
      </c>
      <c r="S3" t="n">
        <v>21.88</v>
      </c>
      <c r="T3" t="n">
        <v>28030.3</v>
      </c>
      <c r="U3" t="n">
        <v>0.27</v>
      </c>
      <c r="V3" t="n">
        <v>0.7</v>
      </c>
      <c r="W3" t="n">
        <v>1.15</v>
      </c>
      <c r="X3" t="n">
        <v>1.83</v>
      </c>
      <c r="Y3" t="n">
        <v>1</v>
      </c>
      <c r="Z3" t="n">
        <v>10</v>
      </c>
      <c r="AA3" t="n">
        <v>401.9423908730746</v>
      </c>
      <c r="AB3" t="n">
        <v>549.9553116393336</v>
      </c>
      <c r="AC3" t="n">
        <v>497.4683485636025</v>
      </c>
      <c r="AD3" t="n">
        <v>401942.3908730746</v>
      </c>
      <c r="AE3" t="n">
        <v>549955.3116393336</v>
      </c>
      <c r="AF3" t="n">
        <v>2.378970181533384e-06</v>
      </c>
      <c r="AG3" t="n">
        <v>10.703125</v>
      </c>
      <c r="AH3" t="n">
        <v>497468.3485636025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6.6223</v>
      </c>
      <c r="E4" t="n">
        <v>15.1</v>
      </c>
      <c r="F4" t="n">
        <v>8.49</v>
      </c>
      <c r="G4" t="n">
        <v>7.18</v>
      </c>
      <c r="H4" t="n">
        <v>0.1</v>
      </c>
      <c r="I4" t="n">
        <v>71</v>
      </c>
      <c r="J4" t="n">
        <v>275.05</v>
      </c>
      <c r="K4" t="n">
        <v>60.56</v>
      </c>
      <c r="L4" t="n">
        <v>1.5</v>
      </c>
      <c r="M4" t="n">
        <v>69</v>
      </c>
      <c r="N4" t="n">
        <v>73</v>
      </c>
      <c r="O4" t="n">
        <v>34157.42</v>
      </c>
      <c r="P4" t="n">
        <v>145.37</v>
      </c>
      <c r="Q4" t="n">
        <v>605.97</v>
      </c>
      <c r="R4" t="n">
        <v>68.69</v>
      </c>
      <c r="S4" t="n">
        <v>21.88</v>
      </c>
      <c r="T4" t="n">
        <v>22066.28</v>
      </c>
      <c r="U4" t="n">
        <v>0.32</v>
      </c>
      <c r="V4" t="n">
        <v>0.73</v>
      </c>
      <c r="W4" t="n">
        <v>1.11</v>
      </c>
      <c r="X4" t="n">
        <v>1.43</v>
      </c>
      <c r="Y4" t="n">
        <v>1</v>
      </c>
      <c r="Z4" t="n">
        <v>10</v>
      </c>
      <c r="AA4" t="n">
        <v>353.5766699193261</v>
      </c>
      <c r="AB4" t="n">
        <v>483.7791984853986</v>
      </c>
      <c r="AC4" t="n">
        <v>437.6079907703211</v>
      </c>
      <c r="AD4" t="n">
        <v>353576.6699193261</v>
      </c>
      <c r="AE4" t="n">
        <v>483779.1984853987</v>
      </c>
      <c r="AF4" t="n">
        <v>2.590222983980883e-06</v>
      </c>
      <c r="AG4" t="n">
        <v>9.830729166666666</v>
      </c>
      <c r="AH4" t="n">
        <v>437607.990770321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7.0269</v>
      </c>
      <c r="E5" t="n">
        <v>14.23</v>
      </c>
      <c r="F5" t="n">
        <v>8.25</v>
      </c>
      <c r="G5" t="n">
        <v>8.390000000000001</v>
      </c>
      <c r="H5" t="n">
        <v>0.11</v>
      </c>
      <c r="I5" t="n">
        <v>59</v>
      </c>
      <c r="J5" t="n">
        <v>275.54</v>
      </c>
      <c r="K5" t="n">
        <v>60.56</v>
      </c>
      <c r="L5" t="n">
        <v>1.75</v>
      </c>
      <c r="M5" t="n">
        <v>57</v>
      </c>
      <c r="N5" t="n">
        <v>73.23</v>
      </c>
      <c r="O5" t="n">
        <v>34217.22</v>
      </c>
      <c r="P5" t="n">
        <v>140.85</v>
      </c>
      <c r="Q5" t="n">
        <v>605.9400000000001</v>
      </c>
      <c r="R5" t="n">
        <v>61.45</v>
      </c>
      <c r="S5" t="n">
        <v>21.88</v>
      </c>
      <c r="T5" t="n">
        <v>18505.12</v>
      </c>
      <c r="U5" t="n">
        <v>0.36</v>
      </c>
      <c r="V5" t="n">
        <v>0.75</v>
      </c>
      <c r="W5" t="n">
        <v>1.08</v>
      </c>
      <c r="X5" t="n">
        <v>1.19</v>
      </c>
      <c r="Y5" t="n">
        <v>1</v>
      </c>
      <c r="Z5" t="n">
        <v>10</v>
      </c>
      <c r="AA5" t="n">
        <v>339.8328927292793</v>
      </c>
      <c r="AB5" t="n">
        <v>464.9743562013197</v>
      </c>
      <c r="AC5" t="n">
        <v>420.5978562410726</v>
      </c>
      <c r="AD5" t="n">
        <v>339832.8927292792</v>
      </c>
      <c r="AE5" t="n">
        <v>464974.3562013197</v>
      </c>
      <c r="AF5" t="n">
        <v>2.748476795997655e-06</v>
      </c>
      <c r="AG5" t="n">
        <v>9.264322916666666</v>
      </c>
      <c r="AH5" t="n">
        <v>420597.8562410726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7.3324</v>
      </c>
      <c r="E6" t="n">
        <v>13.64</v>
      </c>
      <c r="F6" t="n">
        <v>8.07</v>
      </c>
      <c r="G6" t="n">
        <v>9.5</v>
      </c>
      <c r="H6" t="n">
        <v>0.13</v>
      </c>
      <c r="I6" t="n">
        <v>51</v>
      </c>
      <c r="J6" t="n">
        <v>276.02</v>
      </c>
      <c r="K6" t="n">
        <v>60.56</v>
      </c>
      <c r="L6" t="n">
        <v>2</v>
      </c>
      <c r="M6" t="n">
        <v>49</v>
      </c>
      <c r="N6" t="n">
        <v>73.47</v>
      </c>
      <c r="O6" t="n">
        <v>34277.1</v>
      </c>
      <c r="P6" t="n">
        <v>137.45</v>
      </c>
      <c r="Q6" t="n">
        <v>606.04</v>
      </c>
      <c r="R6" t="n">
        <v>55.59</v>
      </c>
      <c r="S6" t="n">
        <v>21.88</v>
      </c>
      <c r="T6" t="n">
        <v>15619.02</v>
      </c>
      <c r="U6" t="n">
        <v>0.39</v>
      </c>
      <c r="V6" t="n">
        <v>0.77</v>
      </c>
      <c r="W6" t="n">
        <v>1.08</v>
      </c>
      <c r="X6" t="n">
        <v>1.01</v>
      </c>
      <c r="Y6" t="n">
        <v>1</v>
      </c>
      <c r="Z6" t="n">
        <v>10</v>
      </c>
      <c r="AA6" t="n">
        <v>317.6663687811698</v>
      </c>
      <c r="AB6" t="n">
        <v>434.645140217498</v>
      </c>
      <c r="AC6" t="n">
        <v>393.1632180634248</v>
      </c>
      <c r="AD6" t="n">
        <v>317666.3687811698</v>
      </c>
      <c r="AE6" t="n">
        <v>434645.1402174979</v>
      </c>
      <c r="AF6" t="n">
        <v>2.867968984754757e-06</v>
      </c>
      <c r="AG6" t="n">
        <v>8.880208333333334</v>
      </c>
      <c r="AH6" t="n">
        <v>393163.2180634248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7.6165</v>
      </c>
      <c r="E7" t="n">
        <v>13.13</v>
      </c>
      <c r="F7" t="n">
        <v>7.93</v>
      </c>
      <c r="G7" t="n">
        <v>10.81</v>
      </c>
      <c r="H7" t="n">
        <v>0.14</v>
      </c>
      <c r="I7" t="n">
        <v>44</v>
      </c>
      <c r="J7" t="n">
        <v>276.51</v>
      </c>
      <c r="K7" t="n">
        <v>60.56</v>
      </c>
      <c r="L7" t="n">
        <v>2.25</v>
      </c>
      <c r="M7" t="n">
        <v>42</v>
      </c>
      <c r="N7" t="n">
        <v>73.70999999999999</v>
      </c>
      <c r="O7" t="n">
        <v>34337.08</v>
      </c>
      <c r="P7" t="n">
        <v>134.55</v>
      </c>
      <c r="Q7" t="n">
        <v>605.88</v>
      </c>
      <c r="R7" t="n">
        <v>51.55</v>
      </c>
      <c r="S7" t="n">
        <v>21.88</v>
      </c>
      <c r="T7" t="n">
        <v>13632.82</v>
      </c>
      <c r="U7" t="n">
        <v>0.42</v>
      </c>
      <c r="V7" t="n">
        <v>0.78</v>
      </c>
      <c r="W7" t="n">
        <v>1.05</v>
      </c>
      <c r="X7" t="n">
        <v>0.87</v>
      </c>
      <c r="Y7" t="n">
        <v>1</v>
      </c>
      <c r="Z7" t="n">
        <v>10</v>
      </c>
      <c r="AA7" t="n">
        <v>297.2765727839096</v>
      </c>
      <c r="AB7" t="n">
        <v>406.7469217997331</v>
      </c>
      <c r="AC7" t="n">
        <v>367.927566456056</v>
      </c>
      <c r="AD7" t="n">
        <v>297276.5727839096</v>
      </c>
      <c r="AE7" t="n">
        <v>406746.9217997331</v>
      </c>
      <c r="AF7" t="n">
        <v>2.979090853251951e-06</v>
      </c>
      <c r="AG7" t="n">
        <v>8.548177083333334</v>
      </c>
      <c r="AH7" t="n">
        <v>367927.566456056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7.8355</v>
      </c>
      <c r="E8" t="n">
        <v>12.76</v>
      </c>
      <c r="F8" t="n">
        <v>7.82</v>
      </c>
      <c r="G8" t="n">
        <v>12.04</v>
      </c>
      <c r="H8" t="n">
        <v>0.16</v>
      </c>
      <c r="I8" t="n">
        <v>39</v>
      </c>
      <c r="J8" t="n">
        <v>277</v>
      </c>
      <c r="K8" t="n">
        <v>60.56</v>
      </c>
      <c r="L8" t="n">
        <v>2.5</v>
      </c>
      <c r="M8" t="n">
        <v>37</v>
      </c>
      <c r="N8" t="n">
        <v>73.94</v>
      </c>
      <c r="O8" t="n">
        <v>34397.15</v>
      </c>
      <c r="P8" t="n">
        <v>132.48</v>
      </c>
      <c r="Q8" t="n">
        <v>605.99</v>
      </c>
      <c r="R8" t="n">
        <v>48.03</v>
      </c>
      <c r="S8" t="n">
        <v>21.88</v>
      </c>
      <c r="T8" t="n">
        <v>11895.19</v>
      </c>
      <c r="U8" t="n">
        <v>0.46</v>
      </c>
      <c r="V8" t="n">
        <v>0.79</v>
      </c>
      <c r="W8" t="n">
        <v>1.05</v>
      </c>
      <c r="X8" t="n">
        <v>0.77</v>
      </c>
      <c r="Y8" t="n">
        <v>1</v>
      </c>
      <c r="Z8" t="n">
        <v>10</v>
      </c>
      <c r="AA8" t="n">
        <v>291.7050944084771</v>
      </c>
      <c r="AB8" t="n">
        <v>399.1237792901878</v>
      </c>
      <c r="AC8" t="n">
        <v>361.0319659684739</v>
      </c>
      <c r="AD8" t="n">
        <v>291705.0944084771</v>
      </c>
      <c r="AE8" t="n">
        <v>399123.7792901878</v>
      </c>
      <c r="AF8" t="n">
        <v>3.064749738154751e-06</v>
      </c>
      <c r="AG8" t="n">
        <v>8.307291666666666</v>
      </c>
      <c r="AH8" t="n">
        <v>361031.9659684739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8.0105</v>
      </c>
      <c r="E9" t="n">
        <v>12.48</v>
      </c>
      <c r="F9" t="n">
        <v>7.75</v>
      </c>
      <c r="G9" t="n">
        <v>13.29</v>
      </c>
      <c r="H9" t="n">
        <v>0.18</v>
      </c>
      <c r="I9" t="n">
        <v>35</v>
      </c>
      <c r="J9" t="n">
        <v>277.48</v>
      </c>
      <c r="K9" t="n">
        <v>60.56</v>
      </c>
      <c r="L9" t="n">
        <v>2.75</v>
      </c>
      <c r="M9" t="n">
        <v>33</v>
      </c>
      <c r="N9" t="n">
        <v>74.18000000000001</v>
      </c>
      <c r="O9" t="n">
        <v>34457.31</v>
      </c>
      <c r="P9" t="n">
        <v>130.65</v>
      </c>
      <c r="Q9" t="n">
        <v>605.88</v>
      </c>
      <c r="R9" t="n">
        <v>45.92</v>
      </c>
      <c r="S9" t="n">
        <v>21.88</v>
      </c>
      <c r="T9" t="n">
        <v>10859.28</v>
      </c>
      <c r="U9" t="n">
        <v>0.48</v>
      </c>
      <c r="V9" t="n">
        <v>0.8</v>
      </c>
      <c r="W9" t="n">
        <v>1.04</v>
      </c>
      <c r="X9" t="n">
        <v>0.7</v>
      </c>
      <c r="Y9" t="n">
        <v>1</v>
      </c>
      <c r="Z9" t="n">
        <v>10</v>
      </c>
      <c r="AA9" t="n">
        <v>287.5482073167414</v>
      </c>
      <c r="AB9" t="n">
        <v>393.4361429823594</v>
      </c>
      <c r="AC9" t="n">
        <v>355.8871496872169</v>
      </c>
      <c r="AD9" t="n">
        <v>287548.2073167413</v>
      </c>
      <c r="AE9" t="n">
        <v>393436.1429823594</v>
      </c>
      <c r="AF9" t="n">
        <v>3.133198618784843e-06</v>
      </c>
      <c r="AG9" t="n">
        <v>8.125</v>
      </c>
      <c r="AH9" t="n">
        <v>355887.149687217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8.157500000000001</v>
      </c>
      <c r="E10" t="n">
        <v>12.26</v>
      </c>
      <c r="F10" t="n">
        <v>7.69</v>
      </c>
      <c r="G10" t="n">
        <v>14.41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30</v>
      </c>
      <c r="N10" t="n">
        <v>74.42</v>
      </c>
      <c r="O10" t="n">
        <v>34517.57</v>
      </c>
      <c r="P10" t="n">
        <v>129.27</v>
      </c>
      <c r="Q10" t="n">
        <v>605.91</v>
      </c>
      <c r="R10" t="n">
        <v>43.84</v>
      </c>
      <c r="S10" t="n">
        <v>21.88</v>
      </c>
      <c r="T10" t="n">
        <v>9834.549999999999</v>
      </c>
      <c r="U10" t="n">
        <v>0.5</v>
      </c>
      <c r="V10" t="n">
        <v>0.8</v>
      </c>
      <c r="W10" t="n">
        <v>1.04</v>
      </c>
      <c r="X10" t="n">
        <v>0.63</v>
      </c>
      <c r="Y10" t="n">
        <v>1</v>
      </c>
      <c r="Z10" t="n">
        <v>10</v>
      </c>
      <c r="AA10" t="n">
        <v>284.1241785681111</v>
      </c>
      <c r="AB10" t="n">
        <v>388.7512357909961</v>
      </c>
      <c r="AC10" t="n">
        <v>351.649363462889</v>
      </c>
      <c r="AD10" t="n">
        <v>284124.1785681111</v>
      </c>
      <c r="AE10" t="n">
        <v>388751.2357909961</v>
      </c>
      <c r="AF10" t="n">
        <v>3.19069567851412e-06</v>
      </c>
      <c r="AG10" t="n">
        <v>7.981770833333333</v>
      </c>
      <c r="AH10" t="n">
        <v>351649.363462889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8.2425</v>
      </c>
      <c r="E11" t="n">
        <v>12.13</v>
      </c>
      <c r="F11" t="n">
        <v>7.66</v>
      </c>
      <c r="G11" t="n">
        <v>15.33</v>
      </c>
      <c r="H11" t="n">
        <v>0.21</v>
      </c>
      <c r="I11" t="n">
        <v>30</v>
      </c>
      <c r="J11" t="n">
        <v>278.46</v>
      </c>
      <c r="K11" t="n">
        <v>60.56</v>
      </c>
      <c r="L11" t="n">
        <v>3.25</v>
      </c>
      <c r="M11" t="n">
        <v>28</v>
      </c>
      <c r="N11" t="n">
        <v>74.66</v>
      </c>
      <c r="O11" t="n">
        <v>34577.92</v>
      </c>
      <c r="P11" t="n">
        <v>128.51</v>
      </c>
      <c r="Q11" t="n">
        <v>605.92</v>
      </c>
      <c r="R11" t="n">
        <v>42.87</v>
      </c>
      <c r="S11" t="n">
        <v>21.88</v>
      </c>
      <c r="T11" t="n">
        <v>9361.76</v>
      </c>
      <c r="U11" t="n">
        <v>0.51</v>
      </c>
      <c r="V11" t="n">
        <v>0.8100000000000001</v>
      </c>
      <c r="W11" t="n">
        <v>1.04</v>
      </c>
      <c r="X11" t="n">
        <v>0.61</v>
      </c>
      <c r="Y11" t="n">
        <v>1</v>
      </c>
      <c r="Z11" t="n">
        <v>10</v>
      </c>
      <c r="AA11" t="n">
        <v>269.5835244728326</v>
      </c>
      <c r="AB11" t="n">
        <v>368.8560713694515</v>
      </c>
      <c r="AC11" t="n">
        <v>333.6529656106979</v>
      </c>
      <c r="AD11" t="n">
        <v>269583.5244728326</v>
      </c>
      <c r="AE11" t="n">
        <v>368856.0713694515</v>
      </c>
      <c r="AF11" t="n">
        <v>3.223942277677307e-06</v>
      </c>
      <c r="AG11" t="n">
        <v>7.897135416666667</v>
      </c>
      <c r="AH11" t="n">
        <v>333652.9656106979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8.4122</v>
      </c>
      <c r="E12" t="n">
        <v>11.89</v>
      </c>
      <c r="F12" t="n">
        <v>7.58</v>
      </c>
      <c r="G12" t="n">
        <v>16.84</v>
      </c>
      <c r="H12" t="n">
        <v>0.22</v>
      </c>
      <c r="I12" t="n">
        <v>27</v>
      </c>
      <c r="J12" t="n">
        <v>278.95</v>
      </c>
      <c r="K12" t="n">
        <v>60.56</v>
      </c>
      <c r="L12" t="n">
        <v>3.5</v>
      </c>
      <c r="M12" t="n">
        <v>25</v>
      </c>
      <c r="N12" t="n">
        <v>74.90000000000001</v>
      </c>
      <c r="O12" t="n">
        <v>34638.36</v>
      </c>
      <c r="P12" t="n">
        <v>126.7</v>
      </c>
      <c r="Q12" t="n">
        <v>606.02</v>
      </c>
      <c r="R12" t="n">
        <v>40.24</v>
      </c>
      <c r="S12" t="n">
        <v>21.88</v>
      </c>
      <c r="T12" t="n">
        <v>8060.18</v>
      </c>
      <c r="U12" t="n">
        <v>0.54</v>
      </c>
      <c r="V12" t="n">
        <v>0.82</v>
      </c>
      <c r="W12" t="n">
        <v>1.03</v>
      </c>
      <c r="X12" t="n">
        <v>0.52</v>
      </c>
      <c r="Y12" t="n">
        <v>1</v>
      </c>
      <c r="Z12" t="n">
        <v>10</v>
      </c>
      <c r="AA12" t="n">
        <v>265.8650053356174</v>
      </c>
      <c r="AB12" t="n">
        <v>363.7682294364272</v>
      </c>
      <c r="AC12" t="n">
        <v>329.0507001709304</v>
      </c>
      <c r="AD12" t="n">
        <v>265865.0053356173</v>
      </c>
      <c r="AE12" t="n">
        <v>363768.2294364272</v>
      </c>
      <c r="AF12" t="n">
        <v>3.290318135065459e-06</v>
      </c>
      <c r="AG12" t="n">
        <v>7.740885416666667</v>
      </c>
      <c r="AH12" t="n">
        <v>329050.7001709304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8.510999999999999</v>
      </c>
      <c r="E13" t="n">
        <v>11.75</v>
      </c>
      <c r="F13" t="n">
        <v>7.54</v>
      </c>
      <c r="G13" t="n">
        <v>18.1</v>
      </c>
      <c r="H13" t="n">
        <v>0.24</v>
      </c>
      <c r="I13" t="n">
        <v>25</v>
      </c>
      <c r="J13" t="n">
        <v>279.44</v>
      </c>
      <c r="K13" t="n">
        <v>60.56</v>
      </c>
      <c r="L13" t="n">
        <v>3.75</v>
      </c>
      <c r="M13" t="n">
        <v>23</v>
      </c>
      <c r="N13" t="n">
        <v>75.14</v>
      </c>
      <c r="O13" t="n">
        <v>34698.9</v>
      </c>
      <c r="P13" t="n">
        <v>125.63</v>
      </c>
      <c r="Q13" t="n">
        <v>605.91</v>
      </c>
      <c r="R13" t="n">
        <v>39.26</v>
      </c>
      <c r="S13" t="n">
        <v>21.88</v>
      </c>
      <c r="T13" t="n">
        <v>7582.2</v>
      </c>
      <c r="U13" t="n">
        <v>0.5600000000000001</v>
      </c>
      <c r="V13" t="n">
        <v>0.82</v>
      </c>
      <c r="W13" t="n">
        <v>1.03</v>
      </c>
      <c r="X13" t="n">
        <v>0.48</v>
      </c>
      <c r="Y13" t="n">
        <v>1</v>
      </c>
      <c r="Z13" t="n">
        <v>10</v>
      </c>
      <c r="AA13" t="n">
        <v>263.7808616295253</v>
      </c>
      <c r="AB13" t="n">
        <v>360.916612071821</v>
      </c>
      <c r="AC13" t="n">
        <v>326.4712371653322</v>
      </c>
      <c r="AD13" t="n">
        <v>263780.8616295253</v>
      </c>
      <c r="AE13" t="n">
        <v>360916.612071821</v>
      </c>
      <c r="AF13" t="n">
        <v>3.328962417386904e-06</v>
      </c>
      <c r="AG13" t="n">
        <v>7.649739583333333</v>
      </c>
      <c r="AH13" t="n">
        <v>326471.2371653322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8.5564</v>
      </c>
      <c r="E14" t="n">
        <v>11.69</v>
      </c>
      <c r="F14" t="n">
        <v>7.53</v>
      </c>
      <c r="G14" t="n">
        <v>18.83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125.25</v>
      </c>
      <c r="Q14" t="n">
        <v>605.84</v>
      </c>
      <c r="R14" t="n">
        <v>38.82</v>
      </c>
      <c r="S14" t="n">
        <v>21.88</v>
      </c>
      <c r="T14" t="n">
        <v>7365.13</v>
      </c>
      <c r="U14" t="n">
        <v>0.5600000000000001</v>
      </c>
      <c r="V14" t="n">
        <v>0.82</v>
      </c>
      <c r="W14" t="n">
        <v>1.03</v>
      </c>
      <c r="X14" t="n">
        <v>0.48</v>
      </c>
      <c r="Y14" t="n">
        <v>1</v>
      </c>
      <c r="Z14" t="n">
        <v>10</v>
      </c>
      <c r="AA14" t="n">
        <v>262.9393146679652</v>
      </c>
      <c r="AB14" t="n">
        <v>359.7651703925827</v>
      </c>
      <c r="AC14" t="n">
        <v>325.4296874639018</v>
      </c>
      <c r="AD14" t="n">
        <v>262939.3146679652</v>
      </c>
      <c r="AE14" t="n">
        <v>359765.1703925827</v>
      </c>
      <c r="AF14" t="n">
        <v>3.346720012704654e-06</v>
      </c>
      <c r="AG14" t="n">
        <v>7.610677083333333</v>
      </c>
      <c r="AH14" t="n">
        <v>325429.6874639018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8.6762</v>
      </c>
      <c r="E15" t="n">
        <v>11.53</v>
      </c>
      <c r="F15" t="n">
        <v>7.48</v>
      </c>
      <c r="G15" t="n">
        <v>20.39</v>
      </c>
      <c r="H15" t="n">
        <v>0.27</v>
      </c>
      <c r="I15" t="n">
        <v>22</v>
      </c>
      <c r="J15" t="n">
        <v>280.43</v>
      </c>
      <c r="K15" t="n">
        <v>60.56</v>
      </c>
      <c r="L15" t="n">
        <v>4.25</v>
      </c>
      <c r="M15" t="n">
        <v>20</v>
      </c>
      <c r="N15" t="n">
        <v>75.62</v>
      </c>
      <c r="O15" t="n">
        <v>34820.27</v>
      </c>
      <c r="P15" t="n">
        <v>123.83</v>
      </c>
      <c r="Q15" t="n">
        <v>605.9299999999999</v>
      </c>
      <c r="R15" t="n">
        <v>37.28</v>
      </c>
      <c r="S15" t="n">
        <v>21.88</v>
      </c>
      <c r="T15" t="n">
        <v>6604.32</v>
      </c>
      <c r="U15" t="n">
        <v>0.59</v>
      </c>
      <c r="V15" t="n">
        <v>0.83</v>
      </c>
      <c r="W15" t="n">
        <v>1.02</v>
      </c>
      <c r="X15" t="n">
        <v>0.42</v>
      </c>
      <c r="Y15" t="n">
        <v>1</v>
      </c>
      <c r="Z15" t="n">
        <v>10</v>
      </c>
      <c r="AA15" t="n">
        <v>260.4187127585566</v>
      </c>
      <c r="AB15" t="n">
        <v>356.3163716590218</v>
      </c>
      <c r="AC15" t="n">
        <v>322.3100372410526</v>
      </c>
      <c r="AD15" t="n">
        <v>260418.7127585566</v>
      </c>
      <c r="AE15" t="n">
        <v>356316.3716590218</v>
      </c>
      <c r="AF15" t="n">
        <v>3.39357816070171e-06</v>
      </c>
      <c r="AG15" t="n">
        <v>7.506510416666667</v>
      </c>
      <c r="AH15" t="n">
        <v>322310.0372410525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8.743600000000001</v>
      </c>
      <c r="E16" t="n">
        <v>11.44</v>
      </c>
      <c r="F16" t="n">
        <v>7.44</v>
      </c>
      <c r="G16" t="n">
        <v>21.25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122.8</v>
      </c>
      <c r="Q16" t="n">
        <v>605.9</v>
      </c>
      <c r="R16" t="n">
        <v>35.94</v>
      </c>
      <c r="S16" t="n">
        <v>21.88</v>
      </c>
      <c r="T16" t="n">
        <v>5944.1</v>
      </c>
      <c r="U16" t="n">
        <v>0.61</v>
      </c>
      <c r="V16" t="n">
        <v>0.83</v>
      </c>
      <c r="W16" t="n">
        <v>1.02</v>
      </c>
      <c r="X16" t="n">
        <v>0.38</v>
      </c>
      <c r="Y16" t="n">
        <v>1</v>
      </c>
      <c r="Z16" t="n">
        <v>10</v>
      </c>
      <c r="AA16" t="n">
        <v>258.6763814843034</v>
      </c>
      <c r="AB16" t="n">
        <v>353.9324371433578</v>
      </c>
      <c r="AC16" t="n">
        <v>320.1536220896903</v>
      </c>
      <c r="AD16" t="n">
        <v>258676.3814843034</v>
      </c>
      <c r="AE16" t="n">
        <v>353932.4371433578</v>
      </c>
      <c r="AF16" t="n">
        <v>3.419940758155815e-06</v>
      </c>
      <c r="AG16" t="n">
        <v>7.447916666666667</v>
      </c>
      <c r="AH16" t="n">
        <v>320153.6220896903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8.7803</v>
      </c>
      <c r="E17" t="n">
        <v>11.39</v>
      </c>
      <c r="F17" t="n">
        <v>7.44</v>
      </c>
      <c r="G17" t="n">
        <v>22.33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122.67</v>
      </c>
      <c r="Q17" t="n">
        <v>605.84</v>
      </c>
      <c r="R17" t="n">
        <v>36.03</v>
      </c>
      <c r="S17" t="n">
        <v>21.88</v>
      </c>
      <c r="T17" t="n">
        <v>5990.31</v>
      </c>
      <c r="U17" t="n">
        <v>0.61</v>
      </c>
      <c r="V17" t="n">
        <v>0.83</v>
      </c>
      <c r="W17" t="n">
        <v>1.03</v>
      </c>
      <c r="X17" t="n">
        <v>0.39</v>
      </c>
      <c r="Y17" t="n">
        <v>1</v>
      </c>
      <c r="Z17" t="n">
        <v>10</v>
      </c>
      <c r="AA17" t="n">
        <v>258.1711230857017</v>
      </c>
      <c r="AB17" t="n">
        <v>353.2411203119636</v>
      </c>
      <c r="AC17" t="n">
        <v>319.5282835664152</v>
      </c>
      <c r="AD17" t="n">
        <v>258171.1230857017</v>
      </c>
      <c r="AE17" t="n">
        <v>353241.1203119636</v>
      </c>
      <c r="AF17" t="n">
        <v>3.434295466265096e-06</v>
      </c>
      <c r="AG17" t="n">
        <v>7.415364583333333</v>
      </c>
      <c r="AH17" t="n">
        <v>319528.2835664151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8.8409</v>
      </c>
      <c r="E18" t="n">
        <v>11.31</v>
      </c>
      <c r="F18" t="n">
        <v>7.42</v>
      </c>
      <c r="G18" t="n">
        <v>23.42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121.52</v>
      </c>
      <c r="Q18" t="n">
        <v>605.84</v>
      </c>
      <c r="R18" t="n">
        <v>35.33</v>
      </c>
      <c r="S18" t="n">
        <v>21.88</v>
      </c>
      <c r="T18" t="n">
        <v>5645.32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256.7033389118205</v>
      </c>
      <c r="AB18" t="n">
        <v>351.2328332510256</v>
      </c>
      <c r="AC18" t="n">
        <v>317.7116646040301</v>
      </c>
      <c r="AD18" t="n">
        <v>256703.3389118205</v>
      </c>
      <c r="AE18" t="n">
        <v>351232.8332510256</v>
      </c>
      <c r="AF18" t="n">
        <v>3.457998335786145e-06</v>
      </c>
      <c r="AG18" t="n">
        <v>7.36328125</v>
      </c>
      <c r="AH18" t="n">
        <v>317711.6646040301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8.8979</v>
      </c>
      <c r="E19" t="n">
        <v>11.24</v>
      </c>
      <c r="F19" t="n">
        <v>7.4</v>
      </c>
      <c r="G19" t="n">
        <v>24.66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120.84</v>
      </c>
      <c r="Q19" t="n">
        <v>605.88</v>
      </c>
      <c r="R19" t="n">
        <v>34.81</v>
      </c>
      <c r="S19" t="n">
        <v>21.88</v>
      </c>
      <c r="T19" t="n">
        <v>5392.89</v>
      </c>
      <c r="U19" t="n">
        <v>0.63</v>
      </c>
      <c r="V19" t="n">
        <v>0.84</v>
      </c>
      <c r="W19" t="n">
        <v>1.02</v>
      </c>
      <c r="X19" t="n">
        <v>0.34</v>
      </c>
      <c r="Y19" t="n">
        <v>1</v>
      </c>
      <c r="Z19" t="n">
        <v>10</v>
      </c>
      <c r="AA19" t="n">
        <v>255.5827156730511</v>
      </c>
      <c r="AB19" t="n">
        <v>349.6995470973339</v>
      </c>
      <c r="AC19" t="n">
        <v>316.3247131288657</v>
      </c>
      <c r="AD19" t="n">
        <v>255582.7156730511</v>
      </c>
      <c r="AE19" t="n">
        <v>349699.5470973339</v>
      </c>
      <c r="AF19" t="n">
        <v>3.480293114048518e-06</v>
      </c>
      <c r="AG19" t="n">
        <v>7.317708333333333</v>
      </c>
      <c r="AH19" t="n">
        <v>316324.7131288657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8.9452</v>
      </c>
      <c r="E20" t="n">
        <v>11.18</v>
      </c>
      <c r="F20" t="n">
        <v>7.39</v>
      </c>
      <c r="G20" t="n">
        <v>26.08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120.44</v>
      </c>
      <c r="Q20" t="n">
        <v>605.9299999999999</v>
      </c>
      <c r="R20" t="n">
        <v>34.73</v>
      </c>
      <c r="S20" t="n">
        <v>21.88</v>
      </c>
      <c r="T20" t="n">
        <v>5357.6</v>
      </c>
      <c r="U20" t="n">
        <v>0.63</v>
      </c>
      <c r="V20" t="n">
        <v>0.84</v>
      </c>
      <c r="W20" t="n">
        <v>1.01</v>
      </c>
      <c r="X20" t="n">
        <v>0.33</v>
      </c>
      <c r="Y20" t="n">
        <v>1</v>
      </c>
      <c r="Z20" t="n">
        <v>10</v>
      </c>
      <c r="AA20" t="n">
        <v>254.7853975324942</v>
      </c>
      <c r="AB20" t="n">
        <v>348.6086212422308</v>
      </c>
      <c r="AC20" t="n">
        <v>315.3379037062492</v>
      </c>
      <c r="AD20" t="n">
        <v>254785.3975324942</v>
      </c>
      <c r="AE20" t="n">
        <v>348608.6212422308</v>
      </c>
      <c r="AF20" t="n">
        <v>3.49879386864168e-06</v>
      </c>
      <c r="AG20" t="n">
        <v>7.278645833333333</v>
      </c>
      <c r="AH20" t="n">
        <v>315337.9037062492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9.0221</v>
      </c>
      <c r="E21" t="n">
        <v>11.08</v>
      </c>
      <c r="F21" t="n">
        <v>7.35</v>
      </c>
      <c r="G21" t="n">
        <v>27.55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119.45</v>
      </c>
      <c r="Q21" t="n">
        <v>605.84</v>
      </c>
      <c r="R21" t="n">
        <v>33.28</v>
      </c>
      <c r="S21" t="n">
        <v>21.88</v>
      </c>
      <c r="T21" t="n">
        <v>4635.16</v>
      </c>
      <c r="U21" t="n">
        <v>0.66</v>
      </c>
      <c r="V21" t="n">
        <v>0.84</v>
      </c>
      <c r="W21" t="n">
        <v>1.01</v>
      </c>
      <c r="X21" t="n">
        <v>0.29</v>
      </c>
      <c r="Y21" t="n">
        <v>1</v>
      </c>
      <c r="Z21" t="n">
        <v>10</v>
      </c>
      <c r="AA21" t="n">
        <v>240.4699480395122</v>
      </c>
      <c r="AB21" t="n">
        <v>329.0215916928838</v>
      </c>
      <c r="AC21" t="n">
        <v>297.6202327665169</v>
      </c>
      <c r="AD21" t="n">
        <v>240469.9480395122</v>
      </c>
      <c r="AE21" t="n">
        <v>329021.5916928838</v>
      </c>
      <c r="AF21" t="n">
        <v>3.528872262472845e-06</v>
      </c>
      <c r="AG21" t="n">
        <v>7.213541666666667</v>
      </c>
      <c r="AH21" t="n">
        <v>297620.232766517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9.0016</v>
      </c>
      <c r="E22" t="n">
        <v>11.11</v>
      </c>
      <c r="F22" t="n">
        <v>7.37</v>
      </c>
      <c r="G22" t="n">
        <v>27.65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119.04</v>
      </c>
      <c r="Q22" t="n">
        <v>605.84</v>
      </c>
      <c r="R22" t="n">
        <v>34.1</v>
      </c>
      <c r="S22" t="n">
        <v>21.88</v>
      </c>
      <c r="T22" t="n">
        <v>5046.8</v>
      </c>
      <c r="U22" t="n">
        <v>0.64</v>
      </c>
      <c r="V22" t="n">
        <v>0.84</v>
      </c>
      <c r="W22" t="n">
        <v>1.01</v>
      </c>
      <c r="X22" t="n">
        <v>0.32</v>
      </c>
      <c r="Y22" t="n">
        <v>1</v>
      </c>
      <c r="Z22" t="n">
        <v>10</v>
      </c>
      <c r="AA22" t="n">
        <v>240.5067868196704</v>
      </c>
      <c r="AB22" t="n">
        <v>329.0719961371086</v>
      </c>
      <c r="AC22" t="n">
        <v>297.665826681328</v>
      </c>
      <c r="AD22" t="n">
        <v>240506.7868196704</v>
      </c>
      <c r="AE22" t="n">
        <v>329071.9961371085</v>
      </c>
      <c r="AF22" t="n">
        <v>3.520853965027606e-06</v>
      </c>
      <c r="AG22" t="n">
        <v>7.233072916666667</v>
      </c>
      <c r="AH22" t="n">
        <v>297665.8266813281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9.072100000000001</v>
      </c>
      <c r="E23" t="n">
        <v>11.02</v>
      </c>
      <c r="F23" t="n">
        <v>7.34</v>
      </c>
      <c r="G23" t="n">
        <v>29.35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118.59</v>
      </c>
      <c r="Q23" t="n">
        <v>605.88</v>
      </c>
      <c r="R23" t="n">
        <v>32.79</v>
      </c>
      <c r="S23" t="n">
        <v>21.88</v>
      </c>
      <c r="T23" t="n">
        <v>4395.03</v>
      </c>
      <c r="U23" t="n">
        <v>0.67</v>
      </c>
      <c r="V23" t="n">
        <v>0.84</v>
      </c>
      <c r="W23" t="n">
        <v>1.02</v>
      </c>
      <c r="X23" t="n">
        <v>0.28</v>
      </c>
      <c r="Y23" t="n">
        <v>1</v>
      </c>
      <c r="Z23" t="n">
        <v>10</v>
      </c>
      <c r="AA23" t="n">
        <v>239.3915291066062</v>
      </c>
      <c r="AB23" t="n">
        <v>327.546051332397</v>
      </c>
      <c r="AC23" t="n">
        <v>296.2855159071008</v>
      </c>
      <c r="AD23" t="n">
        <v>239391.5291066062</v>
      </c>
      <c r="AE23" t="n">
        <v>327546.051332397</v>
      </c>
      <c r="AF23" t="n">
        <v>3.548429085510015e-06</v>
      </c>
      <c r="AG23" t="n">
        <v>7.174479166666667</v>
      </c>
      <c r="AH23" t="n">
        <v>296285.5159071008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9.133599999999999</v>
      </c>
      <c r="E24" t="n">
        <v>10.95</v>
      </c>
      <c r="F24" t="n">
        <v>7.32</v>
      </c>
      <c r="G24" t="n">
        <v>31.36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117.49</v>
      </c>
      <c r="Q24" t="n">
        <v>605.88</v>
      </c>
      <c r="R24" t="n">
        <v>32.16</v>
      </c>
      <c r="S24" t="n">
        <v>21.88</v>
      </c>
      <c r="T24" t="n">
        <v>4086.53</v>
      </c>
      <c r="U24" t="n">
        <v>0.68</v>
      </c>
      <c r="V24" t="n">
        <v>0.85</v>
      </c>
      <c r="W24" t="n">
        <v>1.01</v>
      </c>
      <c r="X24" t="n">
        <v>0.26</v>
      </c>
      <c r="Y24" t="n">
        <v>1</v>
      </c>
      <c r="Z24" t="n">
        <v>10</v>
      </c>
      <c r="AA24" t="n">
        <v>238.0311819328234</v>
      </c>
      <c r="AB24" t="n">
        <v>325.6847643149466</v>
      </c>
      <c r="AC24" t="n">
        <v>294.6018675102625</v>
      </c>
      <c r="AD24" t="n">
        <v>238031.1819328234</v>
      </c>
      <c r="AE24" t="n">
        <v>325684.7643149466</v>
      </c>
      <c r="AF24" t="n">
        <v>3.572483977845733e-06</v>
      </c>
      <c r="AG24" t="n">
        <v>7.12890625</v>
      </c>
      <c r="AH24" t="n">
        <v>294601.8675102625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9.138</v>
      </c>
      <c r="E25" t="n">
        <v>10.94</v>
      </c>
      <c r="F25" t="n">
        <v>7.31</v>
      </c>
      <c r="G25" t="n">
        <v>31.33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117.42</v>
      </c>
      <c r="Q25" t="n">
        <v>605.84</v>
      </c>
      <c r="R25" t="n">
        <v>31.99</v>
      </c>
      <c r="S25" t="n">
        <v>21.88</v>
      </c>
      <c r="T25" t="n">
        <v>4004.22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237.9119956870549</v>
      </c>
      <c r="AB25" t="n">
        <v>325.5216884353601</v>
      </c>
      <c r="AC25" t="n">
        <v>294.4543553637453</v>
      </c>
      <c r="AD25" t="n">
        <v>237911.9956870549</v>
      </c>
      <c r="AE25" t="n">
        <v>325521.6884353601</v>
      </c>
      <c r="AF25" t="n">
        <v>3.574204978273003e-06</v>
      </c>
      <c r="AG25" t="n">
        <v>7.122395833333333</v>
      </c>
      <c r="AH25" t="n">
        <v>294454.3553637452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9.1867</v>
      </c>
      <c r="E26" t="n">
        <v>10.89</v>
      </c>
      <c r="F26" t="n">
        <v>7.31</v>
      </c>
      <c r="G26" t="n">
        <v>33.72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116.4</v>
      </c>
      <c r="Q26" t="n">
        <v>605.9400000000001</v>
      </c>
      <c r="R26" t="n">
        <v>31.85</v>
      </c>
      <c r="S26" t="n">
        <v>21.88</v>
      </c>
      <c r="T26" t="n">
        <v>3936.37</v>
      </c>
      <c r="U26" t="n">
        <v>0.6899999999999999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236.8116202828286</v>
      </c>
      <c r="AB26" t="n">
        <v>324.0161062621619</v>
      </c>
      <c r="AC26" t="n">
        <v>293.0924638400587</v>
      </c>
      <c r="AD26" t="n">
        <v>236811.6202828286</v>
      </c>
      <c r="AE26" t="n">
        <v>324016.1062621619</v>
      </c>
      <c r="AF26" t="n">
        <v>3.593253323911206e-06</v>
      </c>
      <c r="AG26" t="n">
        <v>7.08984375</v>
      </c>
      <c r="AH26" t="n">
        <v>293092.4638400587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9.1844</v>
      </c>
      <c r="E27" t="n">
        <v>10.89</v>
      </c>
      <c r="F27" t="n">
        <v>7.31</v>
      </c>
      <c r="G27" t="n">
        <v>33.73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116.5</v>
      </c>
      <c r="Q27" t="n">
        <v>605.92</v>
      </c>
      <c r="R27" t="n">
        <v>31.97</v>
      </c>
      <c r="S27" t="n">
        <v>21.88</v>
      </c>
      <c r="T27" t="n">
        <v>3997.97</v>
      </c>
      <c r="U27" t="n">
        <v>0.68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236.8940351244662</v>
      </c>
      <c r="AB27" t="n">
        <v>324.1288698843765</v>
      </c>
      <c r="AC27" t="n">
        <v>293.1944654604338</v>
      </c>
      <c r="AD27" t="n">
        <v>236894.0351244662</v>
      </c>
      <c r="AE27" t="n">
        <v>324128.8698843765</v>
      </c>
      <c r="AF27" t="n">
        <v>3.592353710051496e-06</v>
      </c>
      <c r="AG27" t="n">
        <v>7.08984375</v>
      </c>
      <c r="AH27" t="n">
        <v>293194.4654604339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9.185499999999999</v>
      </c>
      <c r="E28" t="n">
        <v>10.89</v>
      </c>
      <c r="F28" t="n">
        <v>7.31</v>
      </c>
      <c r="G28" t="n">
        <v>33.72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115.91</v>
      </c>
      <c r="Q28" t="n">
        <v>605.87</v>
      </c>
      <c r="R28" t="n">
        <v>31.72</v>
      </c>
      <c r="S28" t="n">
        <v>21.88</v>
      </c>
      <c r="T28" t="n">
        <v>3870.97</v>
      </c>
      <c r="U28" t="n">
        <v>0.6899999999999999</v>
      </c>
      <c r="V28" t="n">
        <v>0.85</v>
      </c>
      <c r="W28" t="n">
        <v>1.02</v>
      </c>
      <c r="X28" t="n">
        <v>0.25</v>
      </c>
      <c r="Y28" t="n">
        <v>1</v>
      </c>
      <c r="Z28" t="n">
        <v>10</v>
      </c>
      <c r="AA28" t="n">
        <v>236.533402709898</v>
      </c>
      <c r="AB28" t="n">
        <v>323.6354367047853</v>
      </c>
      <c r="AC28" t="n">
        <v>292.748124850965</v>
      </c>
      <c r="AD28" t="n">
        <v>236533.402709898</v>
      </c>
      <c r="AE28" t="n">
        <v>323635.4367047853</v>
      </c>
      <c r="AF28" t="n">
        <v>3.592783960158313e-06</v>
      </c>
      <c r="AG28" t="n">
        <v>7.08984375</v>
      </c>
      <c r="AH28" t="n">
        <v>292748.124850965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9.253299999999999</v>
      </c>
      <c r="E29" t="n">
        <v>10.81</v>
      </c>
      <c r="F29" t="n">
        <v>7.28</v>
      </c>
      <c r="G29" t="n">
        <v>36.4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114.93</v>
      </c>
      <c r="Q29" t="n">
        <v>605.99</v>
      </c>
      <c r="R29" t="n">
        <v>31.2</v>
      </c>
      <c r="S29" t="n">
        <v>21.88</v>
      </c>
      <c r="T29" t="n">
        <v>3617.58</v>
      </c>
      <c r="U29" t="n">
        <v>0.7</v>
      </c>
      <c r="V29" t="n">
        <v>0.85</v>
      </c>
      <c r="W29" t="n">
        <v>1</v>
      </c>
      <c r="X29" t="n">
        <v>0.22</v>
      </c>
      <c r="Y29" t="n">
        <v>1</v>
      </c>
      <c r="Z29" t="n">
        <v>10</v>
      </c>
      <c r="AA29" t="n">
        <v>235.1854660021115</v>
      </c>
      <c r="AB29" t="n">
        <v>321.7911302344222</v>
      </c>
      <c r="AC29" t="n">
        <v>291.0798364016323</v>
      </c>
      <c r="AD29" t="n">
        <v>235185.4660021115</v>
      </c>
      <c r="AE29" t="n">
        <v>321791.1302344222</v>
      </c>
      <c r="AF29" t="n">
        <v>3.619303012196715e-06</v>
      </c>
      <c r="AG29" t="n">
        <v>7.037760416666667</v>
      </c>
      <c r="AH29" t="n">
        <v>291079.8364016323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9.252800000000001</v>
      </c>
      <c r="E30" t="n">
        <v>10.81</v>
      </c>
      <c r="F30" t="n">
        <v>7.28</v>
      </c>
      <c r="G30" t="n">
        <v>36.4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114.79</v>
      </c>
      <c r="Q30" t="n">
        <v>605.84</v>
      </c>
      <c r="R30" t="n">
        <v>30.99</v>
      </c>
      <c r="S30" t="n">
        <v>21.88</v>
      </c>
      <c r="T30" t="n">
        <v>3510.45</v>
      </c>
      <c r="U30" t="n">
        <v>0.71</v>
      </c>
      <c r="V30" t="n">
        <v>0.85</v>
      </c>
      <c r="W30" t="n">
        <v>1.01</v>
      </c>
      <c r="X30" t="n">
        <v>0.22</v>
      </c>
      <c r="Y30" t="n">
        <v>1</v>
      </c>
      <c r="Z30" t="n">
        <v>10</v>
      </c>
      <c r="AA30" t="n">
        <v>235.1080364095386</v>
      </c>
      <c r="AB30" t="n">
        <v>321.6851876499115</v>
      </c>
      <c r="AC30" t="n">
        <v>290.9840048286959</v>
      </c>
      <c r="AD30" t="n">
        <v>235108.0364095386</v>
      </c>
      <c r="AE30" t="n">
        <v>321685.1876499115</v>
      </c>
      <c r="AF30" t="n">
        <v>3.619107443966344e-06</v>
      </c>
      <c r="AG30" t="n">
        <v>7.037760416666667</v>
      </c>
      <c r="AH30" t="n">
        <v>290984.0048286959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9.326700000000001</v>
      </c>
      <c r="E31" t="n">
        <v>10.72</v>
      </c>
      <c r="F31" t="n">
        <v>7.25</v>
      </c>
      <c r="G31" t="n">
        <v>39.53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113.81</v>
      </c>
      <c r="Q31" t="n">
        <v>605.84</v>
      </c>
      <c r="R31" t="n">
        <v>29.91</v>
      </c>
      <c r="S31" t="n">
        <v>21.88</v>
      </c>
      <c r="T31" t="n">
        <v>2978.31</v>
      </c>
      <c r="U31" t="n">
        <v>0.73</v>
      </c>
      <c r="V31" t="n">
        <v>0.85</v>
      </c>
      <c r="W31" t="n">
        <v>1.01</v>
      </c>
      <c r="X31" t="n">
        <v>0.19</v>
      </c>
      <c r="Y31" t="n">
        <v>1</v>
      </c>
      <c r="Z31" t="n">
        <v>10</v>
      </c>
      <c r="AA31" t="n">
        <v>233.5510973447696</v>
      </c>
      <c r="AB31" t="n">
        <v>319.5549149341916</v>
      </c>
      <c r="AC31" t="n">
        <v>289.0570423511072</v>
      </c>
      <c r="AD31" t="n">
        <v>233551.0973447696</v>
      </c>
      <c r="AE31" t="n">
        <v>319554.9149341916</v>
      </c>
      <c r="AF31" t="n">
        <v>3.648012428415279e-06</v>
      </c>
      <c r="AG31" t="n">
        <v>6.979166666666667</v>
      </c>
      <c r="AH31" t="n">
        <v>289057.0423511072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9.3165</v>
      </c>
      <c r="E32" t="n">
        <v>10.73</v>
      </c>
      <c r="F32" t="n">
        <v>7.26</v>
      </c>
      <c r="G32" t="n">
        <v>39.59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113.61</v>
      </c>
      <c r="Q32" t="n">
        <v>605.86</v>
      </c>
      <c r="R32" t="n">
        <v>30.32</v>
      </c>
      <c r="S32" t="n">
        <v>21.88</v>
      </c>
      <c r="T32" t="n">
        <v>3180.87</v>
      </c>
      <c r="U32" t="n">
        <v>0.72</v>
      </c>
      <c r="V32" t="n">
        <v>0.85</v>
      </c>
      <c r="W32" t="n">
        <v>1.01</v>
      </c>
      <c r="X32" t="n">
        <v>0.2</v>
      </c>
      <c r="Y32" t="n">
        <v>1</v>
      </c>
      <c r="Z32" t="n">
        <v>10</v>
      </c>
      <c r="AA32" t="n">
        <v>233.5639105200293</v>
      </c>
      <c r="AB32" t="n">
        <v>319.5724464858594</v>
      </c>
      <c r="AC32" t="n">
        <v>289.0729007160894</v>
      </c>
      <c r="AD32" t="n">
        <v>233563.9105200293</v>
      </c>
      <c r="AE32" t="n">
        <v>319572.4464858593</v>
      </c>
      <c r="AF32" t="n">
        <v>3.644022836515697e-06</v>
      </c>
      <c r="AG32" t="n">
        <v>6.985677083333333</v>
      </c>
      <c r="AH32" t="n">
        <v>289072.9007160894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9.318199999999999</v>
      </c>
      <c r="E33" t="n">
        <v>10.73</v>
      </c>
      <c r="F33" t="n">
        <v>7.26</v>
      </c>
      <c r="G33" t="n">
        <v>39.58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113</v>
      </c>
      <c r="Q33" t="n">
        <v>605.9</v>
      </c>
      <c r="R33" t="n">
        <v>30.37</v>
      </c>
      <c r="S33" t="n">
        <v>21.88</v>
      </c>
      <c r="T33" t="n">
        <v>3208.27</v>
      </c>
      <c r="U33" t="n">
        <v>0.72</v>
      </c>
      <c r="V33" t="n">
        <v>0.85</v>
      </c>
      <c r="W33" t="n">
        <v>1.01</v>
      </c>
      <c r="X33" t="n">
        <v>0.2</v>
      </c>
      <c r="Y33" t="n">
        <v>1</v>
      </c>
      <c r="Z33" t="n">
        <v>10</v>
      </c>
      <c r="AA33" t="n">
        <v>233.1913490221004</v>
      </c>
      <c r="AB33" t="n">
        <v>319.0626914081401</v>
      </c>
      <c r="AC33" t="n">
        <v>288.6117959475418</v>
      </c>
      <c r="AD33" t="n">
        <v>233191.3490221004</v>
      </c>
      <c r="AE33" t="n">
        <v>319062.6914081401</v>
      </c>
      <c r="AF33" t="n">
        <v>3.64468776849896e-06</v>
      </c>
      <c r="AG33" t="n">
        <v>6.985677083333333</v>
      </c>
      <c r="AH33" t="n">
        <v>288611.7959475418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9.379899999999999</v>
      </c>
      <c r="E34" t="n">
        <v>10.66</v>
      </c>
      <c r="F34" t="n">
        <v>7.24</v>
      </c>
      <c r="G34" t="n">
        <v>43.43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112.37</v>
      </c>
      <c r="Q34" t="n">
        <v>605.84</v>
      </c>
      <c r="R34" t="n">
        <v>29.81</v>
      </c>
      <c r="S34" t="n">
        <v>21.88</v>
      </c>
      <c r="T34" t="n">
        <v>2933.14</v>
      </c>
      <c r="U34" t="n">
        <v>0.73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232.1770380458361</v>
      </c>
      <c r="AB34" t="n">
        <v>317.6748663821738</v>
      </c>
      <c r="AC34" t="n">
        <v>287.3564229942286</v>
      </c>
      <c r="AD34" t="n">
        <v>232177.0380458361</v>
      </c>
      <c r="AE34" t="n">
        <v>317674.8663821738</v>
      </c>
      <c r="AF34" t="n">
        <v>3.668820888126827e-06</v>
      </c>
      <c r="AG34" t="n">
        <v>6.940104166666667</v>
      </c>
      <c r="AH34" t="n">
        <v>287356.4229942286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9.3796</v>
      </c>
      <c r="E35" t="n">
        <v>10.66</v>
      </c>
      <c r="F35" t="n">
        <v>7.24</v>
      </c>
      <c r="G35" t="n">
        <v>43.43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112.09</v>
      </c>
      <c r="Q35" t="n">
        <v>605.84</v>
      </c>
      <c r="R35" t="n">
        <v>29.71</v>
      </c>
      <c r="S35" t="n">
        <v>21.88</v>
      </c>
      <c r="T35" t="n">
        <v>2881.93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232.0174001561238</v>
      </c>
      <c r="AB35" t="n">
        <v>317.4564427787429</v>
      </c>
      <c r="AC35" t="n">
        <v>287.1588454329496</v>
      </c>
      <c r="AD35" t="n">
        <v>232017.4001561238</v>
      </c>
      <c r="AE35" t="n">
        <v>317456.4427787429</v>
      </c>
      <c r="AF35" t="n">
        <v>3.668703547188604e-06</v>
      </c>
      <c r="AG35" t="n">
        <v>6.940104166666667</v>
      </c>
      <c r="AH35" t="n">
        <v>287158.8454329496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9.375500000000001</v>
      </c>
      <c r="E36" t="n">
        <v>10.67</v>
      </c>
      <c r="F36" t="n">
        <v>7.24</v>
      </c>
      <c r="G36" t="n">
        <v>43.46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111.45</v>
      </c>
      <c r="Q36" t="n">
        <v>605.85</v>
      </c>
      <c r="R36" t="n">
        <v>29.82</v>
      </c>
      <c r="S36" t="n">
        <v>21.88</v>
      </c>
      <c r="T36" t="n">
        <v>2939.11</v>
      </c>
      <c r="U36" t="n">
        <v>0.73</v>
      </c>
      <c r="V36" t="n">
        <v>0.85</v>
      </c>
      <c r="W36" t="n">
        <v>1.01</v>
      </c>
      <c r="X36" t="n">
        <v>0.18</v>
      </c>
      <c r="Y36" t="n">
        <v>1</v>
      </c>
      <c r="Z36" t="n">
        <v>10</v>
      </c>
      <c r="AA36" t="n">
        <v>231.6843419650911</v>
      </c>
      <c r="AB36" t="n">
        <v>317.0007378682818</v>
      </c>
      <c r="AC36" t="n">
        <v>286.7466323595569</v>
      </c>
      <c r="AD36" t="n">
        <v>231684.3419650911</v>
      </c>
      <c r="AE36" t="n">
        <v>317000.7378682818</v>
      </c>
      <c r="AF36" t="n">
        <v>3.667099887699556e-06</v>
      </c>
      <c r="AG36" t="n">
        <v>6.946614583333333</v>
      </c>
      <c r="AH36" t="n">
        <v>286746.6323595569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9.3767</v>
      </c>
      <c r="E37" t="n">
        <v>10.66</v>
      </c>
      <c r="F37" t="n">
        <v>7.24</v>
      </c>
      <c r="G37" t="n">
        <v>43.45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110.69</v>
      </c>
      <c r="Q37" t="n">
        <v>605.84</v>
      </c>
      <c r="R37" t="n">
        <v>29.87</v>
      </c>
      <c r="S37" t="n">
        <v>21.88</v>
      </c>
      <c r="T37" t="n">
        <v>2961.82</v>
      </c>
      <c r="U37" t="n">
        <v>0.73</v>
      </c>
      <c r="V37" t="n">
        <v>0.85</v>
      </c>
      <c r="W37" t="n">
        <v>1.01</v>
      </c>
      <c r="X37" t="n">
        <v>0.18</v>
      </c>
      <c r="Y37" t="n">
        <v>1</v>
      </c>
      <c r="Z37" t="n">
        <v>10</v>
      </c>
      <c r="AA37" t="n">
        <v>231.2320578278996</v>
      </c>
      <c r="AB37" t="n">
        <v>316.3819027584088</v>
      </c>
      <c r="AC37" t="n">
        <v>286.1868580040295</v>
      </c>
      <c r="AD37" t="n">
        <v>231232.0578278996</v>
      </c>
      <c r="AE37" t="n">
        <v>316381.9027584088</v>
      </c>
      <c r="AF37" t="n">
        <v>3.667569251452448e-06</v>
      </c>
      <c r="AG37" t="n">
        <v>6.940104166666667</v>
      </c>
      <c r="AH37" t="n">
        <v>286186.8580040295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9.440899999999999</v>
      </c>
      <c r="E38" t="n">
        <v>10.59</v>
      </c>
      <c r="F38" t="n">
        <v>7.22</v>
      </c>
      <c r="G38" t="n">
        <v>48.14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109.97</v>
      </c>
      <c r="Q38" t="n">
        <v>605.86</v>
      </c>
      <c r="R38" t="n">
        <v>29.27</v>
      </c>
      <c r="S38" t="n">
        <v>21.88</v>
      </c>
      <c r="T38" t="n">
        <v>2669.08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230.1621667352334</v>
      </c>
      <c r="AB38" t="n">
        <v>314.9180305651599</v>
      </c>
      <c r="AC38" t="n">
        <v>284.8626957183462</v>
      </c>
      <c r="AD38" t="n">
        <v>230162.1667352334</v>
      </c>
      <c r="AE38" t="n">
        <v>314918.0305651599</v>
      </c>
      <c r="AF38" t="n">
        <v>3.692680212232173e-06</v>
      </c>
      <c r="AG38" t="n">
        <v>6.89453125</v>
      </c>
      <c r="AH38" t="n">
        <v>284862.6957183462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9.441599999999999</v>
      </c>
      <c r="E39" t="n">
        <v>10.59</v>
      </c>
      <c r="F39" t="n">
        <v>7.22</v>
      </c>
      <c r="G39" t="n">
        <v>48.14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110.1</v>
      </c>
      <c r="Q39" t="n">
        <v>605.84</v>
      </c>
      <c r="R39" t="n">
        <v>29.25</v>
      </c>
      <c r="S39" t="n">
        <v>21.88</v>
      </c>
      <c r="T39" t="n">
        <v>2654.96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230.2307191392061</v>
      </c>
      <c r="AB39" t="n">
        <v>315.0118269885938</v>
      </c>
      <c r="AC39" t="n">
        <v>284.9475403427718</v>
      </c>
      <c r="AD39" t="n">
        <v>230230.719139206</v>
      </c>
      <c r="AE39" t="n">
        <v>315011.8269885938</v>
      </c>
      <c r="AF39" t="n">
        <v>3.692954007754693e-06</v>
      </c>
      <c r="AG39" t="n">
        <v>6.89453125</v>
      </c>
      <c r="AH39" t="n">
        <v>284947.5403427718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9.4429</v>
      </c>
      <c r="E40" t="n">
        <v>10.59</v>
      </c>
      <c r="F40" t="n">
        <v>7.22</v>
      </c>
      <c r="G40" t="n">
        <v>48.13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109.88</v>
      </c>
      <c r="Q40" t="n">
        <v>605.84</v>
      </c>
      <c r="R40" t="n">
        <v>29.13</v>
      </c>
      <c r="S40" t="n">
        <v>21.88</v>
      </c>
      <c r="T40" t="n">
        <v>2596.87</v>
      </c>
      <c r="U40" t="n">
        <v>0.75</v>
      </c>
      <c r="V40" t="n">
        <v>0.86</v>
      </c>
      <c r="W40" t="n">
        <v>1.01</v>
      </c>
      <c r="X40" t="n">
        <v>0.16</v>
      </c>
      <c r="Y40" t="n">
        <v>1</v>
      </c>
      <c r="Z40" t="n">
        <v>10</v>
      </c>
      <c r="AA40" t="n">
        <v>230.0920817488671</v>
      </c>
      <c r="AB40" t="n">
        <v>314.8221371948821</v>
      </c>
      <c r="AC40" t="n">
        <v>284.7759542767406</v>
      </c>
      <c r="AD40" t="n">
        <v>230092.0817488671</v>
      </c>
      <c r="AE40" t="n">
        <v>314822.1371948821</v>
      </c>
      <c r="AF40" t="n">
        <v>3.69346248515366e-06</v>
      </c>
      <c r="AG40" t="n">
        <v>6.89453125</v>
      </c>
      <c r="AH40" t="n">
        <v>284775.9542767406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9.436400000000001</v>
      </c>
      <c r="E41" t="n">
        <v>10.6</v>
      </c>
      <c r="F41" t="n">
        <v>7.23</v>
      </c>
      <c r="G41" t="n">
        <v>48.17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7</v>
      </c>
      <c r="N41" t="n">
        <v>82.20999999999999</v>
      </c>
      <c r="O41" t="n">
        <v>36434.56</v>
      </c>
      <c r="P41" t="n">
        <v>108.8</v>
      </c>
      <c r="Q41" t="n">
        <v>605.86</v>
      </c>
      <c r="R41" t="n">
        <v>29.39</v>
      </c>
      <c r="S41" t="n">
        <v>21.88</v>
      </c>
      <c r="T41" t="n">
        <v>2726.05</v>
      </c>
      <c r="U41" t="n">
        <v>0.74</v>
      </c>
      <c r="V41" t="n">
        <v>0.86</v>
      </c>
      <c r="W41" t="n">
        <v>1</v>
      </c>
      <c r="X41" t="n">
        <v>0.17</v>
      </c>
      <c r="Y41" t="n">
        <v>1</v>
      </c>
      <c r="Z41" t="n">
        <v>10</v>
      </c>
      <c r="AA41" t="n">
        <v>229.5597996982229</v>
      </c>
      <c r="AB41" t="n">
        <v>314.0938454105644</v>
      </c>
      <c r="AC41" t="n">
        <v>284.117169638154</v>
      </c>
      <c r="AD41" t="n">
        <v>229559.7996982229</v>
      </c>
      <c r="AE41" t="n">
        <v>314093.8454105644</v>
      </c>
      <c r="AF41" t="n">
        <v>3.690920098158828e-06</v>
      </c>
      <c r="AG41" t="n">
        <v>6.901041666666667</v>
      </c>
      <c r="AH41" t="n">
        <v>284117.169638154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9.501899999999999</v>
      </c>
      <c r="E42" t="n">
        <v>10.52</v>
      </c>
      <c r="F42" t="n">
        <v>7.21</v>
      </c>
      <c r="G42" t="n">
        <v>54.04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6</v>
      </c>
      <c r="N42" t="n">
        <v>82.48</v>
      </c>
      <c r="O42" t="n">
        <v>36498.06</v>
      </c>
      <c r="P42" t="n">
        <v>107.64</v>
      </c>
      <c r="Q42" t="n">
        <v>605.84</v>
      </c>
      <c r="R42" t="n">
        <v>28.67</v>
      </c>
      <c r="S42" t="n">
        <v>21.88</v>
      </c>
      <c r="T42" t="n">
        <v>2370.95</v>
      </c>
      <c r="U42" t="n">
        <v>0.76</v>
      </c>
      <c r="V42" t="n">
        <v>0.86</v>
      </c>
      <c r="W42" t="n">
        <v>1.01</v>
      </c>
      <c r="X42" t="n">
        <v>0.15</v>
      </c>
      <c r="Y42" t="n">
        <v>1</v>
      </c>
      <c r="Z42" t="n">
        <v>10</v>
      </c>
      <c r="AA42" t="n">
        <v>228.2443918800479</v>
      </c>
      <c r="AB42" t="n">
        <v>312.2940464020411</v>
      </c>
      <c r="AC42" t="n">
        <v>282.4891409209697</v>
      </c>
      <c r="AD42" t="n">
        <v>228244.3918800479</v>
      </c>
      <c r="AE42" t="n">
        <v>312294.0464020411</v>
      </c>
      <c r="AF42" t="n">
        <v>3.716539536337519e-06</v>
      </c>
      <c r="AG42" t="n">
        <v>6.848958333333333</v>
      </c>
      <c r="AH42" t="n">
        <v>282489.1409209697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9.513</v>
      </c>
      <c r="E43" t="n">
        <v>10.51</v>
      </c>
      <c r="F43" t="n">
        <v>7.19</v>
      </c>
      <c r="G43" t="n">
        <v>53.95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6</v>
      </c>
      <c r="N43" t="n">
        <v>82.73999999999999</v>
      </c>
      <c r="O43" t="n">
        <v>36561.67</v>
      </c>
      <c r="P43" t="n">
        <v>107.64</v>
      </c>
      <c r="Q43" t="n">
        <v>605.89</v>
      </c>
      <c r="R43" t="n">
        <v>28.45</v>
      </c>
      <c r="S43" t="n">
        <v>21.88</v>
      </c>
      <c r="T43" t="n">
        <v>2264.04</v>
      </c>
      <c r="U43" t="n">
        <v>0.77</v>
      </c>
      <c r="V43" t="n">
        <v>0.86</v>
      </c>
      <c r="W43" t="n">
        <v>1</v>
      </c>
      <c r="X43" t="n">
        <v>0.14</v>
      </c>
      <c r="Y43" t="n">
        <v>1</v>
      </c>
      <c r="Z43" t="n">
        <v>10</v>
      </c>
      <c r="AA43" t="n">
        <v>228.0840666578502</v>
      </c>
      <c r="AB43" t="n">
        <v>312.0746823599806</v>
      </c>
      <c r="AC43" t="n">
        <v>282.290712675204</v>
      </c>
      <c r="AD43" t="n">
        <v>228084.0666578502</v>
      </c>
      <c r="AE43" t="n">
        <v>312074.6823599806</v>
      </c>
      <c r="AF43" t="n">
        <v>3.720881151051771e-06</v>
      </c>
      <c r="AG43" t="n">
        <v>6.842447916666667</v>
      </c>
      <c r="AH43" t="n">
        <v>282290.712675204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9.52</v>
      </c>
      <c r="E44" t="n">
        <v>10.5</v>
      </c>
      <c r="F44" t="n">
        <v>7.19</v>
      </c>
      <c r="G44" t="n">
        <v>53.89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6</v>
      </c>
      <c r="N44" t="n">
        <v>83.01000000000001</v>
      </c>
      <c r="O44" t="n">
        <v>36625.39</v>
      </c>
      <c r="P44" t="n">
        <v>106.83</v>
      </c>
      <c r="Q44" t="n">
        <v>605.84</v>
      </c>
      <c r="R44" t="n">
        <v>28.17</v>
      </c>
      <c r="S44" t="n">
        <v>21.88</v>
      </c>
      <c r="T44" t="n">
        <v>2123.46</v>
      </c>
      <c r="U44" t="n">
        <v>0.78</v>
      </c>
      <c r="V44" t="n">
        <v>0.86</v>
      </c>
      <c r="W44" t="n">
        <v>1</v>
      </c>
      <c r="X44" t="n">
        <v>0.13</v>
      </c>
      <c r="Y44" t="n">
        <v>1</v>
      </c>
      <c r="Z44" t="n">
        <v>10</v>
      </c>
      <c r="AA44" t="n">
        <v>227.5593248403863</v>
      </c>
      <c r="AB44" t="n">
        <v>311.3567074553517</v>
      </c>
      <c r="AC44" t="n">
        <v>281.6412602877886</v>
      </c>
      <c r="AD44" t="n">
        <v>227559.3248403863</v>
      </c>
      <c r="AE44" t="n">
        <v>311356.7074553517</v>
      </c>
      <c r="AF44" t="n">
        <v>3.723619106276974e-06</v>
      </c>
      <c r="AG44" t="n">
        <v>6.8359375</v>
      </c>
      <c r="AH44" t="n">
        <v>281641.2602877886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9.513</v>
      </c>
      <c r="E45" t="n">
        <v>10.51</v>
      </c>
      <c r="F45" t="n">
        <v>7.19</v>
      </c>
      <c r="G45" t="n">
        <v>53.95</v>
      </c>
      <c r="H45" t="n">
        <v>0.71</v>
      </c>
      <c r="I45" t="n">
        <v>8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106.32</v>
      </c>
      <c r="Q45" t="n">
        <v>605.84</v>
      </c>
      <c r="R45" t="n">
        <v>28.27</v>
      </c>
      <c r="S45" t="n">
        <v>21.88</v>
      </c>
      <c r="T45" t="n">
        <v>2170.9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227.3289541477708</v>
      </c>
      <c r="AB45" t="n">
        <v>311.0415041104776</v>
      </c>
      <c r="AC45" t="n">
        <v>281.3561395077586</v>
      </c>
      <c r="AD45" t="n">
        <v>227328.9541477708</v>
      </c>
      <c r="AE45" t="n">
        <v>311041.5041104776</v>
      </c>
      <c r="AF45" t="n">
        <v>3.720881151051771e-06</v>
      </c>
      <c r="AG45" t="n">
        <v>6.842447916666667</v>
      </c>
      <c r="AH45" t="n">
        <v>281356.1395077586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9.512</v>
      </c>
      <c r="E46" t="n">
        <v>10.51</v>
      </c>
      <c r="F46" t="n">
        <v>7.19</v>
      </c>
      <c r="G46" t="n">
        <v>53.96</v>
      </c>
      <c r="H46" t="n">
        <v>0.72</v>
      </c>
      <c r="I46" t="n">
        <v>8</v>
      </c>
      <c r="J46" t="n">
        <v>296.1</v>
      </c>
      <c r="K46" t="n">
        <v>60.56</v>
      </c>
      <c r="L46" t="n">
        <v>12</v>
      </c>
      <c r="M46" t="n">
        <v>6</v>
      </c>
      <c r="N46" t="n">
        <v>83.54000000000001</v>
      </c>
      <c r="O46" t="n">
        <v>36753.16</v>
      </c>
      <c r="P46" t="n">
        <v>105.58</v>
      </c>
      <c r="Q46" t="n">
        <v>605.84</v>
      </c>
      <c r="R46" t="n">
        <v>28.31</v>
      </c>
      <c r="S46" t="n">
        <v>21.88</v>
      </c>
      <c r="T46" t="n">
        <v>2194.03</v>
      </c>
      <c r="U46" t="n">
        <v>0.77</v>
      </c>
      <c r="V46" t="n">
        <v>0.86</v>
      </c>
      <c r="W46" t="n">
        <v>1</v>
      </c>
      <c r="X46" t="n">
        <v>0.14</v>
      </c>
      <c r="Y46" t="n">
        <v>1</v>
      </c>
      <c r="Z46" t="n">
        <v>10</v>
      </c>
      <c r="AA46" t="n">
        <v>226.9143338861254</v>
      </c>
      <c r="AB46" t="n">
        <v>310.4742023767398</v>
      </c>
      <c r="AC46" t="n">
        <v>280.8429802552755</v>
      </c>
      <c r="AD46" t="n">
        <v>226914.3338861254</v>
      </c>
      <c r="AE46" t="n">
        <v>310474.2023767398</v>
      </c>
      <c r="AF46" t="n">
        <v>3.720490014591028e-06</v>
      </c>
      <c r="AG46" t="n">
        <v>6.842447916666667</v>
      </c>
      <c r="AH46" t="n">
        <v>280842.9802552755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9.512499999999999</v>
      </c>
      <c r="E47" t="n">
        <v>10.51</v>
      </c>
      <c r="F47" t="n">
        <v>7.19</v>
      </c>
      <c r="G47" t="n">
        <v>53.95</v>
      </c>
      <c r="H47" t="n">
        <v>0.74</v>
      </c>
      <c r="I47" t="n">
        <v>8</v>
      </c>
      <c r="J47" t="n">
        <v>296.62</v>
      </c>
      <c r="K47" t="n">
        <v>60.56</v>
      </c>
      <c r="L47" t="n">
        <v>12.25</v>
      </c>
      <c r="M47" t="n">
        <v>6</v>
      </c>
      <c r="N47" t="n">
        <v>83.81</v>
      </c>
      <c r="O47" t="n">
        <v>36817.22</v>
      </c>
      <c r="P47" t="n">
        <v>105.18</v>
      </c>
      <c r="Q47" t="n">
        <v>605.84</v>
      </c>
      <c r="R47" t="n">
        <v>28.39</v>
      </c>
      <c r="S47" t="n">
        <v>21.88</v>
      </c>
      <c r="T47" t="n">
        <v>2234.11</v>
      </c>
      <c r="U47" t="n">
        <v>0.77</v>
      </c>
      <c r="V47" t="n">
        <v>0.86</v>
      </c>
      <c r="W47" t="n">
        <v>1</v>
      </c>
      <c r="X47" t="n">
        <v>0.14</v>
      </c>
      <c r="Y47" t="n">
        <v>1</v>
      </c>
      <c r="Z47" t="n">
        <v>10</v>
      </c>
      <c r="AA47" t="n">
        <v>226.6811494633089</v>
      </c>
      <c r="AB47" t="n">
        <v>310.1551491620718</v>
      </c>
      <c r="AC47" t="n">
        <v>280.5543770316213</v>
      </c>
      <c r="AD47" t="n">
        <v>226681.1494633089</v>
      </c>
      <c r="AE47" t="n">
        <v>310155.1491620718</v>
      </c>
      <c r="AF47" t="n">
        <v>3.720685582821399e-06</v>
      </c>
      <c r="AG47" t="n">
        <v>6.842447916666667</v>
      </c>
      <c r="AH47" t="n">
        <v>280554.3770316213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9.571199999999999</v>
      </c>
      <c r="E48" t="n">
        <v>10.45</v>
      </c>
      <c r="F48" t="n">
        <v>7.18</v>
      </c>
      <c r="G48" t="n">
        <v>61.55</v>
      </c>
      <c r="H48" t="n">
        <v>0.75</v>
      </c>
      <c r="I48" t="n">
        <v>7</v>
      </c>
      <c r="J48" t="n">
        <v>297.14</v>
      </c>
      <c r="K48" t="n">
        <v>60.56</v>
      </c>
      <c r="L48" t="n">
        <v>12.5</v>
      </c>
      <c r="M48" t="n">
        <v>5</v>
      </c>
      <c r="N48" t="n">
        <v>84.08</v>
      </c>
      <c r="O48" t="n">
        <v>36881.39</v>
      </c>
      <c r="P48" t="n">
        <v>104.08</v>
      </c>
      <c r="Q48" t="n">
        <v>605.84</v>
      </c>
      <c r="R48" t="n">
        <v>27.97</v>
      </c>
      <c r="S48" t="n">
        <v>21.88</v>
      </c>
      <c r="T48" t="n">
        <v>2024.42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225.5186278869628</v>
      </c>
      <c r="AB48" t="n">
        <v>308.5645358544835</v>
      </c>
      <c r="AC48" t="n">
        <v>279.1155696256689</v>
      </c>
      <c r="AD48" t="n">
        <v>225518.6278869628</v>
      </c>
      <c r="AE48" t="n">
        <v>308564.5358544835</v>
      </c>
      <c r="AF48" t="n">
        <v>3.743645293067035e-06</v>
      </c>
      <c r="AG48" t="n">
        <v>6.803385416666667</v>
      </c>
      <c r="AH48" t="n">
        <v>279115.5696256689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9.5778</v>
      </c>
      <c r="E49" t="n">
        <v>10.44</v>
      </c>
      <c r="F49" t="n">
        <v>7.17</v>
      </c>
      <c r="G49" t="n">
        <v>61.49</v>
      </c>
      <c r="H49" t="n">
        <v>0.76</v>
      </c>
      <c r="I49" t="n">
        <v>7</v>
      </c>
      <c r="J49" t="n">
        <v>297.66</v>
      </c>
      <c r="K49" t="n">
        <v>60.56</v>
      </c>
      <c r="L49" t="n">
        <v>12.75</v>
      </c>
      <c r="M49" t="n">
        <v>5</v>
      </c>
      <c r="N49" t="n">
        <v>84.36</v>
      </c>
      <c r="O49" t="n">
        <v>36945.67</v>
      </c>
      <c r="P49" t="n">
        <v>103.88</v>
      </c>
      <c r="Q49" t="n">
        <v>605.84</v>
      </c>
      <c r="R49" t="n">
        <v>27.81</v>
      </c>
      <c r="S49" t="n">
        <v>21.88</v>
      </c>
      <c r="T49" t="n">
        <v>1946.07</v>
      </c>
      <c r="U49" t="n">
        <v>0.79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225.3180295991141</v>
      </c>
      <c r="AB49" t="n">
        <v>308.2900684272772</v>
      </c>
      <c r="AC49" t="n">
        <v>278.8672969844976</v>
      </c>
      <c r="AD49" t="n">
        <v>225318.0295991141</v>
      </c>
      <c r="AE49" t="n">
        <v>308290.0684272771</v>
      </c>
      <c r="AF49" t="n">
        <v>3.746226793707942e-06</v>
      </c>
      <c r="AG49" t="n">
        <v>6.796875</v>
      </c>
      <c r="AH49" t="n">
        <v>278867.2969844976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9.571400000000001</v>
      </c>
      <c r="E50" t="n">
        <v>10.45</v>
      </c>
      <c r="F50" t="n">
        <v>7.18</v>
      </c>
      <c r="G50" t="n">
        <v>61.55</v>
      </c>
      <c r="H50" t="n">
        <v>0.78</v>
      </c>
      <c r="I50" t="n">
        <v>7</v>
      </c>
      <c r="J50" t="n">
        <v>298.18</v>
      </c>
      <c r="K50" t="n">
        <v>60.56</v>
      </c>
      <c r="L50" t="n">
        <v>13</v>
      </c>
      <c r="M50" t="n">
        <v>5</v>
      </c>
      <c r="N50" t="n">
        <v>84.63</v>
      </c>
      <c r="O50" t="n">
        <v>37010.06</v>
      </c>
      <c r="P50" t="n">
        <v>104.43</v>
      </c>
      <c r="Q50" t="n">
        <v>605.84</v>
      </c>
      <c r="R50" t="n">
        <v>28.09</v>
      </c>
      <c r="S50" t="n">
        <v>21.88</v>
      </c>
      <c r="T50" t="n">
        <v>2086.21</v>
      </c>
      <c r="U50" t="n">
        <v>0.78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225.7159251769655</v>
      </c>
      <c r="AB50" t="n">
        <v>308.8344867108072</v>
      </c>
      <c r="AC50" t="n">
        <v>279.3597567511436</v>
      </c>
      <c r="AD50" t="n">
        <v>225715.9251769655</v>
      </c>
      <c r="AE50" t="n">
        <v>308834.4867108072</v>
      </c>
      <c r="AF50" t="n">
        <v>3.743723520359184e-06</v>
      </c>
      <c r="AG50" t="n">
        <v>6.803385416666667</v>
      </c>
      <c r="AH50" t="n">
        <v>279359.7567511436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9.5663</v>
      </c>
      <c r="E51" t="n">
        <v>10.45</v>
      </c>
      <c r="F51" t="n">
        <v>7.19</v>
      </c>
      <c r="G51" t="n">
        <v>61.6</v>
      </c>
      <c r="H51" t="n">
        <v>0.79</v>
      </c>
      <c r="I51" t="n">
        <v>7</v>
      </c>
      <c r="J51" t="n">
        <v>298.71</v>
      </c>
      <c r="K51" t="n">
        <v>60.56</v>
      </c>
      <c r="L51" t="n">
        <v>13.25</v>
      </c>
      <c r="M51" t="n">
        <v>5</v>
      </c>
      <c r="N51" t="n">
        <v>84.90000000000001</v>
      </c>
      <c r="O51" t="n">
        <v>37074.57</v>
      </c>
      <c r="P51" t="n">
        <v>104.58</v>
      </c>
      <c r="Q51" t="n">
        <v>605.84</v>
      </c>
      <c r="R51" t="n">
        <v>28.22</v>
      </c>
      <c r="S51" t="n">
        <v>21.88</v>
      </c>
      <c r="T51" t="n">
        <v>2149.92</v>
      </c>
      <c r="U51" t="n">
        <v>0.78</v>
      </c>
      <c r="V51" t="n">
        <v>0.86</v>
      </c>
      <c r="W51" t="n">
        <v>1</v>
      </c>
      <c r="X51" t="n">
        <v>0.13</v>
      </c>
      <c r="Y51" t="n">
        <v>1</v>
      </c>
      <c r="Z51" t="n">
        <v>10</v>
      </c>
      <c r="AA51" t="n">
        <v>225.8756673910307</v>
      </c>
      <c r="AB51" t="n">
        <v>309.0530530554202</v>
      </c>
      <c r="AC51" t="n">
        <v>279.5574634305866</v>
      </c>
      <c r="AD51" t="n">
        <v>225875.6673910307</v>
      </c>
      <c r="AE51" t="n">
        <v>309053.0530554202</v>
      </c>
      <c r="AF51" t="n">
        <v>3.741728724409393e-06</v>
      </c>
      <c r="AG51" t="n">
        <v>6.803385416666667</v>
      </c>
      <c r="AH51" t="n">
        <v>279557.4634305866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9.5801</v>
      </c>
      <c r="E52" t="n">
        <v>10.44</v>
      </c>
      <c r="F52" t="n">
        <v>7.17</v>
      </c>
      <c r="G52" t="n">
        <v>61.47</v>
      </c>
      <c r="H52" t="n">
        <v>0.8</v>
      </c>
      <c r="I52" t="n">
        <v>7</v>
      </c>
      <c r="J52" t="n">
        <v>299.23</v>
      </c>
      <c r="K52" t="n">
        <v>60.56</v>
      </c>
      <c r="L52" t="n">
        <v>13.5</v>
      </c>
      <c r="M52" t="n">
        <v>5</v>
      </c>
      <c r="N52" t="n">
        <v>85.18000000000001</v>
      </c>
      <c r="O52" t="n">
        <v>37139.2</v>
      </c>
      <c r="P52" t="n">
        <v>103.81</v>
      </c>
      <c r="Q52" t="n">
        <v>605.88</v>
      </c>
      <c r="R52" t="n">
        <v>27.75</v>
      </c>
      <c r="S52" t="n">
        <v>21.88</v>
      </c>
      <c r="T52" t="n">
        <v>1916.25</v>
      </c>
      <c r="U52" t="n">
        <v>0.79</v>
      </c>
      <c r="V52" t="n">
        <v>0.86</v>
      </c>
      <c r="W52" t="n">
        <v>1</v>
      </c>
      <c r="X52" t="n">
        <v>0.11</v>
      </c>
      <c r="Y52" t="n">
        <v>1</v>
      </c>
      <c r="Z52" t="n">
        <v>10</v>
      </c>
      <c r="AA52" t="n">
        <v>225.2587787334639</v>
      </c>
      <c r="AB52" t="n">
        <v>308.2089987789309</v>
      </c>
      <c r="AC52" t="n">
        <v>278.7939645096075</v>
      </c>
      <c r="AD52" t="n">
        <v>225258.7787334639</v>
      </c>
      <c r="AE52" t="n">
        <v>308208.9987789309</v>
      </c>
      <c r="AF52" t="n">
        <v>3.747126407567651e-06</v>
      </c>
      <c r="AG52" t="n">
        <v>6.796875</v>
      </c>
      <c r="AH52" t="n">
        <v>278793.9645096075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9.571899999999999</v>
      </c>
      <c r="E53" t="n">
        <v>10.45</v>
      </c>
      <c r="F53" t="n">
        <v>7.18</v>
      </c>
      <c r="G53" t="n">
        <v>61.55</v>
      </c>
      <c r="H53" t="n">
        <v>0.82</v>
      </c>
      <c r="I53" t="n">
        <v>7</v>
      </c>
      <c r="J53" t="n">
        <v>299.76</v>
      </c>
      <c r="K53" t="n">
        <v>60.56</v>
      </c>
      <c r="L53" t="n">
        <v>13.75</v>
      </c>
      <c r="M53" t="n">
        <v>5</v>
      </c>
      <c r="N53" t="n">
        <v>85.45</v>
      </c>
      <c r="O53" t="n">
        <v>37204.07</v>
      </c>
      <c r="P53" t="n">
        <v>103.28</v>
      </c>
      <c r="Q53" t="n">
        <v>605.87</v>
      </c>
      <c r="R53" t="n">
        <v>27.94</v>
      </c>
      <c r="S53" t="n">
        <v>21.88</v>
      </c>
      <c r="T53" t="n">
        <v>2013.69</v>
      </c>
      <c r="U53" t="n">
        <v>0.78</v>
      </c>
      <c r="V53" t="n">
        <v>0.86</v>
      </c>
      <c r="W53" t="n">
        <v>1</v>
      </c>
      <c r="X53" t="n">
        <v>0.12</v>
      </c>
      <c r="Y53" t="n">
        <v>1</v>
      </c>
      <c r="Z53" t="n">
        <v>10</v>
      </c>
      <c r="AA53" t="n">
        <v>225.0578492941308</v>
      </c>
      <c r="AB53" t="n">
        <v>307.9340782556541</v>
      </c>
      <c r="AC53" t="n">
        <v>278.5452820152188</v>
      </c>
      <c r="AD53" t="n">
        <v>225057.8492941307</v>
      </c>
      <c r="AE53" t="n">
        <v>307934.0782556541</v>
      </c>
      <c r="AF53" t="n">
        <v>3.743919088589556e-06</v>
      </c>
      <c r="AG53" t="n">
        <v>6.803385416666667</v>
      </c>
      <c r="AH53" t="n">
        <v>278545.2820152189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9.569900000000001</v>
      </c>
      <c r="E54" t="n">
        <v>10.45</v>
      </c>
      <c r="F54" t="n">
        <v>7.18</v>
      </c>
      <c r="G54" t="n">
        <v>61.57</v>
      </c>
      <c r="H54" t="n">
        <v>0.83</v>
      </c>
      <c r="I54" t="n">
        <v>7</v>
      </c>
      <c r="J54" t="n">
        <v>300.28</v>
      </c>
      <c r="K54" t="n">
        <v>60.56</v>
      </c>
      <c r="L54" t="n">
        <v>14</v>
      </c>
      <c r="M54" t="n">
        <v>5</v>
      </c>
      <c r="N54" t="n">
        <v>85.73</v>
      </c>
      <c r="O54" t="n">
        <v>37268.93</v>
      </c>
      <c r="P54" t="n">
        <v>102.79</v>
      </c>
      <c r="Q54" t="n">
        <v>605.84</v>
      </c>
      <c r="R54" t="n">
        <v>28.13</v>
      </c>
      <c r="S54" t="n">
        <v>21.88</v>
      </c>
      <c r="T54" t="n">
        <v>2107.78</v>
      </c>
      <c r="U54" t="n">
        <v>0.78</v>
      </c>
      <c r="V54" t="n">
        <v>0.86</v>
      </c>
      <c r="W54" t="n">
        <v>1</v>
      </c>
      <c r="X54" t="n">
        <v>0.13</v>
      </c>
      <c r="Y54" t="n">
        <v>1</v>
      </c>
      <c r="Z54" t="n">
        <v>10</v>
      </c>
      <c r="AA54" t="n">
        <v>224.7961183370717</v>
      </c>
      <c r="AB54" t="n">
        <v>307.5759664134511</v>
      </c>
      <c r="AC54" t="n">
        <v>278.2213478646225</v>
      </c>
      <c r="AD54" t="n">
        <v>224796.1183370717</v>
      </c>
      <c r="AE54" t="n">
        <v>307575.9664134511</v>
      </c>
      <c r="AF54" t="n">
        <v>3.743136815668069e-06</v>
      </c>
      <c r="AG54" t="n">
        <v>6.803385416666667</v>
      </c>
      <c r="AH54" t="n">
        <v>278221.3478646225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9.579800000000001</v>
      </c>
      <c r="E55" t="n">
        <v>10.44</v>
      </c>
      <c r="F55" t="n">
        <v>7.17</v>
      </c>
      <c r="G55" t="n">
        <v>61.47</v>
      </c>
      <c r="H55" t="n">
        <v>0.84</v>
      </c>
      <c r="I55" t="n">
        <v>7</v>
      </c>
      <c r="J55" t="n">
        <v>300.81</v>
      </c>
      <c r="K55" t="n">
        <v>60.56</v>
      </c>
      <c r="L55" t="n">
        <v>14.25</v>
      </c>
      <c r="M55" t="n">
        <v>5</v>
      </c>
      <c r="N55" t="n">
        <v>86</v>
      </c>
      <c r="O55" t="n">
        <v>37333.9</v>
      </c>
      <c r="P55" t="n">
        <v>101.65</v>
      </c>
      <c r="Q55" t="n">
        <v>605.84</v>
      </c>
      <c r="R55" t="n">
        <v>27.69</v>
      </c>
      <c r="S55" t="n">
        <v>21.88</v>
      </c>
      <c r="T55" t="n">
        <v>1884.59</v>
      </c>
      <c r="U55" t="n">
        <v>0.79</v>
      </c>
      <c r="V55" t="n">
        <v>0.86</v>
      </c>
      <c r="W55" t="n">
        <v>1</v>
      </c>
      <c r="X55" t="n">
        <v>0.11</v>
      </c>
      <c r="Y55" t="n">
        <v>1</v>
      </c>
      <c r="Z55" t="n">
        <v>10</v>
      </c>
      <c r="AA55" t="n">
        <v>224.0342962668131</v>
      </c>
      <c r="AB55" t="n">
        <v>306.5336078477062</v>
      </c>
      <c r="AC55" t="n">
        <v>277.2784705374325</v>
      </c>
      <c r="AD55" t="n">
        <v>224034.2962668131</v>
      </c>
      <c r="AE55" t="n">
        <v>306533.6078477062</v>
      </c>
      <c r="AF55" t="n">
        <v>3.747009066629429e-06</v>
      </c>
      <c r="AG55" t="n">
        <v>6.796875</v>
      </c>
      <c r="AH55" t="n">
        <v>277278.4705374325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9.652799999999999</v>
      </c>
      <c r="E56" t="n">
        <v>10.36</v>
      </c>
      <c r="F56" t="n">
        <v>7.15</v>
      </c>
      <c r="G56" t="n">
        <v>71.45</v>
      </c>
      <c r="H56" t="n">
        <v>0.86</v>
      </c>
      <c r="I56" t="n">
        <v>6</v>
      </c>
      <c r="J56" t="n">
        <v>301.34</v>
      </c>
      <c r="K56" t="n">
        <v>60.56</v>
      </c>
      <c r="L56" t="n">
        <v>14.5</v>
      </c>
      <c r="M56" t="n">
        <v>4</v>
      </c>
      <c r="N56" t="n">
        <v>86.28</v>
      </c>
      <c r="O56" t="n">
        <v>37399</v>
      </c>
      <c r="P56" t="n">
        <v>100.75</v>
      </c>
      <c r="Q56" t="n">
        <v>605.85</v>
      </c>
      <c r="R56" t="n">
        <v>26.94</v>
      </c>
      <c r="S56" t="n">
        <v>21.88</v>
      </c>
      <c r="T56" t="n">
        <v>1518.02</v>
      </c>
      <c r="U56" t="n">
        <v>0.8100000000000001</v>
      </c>
      <c r="V56" t="n">
        <v>0.87</v>
      </c>
      <c r="W56" t="n">
        <v>1</v>
      </c>
      <c r="X56" t="n">
        <v>0.09</v>
      </c>
      <c r="Y56" t="n">
        <v>1</v>
      </c>
      <c r="Z56" t="n">
        <v>10</v>
      </c>
      <c r="AA56" t="n">
        <v>222.8614557964748</v>
      </c>
      <c r="AB56" t="n">
        <v>304.9288757741204</v>
      </c>
      <c r="AC56" t="n">
        <v>275.8268918406935</v>
      </c>
      <c r="AD56" t="n">
        <v>222861.4557964748</v>
      </c>
      <c r="AE56" t="n">
        <v>304928.8757741204</v>
      </c>
      <c r="AF56" t="n">
        <v>3.775562028263695e-06</v>
      </c>
      <c r="AG56" t="n">
        <v>6.744791666666667</v>
      </c>
      <c r="AH56" t="n">
        <v>275826.8918406935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9.645</v>
      </c>
      <c r="E57" t="n">
        <v>10.37</v>
      </c>
      <c r="F57" t="n">
        <v>7.15</v>
      </c>
      <c r="G57" t="n">
        <v>71.54000000000001</v>
      </c>
      <c r="H57" t="n">
        <v>0.87</v>
      </c>
      <c r="I57" t="n">
        <v>6</v>
      </c>
      <c r="J57" t="n">
        <v>301.86</v>
      </c>
      <c r="K57" t="n">
        <v>60.56</v>
      </c>
      <c r="L57" t="n">
        <v>14.75</v>
      </c>
      <c r="M57" t="n">
        <v>3</v>
      </c>
      <c r="N57" t="n">
        <v>86.56</v>
      </c>
      <c r="O57" t="n">
        <v>37464.21</v>
      </c>
      <c r="P57" t="n">
        <v>100.55</v>
      </c>
      <c r="Q57" t="n">
        <v>605.84</v>
      </c>
      <c r="R57" t="n">
        <v>27.04</v>
      </c>
      <c r="S57" t="n">
        <v>21.88</v>
      </c>
      <c r="T57" t="n">
        <v>1565.75</v>
      </c>
      <c r="U57" t="n">
        <v>0.8100000000000001</v>
      </c>
      <c r="V57" t="n">
        <v>0.86</v>
      </c>
      <c r="W57" t="n">
        <v>1</v>
      </c>
      <c r="X57" t="n">
        <v>0.1</v>
      </c>
      <c r="Y57" t="n">
        <v>1</v>
      </c>
      <c r="Z57" t="n">
        <v>10</v>
      </c>
      <c r="AA57" t="n">
        <v>222.8122672846594</v>
      </c>
      <c r="AB57" t="n">
        <v>304.8615738822107</v>
      </c>
      <c r="AC57" t="n">
        <v>275.7660131468888</v>
      </c>
      <c r="AD57" t="n">
        <v>222812.2672846594</v>
      </c>
      <c r="AE57" t="n">
        <v>304861.5738822107</v>
      </c>
      <c r="AF57" t="n">
        <v>3.772511163869897e-06</v>
      </c>
      <c r="AG57" t="n">
        <v>6.751302083333333</v>
      </c>
      <c r="AH57" t="n">
        <v>275766.0131468888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9.6432</v>
      </c>
      <c r="E58" t="n">
        <v>10.37</v>
      </c>
      <c r="F58" t="n">
        <v>7.16</v>
      </c>
      <c r="G58" t="n">
        <v>71.56</v>
      </c>
      <c r="H58" t="n">
        <v>0.88</v>
      </c>
      <c r="I58" t="n">
        <v>6</v>
      </c>
      <c r="J58" t="n">
        <v>302.39</v>
      </c>
      <c r="K58" t="n">
        <v>60.56</v>
      </c>
      <c r="L58" t="n">
        <v>15</v>
      </c>
      <c r="M58" t="n">
        <v>3</v>
      </c>
      <c r="N58" t="n">
        <v>86.84</v>
      </c>
      <c r="O58" t="n">
        <v>37529.55</v>
      </c>
      <c r="P58" t="n">
        <v>100.24</v>
      </c>
      <c r="Q58" t="n">
        <v>605.84</v>
      </c>
      <c r="R58" t="n">
        <v>27.21</v>
      </c>
      <c r="S58" t="n">
        <v>21.88</v>
      </c>
      <c r="T58" t="n">
        <v>1653.59</v>
      </c>
      <c r="U58" t="n">
        <v>0.8</v>
      </c>
      <c r="V58" t="n">
        <v>0.86</v>
      </c>
      <c r="W58" t="n">
        <v>1</v>
      </c>
      <c r="X58" t="n">
        <v>0.1</v>
      </c>
      <c r="Y58" t="n">
        <v>1</v>
      </c>
      <c r="Z58" t="n">
        <v>10</v>
      </c>
      <c r="AA58" t="n">
        <v>222.6826877630731</v>
      </c>
      <c r="AB58" t="n">
        <v>304.6842774641313</v>
      </c>
      <c r="AC58" t="n">
        <v>275.6056376501139</v>
      </c>
      <c r="AD58" t="n">
        <v>222682.6877630731</v>
      </c>
      <c r="AE58" t="n">
        <v>304684.2774641313</v>
      </c>
      <c r="AF58" t="n">
        <v>3.771807118240559e-06</v>
      </c>
      <c r="AG58" t="n">
        <v>6.751302083333333</v>
      </c>
      <c r="AH58" t="n">
        <v>275605.6376501139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9.6432</v>
      </c>
      <c r="E59" t="n">
        <v>10.37</v>
      </c>
      <c r="F59" t="n">
        <v>7.16</v>
      </c>
      <c r="G59" t="n">
        <v>71.56</v>
      </c>
      <c r="H59" t="n">
        <v>0.9</v>
      </c>
      <c r="I59" t="n">
        <v>6</v>
      </c>
      <c r="J59" t="n">
        <v>302.92</v>
      </c>
      <c r="K59" t="n">
        <v>60.56</v>
      </c>
      <c r="L59" t="n">
        <v>15.25</v>
      </c>
      <c r="M59" t="n">
        <v>3</v>
      </c>
      <c r="N59" t="n">
        <v>87.12</v>
      </c>
      <c r="O59" t="n">
        <v>37595</v>
      </c>
      <c r="P59" t="n">
        <v>99.98</v>
      </c>
      <c r="Q59" t="n">
        <v>605.85</v>
      </c>
      <c r="R59" t="n">
        <v>27.24</v>
      </c>
      <c r="S59" t="n">
        <v>21.88</v>
      </c>
      <c r="T59" t="n">
        <v>1666.04</v>
      </c>
      <c r="U59" t="n">
        <v>0.8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222.5359616527146</v>
      </c>
      <c r="AB59" t="n">
        <v>304.4835203268398</v>
      </c>
      <c r="AC59" t="n">
        <v>275.4240404922409</v>
      </c>
      <c r="AD59" t="n">
        <v>222535.9616527146</v>
      </c>
      <c r="AE59" t="n">
        <v>304483.5203268398</v>
      </c>
      <c r="AF59" t="n">
        <v>3.771807118240559e-06</v>
      </c>
      <c r="AG59" t="n">
        <v>6.751302083333333</v>
      </c>
      <c r="AH59" t="n">
        <v>275424.0404922409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9.638299999999999</v>
      </c>
      <c r="E60" t="n">
        <v>10.38</v>
      </c>
      <c r="F60" t="n">
        <v>7.16</v>
      </c>
      <c r="G60" t="n">
        <v>71.61</v>
      </c>
      <c r="H60" t="n">
        <v>0.91</v>
      </c>
      <c r="I60" t="n">
        <v>6</v>
      </c>
      <c r="J60" t="n">
        <v>303.46</v>
      </c>
      <c r="K60" t="n">
        <v>60.56</v>
      </c>
      <c r="L60" t="n">
        <v>15.5</v>
      </c>
      <c r="M60" t="n">
        <v>2</v>
      </c>
      <c r="N60" t="n">
        <v>87.40000000000001</v>
      </c>
      <c r="O60" t="n">
        <v>37660.57</v>
      </c>
      <c r="P60" t="n">
        <v>99.92</v>
      </c>
      <c r="Q60" t="n">
        <v>605.88</v>
      </c>
      <c r="R60" t="n">
        <v>27.25</v>
      </c>
      <c r="S60" t="n">
        <v>21.88</v>
      </c>
      <c r="T60" t="n">
        <v>1674.18</v>
      </c>
      <c r="U60" t="n">
        <v>0.8</v>
      </c>
      <c r="V60" t="n">
        <v>0.86</v>
      </c>
      <c r="W60" t="n">
        <v>1</v>
      </c>
      <c r="X60" t="n">
        <v>0.1</v>
      </c>
      <c r="Y60" t="n">
        <v>1</v>
      </c>
      <c r="Z60" t="n">
        <v>10</v>
      </c>
      <c r="AA60" t="n">
        <v>222.5419363303623</v>
      </c>
      <c r="AB60" t="n">
        <v>304.4916951443815</v>
      </c>
      <c r="AC60" t="n">
        <v>275.4314351166699</v>
      </c>
      <c r="AD60" t="n">
        <v>222541.9363303623</v>
      </c>
      <c r="AE60" t="n">
        <v>304491.6951443815</v>
      </c>
      <c r="AF60" t="n">
        <v>3.769890549582916e-06</v>
      </c>
      <c r="AG60" t="n">
        <v>6.7578125</v>
      </c>
      <c r="AH60" t="n">
        <v>275431.4351166699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9.639799999999999</v>
      </c>
      <c r="E61" t="n">
        <v>10.37</v>
      </c>
      <c r="F61" t="n">
        <v>7.16</v>
      </c>
      <c r="G61" t="n">
        <v>71.59</v>
      </c>
      <c r="H61" t="n">
        <v>0.92</v>
      </c>
      <c r="I61" t="n">
        <v>6</v>
      </c>
      <c r="J61" t="n">
        <v>303.99</v>
      </c>
      <c r="K61" t="n">
        <v>60.56</v>
      </c>
      <c r="L61" t="n">
        <v>15.75</v>
      </c>
      <c r="M61" t="n">
        <v>1</v>
      </c>
      <c r="N61" t="n">
        <v>87.68000000000001</v>
      </c>
      <c r="O61" t="n">
        <v>37726.27</v>
      </c>
      <c r="P61" t="n">
        <v>99.95</v>
      </c>
      <c r="Q61" t="n">
        <v>605.84</v>
      </c>
      <c r="R61" t="n">
        <v>27.24</v>
      </c>
      <c r="S61" t="n">
        <v>21.88</v>
      </c>
      <c r="T61" t="n">
        <v>1667.45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222.546673686694</v>
      </c>
      <c r="AB61" t="n">
        <v>304.498177004312</v>
      </c>
      <c r="AC61" t="n">
        <v>275.437298356986</v>
      </c>
      <c r="AD61" t="n">
        <v>222546.6736866941</v>
      </c>
      <c r="AE61" t="n">
        <v>304498.177004312</v>
      </c>
      <c r="AF61" t="n">
        <v>3.770477254274031e-06</v>
      </c>
      <c r="AG61" t="n">
        <v>6.751302083333333</v>
      </c>
      <c r="AH61" t="n">
        <v>275437.298356986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9.6419</v>
      </c>
      <c r="E62" t="n">
        <v>10.37</v>
      </c>
      <c r="F62" t="n">
        <v>7.16</v>
      </c>
      <c r="G62" t="n">
        <v>71.56999999999999</v>
      </c>
      <c r="H62" t="n">
        <v>0.9399999999999999</v>
      </c>
      <c r="I62" t="n">
        <v>6</v>
      </c>
      <c r="J62" t="n">
        <v>304.52</v>
      </c>
      <c r="K62" t="n">
        <v>60.56</v>
      </c>
      <c r="L62" t="n">
        <v>16</v>
      </c>
      <c r="M62" t="n">
        <v>1</v>
      </c>
      <c r="N62" t="n">
        <v>87.97</v>
      </c>
      <c r="O62" t="n">
        <v>37792.08</v>
      </c>
      <c r="P62" t="n">
        <v>100.07</v>
      </c>
      <c r="Q62" t="n">
        <v>605.84</v>
      </c>
      <c r="R62" t="n">
        <v>27.1</v>
      </c>
      <c r="S62" t="n">
        <v>21.88</v>
      </c>
      <c r="T62" t="n">
        <v>1594.74</v>
      </c>
      <c r="U62" t="n">
        <v>0.8100000000000001</v>
      </c>
      <c r="V62" t="n">
        <v>0.86</v>
      </c>
      <c r="W62" t="n">
        <v>1</v>
      </c>
      <c r="X62" t="n">
        <v>0.1</v>
      </c>
      <c r="Y62" t="n">
        <v>1</v>
      </c>
      <c r="Z62" t="n">
        <v>10</v>
      </c>
      <c r="AA62" t="n">
        <v>222.5973272772072</v>
      </c>
      <c r="AB62" t="n">
        <v>304.5674834815308</v>
      </c>
      <c r="AC62" t="n">
        <v>275.4999903212912</v>
      </c>
      <c r="AD62" t="n">
        <v>222597.3272772072</v>
      </c>
      <c r="AE62" t="n">
        <v>304567.4834815307</v>
      </c>
      <c r="AF62" t="n">
        <v>3.771298640841592e-06</v>
      </c>
      <c r="AG62" t="n">
        <v>6.751302083333333</v>
      </c>
      <c r="AH62" t="n">
        <v>275499.9903212913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9.645300000000001</v>
      </c>
      <c r="E63" t="n">
        <v>10.37</v>
      </c>
      <c r="F63" t="n">
        <v>7.15</v>
      </c>
      <c r="G63" t="n">
        <v>71.53</v>
      </c>
      <c r="H63" t="n">
        <v>0.95</v>
      </c>
      <c r="I63" t="n">
        <v>6</v>
      </c>
      <c r="J63" t="n">
        <v>305.06</v>
      </c>
      <c r="K63" t="n">
        <v>60.56</v>
      </c>
      <c r="L63" t="n">
        <v>16.25</v>
      </c>
      <c r="M63" t="n">
        <v>1</v>
      </c>
      <c r="N63" t="n">
        <v>88.25</v>
      </c>
      <c r="O63" t="n">
        <v>37858.02</v>
      </c>
      <c r="P63" t="n">
        <v>100.19</v>
      </c>
      <c r="Q63" t="n">
        <v>605.84</v>
      </c>
      <c r="R63" t="n">
        <v>27.04</v>
      </c>
      <c r="S63" t="n">
        <v>21.88</v>
      </c>
      <c r="T63" t="n">
        <v>1567.52</v>
      </c>
      <c r="U63" t="n">
        <v>0.8100000000000001</v>
      </c>
      <c r="V63" t="n">
        <v>0.86</v>
      </c>
      <c r="W63" t="n">
        <v>1</v>
      </c>
      <c r="X63" t="n">
        <v>0.1</v>
      </c>
      <c r="Y63" t="n">
        <v>1</v>
      </c>
      <c r="Z63" t="n">
        <v>10</v>
      </c>
      <c r="AA63" t="n">
        <v>222.6067055601636</v>
      </c>
      <c r="AB63" t="n">
        <v>304.5803152620123</v>
      </c>
      <c r="AC63" t="n">
        <v>275.5115974546532</v>
      </c>
      <c r="AD63" t="n">
        <v>222606.7055601636</v>
      </c>
      <c r="AE63" t="n">
        <v>304580.3152620123</v>
      </c>
      <c r="AF63" t="n">
        <v>3.77262850480812e-06</v>
      </c>
      <c r="AG63" t="n">
        <v>6.751302083333333</v>
      </c>
      <c r="AH63" t="n">
        <v>275511.5974546532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9.6432</v>
      </c>
      <c r="E64" t="n">
        <v>10.37</v>
      </c>
      <c r="F64" t="n">
        <v>7.16</v>
      </c>
      <c r="G64" t="n">
        <v>71.56</v>
      </c>
      <c r="H64" t="n">
        <v>0.96</v>
      </c>
      <c r="I64" t="n">
        <v>6</v>
      </c>
      <c r="J64" t="n">
        <v>305.59</v>
      </c>
      <c r="K64" t="n">
        <v>60.56</v>
      </c>
      <c r="L64" t="n">
        <v>16.5</v>
      </c>
      <c r="M64" t="n">
        <v>1</v>
      </c>
      <c r="N64" t="n">
        <v>88.54000000000001</v>
      </c>
      <c r="O64" t="n">
        <v>37924.08</v>
      </c>
      <c r="P64" t="n">
        <v>100.15</v>
      </c>
      <c r="Q64" t="n">
        <v>605.84</v>
      </c>
      <c r="R64" t="n">
        <v>27.13</v>
      </c>
      <c r="S64" t="n">
        <v>21.88</v>
      </c>
      <c r="T64" t="n">
        <v>1612.15</v>
      </c>
      <c r="U64" t="n">
        <v>0.8100000000000001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222.6318979556413</v>
      </c>
      <c r="AB64" t="n">
        <v>304.614784608915</v>
      </c>
      <c r="AC64" t="n">
        <v>275.5427770954656</v>
      </c>
      <c r="AD64" t="n">
        <v>222631.8979556413</v>
      </c>
      <c r="AE64" t="n">
        <v>304614.784608915</v>
      </c>
      <c r="AF64" t="n">
        <v>3.771807118240559e-06</v>
      </c>
      <c r="AG64" t="n">
        <v>6.751302083333333</v>
      </c>
      <c r="AH64" t="n">
        <v>275542.7770954656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9.637</v>
      </c>
      <c r="E65" t="n">
        <v>10.38</v>
      </c>
      <c r="F65" t="n">
        <v>7.16</v>
      </c>
      <c r="G65" t="n">
        <v>71.62</v>
      </c>
      <c r="H65" t="n">
        <v>0.97</v>
      </c>
      <c r="I65" t="n">
        <v>6</v>
      </c>
      <c r="J65" t="n">
        <v>306.13</v>
      </c>
      <c r="K65" t="n">
        <v>60.56</v>
      </c>
      <c r="L65" t="n">
        <v>16.75</v>
      </c>
      <c r="M65" t="n">
        <v>1</v>
      </c>
      <c r="N65" t="n">
        <v>88.83</v>
      </c>
      <c r="O65" t="n">
        <v>37990.27</v>
      </c>
      <c r="P65" t="n">
        <v>100.3</v>
      </c>
      <c r="Q65" t="n">
        <v>605.88</v>
      </c>
      <c r="R65" t="n">
        <v>27.24</v>
      </c>
      <c r="S65" t="n">
        <v>21.88</v>
      </c>
      <c r="T65" t="n">
        <v>1665.88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222.7670952974987</v>
      </c>
      <c r="AB65" t="n">
        <v>304.7997675765299</v>
      </c>
      <c r="AC65" t="n">
        <v>275.7101055482765</v>
      </c>
      <c r="AD65" t="n">
        <v>222767.0952974987</v>
      </c>
      <c r="AE65" t="n">
        <v>304799.7675765299</v>
      </c>
      <c r="AF65" t="n">
        <v>3.76938207218395e-06</v>
      </c>
      <c r="AG65" t="n">
        <v>6.7578125</v>
      </c>
      <c r="AH65" t="n">
        <v>275710.1055482766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9.6388</v>
      </c>
      <c r="E66" t="n">
        <v>10.37</v>
      </c>
      <c r="F66" t="n">
        <v>7.16</v>
      </c>
      <c r="G66" t="n">
        <v>71.59999999999999</v>
      </c>
      <c r="H66" t="n">
        <v>0.99</v>
      </c>
      <c r="I66" t="n">
        <v>6</v>
      </c>
      <c r="J66" t="n">
        <v>306.67</v>
      </c>
      <c r="K66" t="n">
        <v>60.56</v>
      </c>
      <c r="L66" t="n">
        <v>17</v>
      </c>
      <c r="M66" t="n">
        <v>1</v>
      </c>
      <c r="N66" t="n">
        <v>89.11</v>
      </c>
      <c r="O66" t="n">
        <v>38056.58</v>
      </c>
      <c r="P66" t="n">
        <v>100.1</v>
      </c>
      <c r="Q66" t="n">
        <v>605.84</v>
      </c>
      <c r="R66" t="n">
        <v>27.22</v>
      </c>
      <c r="S66" t="n">
        <v>21.88</v>
      </c>
      <c r="T66" t="n">
        <v>1654.41</v>
      </c>
      <c r="U66" t="n">
        <v>0.8</v>
      </c>
      <c r="V66" t="n">
        <v>0.86</v>
      </c>
      <c r="W66" t="n">
        <v>1</v>
      </c>
      <c r="X66" t="n">
        <v>0.1</v>
      </c>
      <c r="Y66" t="n">
        <v>1</v>
      </c>
      <c r="Z66" t="n">
        <v>10</v>
      </c>
      <c r="AA66" t="n">
        <v>222.6394957097012</v>
      </c>
      <c r="AB66" t="n">
        <v>304.625180191209</v>
      </c>
      <c r="AC66" t="n">
        <v>275.5521805379757</v>
      </c>
      <c r="AD66" t="n">
        <v>222639.4957097012</v>
      </c>
      <c r="AE66" t="n">
        <v>304625.180191209</v>
      </c>
      <c r="AF66" t="n">
        <v>3.770086117813288e-06</v>
      </c>
      <c r="AG66" t="n">
        <v>6.751302083333333</v>
      </c>
      <c r="AH66" t="n">
        <v>275552.1805379757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9.6471</v>
      </c>
      <c r="E67" t="n">
        <v>10.37</v>
      </c>
      <c r="F67" t="n">
        <v>7.15</v>
      </c>
      <c r="G67" t="n">
        <v>71.51000000000001</v>
      </c>
      <c r="H67" t="n">
        <v>1</v>
      </c>
      <c r="I67" t="n">
        <v>6</v>
      </c>
      <c r="J67" t="n">
        <v>307.21</v>
      </c>
      <c r="K67" t="n">
        <v>60.56</v>
      </c>
      <c r="L67" t="n">
        <v>17.25</v>
      </c>
      <c r="M67" t="n">
        <v>1</v>
      </c>
      <c r="N67" t="n">
        <v>89.40000000000001</v>
      </c>
      <c r="O67" t="n">
        <v>38123.01</v>
      </c>
      <c r="P67" t="n">
        <v>99.8</v>
      </c>
      <c r="Q67" t="n">
        <v>605.84</v>
      </c>
      <c r="R67" t="n">
        <v>26.98</v>
      </c>
      <c r="S67" t="n">
        <v>21.88</v>
      </c>
      <c r="T67" t="n">
        <v>1535.26</v>
      </c>
      <c r="U67" t="n">
        <v>0.8100000000000001</v>
      </c>
      <c r="V67" t="n">
        <v>0.86</v>
      </c>
      <c r="W67" t="n">
        <v>1</v>
      </c>
      <c r="X67" t="n">
        <v>0.09</v>
      </c>
      <c r="Y67" t="n">
        <v>1</v>
      </c>
      <c r="Z67" t="n">
        <v>10</v>
      </c>
      <c r="AA67" t="n">
        <v>222.3720661003199</v>
      </c>
      <c r="AB67" t="n">
        <v>304.259271201492</v>
      </c>
      <c r="AC67" t="n">
        <v>275.2211933886807</v>
      </c>
      <c r="AD67" t="n">
        <v>222372.0661003199</v>
      </c>
      <c r="AE67" t="n">
        <v>304259.271201492</v>
      </c>
      <c r="AF67" t="n">
        <v>3.773332550437458e-06</v>
      </c>
      <c r="AG67" t="n">
        <v>6.751302083333333</v>
      </c>
      <c r="AH67" t="n">
        <v>275221.1933886807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9.6442</v>
      </c>
      <c r="E68" t="n">
        <v>10.37</v>
      </c>
      <c r="F68" t="n">
        <v>7.15</v>
      </c>
      <c r="G68" t="n">
        <v>71.54000000000001</v>
      </c>
      <c r="H68" t="n">
        <v>1.01</v>
      </c>
      <c r="I68" t="n">
        <v>6</v>
      </c>
      <c r="J68" t="n">
        <v>307.75</v>
      </c>
      <c r="K68" t="n">
        <v>60.56</v>
      </c>
      <c r="L68" t="n">
        <v>17.5</v>
      </c>
      <c r="M68" t="n">
        <v>0</v>
      </c>
      <c r="N68" t="n">
        <v>89.69</v>
      </c>
      <c r="O68" t="n">
        <v>38189.58</v>
      </c>
      <c r="P68" t="n">
        <v>99.56999999999999</v>
      </c>
      <c r="Q68" t="n">
        <v>605.87</v>
      </c>
      <c r="R68" t="n">
        <v>27</v>
      </c>
      <c r="S68" t="n">
        <v>21.88</v>
      </c>
      <c r="T68" t="n">
        <v>1545.64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222.2658054094923</v>
      </c>
      <c r="AB68" t="n">
        <v>304.1138806364108</v>
      </c>
      <c r="AC68" t="n">
        <v>275.0896786950739</v>
      </c>
      <c r="AD68" t="n">
        <v>222265.8054094923</v>
      </c>
      <c r="AE68" t="n">
        <v>304113.8806364108</v>
      </c>
      <c r="AF68" t="n">
        <v>3.772198254701302e-06</v>
      </c>
      <c r="AG68" t="n">
        <v>6.751302083333333</v>
      </c>
      <c r="AH68" t="n">
        <v>275089.6786950739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10.1203</v>
      </c>
      <c r="E2" t="n">
        <v>9.880000000000001</v>
      </c>
      <c r="F2" t="n">
        <v>7.65</v>
      </c>
      <c r="G2" t="n">
        <v>14.82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26</v>
      </c>
      <c r="N2" t="n">
        <v>6.84</v>
      </c>
      <c r="O2" t="n">
        <v>7851.41</v>
      </c>
      <c r="P2" t="n">
        <v>41.78</v>
      </c>
      <c r="Q2" t="n">
        <v>605.9</v>
      </c>
      <c r="R2" t="n">
        <v>42.81</v>
      </c>
      <c r="S2" t="n">
        <v>21.88</v>
      </c>
      <c r="T2" t="n">
        <v>9325.68</v>
      </c>
      <c r="U2" t="n">
        <v>0.51</v>
      </c>
      <c r="V2" t="n">
        <v>0.8100000000000001</v>
      </c>
      <c r="W2" t="n">
        <v>1.04</v>
      </c>
      <c r="X2" t="n">
        <v>0.6</v>
      </c>
      <c r="Y2" t="n">
        <v>1</v>
      </c>
      <c r="Z2" t="n">
        <v>10</v>
      </c>
      <c r="AA2" t="n">
        <v>136.0662591359467</v>
      </c>
      <c r="AB2" t="n">
        <v>186.1718585694154</v>
      </c>
      <c r="AC2" t="n">
        <v>168.4038776814474</v>
      </c>
      <c r="AD2" t="n">
        <v>136066.2591359467</v>
      </c>
      <c r="AE2" t="n">
        <v>186171.8585694154</v>
      </c>
      <c r="AF2" t="n">
        <v>6.306352437895538e-06</v>
      </c>
      <c r="AG2" t="n">
        <v>6.432291666666667</v>
      </c>
      <c r="AH2" t="n">
        <v>168403.8776814474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10.2769</v>
      </c>
      <c r="E3" t="n">
        <v>9.73</v>
      </c>
      <c r="F3" t="n">
        <v>7.57</v>
      </c>
      <c r="G3" t="n">
        <v>17.48</v>
      </c>
      <c r="H3" t="n">
        <v>0.35</v>
      </c>
      <c r="I3" t="n">
        <v>26</v>
      </c>
      <c r="J3" t="n">
        <v>62.05</v>
      </c>
      <c r="K3" t="n">
        <v>28.92</v>
      </c>
      <c r="L3" t="n">
        <v>1.25</v>
      </c>
      <c r="M3" t="n">
        <v>7</v>
      </c>
      <c r="N3" t="n">
        <v>6.88</v>
      </c>
      <c r="O3" t="n">
        <v>7887.12</v>
      </c>
      <c r="P3" t="n">
        <v>39.93</v>
      </c>
      <c r="Q3" t="n">
        <v>606.01</v>
      </c>
      <c r="R3" t="n">
        <v>39.37</v>
      </c>
      <c r="S3" t="n">
        <v>21.88</v>
      </c>
      <c r="T3" t="n">
        <v>7631.27</v>
      </c>
      <c r="U3" t="n">
        <v>0.5600000000000001</v>
      </c>
      <c r="V3" t="n">
        <v>0.82</v>
      </c>
      <c r="W3" t="n">
        <v>1.06</v>
      </c>
      <c r="X3" t="n">
        <v>0.52</v>
      </c>
      <c r="Y3" t="n">
        <v>1</v>
      </c>
      <c r="Z3" t="n">
        <v>10</v>
      </c>
      <c r="AA3" t="n">
        <v>134.4592447680858</v>
      </c>
      <c r="AB3" t="n">
        <v>183.973070614839</v>
      </c>
      <c r="AC3" t="n">
        <v>166.4149389632368</v>
      </c>
      <c r="AD3" t="n">
        <v>134459.2447680858</v>
      </c>
      <c r="AE3" t="n">
        <v>183973.070614839</v>
      </c>
      <c r="AF3" t="n">
        <v>6.403935986977526e-06</v>
      </c>
      <c r="AG3" t="n">
        <v>6.334635416666667</v>
      </c>
      <c r="AH3" t="n">
        <v>166414.9389632368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10.259</v>
      </c>
      <c r="E4" t="n">
        <v>9.75</v>
      </c>
      <c r="F4" t="n">
        <v>7.59</v>
      </c>
      <c r="G4" t="n">
        <v>17.52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40.16</v>
      </c>
      <c r="Q4" t="n">
        <v>606.08</v>
      </c>
      <c r="R4" t="n">
        <v>39.82</v>
      </c>
      <c r="S4" t="n">
        <v>21.88</v>
      </c>
      <c r="T4" t="n">
        <v>7854.96</v>
      </c>
      <c r="U4" t="n">
        <v>0.55</v>
      </c>
      <c r="V4" t="n">
        <v>0.82</v>
      </c>
      <c r="W4" t="n">
        <v>1.06</v>
      </c>
      <c r="X4" t="n">
        <v>0.53</v>
      </c>
      <c r="Y4" t="n">
        <v>1</v>
      </c>
      <c r="Z4" t="n">
        <v>10</v>
      </c>
      <c r="AA4" t="n">
        <v>134.6659081567962</v>
      </c>
      <c r="AB4" t="n">
        <v>184.2558365806176</v>
      </c>
      <c r="AC4" t="n">
        <v>166.6707181421061</v>
      </c>
      <c r="AD4" t="n">
        <v>134665.9081567962</v>
      </c>
      <c r="AE4" t="n">
        <v>184255.8365806176</v>
      </c>
      <c r="AF4" t="n">
        <v>6.392781800971347e-06</v>
      </c>
      <c r="AG4" t="n">
        <v>6.34765625</v>
      </c>
      <c r="AH4" t="n">
        <v>166670.7181421061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7.2876</v>
      </c>
      <c r="E2" t="n">
        <v>13.72</v>
      </c>
      <c r="F2" t="n">
        <v>8.67</v>
      </c>
      <c r="G2" t="n">
        <v>6.59</v>
      </c>
      <c r="H2" t="n">
        <v>0.11</v>
      </c>
      <c r="I2" t="n">
        <v>79</v>
      </c>
      <c r="J2" t="n">
        <v>167.88</v>
      </c>
      <c r="K2" t="n">
        <v>51.39</v>
      </c>
      <c r="L2" t="n">
        <v>1</v>
      </c>
      <c r="M2" t="n">
        <v>77</v>
      </c>
      <c r="N2" t="n">
        <v>30.49</v>
      </c>
      <c r="O2" t="n">
        <v>20939.59</v>
      </c>
      <c r="P2" t="n">
        <v>108.13</v>
      </c>
      <c r="Q2" t="n">
        <v>606.17</v>
      </c>
      <c r="R2" t="n">
        <v>74.27</v>
      </c>
      <c r="S2" t="n">
        <v>21.88</v>
      </c>
      <c r="T2" t="n">
        <v>24816.02</v>
      </c>
      <c r="U2" t="n">
        <v>0.29</v>
      </c>
      <c r="V2" t="n">
        <v>0.71</v>
      </c>
      <c r="W2" t="n">
        <v>1.12</v>
      </c>
      <c r="X2" t="n">
        <v>1.61</v>
      </c>
      <c r="Y2" t="n">
        <v>1</v>
      </c>
      <c r="Z2" t="n">
        <v>10</v>
      </c>
      <c r="AA2" t="n">
        <v>277.9498588614903</v>
      </c>
      <c r="AB2" t="n">
        <v>380.3032591766367</v>
      </c>
      <c r="AC2" t="n">
        <v>344.0076498797942</v>
      </c>
      <c r="AD2" t="n">
        <v>277949.8588614903</v>
      </c>
      <c r="AE2" t="n">
        <v>380303.2591766367</v>
      </c>
      <c r="AF2" t="n">
        <v>3.297284729628304e-06</v>
      </c>
      <c r="AG2" t="n">
        <v>8.932291666666666</v>
      </c>
      <c r="AH2" t="n">
        <v>344007.6498797942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7.8934</v>
      </c>
      <c r="E3" t="n">
        <v>12.67</v>
      </c>
      <c r="F3" t="n">
        <v>8.26</v>
      </c>
      <c r="G3" t="n">
        <v>8.26</v>
      </c>
      <c r="H3" t="n">
        <v>0.13</v>
      </c>
      <c r="I3" t="n">
        <v>60</v>
      </c>
      <c r="J3" t="n">
        <v>168.25</v>
      </c>
      <c r="K3" t="n">
        <v>51.39</v>
      </c>
      <c r="L3" t="n">
        <v>1.25</v>
      </c>
      <c r="M3" t="n">
        <v>58</v>
      </c>
      <c r="N3" t="n">
        <v>30.6</v>
      </c>
      <c r="O3" t="n">
        <v>20984.25</v>
      </c>
      <c r="P3" t="n">
        <v>102.25</v>
      </c>
      <c r="Q3" t="n">
        <v>606.08</v>
      </c>
      <c r="R3" t="n">
        <v>61.72</v>
      </c>
      <c r="S3" t="n">
        <v>21.88</v>
      </c>
      <c r="T3" t="n">
        <v>18635.56</v>
      </c>
      <c r="U3" t="n">
        <v>0.35</v>
      </c>
      <c r="V3" t="n">
        <v>0.75</v>
      </c>
      <c r="W3" t="n">
        <v>1.09</v>
      </c>
      <c r="X3" t="n">
        <v>1.2</v>
      </c>
      <c r="Y3" t="n">
        <v>1</v>
      </c>
      <c r="Z3" t="n">
        <v>10</v>
      </c>
      <c r="AA3" t="n">
        <v>252.3565083266446</v>
      </c>
      <c r="AB3" t="n">
        <v>345.2853078757599</v>
      </c>
      <c r="AC3" t="n">
        <v>312.3317627031736</v>
      </c>
      <c r="AD3" t="n">
        <v>252356.5083266446</v>
      </c>
      <c r="AE3" t="n">
        <v>345285.3078757599</v>
      </c>
      <c r="AF3" t="n">
        <v>3.571379780016474e-06</v>
      </c>
      <c r="AG3" t="n">
        <v>8.248697916666666</v>
      </c>
      <c r="AH3" t="n">
        <v>312331.7627031736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8.340299999999999</v>
      </c>
      <c r="E4" t="n">
        <v>11.99</v>
      </c>
      <c r="F4" t="n">
        <v>7.99</v>
      </c>
      <c r="G4" t="n">
        <v>9.99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46</v>
      </c>
      <c r="N4" t="n">
        <v>30.71</v>
      </c>
      <c r="O4" t="n">
        <v>21028.94</v>
      </c>
      <c r="P4" t="n">
        <v>98.08</v>
      </c>
      <c r="Q4" t="n">
        <v>605.9400000000001</v>
      </c>
      <c r="R4" t="n">
        <v>53.08</v>
      </c>
      <c r="S4" t="n">
        <v>21.88</v>
      </c>
      <c r="T4" t="n">
        <v>14374.4</v>
      </c>
      <c r="U4" t="n">
        <v>0.41</v>
      </c>
      <c r="V4" t="n">
        <v>0.77</v>
      </c>
      <c r="W4" t="n">
        <v>1.07</v>
      </c>
      <c r="X4" t="n">
        <v>0.93</v>
      </c>
      <c r="Y4" t="n">
        <v>1</v>
      </c>
      <c r="Z4" t="n">
        <v>10</v>
      </c>
      <c r="AA4" t="n">
        <v>231.841588274156</v>
      </c>
      <c r="AB4" t="n">
        <v>317.2158892055619</v>
      </c>
      <c r="AC4" t="n">
        <v>286.9412499551739</v>
      </c>
      <c r="AD4" t="n">
        <v>231841.588274156</v>
      </c>
      <c r="AE4" t="n">
        <v>317215.8892055619</v>
      </c>
      <c r="AF4" t="n">
        <v>3.773580304972685e-06</v>
      </c>
      <c r="AG4" t="n">
        <v>7.805989583333333</v>
      </c>
      <c r="AH4" t="n">
        <v>286941.2499551739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8.5999</v>
      </c>
      <c r="E5" t="n">
        <v>11.63</v>
      </c>
      <c r="F5" t="n">
        <v>7.87</v>
      </c>
      <c r="G5" t="n">
        <v>11.51</v>
      </c>
      <c r="H5" t="n">
        <v>0.18</v>
      </c>
      <c r="I5" t="n">
        <v>41</v>
      </c>
      <c r="J5" t="n">
        <v>168.97</v>
      </c>
      <c r="K5" t="n">
        <v>51.39</v>
      </c>
      <c r="L5" t="n">
        <v>1.75</v>
      </c>
      <c r="M5" t="n">
        <v>39</v>
      </c>
      <c r="N5" t="n">
        <v>30.83</v>
      </c>
      <c r="O5" t="n">
        <v>21073.68</v>
      </c>
      <c r="P5" t="n">
        <v>95.94</v>
      </c>
      <c r="Q5" t="n">
        <v>605.87</v>
      </c>
      <c r="R5" t="n">
        <v>49.17</v>
      </c>
      <c r="S5" t="n">
        <v>21.88</v>
      </c>
      <c r="T5" t="n">
        <v>12454.34</v>
      </c>
      <c r="U5" t="n">
        <v>0.45</v>
      </c>
      <c r="V5" t="n">
        <v>0.79</v>
      </c>
      <c r="W5" t="n">
        <v>1.06</v>
      </c>
      <c r="X5" t="n">
        <v>0.8100000000000001</v>
      </c>
      <c r="Y5" t="n">
        <v>1</v>
      </c>
      <c r="Z5" t="n">
        <v>10</v>
      </c>
      <c r="AA5" t="n">
        <v>227.5184675290232</v>
      </c>
      <c r="AB5" t="n">
        <v>311.3008046794474</v>
      </c>
      <c r="AC5" t="n">
        <v>281.5906927943566</v>
      </c>
      <c r="AD5" t="n">
        <v>227518.4675290232</v>
      </c>
      <c r="AE5" t="n">
        <v>311300.8046794474</v>
      </c>
      <c r="AF5" t="n">
        <v>3.891036685099408e-06</v>
      </c>
      <c r="AG5" t="n">
        <v>7.571614583333333</v>
      </c>
      <c r="AH5" t="n">
        <v>281590.6927943566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8.8439</v>
      </c>
      <c r="E6" t="n">
        <v>11.31</v>
      </c>
      <c r="F6" t="n">
        <v>7.75</v>
      </c>
      <c r="G6" t="n">
        <v>13.28</v>
      </c>
      <c r="H6" t="n">
        <v>0.21</v>
      </c>
      <c r="I6" t="n">
        <v>35</v>
      </c>
      <c r="J6" t="n">
        <v>169.33</v>
      </c>
      <c r="K6" t="n">
        <v>51.39</v>
      </c>
      <c r="L6" t="n">
        <v>2</v>
      </c>
      <c r="M6" t="n">
        <v>33</v>
      </c>
      <c r="N6" t="n">
        <v>30.94</v>
      </c>
      <c r="O6" t="n">
        <v>21118.46</v>
      </c>
      <c r="P6" t="n">
        <v>93.56999999999999</v>
      </c>
      <c r="Q6" t="n">
        <v>605.84</v>
      </c>
      <c r="R6" t="n">
        <v>45.93</v>
      </c>
      <c r="S6" t="n">
        <v>21.88</v>
      </c>
      <c r="T6" t="n">
        <v>10867.88</v>
      </c>
      <c r="U6" t="n">
        <v>0.48</v>
      </c>
      <c r="V6" t="n">
        <v>0.8</v>
      </c>
      <c r="W6" t="n">
        <v>1.04</v>
      </c>
      <c r="X6" t="n">
        <v>0.6899999999999999</v>
      </c>
      <c r="Y6" t="n">
        <v>1</v>
      </c>
      <c r="Z6" t="n">
        <v>10</v>
      </c>
      <c r="AA6" t="n">
        <v>223.2755381631001</v>
      </c>
      <c r="AB6" t="n">
        <v>305.4954415361616</v>
      </c>
      <c r="AC6" t="n">
        <v>276.3393853615858</v>
      </c>
      <c r="AD6" t="n">
        <v>223275.5381631001</v>
      </c>
      <c r="AE6" t="n">
        <v>305495.4415361616</v>
      </c>
      <c r="AF6" t="n">
        <v>4.001434823585235e-06</v>
      </c>
      <c r="AG6" t="n">
        <v>7.36328125</v>
      </c>
      <c r="AH6" t="n">
        <v>276339.3853615858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9.026199999999999</v>
      </c>
      <c r="E7" t="n">
        <v>11.08</v>
      </c>
      <c r="F7" t="n">
        <v>7.66</v>
      </c>
      <c r="G7" t="n">
        <v>14.82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91.78</v>
      </c>
      <c r="Q7" t="n">
        <v>605.95</v>
      </c>
      <c r="R7" t="n">
        <v>42.62</v>
      </c>
      <c r="S7" t="n">
        <v>21.88</v>
      </c>
      <c r="T7" t="n">
        <v>9230.09</v>
      </c>
      <c r="U7" t="n">
        <v>0.51</v>
      </c>
      <c r="V7" t="n">
        <v>0.8100000000000001</v>
      </c>
      <c r="W7" t="n">
        <v>1.04</v>
      </c>
      <c r="X7" t="n">
        <v>0.6</v>
      </c>
      <c r="Y7" t="n">
        <v>1</v>
      </c>
      <c r="Z7" t="n">
        <v>10</v>
      </c>
      <c r="AA7" t="n">
        <v>208.6575594105782</v>
      </c>
      <c r="AB7" t="n">
        <v>285.4944781072633</v>
      </c>
      <c r="AC7" t="n">
        <v>258.2472858108067</v>
      </c>
      <c r="AD7" t="n">
        <v>208657.5594105782</v>
      </c>
      <c r="AE7" t="n">
        <v>285494.4781072633</v>
      </c>
      <c r="AF7" t="n">
        <v>4.083916711478538e-06</v>
      </c>
      <c r="AG7" t="n">
        <v>7.213541666666667</v>
      </c>
      <c r="AH7" t="n">
        <v>258247.2858108066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9.1959</v>
      </c>
      <c r="E8" t="n">
        <v>10.87</v>
      </c>
      <c r="F8" t="n">
        <v>7.59</v>
      </c>
      <c r="G8" t="n">
        <v>16.86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90.2</v>
      </c>
      <c r="Q8" t="n">
        <v>605.92</v>
      </c>
      <c r="R8" t="n">
        <v>40.49</v>
      </c>
      <c r="S8" t="n">
        <v>21.88</v>
      </c>
      <c r="T8" t="n">
        <v>8188.19</v>
      </c>
      <c r="U8" t="n">
        <v>0.54</v>
      </c>
      <c r="V8" t="n">
        <v>0.82</v>
      </c>
      <c r="W8" t="n">
        <v>1.04</v>
      </c>
      <c r="X8" t="n">
        <v>0.53</v>
      </c>
      <c r="Y8" t="n">
        <v>1</v>
      </c>
      <c r="Z8" t="n">
        <v>10</v>
      </c>
      <c r="AA8" t="n">
        <v>206.1384073765351</v>
      </c>
      <c r="AB8" t="n">
        <v>282.0476631571432</v>
      </c>
      <c r="AC8" t="n">
        <v>255.1294300418897</v>
      </c>
      <c r="AD8" t="n">
        <v>206138.4073765351</v>
      </c>
      <c r="AE8" t="n">
        <v>282047.6631571432</v>
      </c>
      <c r="AF8" t="n">
        <v>4.160697711892656e-06</v>
      </c>
      <c r="AG8" t="n">
        <v>7.076822916666667</v>
      </c>
      <c r="AH8" t="n">
        <v>255129.4300418897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9.2913</v>
      </c>
      <c r="E9" t="n">
        <v>10.76</v>
      </c>
      <c r="F9" t="n">
        <v>7.54</v>
      </c>
      <c r="G9" t="n">
        <v>18.1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88.86</v>
      </c>
      <c r="Q9" t="n">
        <v>605.85</v>
      </c>
      <c r="R9" t="n">
        <v>39.16</v>
      </c>
      <c r="S9" t="n">
        <v>21.88</v>
      </c>
      <c r="T9" t="n">
        <v>7530.88</v>
      </c>
      <c r="U9" t="n">
        <v>0.5600000000000001</v>
      </c>
      <c r="V9" t="n">
        <v>0.82</v>
      </c>
      <c r="W9" t="n">
        <v>1.03</v>
      </c>
      <c r="X9" t="n">
        <v>0.49</v>
      </c>
      <c r="Y9" t="n">
        <v>1</v>
      </c>
      <c r="Z9" t="n">
        <v>10</v>
      </c>
      <c r="AA9" t="n">
        <v>204.4702960602414</v>
      </c>
      <c r="AB9" t="n">
        <v>279.7652796623138</v>
      </c>
      <c r="AC9" t="n">
        <v>253.0648740244609</v>
      </c>
      <c r="AD9" t="n">
        <v>204470.2960602414</v>
      </c>
      <c r="AE9" t="n">
        <v>279765.2796623139</v>
      </c>
      <c r="AF9" t="n">
        <v>4.203861574235065e-06</v>
      </c>
      <c r="AG9" t="n">
        <v>7.005208333333333</v>
      </c>
      <c r="AH9" t="n">
        <v>253064.8740244609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9.4392</v>
      </c>
      <c r="E10" t="n">
        <v>10.59</v>
      </c>
      <c r="F10" t="n">
        <v>7.48</v>
      </c>
      <c r="G10" t="n">
        <v>20.39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87.37</v>
      </c>
      <c r="Q10" t="n">
        <v>605.89</v>
      </c>
      <c r="R10" t="n">
        <v>37.22</v>
      </c>
      <c r="S10" t="n">
        <v>21.88</v>
      </c>
      <c r="T10" t="n">
        <v>6576.59</v>
      </c>
      <c r="U10" t="n">
        <v>0.59</v>
      </c>
      <c r="V10" t="n">
        <v>0.83</v>
      </c>
      <c r="W10" t="n">
        <v>1.02</v>
      </c>
      <c r="X10" t="n">
        <v>0.42</v>
      </c>
      <c r="Y10" t="n">
        <v>1</v>
      </c>
      <c r="Z10" t="n">
        <v>10</v>
      </c>
      <c r="AA10" t="n">
        <v>202.1638193164685</v>
      </c>
      <c r="AB10" t="n">
        <v>276.6094564269129</v>
      </c>
      <c r="AC10" t="n">
        <v>250.2102381294198</v>
      </c>
      <c r="AD10" t="n">
        <v>202163.8193164685</v>
      </c>
      <c r="AE10" t="n">
        <v>276609.4564269129</v>
      </c>
      <c r="AF10" t="n">
        <v>4.270779134407416e-06</v>
      </c>
      <c r="AG10" t="n">
        <v>6.89453125</v>
      </c>
      <c r="AH10" t="n">
        <v>250210.2381294198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9.531599999999999</v>
      </c>
      <c r="E11" t="n">
        <v>10.49</v>
      </c>
      <c r="F11" t="n">
        <v>7.44</v>
      </c>
      <c r="G11" t="n">
        <v>22.32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86.2</v>
      </c>
      <c r="Q11" t="n">
        <v>605.9</v>
      </c>
      <c r="R11" t="n">
        <v>36.05</v>
      </c>
      <c r="S11" t="n">
        <v>21.88</v>
      </c>
      <c r="T11" t="n">
        <v>6001.72</v>
      </c>
      <c r="U11" t="n">
        <v>0.61</v>
      </c>
      <c r="V11" t="n">
        <v>0.83</v>
      </c>
      <c r="W11" t="n">
        <v>1.02</v>
      </c>
      <c r="X11" t="n">
        <v>0.38</v>
      </c>
      <c r="Y11" t="n">
        <v>1</v>
      </c>
      <c r="Z11" t="n">
        <v>10</v>
      </c>
      <c r="AA11" t="n">
        <v>200.7201631817685</v>
      </c>
      <c r="AB11" t="n">
        <v>274.6341824138037</v>
      </c>
      <c r="AC11" t="n">
        <v>248.4234814958067</v>
      </c>
      <c r="AD11" t="n">
        <v>200720.1631817685</v>
      </c>
      <c r="AE11" t="n">
        <v>274634.1824138037</v>
      </c>
      <c r="AF11" t="n">
        <v>4.312585642588114e-06</v>
      </c>
      <c r="AG11" t="n">
        <v>6.829427083333333</v>
      </c>
      <c r="AH11" t="n">
        <v>248423.4814958067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9.585699999999999</v>
      </c>
      <c r="E12" t="n">
        <v>10.43</v>
      </c>
      <c r="F12" t="n">
        <v>7.42</v>
      </c>
      <c r="G12" t="n">
        <v>23.42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84.88</v>
      </c>
      <c r="Q12" t="n">
        <v>605.91</v>
      </c>
      <c r="R12" t="n">
        <v>35.4</v>
      </c>
      <c r="S12" t="n">
        <v>21.88</v>
      </c>
      <c r="T12" t="n">
        <v>5679.68</v>
      </c>
      <c r="U12" t="n">
        <v>0.62</v>
      </c>
      <c r="V12" t="n">
        <v>0.83</v>
      </c>
      <c r="W12" t="n">
        <v>1.02</v>
      </c>
      <c r="X12" t="n">
        <v>0.36</v>
      </c>
      <c r="Y12" t="n">
        <v>1</v>
      </c>
      <c r="Z12" t="n">
        <v>10</v>
      </c>
      <c r="AA12" t="n">
        <v>199.5359731666585</v>
      </c>
      <c r="AB12" t="n">
        <v>273.0139213923546</v>
      </c>
      <c r="AC12" t="n">
        <v>246.9578559121935</v>
      </c>
      <c r="AD12" t="n">
        <v>199535.9731666585</v>
      </c>
      <c r="AE12" t="n">
        <v>273013.9213923546</v>
      </c>
      <c r="AF12" t="n">
        <v>4.337063262637635e-06</v>
      </c>
      <c r="AG12" t="n">
        <v>6.790364583333333</v>
      </c>
      <c r="AH12" t="n">
        <v>246957.8559121935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9.6761</v>
      </c>
      <c r="E13" t="n">
        <v>10.33</v>
      </c>
      <c r="F13" t="n">
        <v>7.39</v>
      </c>
      <c r="G13" t="n">
        <v>26.07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83.78</v>
      </c>
      <c r="Q13" t="n">
        <v>605.91</v>
      </c>
      <c r="R13" t="n">
        <v>34.25</v>
      </c>
      <c r="S13" t="n">
        <v>21.88</v>
      </c>
      <c r="T13" t="n">
        <v>5114.49</v>
      </c>
      <c r="U13" t="n">
        <v>0.64</v>
      </c>
      <c r="V13" t="n">
        <v>0.84</v>
      </c>
      <c r="W13" t="n">
        <v>1.02</v>
      </c>
      <c r="X13" t="n">
        <v>0.33</v>
      </c>
      <c r="Y13" t="n">
        <v>1</v>
      </c>
      <c r="Z13" t="n">
        <v>10</v>
      </c>
      <c r="AA13" t="n">
        <v>198.2171707567492</v>
      </c>
      <c r="AB13" t="n">
        <v>271.2094777536616</v>
      </c>
      <c r="AC13" t="n">
        <v>245.3256258418243</v>
      </c>
      <c r="AD13" t="n">
        <v>198217.1707567492</v>
      </c>
      <c r="AE13" t="n">
        <v>271209.4777536616</v>
      </c>
      <c r="AF13" t="n">
        <v>4.37796486804386e-06</v>
      </c>
      <c r="AG13" t="n">
        <v>6.725260416666667</v>
      </c>
      <c r="AH13" t="n">
        <v>245325.6258418243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9.7403</v>
      </c>
      <c r="E14" t="n">
        <v>10.27</v>
      </c>
      <c r="F14" t="n">
        <v>7.35</v>
      </c>
      <c r="G14" t="n">
        <v>27.57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83.01000000000001</v>
      </c>
      <c r="Q14" t="n">
        <v>605.84</v>
      </c>
      <c r="R14" t="n">
        <v>33.37</v>
      </c>
      <c r="S14" t="n">
        <v>21.88</v>
      </c>
      <c r="T14" t="n">
        <v>4682.02</v>
      </c>
      <c r="U14" t="n">
        <v>0.66</v>
      </c>
      <c r="V14" t="n">
        <v>0.84</v>
      </c>
      <c r="W14" t="n">
        <v>1.01</v>
      </c>
      <c r="X14" t="n">
        <v>0.29</v>
      </c>
      <c r="Y14" t="n">
        <v>1</v>
      </c>
      <c r="Z14" t="n">
        <v>10</v>
      </c>
      <c r="AA14" t="n">
        <v>197.2552773244509</v>
      </c>
      <c r="AB14" t="n">
        <v>269.8933727238484</v>
      </c>
      <c r="AC14" t="n">
        <v>244.135128028891</v>
      </c>
      <c r="AD14" t="n">
        <v>197255.2773244509</v>
      </c>
      <c r="AE14" t="n">
        <v>269893.3727238484</v>
      </c>
      <c r="AF14" t="n">
        <v>4.407012247104474e-06</v>
      </c>
      <c r="AG14" t="n">
        <v>6.686197916666667</v>
      </c>
      <c r="AH14" t="n">
        <v>244135.128028891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9.793799999999999</v>
      </c>
      <c r="E15" t="n">
        <v>10.21</v>
      </c>
      <c r="F15" t="n">
        <v>7.33</v>
      </c>
      <c r="G15" t="n">
        <v>29.32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81.67</v>
      </c>
      <c r="Q15" t="n">
        <v>605.85</v>
      </c>
      <c r="R15" t="n">
        <v>32.72</v>
      </c>
      <c r="S15" t="n">
        <v>21.88</v>
      </c>
      <c r="T15" t="n">
        <v>4361.65</v>
      </c>
      <c r="U15" t="n">
        <v>0.67</v>
      </c>
      <c r="V15" t="n">
        <v>0.84</v>
      </c>
      <c r="W15" t="n">
        <v>1.01</v>
      </c>
      <c r="X15" t="n">
        <v>0.27</v>
      </c>
      <c r="Y15" t="n">
        <v>1</v>
      </c>
      <c r="Z15" t="n">
        <v>10</v>
      </c>
      <c r="AA15" t="n">
        <v>196.1082353760154</v>
      </c>
      <c r="AB15" t="n">
        <v>268.3239393260804</v>
      </c>
      <c r="AC15" t="n">
        <v>242.7154791518918</v>
      </c>
      <c r="AD15" t="n">
        <v>196108.2353760154</v>
      </c>
      <c r="AE15" t="n">
        <v>268323.9393260804</v>
      </c>
      <c r="AF15" t="n">
        <v>4.431218396321653e-06</v>
      </c>
      <c r="AG15" t="n">
        <v>6.647135416666667</v>
      </c>
      <c r="AH15" t="n">
        <v>242715.4791518918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9.841699999999999</v>
      </c>
      <c r="E16" t="n">
        <v>10.16</v>
      </c>
      <c r="F16" t="n">
        <v>7.31</v>
      </c>
      <c r="G16" t="n">
        <v>31.35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80.33</v>
      </c>
      <c r="Q16" t="n">
        <v>605.87</v>
      </c>
      <c r="R16" t="n">
        <v>32.21</v>
      </c>
      <c r="S16" t="n">
        <v>21.88</v>
      </c>
      <c r="T16" t="n">
        <v>4113.21</v>
      </c>
      <c r="U16" t="n">
        <v>0.68</v>
      </c>
      <c r="V16" t="n">
        <v>0.85</v>
      </c>
      <c r="W16" t="n">
        <v>1.01</v>
      </c>
      <c r="X16" t="n">
        <v>0.26</v>
      </c>
      <c r="Y16" t="n">
        <v>1</v>
      </c>
      <c r="Z16" t="n">
        <v>10</v>
      </c>
      <c r="AA16" t="n">
        <v>195.0091353403211</v>
      </c>
      <c r="AB16" t="n">
        <v>266.8201021683728</v>
      </c>
      <c r="AC16" t="n">
        <v>241.3551661018668</v>
      </c>
      <c r="AD16" t="n">
        <v>195009.1353403211</v>
      </c>
      <c r="AE16" t="n">
        <v>266820.1021683728</v>
      </c>
      <c r="AF16" t="n">
        <v>4.452890817770305e-06</v>
      </c>
      <c r="AG16" t="n">
        <v>6.614583333333333</v>
      </c>
      <c r="AH16" t="n">
        <v>241355.1661018668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9.885999999999999</v>
      </c>
      <c r="E17" t="n">
        <v>10.12</v>
      </c>
      <c r="F17" t="n">
        <v>7.3</v>
      </c>
      <c r="G17" t="n">
        <v>33.7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11</v>
      </c>
      <c r="N17" t="n">
        <v>32.2</v>
      </c>
      <c r="O17" t="n">
        <v>21613.54</v>
      </c>
      <c r="P17" t="n">
        <v>79.16</v>
      </c>
      <c r="Q17" t="n">
        <v>605.84</v>
      </c>
      <c r="R17" t="n">
        <v>31.83</v>
      </c>
      <c r="S17" t="n">
        <v>21.88</v>
      </c>
      <c r="T17" t="n">
        <v>3924.84</v>
      </c>
      <c r="U17" t="n">
        <v>0.6899999999999999</v>
      </c>
      <c r="V17" t="n">
        <v>0.85</v>
      </c>
      <c r="W17" t="n">
        <v>1.01</v>
      </c>
      <c r="X17" t="n">
        <v>0.24</v>
      </c>
      <c r="Y17" t="n">
        <v>1</v>
      </c>
      <c r="Z17" t="n">
        <v>10</v>
      </c>
      <c r="AA17" t="n">
        <v>182.3545056605323</v>
      </c>
      <c r="AB17" t="n">
        <v>249.5054795576346</v>
      </c>
      <c r="AC17" t="n">
        <v>225.6930267718664</v>
      </c>
      <c r="AD17" t="n">
        <v>182354.5056605323</v>
      </c>
      <c r="AE17" t="n">
        <v>249505.4795576346</v>
      </c>
      <c r="AF17" t="n">
        <v>4.472934414224904e-06</v>
      </c>
      <c r="AG17" t="n">
        <v>6.588541666666667</v>
      </c>
      <c r="AH17" t="n">
        <v>225693.0267718664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9.885999999999999</v>
      </c>
      <c r="E18" t="n">
        <v>10.12</v>
      </c>
      <c r="F18" t="n">
        <v>7.3</v>
      </c>
      <c r="G18" t="n">
        <v>33.7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11</v>
      </c>
      <c r="N18" t="n">
        <v>32.32</v>
      </c>
      <c r="O18" t="n">
        <v>21658.78</v>
      </c>
      <c r="P18" t="n">
        <v>79.08</v>
      </c>
      <c r="Q18" t="n">
        <v>605.84</v>
      </c>
      <c r="R18" t="n">
        <v>31.91</v>
      </c>
      <c r="S18" t="n">
        <v>21.88</v>
      </c>
      <c r="T18" t="n">
        <v>3964.74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182.310467962236</v>
      </c>
      <c r="AB18" t="n">
        <v>249.4452252360196</v>
      </c>
      <c r="AC18" t="n">
        <v>225.6385230381388</v>
      </c>
      <c r="AD18" t="n">
        <v>182310.467962236</v>
      </c>
      <c r="AE18" t="n">
        <v>249445.2252360196</v>
      </c>
      <c r="AF18" t="n">
        <v>4.472934414224904e-06</v>
      </c>
      <c r="AG18" t="n">
        <v>6.588541666666667</v>
      </c>
      <c r="AH18" t="n">
        <v>225638.5230381388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9.942299999999999</v>
      </c>
      <c r="E19" t="n">
        <v>10.06</v>
      </c>
      <c r="F19" t="n">
        <v>7.28</v>
      </c>
      <c r="G19" t="n">
        <v>36.39</v>
      </c>
      <c r="H19" t="n">
        <v>0.53</v>
      </c>
      <c r="I19" t="n">
        <v>12</v>
      </c>
      <c r="J19" t="n">
        <v>174.08</v>
      </c>
      <c r="K19" t="n">
        <v>51.39</v>
      </c>
      <c r="L19" t="n">
        <v>5.25</v>
      </c>
      <c r="M19" t="n">
        <v>10</v>
      </c>
      <c r="N19" t="n">
        <v>32.44</v>
      </c>
      <c r="O19" t="n">
        <v>21704.07</v>
      </c>
      <c r="P19" t="n">
        <v>77.59</v>
      </c>
      <c r="Q19" t="n">
        <v>605.85</v>
      </c>
      <c r="R19" t="n">
        <v>31.11</v>
      </c>
      <c r="S19" t="n">
        <v>21.88</v>
      </c>
      <c r="T19" t="n">
        <v>3572.69</v>
      </c>
      <c r="U19" t="n">
        <v>0.7</v>
      </c>
      <c r="V19" t="n">
        <v>0.85</v>
      </c>
      <c r="W19" t="n">
        <v>1.01</v>
      </c>
      <c r="X19" t="n">
        <v>0.22</v>
      </c>
      <c r="Y19" t="n">
        <v>1</v>
      </c>
      <c r="Z19" t="n">
        <v>10</v>
      </c>
      <c r="AA19" t="n">
        <v>181.098590349235</v>
      </c>
      <c r="AB19" t="n">
        <v>247.7870808216454</v>
      </c>
      <c r="AC19" t="n">
        <v>224.1386295994516</v>
      </c>
      <c r="AD19" t="n">
        <v>181098.590349235</v>
      </c>
      <c r="AE19" t="n">
        <v>247787.0808216454</v>
      </c>
      <c r="AF19" t="n">
        <v>4.498407427326346e-06</v>
      </c>
      <c r="AG19" t="n">
        <v>6.549479166666667</v>
      </c>
      <c r="AH19" t="n">
        <v>224138.6295994516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10.0097</v>
      </c>
      <c r="E20" t="n">
        <v>9.99</v>
      </c>
      <c r="F20" t="n">
        <v>7.25</v>
      </c>
      <c r="G20" t="n">
        <v>39.52</v>
      </c>
      <c r="H20" t="n">
        <v>0.5600000000000001</v>
      </c>
      <c r="I20" t="n">
        <v>11</v>
      </c>
      <c r="J20" t="n">
        <v>174.45</v>
      </c>
      <c r="K20" t="n">
        <v>51.39</v>
      </c>
      <c r="L20" t="n">
        <v>5.5</v>
      </c>
      <c r="M20" t="n">
        <v>9</v>
      </c>
      <c r="N20" t="n">
        <v>32.56</v>
      </c>
      <c r="O20" t="n">
        <v>21749.39</v>
      </c>
      <c r="P20" t="n">
        <v>76.34999999999999</v>
      </c>
      <c r="Q20" t="n">
        <v>605.86</v>
      </c>
      <c r="R20" t="n">
        <v>29.97</v>
      </c>
      <c r="S20" t="n">
        <v>21.88</v>
      </c>
      <c r="T20" t="n">
        <v>3009.09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179.9467005710256</v>
      </c>
      <c r="AB20" t="n">
        <v>246.2110144093096</v>
      </c>
      <c r="AC20" t="n">
        <v>222.7129807534856</v>
      </c>
      <c r="AD20" t="n">
        <v>179946.7005710256</v>
      </c>
      <c r="AE20" t="n">
        <v>246211.0144093096</v>
      </c>
      <c r="AF20" t="n">
        <v>4.52890265082612e-06</v>
      </c>
      <c r="AG20" t="n">
        <v>6.50390625</v>
      </c>
      <c r="AH20" t="n">
        <v>222712.9807534856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9.993600000000001</v>
      </c>
      <c r="E21" t="n">
        <v>10.01</v>
      </c>
      <c r="F21" t="n">
        <v>7.26</v>
      </c>
      <c r="G21" t="n">
        <v>39.61</v>
      </c>
      <c r="H21" t="n">
        <v>0.58</v>
      </c>
      <c r="I21" t="n">
        <v>11</v>
      </c>
      <c r="J21" t="n">
        <v>174.82</v>
      </c>
      <c r="K21" t="n">
        <v>51.39</v>
      </c>
      <c r="L21" t="n">
        <v>5.75</v>
      </c>
      <c r="M21" t="n">
        <v>9</v>
      </c>
      <c r="N21" t="n">
        <v>32.67</v>
      </c>
      <c r="O21" t="n">
        <v>21794.75</v>
      </c>
      <c r="P21" t="n">
        <v>75.2</v>
      </c>
      <c r="Q21" t="n">
        <v>605.86</v>
      </c>
      <c r="R21" t="n">
        <v>30.63</v>
      </c>
      <c r="S21" t="n">
        <v>21.88</v>
      </c>
      <c r="T21" t="n">
        <v>3338.3</v>
      </c>
      <c r="U21" t="n">
        <v>0.71</v>
      </c>
      <c r="V21" t="n">
        <v>0.85</v>
      </c>
      <c r="W21" t="n">
        <v>1</v>
      </c>
      <c r="X21" t="n">
        <v>0.2</v>
      </c>
      <c r="Y21" t="n">
        <v>1</v>
      </c>
      <c r="Z21" t="n">
        <v>10</v>
      </c>
      <c r="AA21" t="n">
        <v>179.4397815295984</v>
      </c>
      <c r="AB21" t="n">
        <v>245.5174254131395</v>
      </c>
      <c r="AC21" t="n">
        <v>222.0855869176515</v>
      </c>
      <c r="AD21" t="n">
        <v>179439.7815295984</v>
      </c>
      <c r="AE21" t="n">
        <v>245517.4254131395</v>
      </c>
      <c r="AF21" t="n">
        <v>4.521618183491605e-06</v>
      </c>
      <c r="AG21" t="n">
        <v>6.516927083333333</v>
      </c>
      <c r="AH21" t="n">
        <v>222085.5869176515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10.0547</v>
      </c>
      <c r="E22" t="n">
        <v>9.949999999999999</v>
      </c>
      <c r="F22" t="n">
        <v>7.23</v>
      </c>
      <c r="G22" t="n">
        <v>43.41</v>
      </c>
      <c r="H22" t="n">
        <v>0.61</v>
      </c>
      <c r="I22" t="n">
        <v>10</v>
      </c>
      <c r="J22" t="n">
        <v>175.18</v>
      </c>
      <c r="K22" t="n">
        <v>51.39</v>
      </c>
      <c r="L22" t="n">
        <v>6</v>
      </c>
      <c r="M22" t="n">
        <v>8</v>
      </c>
      <c r="N22" t="n">
        <v>32.79</v>
      </c>
      <c r="O22" t="n">
        <v>21840.16</v>
      </c>
      <c r="P22" t="n">
        <v>73.93000000000001</v>
      </c>
      <c r="Q22" t="n">
        <v>605.84</v>
      </c>
      <c r="R22" t="n">
        <v>29.62</v>
      </c>
      <c r="S22" t="n">
        <v>21.88</v>
      </c>
      <c r="T22" t="n">
        <v>2838.12</v>
      </c>
      <c r="U22" t="n">
        <v>0.74</v>
      </c>
      <c r="V22" t="n">
        <v>0.86</v>
      </c>
      <c r="W22" t="n">
        <v>1.01</v>
      </c>
      <c r="X22" t="n">
        <v>0.18</v>
      </c>
      <c r="Y22" t="n">
        <v>1</v>
      </c>
      <c r="Z22" t="n">
        <v>10</v>
      </c>
      <c r="AA22" t="n">
        <v>178.1540067471532</v>
      </c>
      <c r="AB22" t="n">
        <v>243.7581716314189</v>
      </c>
      <c r="AC22" t="n">
        <v>220.4942338477296</v>
      </c>
      <c r="AD22" t="n">
        <v>178154.0067471532</v>
      </c>
      <c r="AE22" t="n">
        <v>243758.1716314189</v>
      </c>
      <c r="AF22" t="n">
        <v>4.549262963251785e-06</v>
      </c>
      <c r="AG22" t="n">
        <v>6.477864583333333</v>
      </c>
      <c r="AH22" t="n">
        <v>220494.2338477296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10.0531</v>
      </c>
      <c r="E23" t="n">
        <v>9.949999999999999</v>
      </c>
      <c r="F23" t="n">
        <v>7.24</v>
      </c>
      <c r="G23" t="n">
        <v>43.41</v>
      </c>
      <c r="H23" t="n">
        <v>0.63</v>
      </c>
      <c r="I23" t="n">
        <v>10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72.79000000000001</v>
      </c>
      <c r="Q23" t="n">
        <v>605.84</v>
      </c>
      <c r="R23" t="n">
        <v>29.84</v>
      </c>
      <c r="S23" t="n">
        <v>21.88</v>
      </c>
      <c r="T23" t="n">
        <v>2946.31</v>
      </c>
      <c r="U23" t="n">
        <v>0.73</v>
      </c>
      <c r="V23" t="n">
        <v>0.85</v>
      </c>
      <c r="W23" t="n">
        <v>1</v>
      </c>
      <c r="X23" t="n">
        <v>0.18</v>
      </c>
      <c r="Y23" t="n">
        <v>1</v>
      </c>
      <c r="Z23" t="n">
        <v>10</v>
      </c>
      <c r="AA23" t="n">
        <v>177.5701005761495</v>
      </c>
      <c r="AB23" t="n">
        <v>242.9592454481299</v>
      </c>
      <c r="AC23" t="n">
        <v>219.7715560580735</v>
      </c>
      <c r="AD23" t="n">
        <v>177570.1005761495</v>
      </c>
      <c r="AE23" t="n">
        <v>242959.2454481299</v>
      </c>
      <c r="AF23" t="n">
        <v>4.548539041032206e-06</v>
      </c>
      <c r="AG23" t="n">
        <v>6.477864583333333</v>
      </c>
      <c r="AH23" t="n">
        <v>219771.5560580734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10.0999</v>
      </c>
      <c r="E24" t="n">
        <v>9.9</v>
      </c>
      <c r="F24" t="n">
        <v>7.22</v>
      </c>
      <c r="G24" t="n">
        <v>48.16</v>
      </c>
      <c r="H24" t="n">
        <v>0.66</v>
      </c>
      <c r="I24" t="n">
        <v>9</v>
      </c>
      <c r="J24" t="n">
        <v>175.92</v>
      </c>
      <c r="K24" t="n">
        <v>51.39</v>
      </c>
      <c r="L24" t="n">
        <v>6.5</v>
      </c>
      <c r="M24" t="n">
        <v>5</v>
      </c>
      <c r="N24" t="n">
        <v>33.03</v>
      </c>
      <c r="O24" t="n">
        <v>21931.08</v>
      </c>
      <c r="P24" t="n">
        <v>71.72</v>
      </c>
      <c r="Q24" t="n">
        <v>605.84</v>
      </c>
      <c r="R24" t="n">
        <v>29.21</v>
      </c>
      <c r="S24" t="n">
        <v>21.88</v>
      </c>
      <c r="T24" t="n">
        <v>2636.43</v>
      </c>
      <c r="U24" t="n">
        <v>0.75</v>
      </c>
      <c r="V24" t="n">
        <v>0.86</v>
      </c>
      <c r="W24" t="n">
        <v>1.01</v>
      </c>
      <c r="X24" t="n">
        <v>0.17</v>
      </c>
      <c r="Y24" t="n">
        <v>1</v>
      </c>
      <c r="Z24" t="n">
        <v>10</v>
      </c>
      <c r="AA24" t="n">
        <v>176.6823576054352</v>
      </c>
      <c r="AB24" t="n">
        <v>241.7445963511433</v>
      </c>
      <c r="AC24" t="n">
        <v>218.6728313661322</v>
      </c>
      <c r="AD24" t="n">
        <v>176682.3576054352</v>
      </c>
      <c r="AE24" t="n">
        <v>241744.5963511433</v>
      </c>
      <c r="AF24" t="n">
        <v>4.569713765954897e-06</v>
      </c>
      <c r="AG24" t="n">
        <v>6.4453125</v>
      </c>
      <c r="AH24" t="n">
        <v>218672.8313661322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10.101</v>
      </c>
      <c r="E25" t="n">
        <v>9.9</v>
      </c>
      <c r="F25" t="n">
        <v>7.22</v>
      </c>
      <c r="G25" t="n">
        <v>48.15</v>
      </c>
      <c r="H25" t="n">
        <v>0.68</v>
      </c>
      <c r="I25" t="n">
        <v>9</v>
      </c>
      <c r="J25" t="n">
        <v>176.29</v>
      </c>
      <c r="K25" t="n">
        <v>51.39</v>
      </c>
      <c r="L25" t="n">
        <v>6.75</v>
      </c>
      <c r="M25" t="n">
        <v>3</v>
      </c>
      <c r="N25" t="n">
        <v>33.15</v>
      </c>
      <c r="O25" t="n">
        <v>21976.61</v>
      </c>
      <c r="P25" t="n">
        <v>71.63</v>
      </c>
      <c r="Q25" t="n">
        <v>605.85</v>
      </c>
      <c r="R25" t="n">
        <v>29.19</v>
      </c>
      <c r="S25" t="n">
        <v>21.88</v>
      </c>
      <c r="T25" t="n">
        <v>2625.52</v>
      </c>
      <c r="U25" t="n">
        <v>0.75</v>
      </c>
      <c r="V25" t="n">
        <v>0.86</v>
      </c>
      <c r="W25" t="n">
        <v>1.01</v>
      </c>
      <c r="X25" t="n">
        <v>0.16</v>
      </c>
      <c r="Y25" t="n">
        <v>1</v>
      </c>
      <c r="Z25" t="n">
        <v>10</v>
      </c>
      <c r="AA25" t="n">
        <v>176.6277781657388</v>
      </c>
      <c r="AB25" t="n">
        <v>241.6699183538759</v>
      </c>
      <c r="AC25" t="n">
        <v>218.6052805321127</v>
      </c>
      <c r="AD25" t="n">
        <v>176627.7781657389</v>
      </c>
      <c r="AE25" t="n">
        <v>241669.9183538759</v>
      </c>
      <c r="AF25" t="n">
        <v>4.570211462480858e-06</v>
      </c>
      <c r="AG25" t="n">
        <v>6.4453125</v>
      </c>
      <c r="AH25" t="n">
        <v>218605.2805321128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10.1109</v>
      </c>
      <c r="E26" t="n">
        <v>9.890000000000001</v>
      </c>
      <c r="F26" t="n">
        <v>7.21</v>
      </c>
      <c r="G26" t="n">
        <v>48.09</v>
      </c>
      <c r="H26" t="n">
        <v>0.7</v>
      </c>
      <c r="I26" t="n">
        <v>9</v>
      </c>
      <c r="J26" t="n">
        <v>176.66</v>
      </c>
      <c r="K26" t="n">
        <v>51.39</v>
      </c>
      <c r="L26" t="n">
        <v>7</v>
      </c>
      <c r="M26" t="n">
        <v>3</v>
      </c>
      <c r="N26" t="n">
        <v>33.27</v>
      </c>
      <c r="O26" t="n">
        <v>22022.17</v>
      </c>
      <c r="P26" t="n">
        <v>71.17</v>
      </c>
      <c r="Q26" t="n">
        <v>605.87</v>
      </c>
      <c r="R26" t="n">
        <v>28.87</v>
      </c>
      <c r="S26" t="n">
        <v>21.88</v>
      </c>
      <c r="T26" t="n">
        <v>2464.6</v>
      </c>
      <c r="U26" t="n">
        <v>0.76</v>
      </c>
      <c r="V26" t="n">
        <v>0.86</v>
      </c>
      <c r="W26" t="n">
        <v>1.01</v>
      </c>
      <c r="X26" t="n">
        <v>0.15</v>
      </c>
      <c r="Y26" t="n">
        <v>1</v>
      </c>
      <c r="Z26" t="n">
        <v>10</v>
      </c>
      <c r="AA26" t="n">
        <v>176.3015511906792</v>
      </c>
      <c r="AB26" t="n">
        <v>241.2235602144812</v>
      </c>
      <c r="AC26" t="n">
        <v>218.2015221870741</v>
      </c>
      <c r="AD26" t="n">
        <v>176301.5511906793</v>
      </c>
      <c r="AE26" t="n">
        <v>241223.5602144812</v>
      </c>
      <c r="AF26" t="n">
        <v>4.574690731214503e-06</v>
      </c>
      <c r="AG26" t="n">
        <v>6.438802083333333</v>
      </c>
      <c r="AH26" t="n">
        <v>218201.5221870741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10.1019</v>
      </c>
      <c r="E27" t="n">
        <v>9.9</v>
      </c>
      <c r="F27" t="n">
        <v>7.22</v>
      </c>
      <c r="G27" t="n">
        <v>48.14</v>
      </c>
      <c r="H27" t="n">
        <v>0.73</v>
      </c>
      <c r="I27" t="n">
        <v>9</v>
      </c>
      <c r="J27" t="n">
        <v>177.03</v>
      </c>
      <c r="K27" t="n">
        <v>51.39</v>
      </c>
      <c r="L27" t="n">
        <v>7.25</v>
      </c>
      <c r="M27" t="n">
        <v>3</v>
      </c>
      <c r="N27" t="n">
        <v>33.39</v>
      </c>
      <c r="O27" t="n">
        <v>22067.77</v>
      </c>
      <c r="P27" t="n">
        <v>71.45999999999999</v>
      </c>
      <c r="Q27" t="n">
        <v>605.85</v>
      </c>
      <c r="R27" t="n">
        <v>29.12</v>
      </c>
      <c r="S27" t="n">
        <v>21.88</v>
      </c>
      <c r="T27" t="n">
        <v>2593.1</v>
      </c>
      <c r="U27" t="n">
        <v>0.75</v>
      </c>
      <c r="V27" t="n">
        <v>0.86</v>
      </c>
      <c r="W27" t="n">
        <v>1.01</v>
      </c>
      <c r="X27" t="n">
        <v>0.16</v>
      </c>
      <c r="Y27" t="n">
        <v>1</v>
      </c>
      <c r="Z27" t="n">
        <v>10</v>
      </c>
      <c r="AA27" t="n">
        <v>176.5312193903161</v>
      </c>
      <c r="AB27" t="n">
        <v>241.53780237747</v>
      </c>
      <c r="AC27" t="n">
        <v>218.4857735190691</v>
      </c>
      <c r="AD27" t="n">
        <v>176531.2193903161</v>
      </c>
      <c r="AE27" t="n">
        <v>241537.80237747</v>
      </c>
      <c r="AF27" t="n">
        <v>4.570618668729371e-06</v>
      </c>
      <c r="AG27" t="n">
        <v>6.4453125</v>
      </c>
      <c r="AH27" t="n">
        <v>218485.773519069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10.0968</v>
      </c>
      <c r="E28" t="n">
        <v>9.9</v>
      </c>
      <c r="F28" t="n">
        <v>7.23</v>
      </c>
      <c r="G28" t="n">
        <v>48.18</v>
      </c>
      <c r="H28" t="n">
        <v>0.75</v>
      </c>
      <c r="I28" t="n">
        <v>9</v>
      </c>
      <c r="J28" t="n">
        <v>177.4</v>
      </c>
      <c r="K28" t="n">
        <v>51.39</v>
      </c>
      <c r="L28" t="n">
        <v>7.5</v>
      </c>
      <c r="M28" t="n">
        <v>1</v>
      </c>
      <c r="N28" t="n">
        <v>33.51</v>
      </c>
      <c r="O28" t="n">
        <v>22113.42</v>
      </c>
      <c r="P28" t="n">
        <v>70.20999999999999</v>
      </c>
      <c r="Q28" t="n">
        <v>605.88</v>
      </c>
      <c r="R28" t="n">
        <v>29.22</v>
      </c>
      <c r="S28" t="n">
        <v>21.88</v>
      </c>
      <c r="T28" t="n">
        <v>2642.4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175.9096334745034</v>
      </c>
      <c r="AB28" t="n">
        <v>240.6873211050203</v>
      </c>
      <c r="AC28" t="n">
        <v>217.7164609856037</v>
      </c>
      <c r="AD28" t="n">
        <v>175909.6334745034</v>
      </c>
      <c r="AE28" t="n">
        <v>240687.3211050203</v>
      </c>
      <c r="AF28" t="n">
        <v>4.568311166654462e-06</v>
      </c>
      <c r="AG28" t="n">
        <v>6.4453125</v>
      </c>
      <c r="AH28" t="n">
        <v>217716.4609856037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10.0953</v>
      </c>
      <c r="E29" t="n">
        <v>9.91</v>
      </c>
      <c r="F29" t="n">
        <v>7.23</v>
      </c>
      <c r="G29" t="n">
        <v>48.19</v>
      </c>
      <c r="H29" t="n">
        <v>0.77</v>
      </c>
      <c r="I29" t="n">
        <v>9</v>
      </c>
      <c r="J29" t="n">
        <v>177.77</v>
      </c>
      <c r="K29" t="n">
        <v>51.39</v>
      </c>
      <c r="L29" t="n">
        <v>7.75</v>
      </c>
      <c r="M29" t="n">
        <v>0</v>
      </c>
      <c r="N29" t="n">
        <v>33.63</v>
      </c>
      <c r="O29" t="n">
        <v>22159.1</v>
      </c>
      <c r="P29" t="n">
        <v>70.33</v>
      </c>
      <c r="Q29" t="n">
        <v>605.85</v>
      </c>
      <c r="R29" t="n">
        <v>29.27</v>
      </c>
      <c r="S29" t="n">
        <v>21.88</v>
      </c>
      <c r="T29" t="n">
        <v>2664.34</v>
      </c>
      <c r="U29" t="n">
        <v>0.75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175.9825170314819</v>
      </c>
      <c r="AB29" t="n">
        <v>240.7870436030739</v>
      </c>
      <c r="AC29" t="n">
        <v>217.8066661084045</v>
      </c>
      <c r="AD29" t="n">
        <v>175982.5170314819</v>
      </c>
      <c r="AE29" t="n">
        <v>240787.0436030739</v>
      </c>
      <c r="AF29" t="n">
        <v>4.567632489573606e-06</v>
      </c>
      <c r="AG29" t="n">
        <v>6.451822916666667</v>
      </c>
      <c r="AH29" t="n">
        <v>217806.6661084045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10.1368</v>
      </c>
      <c r="E2" t="n">
        <v>9.859999999999999</v>
      </c>
      <c r="F2" t="n">
        <v>7.73</v>
      </c>
      <c r="G2" t="n">
        <v>14.49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35.96</v>
      </c>
      <c r="Q2" t="n">
        <v>605.9400000000001</v>
      </c>
      <c r="R2" t="n">
        <v>43.58</v>
      </c>
      <c r="S2" t="n">
        <v>21.88</v>
      </c>
      <c r="T2" t="n">
        <v>9707.540000000001</v>
      </c>
      <c r="U2" t="n">
        <v>0.5</v>
      </c>
      <c r="V2" t="n">
        <v>0.8</v>
      </c>
      <c r="W2" t="n">
        <v>1.08</v>
      </c>
      <c r="X2" t="n">
        <v>0.67</v>
      </c>
      <c r="Y2" t="n">
        <v>1</v>
      </c>
      <c r="Z2" t="n">
        <v>10</v>
      </c>
      <c r="AA2" t="n">
        <v>129.5653258985639</v>
      </c>
      <c r="AB2" t="n">
        <v>177.2769949130997</v>
      </c>
      <c r="AC2" t="n">
        <v>160.357927328468</v>
      </c>
      <c r="AD2" t="n">
        <v>129565.3258985639</v>
      </c>
      <c r="AE2" t="n">
        <v>177276.9949130997</v>
      </c>
      <c r="AF2" t="n">
        <v>6.655233327235491e-06</v>
      </c>
      <c r="AG2" t="n">
        <v>6.419270833333333</v>
      </c>
      <c r="AH2" t="n">
        <v>160357.927328468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10.144</v>
      </c>
      <c r="E3" t="n">
        <v>9.859999999999999</v>
      </c>
      <c r="F3" t="n">
        <v>7.72</v>
      </c>
      <c r="G3" t="n">
        <v>14.47</v>
      </c>
      <c r="H3" t="n">
        <v>0.42</v>
      </c>
      <c r="I3" t="n">
        <v>32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36.08</v>
      </c>
      <c r="Q3" t="n">
        <v>605.84</v>
      </c>
      <c r="R3" t="n">
        <v>43.54</v>
      </c>
      <c r="S3" t="n">
        <v>21.88</v>
      </c>
      <c r="T3" t="n">
        <v>9684.889999999999</v>
      </c>
      <c r="U3" t="n">
        <v>0.5</v>
      </c>
      <c r="V3" t="n">
        <v>0.8</v>
      </c>
      <c r="W3" t="n">
        <v>1.08</v>
      </c>
      <c r="X3" t="n">
        <v>0.66</v>
      </c>
      <c r="Y3" t="n">
        <v>1</v>
      </c>
      <c r="Z3" t="n">
        <v>10</v>
      </c>
      <c r="AA3" t="n">
        <v>129.5953917096784</v>
      </c>
      <c r="AB3" t="n">
        <v>177.3181322822764</v>
      </c>
      <c r="AC3" t="n">
        <v>160.3951386048672</v>
      </c>
      <c r="AD3" t="n">
        <v>129595.3917096783</v>
      </c>
      <c r="AE3" t="n">
        <v>177318.1322822764</v>
      </c>
      <c r="AF3" t="n">
        <v>6.659960428485994e-06</v>
      </c>
      <c r="AG3" t="n">
        <v>6.419270833333333</v>
      </c>
      <c r="AH3" t="n">
        <v>160395.1386048672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6.0353</v>
      </c>
      <c r="E2" t="n">
        <v>16.57</v>
      </c>
      <c r="F2" t="n">
        <v>9.17</v>
      </c>
      <c r="G2" t="n">
        <v>5.34</v>
      </c>
      <c r="H2" t="n">
        <v>0.08</v>
      </c>
      <c r="I2" t="n">
        <v>103</v>
      </c>
      <c r="J2" t="n">
        <v>232.68</v>
      </c>
      <c r="K2" t="n">
        <v>57.72</v>
      </c>
      <c r="L2" t="n">
        <v>1</v>
      </c>
      <c r="M2" t="n">
        <v>101</v>
      </c>
      <c r="N2" t="n">
        <v>53.95</v>
      </c>
      <c r="O2" t="n">
        <v>28931.02</v>
      </c>
      <c r="P2" t="n">
        <v>142.1</v>
      </c>
      <c r="Q2" t="n">
        <v>606.29</v>
      </c>
      <c r="R2" t="n">
        <v>89.68000000000001</v>
      </c>
      <c r="S2" t="n">
        <v>21.88</v>
      </c>
      <c r="T2" t="n">
        <v>32401.33</v>
      </c>
      <c r="U2" t="n">
        <v>0.24</v>
      </c>
      <c r="V2" t="n">
        <v>0.67</v>
      </c>
      <c r="W2" t="n">
        <v>1.16</v>
      </c>
      <c r="X2" t="n">
        <v>2.11</v>
      </c>
      <c r="Y2" t="n">
        <v>1</v>
      </c>
      <c r="Z2" t="n">
        <v>10</v>
      </c>
      <c r="AA2" t="n">
        <v>386.5194184175276</v>
      </c>
      <c r="AB2" t="n">
        <v>528.8529203121305</v>
      </c>
      <c r="AC2" t="n">
        <v>478.3799398472755</v>
      </c>
      <c r="AD2" t="n">
        <v>386519.4184175276</v>
      </c>
      <c r="AE2" t="n">
        <v>528852.9203121306</v>
      </c>
      <c r="AF2" t="n">
        <v>2.471371535037223e-06</v>
      </c>
      <c r="AG2" t="n">
        <v>10.78776041666667</v>
      </c>
      <c r="AH2" t="n">
        <v>478379.9398472755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6.7102</v>
      </c>
      <c r="E3" t="n">
        <v>14.9</v>
      </c>
      <c r="F3" t="n">
        <v>8.640000000000001</v>
      </c>
      <c r="G3" t="n">
        <v>6.65</v>
      </c>
      <c r="H3" t="n">
        <v>0.1</v>
      </c>
      <c r="I3" t="n">
        <v>78</v>
      </c>
      <c r="J3" t="n">
        <v>233.1</v>
      </c>
      <c r="K3" t="n">
        <v>57.72</v>
      </c>
      <c r="L3" t="n">
        <v>1.25</v>
      </c>
      <c r="M3" t="n">
        <v>76</v>
      </c>
      <c r="N3" t="n">
        <v>54.13</v>
      </c>
      <c r="O3" t="n">
        <v>28983.75</v>
      </c>
      <c r="P3" t="n">
        <v>133.33</v>
      </c>
      <c r="Q3" t="n">
        <v>605.87</v>
      </c>
      <c r="R3" t="n">
        <v>73.2</v>
      </c>
      <c r="S3" t="n">
        <v>21.88</v>
      </c>
      <c r="T3" t="n">
        <v>24288.97</v>
      </c>
      <c r="U3" t="n">
        <v>0.3</v>
      </c>
      <c r="V3" t="n">
        <v>0.72</v>
      </c>
      <c r="W3" t="n">
        <v>1.13</v>
      </c>
      <c r="X3" t="n">
        <v>1.58</v>
      </c>
      <c r="Y3" t="n">
        <v>1</v>
      </c>
      <c r="Z3" t="n">
        <v>10</v>
      </c>
      <c r="AA3" t="n">
        <v>334.9186332493559</v>
      </c>
      <c r="AB3" t="n">
        <v>458.2504495790616</v>
      </c>
      <c r="AC3" t="n">
        <v>414.5156698297806</v>
      </c>
      <c r="AD3" t="n">
        <v>334918.6332493559</v>
      </c>
      <c r="AE3" t="n">
        <v>458250.4495790616</v>
      </c>
      <c r="AF3" t="n">
        <v>2.747733712393216e-06</v>
      </c>
      <c r="AG3" t="n">
        <v>9.700520833333334</v>
      </c>
      <c r="AH3" t="n">
        <v>414515.6698297806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7.2328</v>
      </c>
      <c r="E4" t="n">
        <v>13.83</v>
      </c>
      <c r="F4" t="n">
        <v>8.289999999999999</v>
      </c>
      <c r="G4" t="n">
        <v>8.029999999999999</v>
      </c>
      <c r="H4" t="n">
        <v>0.11</v>
      </c>
      <c r="I4" t="n">
        <v>62</v>
      </c>
      <c r="J4" t="n">
        <v>233.53</v>
      </c>
      <c r="K4" t="n">
        <v>57.72</v>
      </c>
      <c r="L4" t="n">
        <v>1.5</v>
      </c>
      <c r="M4" t="n">
        <v>60</v>
      </c>
      <c r="N4" t="n">
        <v>54.31</v>
      </c>
      <c r="O4" t="n">
        <v>29036.54</v>
      </c>
      <c r="P4" t="n">
        <v>127.47</v>
      </c>
      <c r="Q4" t="n">
        <v>605.96</v>
      </c>
      <c r="R4" t="n">
        <v>62.39</v>
      </c>
      <c r="S4" t="n">
        <v>21.88</v>
      </c>
      <c r="T4" t="n">
        <v>18962.55</v>
      </c>
      <c r="U4" t="n">
        <v>0.35</v>
      </c>
      <c r="V4" t="n">
        <v>0.75</v>
      </c>
      <c r="W4" t="n">
        <v>1.09</v>
      </c>
      <c r="X4" t="n">
        <v>1.23</v>
      </c>
      <c r="Y4" t="n">
        <v>1</v>
      </c>
      <c r="Z4" t="n">
        <v>10</v>
      </c>
      <c r="AA4" t="n">
        <v>306.1864835258974</v>
      </c>
      <c r="AB4" t="n">
        <v>418.9378547544406</v>
      </c>
      <c r="AC4" t="n">
        <v>378.955013879648</v>
      </c>
      <c r="AD4" t="n">
        <v>306186.4835258974</v>
      </c>
      <c r="AE4" t="n">
        <v>418937.8547544406</v>
      </c>
      <c r="AF4" t="n">
        <v>2.961731154808746e-06</v>
      </c>
      <c r="AG4" t="n">
        <v>9.00390625</v>
      </c>
      <c r="AH4" t="n">
        <v>378955.0138796481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7.5932</v>
      </c>
      <c r="E5" t="n">
        <v>13.17</v>
      </c>
      <c r="F5" t="n">
        <v>8.09</v>
      </c>
      <c r="G5" t="n">
        <v>9.34</v>
      </c>
      <c r="H5" t="n">
        <v>0.13</v>
      </c>
      <c r="I5" t="n">
        <v>52</v>
      </c>
      <c r="J5" t="n">
        <v>233.96</v>
      </c>
      <c r="K5" t="n">
        <v>57.72</v>
      </c>
      <c r="L5" t="n">
        <v>1.75</v>
      </c>
      <c r="M5" t="n">
        <v>50</v>
      </c>
      <c r="N5" t="n">
        <v>54.49</v>
      </c>
      <c r="O5" t="n">
        <v>29089.39</v>
      </c>
      <c r="P5" t="n">
        <v>123.82</v>
      </c>
      <c r="Q5" t="n">
        <v>605.87</v>
      </c>
      <c r="R5" t="n">
        <v>56.47</v>
      </c>
      <c r="S5" t="n">
        <v>21.88</v>
      </c>
      <c r="T5" t="n">
        <v>16050.7</v>
      </c>
      <c r="U5" t="n">
        <v>0.39</v>
      </c>
      <c r="V5" t="n">
        <v>0.76</v>
      </c>
      <c r="W5" t="n">
        <v>1.07</v>
      </c>
      <c r="X5" t="n">
        <v>1.03</v>
      </c>
      <c r="Y5" t="n">
        <v>1</v>
      </c>
      <c r="Z5" t="n">
        <v>10</v>
      </c>
      <c r="AA5" t="n">
        <v>284.1953048046526</v>
      </c>
      <c r="AB5" t="n">
        <v>388.8485538457003</v>
      </c>
      <c r="AC5" t="n">
        <v>351.7373936190389</v>
      </c>
      <c r="AD5" t="n">
        <v>284195.3048046526</v>
      </c>
      <c r="AE5" t="n">
        <v>388848.5538457003</v>
      </c>
      <c r="AF5" t="n">
        <v>3.109309949769629e-06</v>
      </c>
      <c r="AG5" t="n">
        <v>8.57421875</v>
      </c>
      <c r="AH5" t="n">
        <v>351737.3936190389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7.8676</v>
      </c>
      <c r="E6" t="n">
        <v>12.71</v>
      </c>
      <c r="F6" t="n">
        <v>7.95</v>
      </c>
      <c r="G6" t="n">
        <v>10.6</v>
      </c>
      <c r="H6" t="n">
        <v>0.15</v>
      </c>
      <c r="I6" t="n">
        <v>45</v>
      </c>
      <c r="J6" t="n">
        <v>234.39</v>
      </c>
      <c r="K6" t="n">
        <v>57.72</v>
      </c>
      <c r="L6" t="n">
        <v>2</v>
      </c>
      <c r="M6" t="n">
        <v>43</v>
      </c>
      <c r="N6" t="n">
        <v>54.67</v>
      </c>
      <c r="O6" t="n">
        <v>29142.31</v>
      </c>
      <c r="P6" t="n">
        <v>121.18</v>
      </c>
      <c r="Q6" t="n">
        <v>605.9</v>
      </c>
      <c r="R6" t="n">
        <v>52.32</v>
      </c>
      <c r="S6" t="n">
        <v>21.88</v>
      </c>
      <c r="T6" t="n">
        <v>14012.08</v>
      </c>
      <c r="U6" t="n">
        <v>0.42</v>
      </c>
      <c r="V6" t="n">
        <v>0.78</v>
      </c>
      <c r="W6" t="n">
        <v>1.05</v>
      </c>
      <c r="X6" t="n">
        <v>0.89</v>
      </c>
      <c r="Y6" t="n">
        <v>1</v>
      </c>
      <c r="Z6" t="n">
        <v>10</v>
      </c>
      <c r="AA6" t="n">
        <v>277.5758407013133</v>
      </c>
      <c r="AB6" t="n">
        <v>379.7915110293657</v>
      </c>
      <c r="AC6" t="n">
        <v>343.5447422574558</v>
      </c>
      <c r="AD6" t="n">
        <v>277575.8407013133</v>
      </c>
      <c r="AE6" t="n">
        <v>379791.5110293657</v>
      </c>
      <c r="AF6" t="n">
        <v>3.221672939051722e-06</v>
      </c>
      <c r="AG6" t="n">
        <v>8.274739583333334</v>
      </c>
      <c r="AH6" t="n">
        <v>343544.7422574558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8.114699999999999</v>
      </c>
      <c r="E7" t="n">
        <v>12.32</v>
      </c>
      <c r="F7" t="n">
        <v>7.84</v>
      </c>
      <c r="G7" t="n">
        <v>12.06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37</v>
      </c>
      <c r="N7" t="n">
        <v>54.85</v>
      </c>
      <c r="O7" t="n">
        <v>29195.29</v>
      </c>
      <c r="P7" t="n">
        <v>118.98</v>
      </c>
      <c r="Q7" t="n">
        <v>605.91</v>
      </c>
      <c r="R7" t="n">
        <v>48.26</v>
      </c>
      <c r="S7" t="n">
        <v>21.88</v>
      </c>
      <c r="T7" t="n">
        <v>12011.73</v>
      </c>
      <c r="U7" t="n">
        <v>0.45</v>
      </c>
      <c r="V7" t="n">
        <v>0.79</v>
      </c>
      <c r="W7" t="n">
        <v>1.06</v>
      </c>
      <c r="X7" t="n">
        <v>0.78</v>
      </c>
      <c r="Y7" t="n">
        <v>1</v>
      </c>
      <c r="Z7" t="n">
        <v>10</v>
      </c>
      <c r="AA7" t="n">
        <v>272.3157722546484</v>
      </c>
      <c r="AB7" t="n">
        <v>372.5944533227967</v>
      </c>
      <c r="AC7" t="n">
        <v>337.0345616372679</v>
      </c>
      <c r="AD7" t="n">
        <v>272315.7722546484</v>
      </c>
      <c r="AE7" t="n">
        <v>372594.4533227967</v>
      </c>
      <c r="AF7" t="n">
        <v>3.322856957461361e-06</v>
      </c>
      <c r="AG7" t="n">
        <v>8.020833333333334</v>
      </c>
      <c r="AH7" t="n">
        <v>337034.5616372679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8.285600000000001</v>
      </c>
      <c r="E8" t="n">
        <v>12.07</v>
      </c>
      <c r="F8" t="n">
        <v>7.77</v>
      </c>
      <c r="G8" t="n">
        <v>13.31</v>
      </c>
      <c r="H8" t="n">
        <v>0.19</v>
      </c>
      <c r="I8" t="n">
        <v>35</v>
      </c>
      <c r="J8" t="n">
        <v>235.25</v>
      </c>
      <c r="K8" t="n">
        <v>57.72</v>
      </c>
      <c r="L8" t="n">
        <v>2.5</v>
      </c>
      <c r="M8" t="n">
        <v>33</v>
      </c>
      <c r="N8" t="n">
        <v>55.03</v>
      </c>
      <c r="O8" t="n">
        <v>29248.33</v>
      </c>
      <c r="P8" t="n">
        <v>117.29</v>
      </c>
      <c r="Q8" t="n">
        <v>605.92</v>
      </c>
      <c r="R8" t="n">
        <v>46.2</v>
      </c>
      <c r="S8" t="n">
        <v>21.88</v>
      </c>
      <c r="T8" t="n">
        <v>11000.27</v>
      </c>
      <c r="U8" t="n">
        <v>0.47</v>
      </c>
      <c r="V8" t="n">
        <v>0.8</v>
      </c>
      <c r="W8" t="n">
        <v>1.05</v>
      </c>
      <c r="X8" t="n">
        <v>0.71</v>
      </c>
      <c r="Y8" t="n">
        <v>1</v>
      </c>
      <c r="Z8" t="n">
        <v>10</v>
      </c>
      <c r="AA8" t="n">
        <v>256.1926765333337</v>
      </c>
      <c r="AB8" t="n">
        <v>350.5341224559461</v>
      </c>
      <c r="AC8" t="n">
        <v>317.0796377865861</v>
      </c>
      <c r="AD8" t="n">
        <v>256192.6765333337</v>
      </c>
      <c r="AE8" t="n">
        <v>350534.1224559462</v>
      </c>
      <c r="AF8" t="n">
        <v>3.392838134095143e-06</v>
      </c>
      <c r="AG8" t="n">
        <v>7.858072916666667</v>
      </c>
      <c r="AH8" t="n">
        <v>317079.6377865861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8.493</v>
      </c>
      <c r="E9" t="n">
        <v>11.77</v>
      </c>
      <c r="F9" t="n">
        <v>7.65</v>
      </c>
      <c r="G9" t="n">
        <v>14.81</v>
      </c>
      <c r="H9" t="n">
        <v>0.21</v>
      </c>
      <c r="I9" t="n">
        <v>31</v>
      </c>
      <c r="J9" t="n">
        <v>235.68</v>
      </c>
      <c r="K9" t="n">
        <v>57.72</v>
      </c>
      <c r="L9" t="n">
        <v>2.75</v>
      </c>
      <c r="M9" t="n">
        <v>29</v>
      </c>
      <c r="N9" t="n">
        <v>55.21</v>
      </c>
      <c r="O9" t="n">
        <v>29301.44</v>
      </c>
      <c r="P9" t="n">
        <v>115.04</v>
      </c>
      <c r="Q9" t="n">
        <v>605.95</v>
      </c>
      <c r="R9" t="n">
        <v>42.82</v>
      </c>
      <c r="S9" t="n">
        <v>21.88</v>
      </c>
      <c r="T9" t="n">
        <v>9329.389999999999</v>
      </c>
      <c r="U9" t="n">
        <v>0.51</v>
      </c>
      <c r="V9" t="n">
        <v>0.8100000000000001</v>
      </c>
      <c r="W9" t="n">
        <v>1.03</v>
      </c>
      <c r="X9" t="n">
        <v>0.59</v>
      </c>
      <c r="Y9" t="n">
        <v>1</v>
      </c>
      <c r="Z9" t="n">
        <v>10</v>
      </c>
      <c r="AA9" t="n">
        <v>251.8402704905355</v>
      </c>
      <c r="AB9" t="n">
        <v>344.5789684935899</v>
      </c>
      <c r="AC9" t="n">
        <v>311.6928353602841</v>
      </c>
      <c r="AD9" t="n">
        <v>251840.2704905355</v>
      </c>
      <c r="AE9" t="n">
        <v>344578.9684935898</v>
      </c>
      <c r="AF9" t="n">
        <v>3.477765553836783e-06</v>
      </c>
      <c r="AG9" t="n">
        <v>7.662760416666667</v>
      </c>
      <c r="AH9" t="n">
        <v>311692.8353602841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8.5878</v>
      </c>
      <c r="E10" t="n">
        <v>11.64</v>
      </c>
      <c r="F10" t="n">
        <v>7.61</v>
      </c>
      <c r="G10" t="n">
        <v>15.75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114.15</v>
      </c>
      <c r="Q10" t="n">
        <v>605.9</v>
      </c>
      <c r="R10" t="n">
        <v>41.56</v>
      </c>
      <c r="S10" t="n">
        <v>21.88</v>
      </c>
      <c r="T10" t="n">
        <v>8711.639999999999</v>
      </c>
      <c r="U10" t="n">
        <v>0.53</v>
      </c>
      <c r="V10" t="n">
        <v>0.8100000000000001</v>
      </c>
      <c r="W10" t="n">
        <v>1.03</v>
      </c>
      <c r="X10" t="n">
        <v>0.5600000000000001</v>
      </c>
      <c r="Y10" t="n">
        <v>1</v>
      </c>
      <c r="Z10" t="n">
        <v>10</v>
      </c>
      <c r="AA10" t="n">
        <v>250.0566538507703</v>
      </c>
      <c r="AB10" t="n">
        <v>342.1385455194516</v>
      </c>
      <c r="AC10" t="n">
        <v>309.4853229296417</v>
      </c>
      <c r="AD10" t="n">
        <v>250056.6538507703</v>
      </c>
      <c r="AE10" t="n">
        <v>342138.5455194516</v>
      </c>
      <c r="AF10" t="n">
        <v>3.51658483730596e-06</v>
      </c>
      <c r="AG10" t="n">
        <v>7.578125</v>
      </c>
      <c r="AH10" t="n">
        <v>309485.3229296417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8.7324</v>
      </c>
      <c r="E11" t="n">
        <v>11.45</v>
      </c>
      <c r="F11" t="n">
        <v>7.56</v>
      </c>
      <c r="G11" t="n">
        <v>17.44</v>
      </c>
      <c r="H11" t="n">
        <v>0.24</v>
      </c>
      <c r="I11" t="n">
        <v>26</v>
      </c>
      <c r="J11" t="n">
        <v>236.54</v>
      </c>
      <c r="K11" t="n">
        <v>57.72</v>
      </c>
      <c r="L11" t="n">
        <v>3.25</v>
      </c>
      <c r="M11" t="n">
        <v>24</v>
      </c>
      <c r="N11" t="n">
        <v>55.57</v>
      </c>
      <c r="O11" t="n">
        <v>29407.85</v>
      </c>
      <c r="P11" t="n">
        <v>112.84</v>
      </c>
      <c r="Q11" t="n">
        <v>605.9400000000001</v>
      </c>
      <c r="R11" t="n">
        <v>39.69</v>
      </c>
      <c r="S11" t="n">
        <v>21.88</v>
      </c>
      <c r="T11" t="n">
        <v>7790.83</v>
      </c>
      <c r="U11" t="n">
        <v>0.55</v>
      </c>
      <c r="V11" t="n">
        <v>0.82</v>
      </c>
      <c r="W11" t="n">
        <v>1.03</v>
      </c>
      <c r="X11" t="n">
        <v>0.5</v>
      </c>
      <c r="Y11" t="n">
        <v>1</v>
      </c>
      <c r="Z11" t="n">
        <v>10</v>
      </c>
      <c r="AA11" t="n">
        <v>247.3047493096877</v>
      </c>
      <c r="AB11" t="n">
        <v>338.3732683208842</v>
      </c>
      <c r="AC11" t="n">
        <v>306.0793985023046</v>
      </c>
      <c r="AD11" t="n">
        <v>247304.7493096876</v>
      </c>
      <c r="AE11" t="n">
        <v>338373.2683208842</v>
      </c>
      <c r="AF11" t="n">
        <v>3.575796529179833e-06</v>
      </c>
      <c r="AG11" t="n">
        <v>7.454427083333333</v>
      </c>
      <c r="AH11" t="n">
        <v>306079.3985023046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8.8348</v>
      </c>
      <c r="E12" t="n">
        <v>11.32</v>
      </c>
      <c r="F12" t="n">
        <v>7.52</v>
      </c>
      <c r="G12" t="n">
        <v>18.79</v>
      </c>
      <c r="H12" t="n">
        <v>0.26</v>
      </c>
      <c r="I12" t="n">
        <v>24</v>
      </c>
      <c r="J12" t="n">
        <v>236.98</v>
      </c>
      <c r="K12" t="n">
        <v>57.72</v>
      </c>
      <c r="L12" t="n">
        <v>3.5</v>
      </c>
      <c r="M12" t="n">
        <v>22</v>
      </c>
      <c r="N12" t="n">
        <v>55.75</v>
      </c>
      <c r="O12" t="n">
        <v>29461.15</v>
      </c>
      <c r="P12" t="n">
        <v>111.7</v>
      </c>
      <c r="Q12" t="n">
        <v>605.84</v>
      </c>
      <c r="R12" t="n">
        <v>38.49</v>
      </c>
      <c r="S12" t="n">
        <v>21.88</v>
      </c>
      <c r="T12" t="n">
        <v>7199.45</v>
      </c>
      <c r="U12" t="n">
        <v>0.57</v>
      </c>
      <c r="V12" t="n">
        <v>0.82</v>
      </c>
      <c r="W12" t="n">
        <v>1.03</v>
      </c>
      <c r="X12" t="n">
        <v>0.46</v>
      </c>
      <c r="Y12" t="n">
        <v>1</v>
      </c>
      <c r="Z12" t="n">
        <v>10</v>
      </c>
      <c r="AA12" t="n">
        <v>245.3826458656271</v>
      </c>
      <c r="AB12" t="n">
        <v>335.7433615915025</v>
      </c>
      <c r="AC12" t="n">
        <v>303.7004863800771</v>
      </c>
      <c r="AD12" t="n">
        <v>245382.6458656271</v>
      </c>
      <c r="AE12" t="n">
        <v>335743.3615915026</v>
      </c>
      <c r="AF12" t="n">
        <v>3.617727907104346e-06</v>
      </c>
      <c r="AG12" t="n">
        <v>7.369791666666667</v>
      </c>
      <c r="AH12" t="n">
        <v>303700.4863800771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8.8779</v>
      </c>
      <c r="E13" t="n">
        <v>11.26</v>
      </c>
      <c r="F13" t="n">
        <v>7.51</v>
      </c>
      <c r="G13" t="n">
        <v>19.58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110.9</v>
      </c>
      <c r="Q13" t="n">
        <v>605.89</v>
      </c>
      <c r="R13" t="n">
        <v>38.07</v>
      </c>
      <c r="S13" t="n">
        <v>21.88</v>
      </c>
      <c r="T13" t="n">
        <v>6996.06</v>
      </c>
      <c r="U13" t="n">
        <v>0.57</v>
      </c>
      <c r="V13" t="n">
        <v>0.82</v>
      </c>
      <c r="W13" t="n">
        <v>1.03</v>
      </c>
      <c r="X13" t="n">
        <v>0.45</v>
      </c>
      <c r="Y13" t="n">
        <v>1</v>
      </c>
      <c r="Z13" t="n">
        <v>10</v>
      </c>
      <c r="AA13" t="n">
        <v>244.4120405839455</v>
      </c>
      <c r="AB13" t="n">
        <v>334.4153366250237</v>
      </c>
      <c r="AC13" t="n">
        <v>302.4992062525037</v>
      </c>
      <c r="AD13" t="n">
        <v>244412.0405839455</v>
      </c>
      <c r="AE13" t="n">
        <v>334415.3366250236</v>
      </c>
      <c r="AF13" t="n">
        <v>3.635376758554996e-06</v>
      </c>
      <c r="AG13" t="n">
        <v>7.330729166666667</v>
      </c>
      <c r="AH13" t="n">
        <v>302499.2062525037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8.9998</v>
      </c>
      <c r="E14" t="n">
        <v>11.11</v>
      </c>
      <c r="F14" t="n">
        <v>7.45</v>
      </c>
      <c r="G14" t="n">
        <v>21.27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109.71</v>
      </c>
      <c r="Q14" t="n">
        <v>606</v>
      </c>
      <c r="R14" t="n">
        <v>36.12</v>
      </c>
      <c r="S14" t="n">
        <v>21.88</v>
      </c>
      <c r="T14" t="n">
        <v>6030.69</v>
      </c>
      <c r="U14" t="n">
        <v>0.61</v>
      </c>
      <c r="V14" t="n">
        <v>0.83</v>
      </c>
      <c r="W14" t="n">
        <v>1.02</v>
      </c>
      <c r="X14" t="n">
        <v>0.39</v>
      </c>
      <c r="Y14" t="n">
        <v>1</v>
      </c>
      <c r="Z14" t="n">
        <v>10</v>
      </c>
      <c r="AA14" t="n">
        <v>229.8600015967038</v>
      </c>
      <c r="AB14" t="n">
        <v>314.5045948920388</v>
      </c>
      <c r="AC14" t="n">
        <v>284.4887177656071</v>
      </c>
      <c r="AD14" t="n">
        <v>229860.0015967038</v>
      </c>
      <c r="AE14" t="n">
        <v>314504.5948920388</v>
      </c>
      <c r="AF14" t="n">
        <v>3.685293115674118e-06</v>
      </c>
      <c r="AG14" t="n">
        <v>7.233072916666667</v>
      </c>
      <c r="AH14" t="n">
        <v>284488.7177656071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9.0441</v>
      </c>
      <c r="E15" t="n">
        <v>11.06</v>
      </c>
      <c r="F15" t="n">
        <v>7.44</v>
      </c>
      <c r="G15" t="n">
        <v>22.31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109.03</v>
      </c>
      <c r="Q15" t="n">
        <v>605.9299999999999</v>
      </c>
      <c r="R15" t="n">
        <v>36.02</v>
      </c>
      <c r="S15" t="n">
        <v>21.88</v>
      </c>
      <c r="T15" t="n">
        <v>5986.11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228.9824265746193</v>
      </c>
      <c r="AB15" t="n">
        <v>313.3038580309458</v>
      </c>
      <c r="AC15" t="n">
        <v>283.4025775452916</v>
      </c>
      <c r="AD15" t="n">
        <v>228982.4265746193</v>
      </c>
      <c r="AE15" t="n">
        <v>313303.8580309458</v>
      </c>
      <c r="AF15" t="n">
        <v>3.70343335045982e-06</v>
      </c>
      <c r="AG15" t="n">
        <v>7.200520833333333</v>
      </c>
      <c r="AH15" t="n">
        <v>283402.5775452916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9.0976</v>
      </c>
      <c r="E16" t="n">
        <v>10.99</v>
      </c>
      <c r="F16" t="n">
        <v>7.42</v>
      </c>
      <c r="G16" t="n">
        <v>23.42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107.94</v>
      </c>
      <c r="Q16" t="n">
        <v>605.89</v>
      </c>
      <c r="R16" t="n">
        <v>35.5</v>
      </c>
      <c r="S16" t="n">
        <v>21.88</v>
      </c>
      <c r="T16" t="n">
        <v>5729.56</v>
      </c>
      <c r="U16" t="n">
        <v>0.62</v>
      </c>
      <c r="V16" t="n">
        <v>0.83</v>
      </c>
      <c r="W16" t="n">
        <v>1.02</v>
      </c>
      <c r="X16" t="n">
        <v>0.36</v>
      </c>
      <c r="Y16" t="n">
        <v>1</v>
      </c>
      <c r="Z16" t="n">
        <v>10</v>
      </c>
      <c r="AA16" t="n">
        <v>227.7490035863616</v>
      </c>
      <c r="AB16" t="n">
        <v>311.6162342836306</v>
      </c>
      <c r="AC16" t="n">
        <v>281.8760182398249</v>
      </c>
      <c r="AD16" t="n">
        <v>227749.0035863616</v>
      </c>
      <c r="AE16" t="n">
        <v>311616.2342836306</v>
      </c>
      <c r="AF16" t="n">
        <v>3.725340857480928e-06</v>
      </c>
      <c r="AG16" t="n">
        <v>7.154947916666667</v>
      </c>
      <c r="AH16" t="n">
        <v>281876.0182398249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9.161</v>
      </c>
      <c r="E17" t="n">
        <v>10.92</v>
      </c>
      <c r="F17" t="n">
        <v>7.39</v>
      </c>
      <c r="G17" t="n">
        <v>24.62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106.81</v>
      </c>
      <c r="Q17" t="n">
        <v>605.84</v>
      </c>
      <c r="R17" t="n">
        <v>34.48</v>
      </c>
      <c r="S17" t="n">
        <v>21.88</v>
      </c>
      <c r="T17" t="n">
        <v>5224.34</v>
      </c>
      <c r="U17" t="n">
        <v>0.63</v>
      </c>
      <c r="V17" t="n">
        <v>0.84</v>
      </c>
      <c r="W17" t="n">
        <v>1.01</v>
      </c>
      <c r="X17" t="n">
        <v>0.33</v>
      </c>
      <c r="Y17" t="n">
        <v>1</v>
      </c>
      <c r="Z17" t="n">
        <v>10</v>
      </c>
      <c r="AA17" t="n">
        <v>226.3829314036333</v>
      </c>
      <c r="AB17" t="n">
        <v>309.7471140563715</v>
      </c>
      <c r="AC17" t="n">
        <v>280.185284223728</v>
      </c>
      <c r="AD17" t="n">
        <v>226382.9314036333</v>
      </c>
      <c r="AE17" t="n">
        <v>309747.1140563715</v>
      </c>
      <c r="AF17" t="n">
        <v>3.751302277016221e-06</v>
      </c>
      <c r="AG17" t="n">
        <v>7.109375</v>
      </c>
      <c r="AH17" t="n">
        <v>280185.284223728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9.2074</v>
      </c>
      <c r="E18" t="n">
        <v>10.86</v>
      </c>
      <c r="F18" t="n">
        <v>7.38</v>
      </c>
      <c r="G18" t="n">
        <v>26.04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106.75</v>
      </c>
      <c r="Q18" t="n">
        <v>605.89</v>
      </c>
      <c r="R18" t="n">
        <v>34.08</v>
      </c>
      <c r="S18" t="n">
        <v>21.88</v>
      </c>
      <c r="T18" t="n">
        <v>5029.99</v>
      </c>
      <c r="U18" t="n">
        <v>0.64</v>
      </c>
      <c r="V18" t="n">
        <v>0.84</v>
      </c>
      <c r="W18" t="n">
        <v>1.02</v>
      </c>
      <c r="X18" t="n">
        <v>0.32</v>
      </c>
      <c r="Y18" t="n">
        <v>1</v>
      </c>
      <c r="Z18" t="n">
        <v>10</v>
      </c>
      <c r="AA18" t="n">
        <v>225.8845098254088</v>
      </c>
      <c r="AB18" t="n">
        <v>309.0651516642369</v>
      </c>
      <c r="AC18" t="n">
        <v>279.5684073651584</v>
      </c>
      <c r="AD18" t="n">
        <v>225884.5098254088</v>
      </c>
      <c r="AE18" t="n">
        <v>309065.1516642369</v>
      </c>
      <c r="AF18" t="n">
        <v>3.770302432638266e-06</v>
      </c>
      <c r="AG18" t="n">
        <v>7.0703125</v>
      </c>
      <c r="AH18" t="n">
        <v>279568.4073651584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9.252599999999999</v>
      </c>
      <c r="E19" t="n">
        <v>10.81</v>
      </c>
      <c r="F19" t="n">
        <v>7.37</v>
      </c>
      <c r="G19" t="n">
        <v>27.64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105.91</v>
      </c>
      <c r="Q19" t="n">
        <v>605.84</v>
      </c>
      <c r="R19" t="n">
        <v>33.84</v>
      </c>
      <c r="S19" t="n">
        <v>21.88</v>
      </c>
      <c r="T19" t="n">
        <v>4915.89</v>
      </c>
      <c r="U19" t="n">
        <v>0.65</v>
      </c>
      <c r="V19" t="n">
        <v>0.84</v>
      </c>
      <c r="W19" t="n">
        <v>1.02</v>
      </c>
      <c r="X19" t="n">
        <v>0.31</v>
      </c>
      <c r="Y19" t="n">
        <v>1</v>
      </c>
      <c r="Z19" t="n">
        <v>10</v>
      </c>
      <c r="AA19" t="n">
        <v>224.9433349178007</v>
      </c>
      <c r="AB19" t="n">
        <v>307.7773946339417</v>
      </c>
      <c r="AC19" t="n">
        <v>278.4035520584557</v>
      </c>
      <c r="AD19" t="n">
        <v>224943.3349178007</v>
      </c>
      <c r="AE19" t="n">
        <v>307777.3946339417</v>
      </c>
      <c r="AF19" t="n">
        <v>3.788811204925258e-06</v>
      </c>
      <c r="AG19" t="n">
        <v>7.037760416666667</v>
      </c>
      <c r="AH19" t="n">
        <v>278403.5520584557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9.326700000000001</v>
      </c>
      <c r="E20" t="n">
        <v>10.72</v>
      </c>
      <c r="F20" t="n">
        <v>7.33</v>
      </c>
      <c r="G20" t="n">
        <v>29.32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104.97</v>
      </c>
      <c r="Q20" t="n">
        <v>605.84</v>
      </c>
      <c r="R20" t="n">
        <v>32.68</v>
      </c>
      <c r="S20" t="n">
        <v>21.88</v>
      </c>
      <c r="T20" t="n">
        <v>4344.07</v>
      </c>
      <c r="U20" t="n">
        <v>0.67</v>
      </c>
      <c r="V20" t="n">
        <v>0.84</v>
      </c>
      <c r="W20" t="n">
        <v>1.01</v>
      </c>
      <c r="X20" t="n">
        <v>0.27</v>
      </c>
      <c r="Y20" t="n">
        <v>1</v>
      </c>
      <c r="Z20" t="n">
        <v>10</v>
      </c>
      <c r="AA20" t="n">
        <v>223.4341967541579</v>
      </c>
      <c r="AB20" t="n">
        <v>305.7125252199697</v>
      </c>
      <c r="AC20" t="n">
        <v>276.5357508832902</v>
      </c>
      <c r="AD20" t="n">
        <v>223434.1967541579</v>
      </c>
      <c r="AE20" t="n">
        <v>305712.5252199697</v>
      </c>
      <c r="AF20" t="n">
        <v>3.819154125864773e-06</v>
      </c>
      <c r="AG20" t="n">
        <v>6.979166666666667</v>
      </c>
      <c r="AH20" t="n">
        <v>276535.7508832902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9.3779</v>
      </c>
      <c r="E21" t="n">
        <v>10.66</v>
      </c>
      <c r="F21" t="n">
        <v>7.32</v>
      </c>
      <c r="G21" t="n">
        <v>31.36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103.95</v>
      </c>
      <c r="Q21" t="n">
        <v>605.84</v>
      </c>
      <c r="R21" t="n">
        <v>32.16</v>
      </c>
      <c r="S21" t="n">
        <v>21.88</v>
      </c>
      <c r="T21" t="n">
        <v>4089.14</v>
      </c>
      <c r="U21" t="n">
        <v>0.68</v>
      </c>
      <c r="V21" t="n">
        <v>0.85</v>
      </c>
      <c r="W21" t="n">
        <v>1.01</v>
      </c>
      <c r="X21" t="n">
        <v>0.26</v>
      </c>
      <c r="Y21" t="n">
        <v>1</v>
      </c>
      <c r="Z21" t="n">
        <v>10</v>
      </c>
      <c r="AA21" t="n">
        <v>222.358965643286</v>
      </c>
      <c r="AB21" t="n">
        <v>304.2413465782267</v>
      </c>
      <c r="AC21" t="n">
        <v>275.2049794663025</v>
      </c>
      <c r="AD21" t="n">
        <v>222358.965643286</v>
      </c>
      <c r="AE21" t="n">
        <v>304241.3465782267</v>
      </c>
      <c r="AF21" t="n">
        <v>3.84011981482703e-06</v>
      </c>
      <c r="AG21" t="n">
        <v>6.940104166666667</v>
      </c>
      <c r="AH21" t="n">
        <v>275204.9794663024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9.3809</v>
      </c>
      <c r="E22" t="n">
        <v>10.66</v>
      </c>
      <c r="F22" t="n">
        <v>7.31</v>
      </c>
      <c r="G22" t="n">
        <v>31.34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103.9</v>
      </c>
      <c r="Q22" t="n">
        <v>605.84</v>
      </c>
      <c r="R22" t="n">
        <v>32.2</v>
      </c>
      <c r="S22" t="n">
        <v>21.88</v>
      </c>
      <c r="T22" t="n">
        <v>4106.56</v>
      </c>
      <c r="U22" t="n">
        <v>0.68</v>
      </c>
      <c r="V22" t="n">
        <v>0.85</v>
      </c>
      <c r="W22" t="n">
        <v>1.01</v>
      </c>
      <c r="X22" t="n">
        <v>0.26</v>
      </c>
      <c r="Y22" t="n">
        <v>1</v>
      </c>
      <c r="Z22" t="n">
        <v>10</v>
      </c>
      <c r="AA22" t="n">
        <v>222.2740932962114</v>
      </c>
      <c r="AB22" t="n">
        <v>304.1252204886558</v>
      </c>
      <c r="AC22" t="n">
        <v>275.0999362877361</v>
      </c>
      <c r="AD22" t="n">
        <v>222274.0932962114</v>
      </c>
      <c r="AE22" t="n">
        <v>304125.2204886558</v>
      </c>
      <c r="AF22" t="n">
        <v>3.841348273164662e-06</v>
      </c>
      <c r="AG22" t="n">
        <v>6.940104166666667</v>
      </c>
      <c r="AH22" t="n">
        <v>275099.9362877361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9.433999999999999</v>
      </c>
      <c r="E23" t="n">
        <v>10.6</v>
      </c>
      <c r="F23" t="n">
        <v>7.3</v>
      </c>
      <c r="G23" t="n">
        <v>33.69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102.52</v>
      </c>
      <c r="Q23" t="n">
        <v>605.84</v>
      </c>
      <c r="R23" t="n">
        <v>31.63</v>
      </c>
      <c r="S23" t="n">
        <v>21.88</v>
      </c>
      <c r="T23" t="n">
        <v>3826.69</v>
      </c>
      <c r="U23" t="n">
        <v>0.6899999999999999</v>
      </c>
      <c r="V23" t="n">
        <v>0.85</v>
      </c>
      <c r="W23" t="n">
        <v>1.01</v>
      </c>
      <c r="X23" t="n">
        <v>0.24</v>
      </c>
      <c r="Y23" t="n">
        <v>1</v>
      </c>
      <c r="Z23" t="n">
        <v>10</v>
      </c>
      <c r="AA23" t="n">
        <v>220.9873857591143</v>
      </c>
      <c r="AB23" t="n">
        <v>302.3646904708701</v>
      </c>
      <c r="AC23" t="n">
        <v>273.5074287839279</v>
      </c>
      <c r="AD23" t="n">
        <v>220987.3857591143</v>
      </c>
      <c r="AE23" t="n">
        <v>302364.6904708701</v>
      </c>
      <c r="AF23" t="n">
        <v>3.863091985740752e-06</v>
      </c>
      <c r="AG23" t="n">
        <v>6.901041666666667</v>
      </c>
      <c r="AH23" t="n">
        <v>273507.4287839279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9.4312</v>
      </c>
      <c r="E24" t="n">
        <v>10.6</v>
      </c>
      <c r="F24" t="n">
        <v>7.3</v>
      </c>
      <c r="G24" t="n">
        <v>33.7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102.61</v>
      </c>
      <c r="Q24" t="n">
        <v>605.97</v>
      </c>
      <c r="R24" t="n">
        <v>31.76</v>
      </c>
      <c r="S24" t="n">
        <v>21.88</v>
      </c>
      <c r="T24" t="n">
        <v>3889.9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221.063261420637</v>
      </c>
      <c r="AB24" t="n">
        <v>302.4685068983632</v>
      </c>
      <c r="AC24" t="n">
        <v>273.6013371172885</v>
      </c>
      <c r="AD24" t="n">
        <v>221063.261420637</v>
      </c>
      <c r="AE24" t="n">
        <v>302468.5068983632</v>
      </c>
      <c r="AF24" t="n">
        <v>3.861945424625629e-06</v>
      </c>
      <c r="AG24" t="n">
        <v>6.901041666666667</v>
      </c>
      <c r="AH24" t="n">
        <v>273601.3371172885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9.491400000000001</v>
      </c>
      <c r="E25" t="n">
        <v>10.54</v>
      </c>
      <c r="F25" t="n">
        <v>7.28</v>
      </c>
      <c r="G25" t="n">
        <v>36.4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101.35</v>
      </c>
      <c r="Q25" t="n">
        <v>605.84</v>
      </c>
      <c r="R25" t="n">
        <v>31.03</v>
      </c>
      <c r="S25" t="n">
        <v>21.88</v>
      </c>
      <c r="T25" t="n">
        <v>3530.01</v>
      </c>
      <c r="U25" t="n">
        <v>0.71</v>
      </c>
      <c r="V25" t="n">
        <v>0.85</v>
      </c>
      <c r="W25" t="n">
        <v>1.01</v>
      </c>
      <c r="X25" t="n">
        <v>0.22</v>
      </c>
      <c r="Y25" t="n">
        <v>1</v>
      </c>
      <c r="Z25" t="n">
        <v>10</v>
      </c>
      <c r="AA25" t="n">
        <v>219.7702338298594</v>
      </c>
      <c r="AB25" t="n">
        <v>300.699329504311</v>
      </c>
      <c r="AC25" t="n">
        <v>272.0010075306679</v>
      </c>
      <c r="AD25" t="n">
        <v>219770.2338298594</v>
      </c>
      <c r="AE25" t="n">
        <v>300699.329504311</v>
      </c>
      <c r="AF25" t="n">
        <v>3.886596488600782e-06</v>
      </c>
      <c r="AG25" t="n">
        <v>6.861979166666667</v>
      </c>
      <c r="AH25" t="n">
        <v>272001.0075306679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9.491199999999999</v>
      </c>
      <c r="E26" t="n">
        <v>10.54</v>
      </c>
      <c r="F26" t="n">
        <v>7.28</v>
      </c>
      <c r="G26" t="n">
        <v>36.4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101.19</v>
      </c>
      <c r="Q26" t="n">
        <v>605.86</v>
      </c>
      <c r="R26" t="n">
        <v>31.07</v>
      </c>
      <c r="S26" t="n">
        <v>21.88</v>
      </c>
      <c r="T26" t="n">
        <v>3552.28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219.6801686495761</v>
      </c>
      <c r="AB26" t="n">
        <v>300.5760983512521</v>
      </c>
      <c r="AC26" t="n">
        <v>271.889537385901</v>
      </c>
      <c r="AD26" t="n">
        <v>219680.1686495761</v>
      </c>
      <c r="AE26" t="n">
        <v>300576.0983512521</v>
      </c>
      <c r="AF26" t="n">
        <v>3.886514591378273e-06</v>
      </c>
      <c r="AG26" t="n">
        <v>6.861979166666667</v>
      </c>
      <c r="AH26" t="n">
        <v>271889.537385901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9.560700000000001</v>
      </c>
      <c r="E27" t="n">
        <v>10.46</v>
      </c>
      <c r="F27" t="n">
        <v>7.25</v>
      </c>
      <c r="G27" t="n">
        <v>39.54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100.14</v>
      </c>
      <c r="Q27" t="n">
        <v>605.88</v>
      </c>
      <c r="R27" t="n">
        <v>29.89</v>
      </c>
      <c r="S27" t="n">
        <v>21.88</v>
      </c>
      <c r="T27" t="n">
        <v>2966.53</v>
      </c>
      <c r="U27" t="n">
        <v>0.73</v>
      </c>
      <c r="V27" t="n">
        <v>0.85</v>
      </c>
      <c r="W27" t="n">
        <v>1.01</v>
      </c>
      <c r="X27" t="n">
        <v>0.19</v>
      </c>
      <c r="Y27" t="n">
        <v>1</v>
      </c>
      <c r="Z27" t="n">
        <v>10</v>
      </c>
      <c r="AA27" t="n">
        <v>218.4184955599893</v>
      </c>
      <c r="AB27" t="n">
        <v>298.8498215689919</v>
      </c>
      <c r="AC27" t="n">
        <v>270.3280140368944</v>
      </c>
      <c r="AD27" t="n">
        <v>218418.4955599892</v>
      </c>
      <c r="AE27" t="n">
        <v>298849.8215689919</v>
      </c>
      <c r="AF27" t="n">
        <v>3.914973876200086e-06</v>
      </c>
      <c r="AG27" t="n">
        <v>6.809895833333333</v>
      </c>
      <c r="AH27" t="n">
        <v>270328.0140368944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9.549799999999999</v>
      </c>
      <c r="E28" t="n">
        <v>10.47</v>
      </c>
      <c r="F28" t="n">
        <v>7.26</v>
      </c>
      <c r="G28" t="n">
        <v>39.61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99.64</v>
      </c>
      <c r="Q28" t="n">
        <v>605.84</v>
      </c>
      <c r="R28" t="n">
        <v>30.51</v>
      </c>
      <c r="S28" t="n">
        <v>21.88</v>
      </c>
      <c r="T28" t="n">
        <v>3275.89</v>
      </c>
      <c r="U28" t="n">
        <v>0.72</v>
      </c>
      <c r="V28" t="n">
        <v>0.85</v>
      </c>
      <c r="W28" t="n">
        <v>1.01</v>
      </c>
      <c r="X28" t="n">
        <v>0.2</v>
      </c>
      <c r="Y28" t="n">
        <v>1</v>
      </c>
      <c r="Z28" t="n">
        <v>10</v>
      </c>
      <c r="AA28" t="n">
        <v>218.2518038538607</v>
      </c>
      <c r="AB28" t="n">
        <v>298.6217466227478</v>
      </c>
      <c r="AC28" t="n">
        <v>270.1217062434146</v>
      </c>
      <c r="AD28" t="n">
        <v>218251.8038538606</v>
      </c>
      <c r="AE28" t="n">
        <v>298621.7466227477</v>
      </c>
      <c r="AF28" t="n">
        <v>3.910510477573356e-06</v>
      </c>
      <c r="AG28" t="n">
        <v>6.81640625</v>
      </c>
      <c r="AH28" t="n">
        <v>270121.7062434145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9.5481</v>
      </c>
      <c r="E29" t="n">
        <v>10.47</v>
      </c>
      <c r="F29" t="n">
        <v>7.26</v>
      </c>
      <c r="G29" t="n">
        <v>39.62</v>
      </c>
      <c r="H29" t="n">
        <v>0.5600000000000001</v>
      </c>
      <c r="I29" t="n">
        <v>11</v>
      </c>
      <c r="J29" t="n">
        <v>244.41</v>
      </c>
      <c r="K29" t="n">
        <v>57.72</v>
      </c>
      <c r="L29" t="n">
        <v>7.75</v>
      </c>
      <c r="M29" t="n">
        <v>9</v>
      </c>
      <c r="N29" t="n">
        <v>58.93</v>
      </c>
      <c r="O29" t="n">
        <v>30377.55</v>
      </c>
      <c r="P29" t="n">
        <v>99.06999999999999</v>
      </c>
      <c r="Q29" t="n">
        <v>605.84</v>
      </c>
      <c r="R29" t="n">
        <v>30.55</v>
      </c>
      <c r="S29" t="n">
        <v>21.88</v>
      </c>
      <c r="T29" t="n">
        <v>3297.22</v>
      </c>
      <c r="U29" t="n">
        <v>0.72</v>
      </c>
      <c r="V29" t="n">
        <v>0.85</v>
      </c>
      <c r="W29" t="n">
        <v>1.01</v>
      </c>
      <c r="X29" t="n">
        <v>0.21</v>
      </c>
      <c r="Y29" t="n">
        <v>1</v>
      </c>
      <c r="Z29" t="n">
        <v>10</v>
      </c>
      <c r="AA29" t="n">
        <v>217.9408037077112</v>
      </c>
      <c r="AB29" t="n">
        <v>298.1962225024282</v>
      </c>
      <c r="AC29" t="n">
        <v>269.7367935479112</v>
      </c>
      <c r="AD29" t="n">
        <v>217940.8037077112</v>
      </c>
      <c r="AE29" t="n">
        <v>298196.2225024282</v>
      </c>
      <c r="AF29" t="n">
        <v>3.90981435118203e-06</v>
      </c>
      <c r="AG29" t="n">
        <v>6.81640625</v>
      </c>
      <c r="AH29" t="n">
        <v>269736.7935479112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9.6172</v>
      </c>
      <c r="E30" t="n">
        <v>10.4</v>
      </c>
      <c r="F30" t="n">
        <v>7.23</v>
      </c>
      <c r="G30" t="n">
        <v>43.4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97.97</v>
      </c>
      <c r="Q30" t="n">
        <v>605.84</v>
      </c>
      <c r="R30" t="n">
        <v>29.6</v>
      </c>
      <c r="S30" t="n">
        <v>21.88</v>
      </c>
      <c r="T30" t="n">
        <v>2828.22</v>
      </c>
      <c r="U30" t="n">
        <v>0.74</v>
      </c>
      <c r="V30" t="n">
        <v>0.86</v>
      </c>
      <c r="W30" t="n">
        <v>1.01</v>
      </c>
      <c r="X30" t="n">
        <v>0.18</v>
      </c>
      <c r="Y30" t="n">
        <v>1</v>
      </c>
      <c r="Z30" t="n">
        <v>10</v>
      </c>
      <c r="AA30" t="n">
        <v>216.674047450034</v>
      </c>
      <c r="AB30" t="n">
        <v>296.4629907053333</v>
      </c>
      <c r="AC30" t="n">
        <v>268.1689789609244</v>
      </c>
      <c r="AD30" t="n">
        <v>216674.047450034</v>
      </c>
      <c r="AE30" t="n">
        <v>296462.9907053332</v>
      </c>
      <c r="AF30" t="n">
        <v>3.938109841558826e-06</v>
      </c>
      <c r="AG30" t="n">
        <v>6.770833333333333</v>
      </c>
      <c r="AH30" t="n">
        <v>268168.9789609244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9.616199999999999</v>
      </c>
      <c r="E31" t="n">
        <v>10.4</v>
      </c>
      <c r="F31" t="n">
        <v>7.23</v>
      </c>
      <c r="G31" t="n">
        <v>43.41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8</v>
      </c>
      <c r="N31" t="n">
        <v>59.32</v>
      </c>
      <c r="O31" t="n">
        <v>30486.64</v>
      </c>
      <c r="P31" t="n">
        <v>97.34</v>
      </c>
      <c r="Q31" t="n">
        <v>605.84</v>
      </c>
      <c r="R31" t="n">
        <v>29.7</v>
      </c>
      <c r="S31" t="n">
        <v>21.88</v>
      </c>
      <c r="T31" t="n">
        <v>2878.92</v>
      </c>
      <c r="U31" t="n">
        <v>0.74</v>
      </c>
      <c r="V31" t="n">
        <v>0.85</v>
      </c>
      <c r="W31" t="n">
        <v>1</v>
      </c>
      <c r="X31" t="n">
        <v>0.18</v>
      </c>
      <c r="Y31" t="n">
        <v>1</v>
      </c>
      <c r="Z31" t="n">
        <v>10</v>
      </c>
      <c r="AA31" t="n">
        <v>216.3254589820821</v>
      </c>
      <c r="AB31" t="n">
        <v>295.9860365848439</v>
      </c>
      <c r="AC31" t="n">
        <v>267.7375446722851</v>
      </c>
      <c r="AD31" t="n">
        <v>216325.4589820821</v>
      </c>
      <c r="AE31" t="n">
        <v>295986.0365848439</v>
      </c>
      <c r="AF31" t="n">
        <v>3.937700355446281e-06</v>
      </c>
      <c r="AG31" t="n">
        <v>6.770833333333333</v>
      </c>
      <c r="AH31" t="n">
        <v>267737.5446722851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9.6113</v>
      </c>
      <c r="E32" t="n">
        <v>10.4</v>
      </c>
      <c r="F32" t="n">
        <v>7.24</v>
      </c>
      <c r="G32" t="n">
        <v>43.44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8</v>
      </c>
      <c r="N32" t="n">
        <v>59.51</v>
      </c>
      <c r="O32" t="n">
        <v>30541.29</v>
      </c>
      <c r="P32" t="n">
        <v>96.58</v>
      </c>
      <c r="Q32" t="n">
        <v>605.88</v>
      </c>
      <c r="R32" t="n">
        <v>29.85</v>
      </c>
      <c r="S32" t="n">
        <v>21.88</v>
      </c>
      <c r="T32" t="n">
        <v>2951.48</v>
      </c>
      <c r="U32" t="n">
        <v>0.73</v>
      </c>
      <c r="V32" t="n">
        <v>0.85</v>
      </c>
      <c r="W32" t="n">
        <v>1</v>
      </c>
      <c r="X32" t="n">
        <v>0.18</v>
      </c>
      <c r="Y32" t="n">
        <v>1</v>
      </c>
      <c r="Z32" t="n">
        <v>10</v>
      </c>
      <c r="AA32" t="n">
        <v>215.9628099043844</v>
      </c>
      <c r="AB32" t="n">
        <v>295.48984411779</v>
      </c>
      <c r="AC32" t="n">
        <v>267.2887081178762</v>
      </c>
      <c r="AD32" t="n">
        <v>215962.8099043845</v>
      </c>
      <c r="AE32" t="n">
        <v>295489.84411779</v>
      </c>
      <c r="AF32" t="n">
        <v>3.935693873494816e-06</v>
      </c>
      <c r="AG32" t="n">
        <v>6.770833333333333</v>
      </c>
      <c r="AH32" t="n">
        <v>267288.7081178762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9.672499999999999</v>
      </c>
      <c r="E33" t="n">
        <v>10.34</v>
      </c>
      <c r="F33" t="n">
        <v>7.22</v>
      </c>
      <c r="G33" t="n">
        <v>48.13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7</v>
      </c>
      <c r="N33" t="n">
        <v>59.7</v>
      </c>
      <c r="O33" t="n">
        <v>30596.01</v>
      </c>
      <c r="P33" t="n">
        <v>95.88</v>
      </c>
      <c r="Q33" t="n">
        <v>605.84</v>
      </c>
      <c r="R33" t="n">
        <v>29.28</v>
      </c>
      <c r="S33" t="n">
        <v>21.88</v>
      </c>
      <c r="T33" t="n">
        <v>2671.8</v>
      </c>
      <c r="U33" t="n">
        <v>0.75</v>
      </c>
      <c r="V33" t="n">
        <v>0.86</v>
      </c>
      <c r="W33" t="n">
        <v>1</v>
      </c>
      <c r="X33" t="n">
        <v>0.16</v>
      </c>
      <c r="Y33" t="n">
        <v>1</v>
      </c>
      <c r="Z33" t="n">
        <v>10</v>
      </c>
      <c r="AA33" t="n">
        <v>215.0329857296157</v>
      </c>
      <c r="AB33" t="n">
        <v>294.2176176609247</v>
      </c>
      <c r="AC33" t="n">
        <v>266.1379011684726</v>
      </c>
      <c r="AD33" t="n">
        <v>215032.9857296158</v>
      </c>
      <c r="AE33" t="n">
        <v>294217.6176609247</v>
      </c>
      <c r="AF33" t="n">
        <v>3.960754423582513e-06</v>
      </c>
      <c r="AG33" t="n">
        <v>6.731770833333333</v>
      </c>
      <c r="AH33" t="n">
        <v>266137.9011684726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9.673299999999999</v>
      </c>
      <c r="E34" t="n">
        <v>10.34</v>
      </c>
      <c r="F34" t="n">
        <v>7.22</v>
      </c>
      <c r="G34" t="n">
        <v>48.13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7</v>
      </c>
      <c r="N34" t="n">
        <v>59.9</v>
      </c>
      <c r="O34" t="n">
        <v>30650.8</v>
      </c>
      <c r="P34" t="n">
        <v>95.86</v>
      </c>
      <c r="Q34" t="n">
        <v>605.84</v>
      </c>
      <c r="R34" t="n">
        <v>29.14</v>
      </c>
      <c r="S34" t="n">
        <v>21.88</v>
      </c>
      <c r="T34" t="n">
        <v>2602.15</v>
      </c>
      <c r="U34" t="n">
        <v>0.75</v>
      </c>
      <c r="V34" t="n">
        <v>0.86</v>
      </c>
      <c r="W34" t="n">
        <v>1.01</v>
      </c>
      <c r="X34" t="n">
        <v>0.16</v>
      </c>
      <c r="Y34" t="n">
        <v>1</v>
      </c>
      <c r="Z34" t="n">
        <v>10</v>
      </c>
      <c r="AA34" t="n">
        <v>215.0155566930621</v>
      </c>
      <c r="AB34" t="n">
        <v>294.1937704841972</v>
      </c>
      <c r="AC34" t="n">
        <v>266.1163299328223</v>
      </c>
      <c r="AD34" t="n">
        <v>215015.5566930621</v>
      </c>
      <c r="AE34" t="n">
        <v>294193.7704841972</v>
      </c>
      <c r="AF34" t="n">
        <v>3.961082012472548e-06</v>
      </c>
      <c r="AG34" t="n">
        <v>6.731770833333333</v>
      </c>
      <c r="AH34" t="n">
        <v>266116.3299328223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9.6709</v>
      </c>
      <c r="E35" t="n">
        <v>10.34</v>
      </c>
      <c r="F35" t="n">
        <v>7.22</v>
      </c>
      <c r="G35" t="n">
        <v>48.14</v>
      </c>
      <c r="H35" t="n">
        <v>0.67</v>
      </c>
      <c r="I35" t="n">
        <v>9</v>
      </c>
      <c r="J35" t="n">
        <v>247.07</v>
      </c>
      <c r="K35" t="n">
        <v>57.72</v>
      </c>
      <c r="L35" t="n">
        <v>9.25</v>
      </c>
      <c r="M35" t="n">
        <v>7</v>
      </c>
      <c r="N35" t="n">
        <v>60.09</v>
      </c>
      <c r="O35" t="n">
        <v>30705.66</v>
      </c>
      <c r="P35" t="n">
        <v>94.63</v>
      </c>
      <c r="Q35" t="n">
        <v>605.84</v>
      </c>
      <c r="R35" t="n">
        <v>29.25</v>
      </c>
      <c r="S35" t="n">
        <v>21.88</v>
      </c>
      <c r="T35" t="n">
        <v>2656.94</v>
      </c>
      <c r="U35" t="n">
        <v>0.75</v>
      </c>
      <c r="V35" t="n">
        <v>0.86</v>
      </c>
      <c r="W35" t="n">
        <v>1</v>
      </c>
      <c r="X35" t="n">
        <v>0.16</v>
      </c>
      <c r="Y35" t="n">
        <v>1</v>
      </c>
      <c r="Z35" t="n">
        <v>10</v>
      </c>
      <c r="AA35" t="n">
        <v>214.341950360334</v>
      </c>
      <c r="AB35" t="n">
        <v>293.2721125823449</v>
      </c>
      <c r="AC35" t="n">
        <v>265.2826337675675</v>
      </c>
      <c r="AD35" t="n">
        <v>214341.950360334</v>
      </c>
      <c r="AE35" t="n">
        <v>293272.1125823449</v>
      </c>
      <c r="AF35" t="n">
        <v>3.960099245802443e-06</v>
      </c>
      <c r="AG35" t="n">
        <v>6.731770833333333</v>
      </c>
      <c r="AH35" t="n">
        <v>265282.6337675675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9.663399999999999</v>
      </c>
      <c r="E36" t="n">
        <v>10.35</v>
      </c>
      <c r="F36" t="n">
        <v>7.23</v>
      </c>
      <c r="G36" t="n">
        <v>48.2</v>
      </c>
      <c r="H36" t="n">
        <v>0.68</v>
      </c>
      <c r="I36" t="n">
        <v>9</v>
      </c>
      <c r="J36" t="n">
        <v>247.51</v>
      </c>
      <c r="K36" t="n">
        <v>57.72</v>
      </c>
      <c r="L36" t="n">
        <v>9.5</v>
      </c>
      <c r="M36" t="n">
        <v>7</v>
      </c>
      <c r="N36" t="n">
        <v>60.29</v>
      </c>
      <c r="O36" t="n">
        <v>30760.6</v>
      </c>
      <c r="P36" t="n">
        <v>93.73999999999999</v>
      </c>
      <c r="Q36" t="n">
        <v>605.86</v>
      </c>
      <c r="R36" t="n">
        <v>29.41</v>
      </c>
      <c r="S36" t="n">
        <v>21.88</v>
      </c>
      <c r="T36" t="n">
        <v>2737.9</v>
      </c>
      <c r="U36" t="n">
        <v>0.74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213.9269526460169</v>
      </c>
      <c r="AB36" t="n">
        <v>292.7042944012096</v>
      </c>
      <c r="AC36" t="n">
        <v>264.7690073567017</v>
      </c>
      <c r="AD36" t="n">
        <v>213926.9526460169</v>
      </c>
      <c r="AE36" t="n">
        <v>292704.2944012096</v>
      </c>
      <c r="AF36" t="n">
        <v>3.957028099958362e-06</v>
      </c>
      <c r="AG36" t="n">
        <v>6.73828125</v>
      </c>
      <c r="AH36" t="n">
        <v>264769.0073567017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9.7395</v>
      </c>
      <c r="E37" t="n">
        <v>10.27</v>
      </c>
      <c r="F37" t="n">
        <v>7.19</v>
      </c>
      <c r="G37" t="n">
        <v>53.96</v>
      </c>
      <c r="H37" t="n">
        <v>0.7</v>
      </c>
      <c r="I37" t="n">
        <v>8</v>
      </c>
      <c r="J37" t="n">
        <v>247.96</v>
      </c>
      <c r="K37" t="n">
        <v>57.72</v>
      </c>
      <c r="L37" t="n">
        <v>9.75</v>
      </c>
      <c r="M37" t="n">
        <v>6</v>
      </c>
      <c r="N37" t="n">
        <v>60.48</v>
      </c>
      <c r="O37" t="n">
        <v>30815.6</v>
      </c>
      <c r="P37" t="n">
        <v>93.2</v>
      </c>
      <c r="Q37" t="n">
        <v>605.88</v>
      </c>
      <c r="R37" t="n">
        <v>28.43</v>
      </c>
      <c r="S37" t="n">
        <v>21.88</v>
      </c>
      <c r="T37" t="n">
        <v>2249.8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212.9360454211854</v>
      </c>
      <c r="AB37" t="n">
        <v>291.3484914204544</v>
      </c>
      <c r="AC37" t="n">
        <v>263.5426003095479</v>
      </c>
      <c r="AD37" t="n">
        <v>212936.0454211854</v>
      </c>
      <c r="AE37" t="n">
        <v>291348.4914204543</v>
      </c>
      <c r="AF37" t="n">
        <v>3.988189993122965e-06</v>
      </c>
      <c r="AG37" t="n">
        <v>6.686197916666667</v>
      </c>
      <c r="AH37" t="n">
        <v>263542.6003095479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9.7498</v>
      </c>
      <c r="E38" t="n">
        <v>10.26</v>
      </c>
      <c r="F38" t="n">
        <v>7.18</v>
      </c>
      <c r="G38" t="n">
        <v>53.88</v>
      </c>
      <c r="H38" t="n">
        <v>0.72</v>
      </c>
      <c r="I38" t="n">
        <v>8</v>
      </c>
      <c r="J38" t="n">
        <v>248.4</v>
      </c>
      <c r="K38" t="n">
        <v>57.72</v>
      </c>
      <c r="L38" t="n">
        <v>10</v>
      </c>
      <c r="M38" t="n">
        <v>6</v>
      </c>
      <c r="N38" t="n">
        <v>60.68</v>
      </c>
      <c r="O38" t="n">
        <v>30870.67</v>
      </c>
      <c r="P38" t="n">
        <v>92.28</v>
      </c>
      <c r="Q38" t="n">
        <v>605.91</v>
      </c>
      <c r="R38" t="n">
        <v>28.05</v>
      </c>
      <c r="S38" t="n">
        <v>21.88</v>
      </c>
      <c r="T38" t="n">
        <v>2062.33</v>
      </c>
      <c r="U38" t="n">
        <v>0.78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212.3173260298543</v>
      </c>
      <c r="AB38" t="n">
        <v>290.5019322532625</v>
      </c>
      <c r="AC38" t="n">
        <v>262.7768355611193</v>
      </c>
      <c r="AD38" t="n">
        <v>212317.3260298543</v>
      </c>
      <c r="AE38" t="n">
        <v>290501.9322532624</v>
      </c>
      <c r="AF38" t="n">
        <v>3.992407700082169e-06</v>
      </c>
      <c r="AG38" t="n">
        <v>6.6796875</v>
      </c>
      <c r="AH38" t="n">
        <v>262776.8355611193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9.742100000000001</v>
      </c>
      <c r="E39" t="n">
        <v>10.26</v>
      </c>
      <c r="F39" t="n">
        <v>7.19</v>
      </c>
      <c r="G39" t="n">
        <v>53.94</v>
      </c>
      <c r="H39" t="n">
        <v>0.73</v>
      </c>
      <c r="I39" t="n">
        <v>8</v>
      </c>
      <c r="J39" t="n">
        <v>248.85</v>
      </c>
      <c r="K39" t="n">
        <v>57.72</v>
      </c>
      <c r="L39" t="n">
        <v>10.25</v>
      </c>
      <c r="M39" t="n">
        <v>6</v>
      </c>
      <c r="N39" t="n">
        <v>60.88</v>
      </c>
      <c r="O39" t="n">
        <v>30925.82</v>
      </c>
      <c r="P39" t="n">
        <v>91.29000000000001</v>
      </c>
      <c r="Q39" t="n">
        <v>605.84</v>
      </c>
      <c r="R39" t="n">
        <v>28.25</v>
      </c>
      <c r="S39" t="n">
        <v>21.88</v>
      </c>
      <c r="T39" t="n">
        <v>2160.02</v>
      </c>
      <c r="U39" t="n">
        <v>0.77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211.8497396468715</v>
      </c>
      <c r="AB39" t="n">
        <v>289.8621599356103</v>
      </c>
      <c r="AC39" t="n">
        <v>262.1981222155376</v>
      </c>
      <c r="AD39" t="n">
        <v>211849.7396468715</v>
      </c>
      <c r="AE39" t="n">
        <v>289862.1599356103</v>
      </c>
      <c r="AF39" t="n">
        <v>3.989254657015581e-06</v>
      </c>
      <c r="AG39" t="n">
        <v>6.6796875</v>
      </c>
      <c r="AH39" t="n">
        <v>262198.1222155376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9.7416</v>
      </c>
      <c r="E40" t="n">
        <v>10.27</v>
      </c>
      <c r="F40" t="n">
        <v>7.19</v>
      </c>
      <c r="G40" t="n">
        <v>53.94</v>
      </c>
      <c r="H40" t="n">
        <v>0.75</v>
      </c>
      <c r="I40" t="n">
        <v>8</v>
      </c>
      <c r="J40" t="n">
        <v>249.3</v>
      </c>
      <c r="K40" t="n">
        <v>57.72</v>
      </c>
      <c r="L40" t="n">
        <v>10.5</v>
      </c>
      <c r="M40" t="n">
        <v>6</v>
      </c>
      <c r="N40" t="n">
        <v>61.07</v>
      </c>
      <c r="O40" t="n">
        <v>30981.04</v>
      </c>
      <c r="P40" t="n">
        <v>90.84</v>
      </c>
      <c r="Q40" t="n">
        <v>605.88</v>
      </c>
      <c r="R40" t="n">
        <v>28.31</v>
      </c>
      <c r="S40" t="n">
        <v>21.88</v>
      </c>
      <c r="T40" t="n">
        <v>2191.06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211.6020262555188</v>
      </c>
      <c r="AB40" t="n">
        <v>289.5232275452183</v>
      </c>
      <c r="AC40" t="n">
        <v>261.8915370567898</v>
      </c>
      <c r="AD40" t="n">
        <v>211602.0262555188</v>
      </c>
      <c r="AE40" t="n">
        <v>289523.2275452183</v>
      </c>
      <c r="AF40" t="n">
        <v>3.989049913959308e-06</v>
      </c>
      <c r="AG40" t="n">
        <v>6.686197916666667</v>
      </c>
      <c r="AH40" t="n">
        <v>261891.5370567898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9.8063</v>
      </c>
      <c r="E41" t="n">
        <v>10.2</v>
      </c>
      <c r="F41" t="n">
        <v>7.17</v>
      </c>
      <c r="G41" t="n">
        <v>61.45</v>
      </c>
      <c r="H41" t="n">
        <v>0.77</v>
      </c>
      <c r="I41" t="n">
        <v>7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89.27</v>
      </c>
      <c r="Q41" t="n">
        <v>605.84</v>
      </c>
      <c r="R41" t="n">
        <v>27.67</v>
      </c>
      <c r="S41" t="n">
        <v>21.88</v>
      </c>
      <c r="T41" t="n">
        <v>1878.05</v>
      </c>
      <c r="U41" t="n">
        <v>0.79</v>
      </c>
      <c r="V41" t="n">
        <v>0.86</v>
      </c>
      <c r="W41" t="n">
        <v>1</v>
      </c>
      <c r="X41" t="n">
        <v>0.11</v>
      </c>
      <c r="Y41" t="n">
        <v>1</v>
      </c>
      <c r="Z41" t="n">
        <v>10</v>
      </c>
      <c r="AA41" t="n">
        <v>210.2038661542535</v>
      </c>
      <c r="AB41" t="n">
        <v>287.6102032121976</v>
      </c>
      <c r="AC41" t="n">
        <v>260.1610890811655</v>
      </c>
      <c r="AD41" t="n">
        <v>210203.8661542535</v>
      </c>
      <c r="AE41" t="n">
        <v>287610.2032121976</v>
      </c>
      <c r="AF41" t="n">
        <v>4.01554366544091e-06</v>
      </c>
      <c r="AG41" t="n">
        <v>6.640625</v>
      </c>
      <c r="AH41" t="n">
        <v>260161.0890811656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9.7973</v>
      </c>
      <c r="E42" t="n">
        <v>10.21</v>
      </c>
      <c r="F42" t="n">
        <v>7.18</v>
      </c>
      <c r="G42" t="n">
        <v>61.54</v>
      </c>
      <c r="H42" t="n">
        <v>0.78</v>
      </c>
      <c r="I42" t="n">
        <v>7</v>
      </c>
      <c r="J42" t="n">
        <v>250.2</v>
      </c>
      <c r="K42" t="n">
        <v>57.72</v>
      </c>
      <c r="L42" t="n">
        <v>11</v>
      </c>
      <c r="M42" t="n">
        <v>5</v>
      </c>
      <c r="N42" t="n">
        <v>61.47</v>
      </c>
      <c r="O42" t="n">
        <v>31091.69</v>
      </c>
      <c r="P42" t="n">
        <v>89.47</v>
      </c>
      <c r="Q42" t="n">
        <v>605.9</v>
      </c>
      <c r="R42" t="n">
        <v>27.94</v>
      </c>
      <c r="S42" t="n">
        <v>21.88</v>
      </c>
      <c r="T42" t="n">
        <v>2012.86</v>
      </c>
      <c r="U42" t="n">
        <v>0.78</v>
      </c>
      <c r="V42" t="n">
        <v>0.86</v>
      </c>
      <c r="W42" t="n">
        <v>1</v>
      </c>
      <c r="X42" t="n">
        <v>0.12</v>
      </c>
      <c r="Y42" t="n">
        <v>1</v>
      </c>
      <c r="Z42" t="n">
        <v>10</v>
      </c>
      <c r="AA42" t="n">
        <v>210.4075152442538</v>
      </c>
      <c r="AB42" t="n">
        <v>287.8888448814998</v>
      </c>
      <c r="AC42" t="n">
        <v>260.4131375806256</v>
      </c>
      <c r="AD42" t="n">
        <v>210407.5152442538</v>
      </c>
      <c r="AE42" t="n">
        <v>287888.8448814998</v>
      </c>
      <c r="AF42" t="n">
        <v>4.011858290428013e-06</v>
      </c>
      <c r="AG42" t="n">
        <v>6.647135416666667</v>
      </c>
      <c r="AH42" t="n">
        <v>260413.1375806257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9.7935</v>
      </c>
      <c r="E43" t="n">
        <v>10.21</v>
      </c>
      <c r="F43" t="n">
        <v>7.18</v>
      </c>
      <c r="G43" t="n">
        <v>61.57</v>
      </c>
      <c r="H43" t="n">
        <v>0.8</v>
      </c>
      <c r="I43" t="n">
        <v>7</v>
      </c>
      <c r="J43" t="n">
        <v>250.65</v>
      </c>
      <c r="K43" t="n">
        <v>57.72</v>
      </c>
      <c r="L43" t="n">
        <v>11.25</v>
      </c>
      <c r="M43" t="n">
        <v>4</v>
      </c>
      <c r="N43" t="n">
        <v>61.67</v>
      </c>
      <c r="O43" t="n">
        <v>31147.12</v>
      </c>
      <c r="P43" t="n">
        <v>89.89</v>
      </c>
      <c r="Q43" t="n">
        <v>605.84</v>
      </c>
      <c r="R43" t="n">
        <v>28.1</v>
      </c>
      <c r="S43" t="n">
        <v>21.88</v>
      </c>
      <c r="T43" t="n">
        <v>2090.81</v>
      </c>
      <c r="U43" t="n">
        <v>0.78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210.6680852312928</v>
      </c>
      <c r="AB43" t="n">
        <v>288.2453682333028</v>
      </c>
      <c r="AC43" t="n">
        <v>260.7356348441164</v>
      </c>
      <c r="AD43" t="n">
        <v>210668.0852312928</v>
      </c>
      <c r="AE43" t="n">
        <v>288245.3682333028</v>
      </c>
      <c r="AF43" t="n">
        <v>4.010302243200345e-06</v>
      </c>
      <c r="AG43" t="n">
        <v>6.647135416666667</v>
      </c>
      <c r="AH43" t="n">
        <v>260735.6348441164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9.794600000000001</v>
      </c>
      <c r="E44" t="n">
        <v>10.21</v>
      </c>
      <c r="F44" t="n">
        <v>7.18</v>
      </c>
      <c r="G44" t="n">
        <v>61.56</v>
      </c>
      <c r="H44" t="n">
        <v>0.8100000000000001</v>
      </c>
      <c r="I44" t="n">
        <v>7</v>
      </c>
      <c r="J44" t="n">
        <v>251.1</v>
      </c>
      <c r="K44" t="n">
        <v>57.72</v>
      </c>
      <c r="L44" t="n">
        <v>11.5</v>
      </c>
      <c r="M44" t="n">
        <v>3</v>
      </c>
      <c r="N44" t="n">
        <v>61.87</v>
      </c>
      <c r="O44" t="n">
        <v>31202.63</v>
      </c>
      <c r="P44" t="n">
        <v>89.48999999999999</v>
      </c>
      <c r="Q44" t="n">
        <v>605.84</v>
      </c>
      <c r="R44" t="n">
        <v>28.06</v>
      </c>
      <c r="S44" t="n">
        <v>21.88</v>
      </c>
      <c r="T44" t="n">
        <v>2072.23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210.4379433074599</v>
      </c>
      <c r="AB44" t="n">
        <v>287.9304778999697</v>
      </c>
      <c r="AC44" t="n">
        <v>260.4507972022451</v>
      </c>
      <c r="AD44" t="n">
        <v>210437.9433074599</v>
      </c>
      <c r="AE44" t="n">
        <v>287930.4778999697</v>
      </c>
      <c r="AF44" t="n">
        <v>4.010752677924144e-06</v>
      </c>
      <c r="AG44" t="n">
        <v>6.647135416666667</v>
      </c>
      <c r="AH44" t="n">
        <v>260450.7972022451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9.797800000000001</v>
      </c>
      <c r="E45" t="n">
        <v>10.21</v>
      </c>
      <c r="F45" t="n">
        <v>7.18</v>
      </c>
      <c r="G45" t="n">
        <v>61.53</v>
      </c>
      <c r="H45" t="n">
        <v>0.83</v>
      </c>
      <c r="I45" t="n">
        <v>7</v>
      </c>
      <c r="J45" t="n">
        <v>251.55</v>
      </c>
      <c r="K45" t="n">
        <v>57.72</v>
      </c>
      <c r="L45" t="n">
        <v>11.75</v>
      </c>
      <c r="M45" t="n">
        <v>3</v>
      </c>
      <c r="N45" t="n">
        <v>62.07</v>
      </c>
      <c r="O45" t="n">
        <v>31258.21</v>
      </c>
      <c r="P45" t="n">
        <v>89.53</v>
      </c>
      <c r="Q45" t="n">
        <v>605.84</v>
      </c>
      <c r="R45" t="n">
        <v>27.84</v>
      </c>
      <c r="S45" t="n">
        <v>21.88</v>
      </c>
      <c r="T45" t="n">
        <v>1961.6</v>
      </c>
      <c r="U45" t="n">
        <v>0.79</v>
      </c>
      <c r="V45" t="n">
        <v>0.86</v>
      </c>
      <c r="W45" t="n">
        <v>1</v>
      </c>
      <c r="X45" t="n">
        <v>0.12</v>
      </c>
      <c r="Y45" t="n">
        <v>1</v>
      </c>
      <c r="Z45" t="n">
        <v>10</v>
      </c>
      <c r="AA45" t="n">
        <v>210.4372649885115</v>
      </c>
      <c r="AB45" t="n">
        <v>287.9295497940592</v>
      </c>
      <c r="AC45" t="n">
        <v>260.4499576734601</v>
      </c>
      <c r="AD45" t="n">
        <v>210437.2649885115</v>
      </c>
      <c r="AE45" t="n">
        <v>287929.5497940592</v>
      </c>
      <c r="AF45" t="n">
        <v>4.012063033484285e-06</v>
      </c>
      <c r="AG45" t="n">
        <v>6.647135416666667</v>
      </c>
      <c r="AH45" t="n">
        <v>260449.9576734601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9.7895</v>
      </c>
      <c r="E46" t="n">
        <v>10.22</v>
      </c>
      <c r="F46" t="n">
        <v>7.19</v>
      </c>
      <c r="G46" t="n">
        <v>61.6</v>
      </c>
      <c r="H46" t="n">
        <v>0.85</v>
      </c>
      <c r="I46" t="n">
        <v>7</v>
      </c>
      <c r="J46" t="n">
        <v>252</v>
      </c>
      <c r="K46" t="n">
        <v>57.72</v>
      </c>
      <c r="L46" t="n">
        <v>12</v>
      </c>
      <c r="M46" t="n">
        <v>3</v>
      </c>
      <c r="N46" t="n">
        <v>62.27</v>
      </c>
      <c r="O46" t="n">
        <v>31313.87</v>
      </c>
      <c r="P46" t="n">
        <v>88.27</v>
      </c>
      <c r="Q46" t="n">
        <v>605.87</v>
      </c>
      <c r="R46" t="n">
        <v>28.06</v>
      </c>
      <c r="S46" t="n">
        <v>21.88</v>
      </c>
      <c r="T46" t="n">
        <v>2070.15</v>
      </c>
      <c r="U46" t="n">
        <v>0.78</v>
      </c>
      <c r="V46" t="n">
        <v>0.86</v>
      </c>
      <c r="W46" t="n">
        <v>1.01</v>
      </c>
      <c r="X46" t="n">
        <v>0.13</v>
      </c>
      <c r="Y46" t="n">
        <v>1</v>
      </c>
      <c r="Z46" t="n">
        <v>10</v>
      </c>
      <c r="AA46" t="n">
        <v>209.8246680048829</v>
      </c>
      <c r="AB46" t="n">
        <v>287.0913675751873</v>
      </c>
      <c r="AC46" t="n">
        <v>259.691770389161</v>
      </c>
      <c r="AD46" t="n">
        <v>209824.6680048829</v>
      </c>
      <c r="AE46" t="n">
        <v>287091.3675751874</v>
      </c>
      <c r="AF46" t="n">
        <v>4.00866429875017e-06</v>
      </c>
      <c r="AG46" t="n">
        <v>6.653645833333333</v>
      </c>
      <c r="AH46" t="n">
        <v>259691.770389161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9.786300000000001</v>
      </c>
      <c r="E47" t="n">
        <v>10.22</v>
      </c>
      <c r="F47" t="n">
        <v>7.19</v>
      </c>
      <c r="G47" t="n">
        <v>61.63</v>
      </c>
      <c r="H47" t="n">
        <v>0.86</v>
      </c>
      <c r="I47" t="n">
        <v>7</v>
      </c>
      <c r="J47" t="n">
        <v>252.45</v>
      </c>
      <c r="K47" t="n">
        <v>57.72</v>
      </c>
      <c r="L47" t="n">
        <v>12.25</v>
      </c>
      <c r="M47" t="n">
        <v>3</v>
      </c>
      <c r="N47" t="n">
        <v>62.48</v>
      </c>
      <c r="O47" t="n">
        <v>31369.6</v>
      </c>
      <c r="P47" t="n">
        <v>87.95</v>
      </c>
      <c r="Q47" t="n">
        <v>605.91</v>
      </c>
      <c r="R47" t="n">
        <v>28.3</v>
      </c>
      <c r="S47" t="n">
        <v>21.88</v>
      </c>
      <c r="T47" t="n">
        <v>2190.28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209.6694443916354</v>
      </c>
      <c r="AB47" t="n">
        <v>286.8789837795597</v>
      </c>
      <c r="AC47" t="n">
        <v>259.4996562049055</v>
      </c>
      <c r="AD47" t="n">
        <v>209669.4443916354</v>
      </c>
      <c r="AE47" t="n">
        <v>286878.9837795597</v>
      </c>
      <c r="AF47" t="n">
        <v>4.007353943190028e-06</v>
      </c>
      <c r="AG47" t="n">
        <v>6.653645833333333</v>
      </c>
      <c r="AH47" t="n">
        <v>259499.6562049055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9.7882</v>
      </c>
      <c r="E48" t="n">
        <v>10.22</v>
      </c>
      <c r="F48" t="n">
        <v>7.19</v>
      </c>
      <c r="G48" t="n">
        <v>61.62</v>
      </c>
      <c r="H48" t="n">
        <v>0.88</v>
      </c>
      <c r="I48" t="n">
        <v>7</v>
      </c>
      <c r="J48" t="n">
        <v>252.9</v>
      </c>
      <c r="K48" t="n">
        <v>57.72</v>
      </c>
      <c r="L48" t="n">
        <v>12.5</v>
      </c>
      <c r="M48" t="n">
        <v>2</v>
      </c>
      <c r="N48" t="n">
        <v>62.68</v>
      </c>
      <c r="O48" t="n">
        <v>31425.4</v>
      </c>
      <c r="P48" t="n">
        <v>87.59999999999999</v>
      </c>
      <c r="Q48" t="n">
        <v>605.9299999999999</v>
      </c>
      <c r="R48" t="n">
        <v>28.15</v>
      </c>
      <c r="S48" t="n">
        <v>21.88</v>
      </c>
      <c r="T48" t="n">
        <v>2119.18</v>
      </c>
      <c r="U48" t="n">
        <v>0.78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209.4613961346742</v>
      </c>
      <c r="AB48" t="n">
        <v>286.5943229759442</v>
      </c>
      <c r="AC48" t="n">
        <v>259.242163028863</v>
      </c>
      <c r="AD48" t="n">
        <v>209461.3961346742</v>
      </c>
      <c r="AE48" t="n">
        <v>286594.3229759443</v>
      </c>
      <c r="AF48" t="n">
        <v>4.008131966803861e-06</v>
      </c>
      <c r="AG48" t="n">
        <v>6.653645833333333</v>
      </c>
      <c r="AH48" t="n">
        <v>259242.163028863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9.792199999999999</v>
      </c>
      <c r="E49" t="n">
        <v>10.21</v>
      </c>
      <c r="F49" t="n">
        <v>7.18</v>
      </c>
      <c r="G49" t="n">
        <v>61.58</v>
      </c>
      <c r="H49" t="n">
        <v>0.9</v>
      </c>
      <c r="I49" t="n">
        <v>7</v>
      </c>
      <c r="J49" t="n">
        <v>253.35</v>
      </c>
      <c r="K49" t="n">
        <v>57.72</v>
      </c>
      <c r="L49" t="n">
        <v>12.75</v>
      </c>
      <c r="M49" t="n">
        <v>1</v>
      </c>
      <c r="N49" t="n">
        <v>62.88</v>
      </c>
      <c r="O49" t="n">
        <v>31481.28</v>
      </c>
      <c r="P49" t="n">
        <v>87.3</v>
      </c>
      <c r="Q49" t="n">
        <v>605.9400000000001</v>
      </c>
      <c r="R49" t="n">
        <v>28.06</v>
      </c>
      <c r="S49" t="n">
        <v>21.88</v>
      </c>
      <c r="T49" t="n">
        <v>2073.28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209.2380448189092</v>
      </c>
      <c r="AB49" t="n">
        <v>286.2887238521502</v>
      </c>
      <c r="AC49" t="n">
        <v>258.9657298565327</v>
      </c>
      <c r="AD49" t="n">
        <v>209238.0448189092</v>
      </c>
      <c r="AE49" t="n">
        <v>286288.7238521501</v>
      </c>
      <c r="AF49" t="n">
        <v>4.009769911254038e-06</v>
      </c>
      <c r="AG49" t="n">
        <v>6.647135416666667</v>
      </c>
      <c r="AH49" t="n">
        <v>258965.7298565326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9.792199999999999</v>
      </c>
      <c r="E50" t="n">
        <v>10.21</v>
      </c>
      <c r="F50" t="n">
        <v>7.18</v>
      </c>
      <c r="G50" t="n">
        <v>61.58</v>
      </c>
      <c r="H50" t="n">
        <v>0.91</v>
      </c>
      <c r="I50" t="n">
        <v>7</v>
      </c>
      <c r="J50" t="n">
        <v>253.81</v>
      </c>
      <c r="K50" t="n">
        <v>57.72</v>
      </c>
      <c r="L50" t="n">
        <v>13</v>
      </c>
      <c r="M50" t="n">
        <v>1</v>
      </c>
      <c r="N50" t="n">
        <v>63.08</v>
      </c>
      <c r="O50" t="n">
        <v>31537.23</v>
      </c>
      <c r="P50" t="n">
        <v>87.09999999999999</v>
      </c>
      <c r="Q50" t="n">
        <v>605.9400000000001</v>
      </c>
      <c r="R50" t="n">
        <v>28.04</v>
      </c>
      <c r="S50" t="n">
        <v>21.88</v>
      </c>
      <c r="T50" t="n">
        <v>2060.86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209.126895974585</v>
      </c>
      <c r="AB50" t="n">
        <v>286.1366450998049</v>
      </c>
      <c r="AC50" t="n">
        <v>258.8281652868673</v>
      </c>
      <c r="AD50" t="n">
        <v>209126.895974585</v>
      </c>
      <c r="AE50" t="n">
        <v>286136.6450998049</v>
      </c>
      <c r="AF50" t="n">
        <v>4.009769911254038e-06</v>
      </c>
      <c r="AG50" t="n">
        <v>6.647135416666667</v>
      </c>
      <c r="AH50" t="n">
        <v>258828.1652868673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9.7887</v>
      </c>
      <c r="E51" t="n">
        <v>10.22</v>
      </c>
      <c r="F51" t="n">
        <v>7.19</v>
      </c>
      <c r="G51" t="n">
        <v>61.61</v>
      </c>
      <c r="H51" t="n">
        <v>0.93</v>
      </c>
      <c r="I51" t="n">
        <v>7</v>
      </c>
      <c r="J51" t="n">
        <v>254.26</v>
      </c>
      <c r="K51" t="n">
        <v>57.72</v>
      </c>
      <c r="L51" t="n">
        <v>13.25</v>
      </c>
      <c r="M51" t="n">
        <v>0</v>
      </c>
      <c r="N51" t="n">
        <v>63.29</v>
      </c>
      <c r="O51" t="n">
        <v>31593.26</v>
      </c>
      <c r="P51" t="n">
        <v>87.22</v>
      </c>
      <c r="Q51" t="n">
        <v>605.9400000000001</v>
      </c>
      <c r="R51" t="n">
        <v>28.03</v>
      </c>
      <c r="S51" t="n">
        <v>21.88</v>
      </c>
      <c r="T51" t="n">
        <v>2055.36</v>
      </c>
      <c r="U51" t="n">
        <v>0.78</v>
      </c>
      <c r="V51" t="n">
        <v>0.86</v>
      </c>
      <c r="W51" t="n">
        <v>1.01</v>
      </c>
      <c r="X51" t="n">
        <v>0.13</v>
      </c>
      <c r="Y51" t="n">
        <v>1</v>
      </c>
      <c r="Z51" t="n">
        <v>10</v>
      </c>
      <c r="AA51" t="n">
        <v>209.2466069731288</v>
      </c>
      <c r="AB51" t="n">
        <v>286.3004389692891</v>
      </c>
      <c r="AC51" t="n">
        <v>258.9763268993341</v>
      </c>
      <c r="AD51" t="n">
        <v>209246.6069731289</v>
      </c>
      <c r="AE51" t="n">
        <v>286300.4389692891</v>
      </c>
      <c r="AF51" t="n">
        <v>4.008336709860133e-06</v>
      </c>
      <c r="AG51" t="n">
        <v>6.653645833333333</v>
      </c>
      <c r="AH51" t="n">
        <v>258976.3268993341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5.217</v>
      </c>
      <c r="E2" t="n">
        <v>19.17</v>
      </c>
      <c r="F2" t="n">
        <v>9.59</v>
      </c>
      <c r="G2" t="n">
        <v>4.68</v>
      </c>
      <c r="H2" t="n">
        <v>0.06</v>
      </c>
      <c r="I2" t="n">
        <v>123</v>
      </c>
      <c r="J2" t="n">
        <v>285.18</v>
      </c>
      <c r="K2" t="n">
        <v>61.2</v>
      </c>
      <c r="L2" t="n">
        <v>1</v>
      </c>
      <c r="M2" t="n">
        <v>121</v>
      </c>
      <c r="N2" t="n">
        <v>77.98</v>
      </c>
      <c r="O2" t="n">
        <v>35406.83</v>
      </c>
      <c r="P2" t="n">
        <v>169.46</v>
      </c>
      <c r="Q2" t="n">
        <v>606.38</v>
      </c>
      <c r="R2" t="n">
        <v>103.39</v>
      </c>
      <c r="S2" t="n">
        <v>21.88</v>
      </c>
      <c r="T2" t="n">
        <v>39158.88</v>
      </c>
      <c r="U2" t="n">
        <v>0.21</v>
      </c>
      <c r="V2" t="n">
        <v>0.65</v>
      </c>
      <c r="W2" t="n">
        <v>1.19</v>
      </c>
      <c r="X2" t="n">
        <v>2.53</v>
      </c>
      <c r="Y2" t="n">
        <v>1</v>
      </c>
      <c r="Z2" t="n">
        <v>10</v>
      </c>
      <c r="AA2" t="n">
        <v>481.5408920836551</v>
      </c>
      <c r="AB2" t="n">
        <v>658.8654926336843</v>
      </c>
      <c r="AC2" t="n">
        <v>595.9842947402515</v>
      </c>
      <c r="AD2" t="n">
        <v>481540.8920836551</v>
      </c>
      <c r="AE2" t="n">
        <v>658865.4926336843</v>
      </c>
      <c r="AF2" t="n">
        <v>2.019163349581152e-06</v>
      </c>
      <c r="AG2" t="n">
        <v>12.48046875</v>
      </c>
      <c r="AH2" t="n">
        <v>595984.2947402515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5.9367</v>
      </c>
      <c r="E3" t="n">
        <v>16.84</v>
      </c>
      <c r="F3" t="n">
        <v>8.94</v>
      </c>
      <c r="G3" t="n">
        <v>5.83</v>
      </c>
      <c r="H3" t="n">
        <v>0.08</v>
      </c>
      <c r="I3" t="n">
        <v>92</v>
      </c>
      <c r="J3" t="n">
        <v>285.68</v>
      </c>
      <c r="K3" t="n">
        <v>61.2</v>
      </c>
      <c r="L3" t="n">
        <v>1.25</v>
      </c>
      <c r="M3" t="n">
        <v>90</v>
      </c>
      <c r="N3" t="n">
        <v>78.23999999999999</v>
      </c>
      <c r="O3" t="n">
        <v>35468.6</v>
      </c>
      <c r="P3" t="n">
        <v>157.48</v>
      </c>
      <c r="Q3" t="n">
        <v>606.26</v>
      </c>
      <c r="R3" t="n">
        <v>82.76000000000001</v>
      </c>
      <c r="S3" t="n">
        <v>21.88</v>
      </c>
      <c r="T3" t="n">
        <v>28997.4</v>
      </c>
      <c r="U3" t="n">
        <v>0.26</v>
      </c>
      <c r="V3" t="n">
        <v>0.6899999999999999</v>
      </c>
      <c r="W3" t="n">
        <v>1.14</v>
      </c>
      <c r="X3" t="n">
        <v>1.88</v>
      </c>
      <c r="Y3" t="n">
        <v>1</v>
      </c>
      <c r="Z3" t="n">
        <v>10</v>
      </c>
      <c r="AA3" t="n">
        <v>412.9735392442872</v>
      </c>
      <c r="AB3" t="n">
        <v>565.0486155007461</v>
      </c>
      <c r="AC3" t="n">
        <v>511.1211686880668</v>
      </c>
      <c r="AD3" t="n">
        <v>412973.5392442872</v>
      </c>
      <c r="AE3" t="n">
        <v>565048.6155007461</v>
      </c>
      <c r="AF3" t="n">
        <v>2.297712681130616e-06</v>
      </c>
      <c r="AG3" t="n">
        <v>10.96354166666667</v>
      </c>
      <c r="AH3" t="n">
        <v>511121.1686880668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6.4818</v>
      </c>
      <c r="E4" t="n">
        <v>15.43</v>
      </c>
      <c r="F4" t="n">
        <v>8.539999999999999</v>
      </c>
      <c r="G4" t="n">
        <v>7.02</v>
      </c>
      <c r="H4" t="n">
        <v>0.09</v>
      </c>
      <c r="I4" t="n">
        <v>73</v>
      </c>
      <c r="J4" t="n">
        <v>286.19</v>
      </c>
      <c r="K4" t="n">
        <v>61.2</v>
      </c>
      <c r="L4" t="n">
        <v>1.5</v>
      </c>
      <c r="M4" t="n">
        <v>71</v>
      </c>
      <c r="N4" t="n">
        <v>78.48999999999999</v>
      </c>
      <c r="O4" t="n">
        <v>35530.47</v>
      </c>
      <c r="P4" t="n">
        <v>150.12</v>
      </c>
      <c r="Q4" t="n">
        <v>606.22</v>
      </c>
      <c r="R4" t="n">
        <v>70.34</v>
      </c>
      <c r="S4" t="n">
        <v>21.88</v>
      </c>
      <c r="T4" t="n">
        <v>22880.84</v>
      </c>
      <c r="U4" t="n">
        <v>0.31</v>
      </c>
      <c r="V4" t="n">
        <v>0.72</v>
      </c>
      <c r="W4" t="n">
        <v>1.11</v>
      </c>
      <c r="X4" t="n">
        <v>1.48</v>
      </c>
      <c r="Y4" t="n">
        <v>1</v>
      </c>
      <c r="Z4" t="n">
        <v>10</v>
      </c>
      <c r="AA4" t="n">
        <v>375.9957323996729</v>
      </c>
      <c r="AB4" t="n">
        <v>514.4539488302413</v>
      </c>
      <c r="AC4" t="n">
        <v>465.3551859945344</v>
      </c>
      <c r="AD4" t="n">
        <v>375995.7323996729</v>
      </c>
      <c r="AE4" t="n">
        <v>514453.9488302413</v>
      </c>
      <c r="AF4" t="n">
        <v>2.508685642958618e-06</v>
      </c>
      <c r="AG4" t="n">
        <v>10.04557291666667</v>
      </c>
      <c r="AH4" t="n">
        <v>465355.1859945344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6.8807</v>
      </c>
      <c r="E5" t="n">
        <v>14.53</v>
      </c>
      <c r="F5" t="n">
        <v>8.300000000000001</v>
      </c>
      <c r="G5" t="n">
        <v>8.16</v>
      </c>
      <c r="H5" t="n">
        <v>0.11</v>
      </c>
      <c r="I5" t="n">
        <v>61</v>
      </c>
      <c r="J5" t="n">
        <v>286.69</v>
      </c>
      <c r="K5" t="n">
        <v>61.2</v>
      </c>
      <c r="L5" t="n">
        <v>1.75</v>
      </c>
      <c r="M5" t="n">
        <v>59</v>
      </c>
      <c r="N5" t="n">
        <v>78.73999999999999</v>
      </c>
      <c r="O5" t="n">
        <v>35592.57</v>
      </c>
      <c r="P5" t="n">
        <v>145.43</v>
      </c>
      <c r="Q5" t="n">
        <v>605.9400000000001</v>
      </c>
      <c r="R5" t="n">
        <v>62.41</v>
      </c>
      <c r="S5" t="n">
        <v>21.88</v>
      </c>
      <c r="T5" t="n">
        <v>18977.67</v>
      </c>
      <c r="U5" t="n">
        <v>0.35</v>
      </c>
      <c r="V5" t="n">
        <v>0.75</v>
      </c>
      <c r="W5" t="n">
        <v>1.1</v>
      </c>
      <c r="X5" t="n">
        <v>1.24</v>
      </c>
      <c r="Y5" t="n">
        <v>1</v>
      </c>
      <c r="Z5" t="n">
        <v>10</v>
      </c>
      <c r="AA5" t="n">
        <v>348.4635568526695</v>
      </c>
      <c r="AB5" t="n">
        <v>476.7832116129709</v>
      </c>
      <c r="AC5" t="n">
        <v>431.2796910660685</v>
      </c>
      <c r="AD5" t="n">
        <v>348463.5568526695</v>
      </c>
      <c r="AE5" t="n">
        <v>476783.2116129709</v>
      </c>
      <c r="AF5" t="n">
        <v>2.663074038616644e-06</v>
      </c>
      <c r="AG5" t="n">
        <v>9.459635416666666</v>
      </c>
      <c r="AH5" t="n">
        <v>431279.6910660685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7.2234</v>
      </c>
      <c r="E6" t="n">
        <v>13.84</v>
      </c>
      <c r="F6" t="n">
        <v>8.09</v>
      </c>
      <c r="G6" t="n">
        <v>9.34</v>
      </c>
      <c r="H6" t="n">
        <v>0.12</v>
      </c>
      <c r="I6" t="n">
        <v>52</v>
      </c>
      <c r="J6" t="n">
        <v>287.19</v>
      </c>
      <c r="K6" t="n">
        <v>61.2</v>
      </c>
      <c r="L6" t="n">
        <v>2</v>
      </c>
      <c r="M6" t="n">
        <v>50</v>
      </c>
      <c r="N6" t="n">
        <v>78.98999999999999</v>
      </c>
      <c r="O6" t="n">
        <v>35654.65</v>
      </c>
      <c r="P6" t="n">
        <v>141.39</v>
      </c>
      <c r="Q6" t="n">
        <v>605.88</v>
      </c>
      <c r="R6" t="n">
        <v>56.42</v>
      </c>
      <c r="S6" t="n">
        <v>21.88</v>
      </c>
      <c r="T6" t="n">
        <v>16027.34</v>
      </c>
      <c r="U6" t="n">
        <v>0.39</v>
      </c>
      <c r="V6" t="n">
        <v>0.76</v>
      </c>
      <c r="W6" t="n">
        <v>1.07</v>
      </c>
      <c r="X6" t="n">
        <v>1.03</v>
      </c>
      <c r="Y6" t="n">
        <v>1</v>
      </c>
      <c r="Z6" t="n">
        <v>10</v>
      </c>
      <c r="AA6" t="n">
        <v>324.5371486981738</v>
      </c>
      <c r="AB6" t="n">
        <v>444.0460444173596</v>
      </c>
      <c r="AC6" t="n">
        <v>401.6669131607036</v>
      </c>
      <c r="AD6" t="n">
        <v>324537.1486981738</v>
      </c>
      <c r="AE6" t="n">
        <v>444046.0444173596</v>
      </c>
      <c r="AF6" t="n">
        <v>2.795711048373489e-06</v>
      </c>
      <c r="AG6" t="n">
        <v>9.010416666666666</v>
      </c>
      <c r="AH6" t="n">
        <v>401666.9131607036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7.4621</v>
      </c>
      <c r="E7" t="n">
        <v>13.4</v>
      </c>
      <c r="F7" t="n">
        <v>7.97</v>
      </c>
      <c r="G7" t="n">
        <v>10.4</v>
      </c>
      <c r="H7" t="n">
        <v>0.14</v>
      </c>
      <c r="I7" t="n">
        <v>46</v>
      </c>
      <c r="J7" t="n">
        <v>287.7</v>
      </c>
      <c r="K7" t="n">
        <v>61.2</v>
      </c>
      <c r="L7" t="n">
        <v>2.25</v>
      </c>
      <c r="M7" t="n">
        <v>44</v>
      </c>
      <c r="N7" t="n">
        <v>79.25</v>
      </c>
      <c r="O7" t="n">
        <v>35716.83</v>
      </c>
      <c r="P7" t="n">
        <v>138.94</v>
      </c>
      <c r="Q7" t="n">
        <v>606.01</v>
      </c>
      <c r="R7" t="n">
        <v>52.5</v>
      </c>
      <c r="S7" t="n">
        <v>21.88</v>
      </c>
      <c r="T7" t="n">
        <v>14096.84</v>
      </c>
      <c r="U7" t="n">
        <v>0.42</v>
      </c>
      <c r="V7" t="n">
        <v>0.78</v>
      </c>
      <c r="W7" t="n">
        <v>1.07</v>
      </c>
      <c r="X7" t="n">
        <v>0.91</v>
      </c>
      <c r="Y7" t="n">
        <v>1</v>
      </c>
      <c r="Z7" t="n">
        <v>10</v>
      </c>
      <c r="AA7" t="n">
        <v>317.6148525145545</v>
      </c>
      <c r="AB7" t="n">
        <v>434.5746533887774</v>
      </c>
      <c r="AC7" t="n">
        <v>393.0994583987085</v>
      </c>
      <c r="AD7" t="n">
        <v>317614.8525145545</v>
      </c>
      <c r="AE7" t="n">
        <v>434574.6533887774</v>
      </c>
      <c r="AF7" t="n">
        <v>2.88809638315306e-06</v>
      </c>
      <c r="AG7" t="n">
        <v>8.723958333333334</v>
      </c>
      <c r="AH7" t="n">
        <v>393099.4583987085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7.6803</v>
      </c>
      <c r="E8" t="n">
        <v>13.02</v>
      </c>
      <c r="F8" t="n">
        <v>7.86</v>
      </c>
      <c r="G8" t="n">
        <v>11.5</v>
      </c>
      <c r="H8" t="n">
        <v>0.15</v>
      </c>
      <c r="I8" t="n">
        <v>41</v>
      </c>
      <c r="J8" t="n">
        <v>288.2</v>
      </c>
      <c r="K8" t="n">
        <v>61.2</v>
      </c>
      <c r="L8" t="n">
        <v>2.5</v>
      </c>
      <c r="M8" t="n">
        <v>39</v>
      </c>
      <c r="N8" t="n">
        <v>79.5</v>
      </c>
      <c r="O8" t="n">
        <v>35779.11</v>
      </c>
      <c r="P8" t="n">
        <v>136.73</v>
      </c>
      <c r="Q8" t="n">
        <v>605.89</v>
      </c>
      <c r="R8" t="n">
        <v>49.23</v>
      </c>
      <c r="S8" t="n">
        <v>21.88</v>
      </c>
      <c r="T8" t="n">
        <v>12486.44</v>
      </c>
      <c r="U8" t="n">
        <v>0.44</v>
      </c>
      <c r="V8" t="n">
        <v>0.79</v>
      </c>
      <c r="W8" t="n">
        <v>1.05</v>
      </c>
      <c r="X8" t="n">
        <v>0.8</v>
      </c>
      <c r="Y8" t="n">
        <v>1</v>
      </c>
      <c r="Z8" t="n">
        <v>10</v>
      </c>
      <c r="AA8" t="n">
        <v>298.823140253449</v>
      </c>
      <c r="AB8" t="n">
        <v>408.8630036412982</v>
      </c>
      <c r="AC8" t="n">
        <v>369.8416924166016</v>
      </c>
      <c r="AD8" t="n">
        <v>298823.140253449</v>
      </c>
      <c r="AE8" t="n">
        <v>408863.0036412982</v>
      </c>
      <c r="AF8" t="n">
        <v>2.972547493538072e-06</v>
      </c>
      <c r="AG8" t="n">
        <v>8.4765625</v>
      </c>
      <c r="AH8" t="n">
        <v>369841.6924166016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7.9029</v>
      </c>
      <c r="E9" t="n">
        <v>12.65</v>
      </c>
      <c r="F9" t="n">
        <v>7.76</v>
      </c>
      <c r="G9" t="n">
        <v>12.94</v>
      </c>
      <c r="H9" t="n">
        <v>0.17</v>
      </c>
      <c r="I9" t="n">
        <v>36</v>
      </c>
      <c r="J9" t="n">
        <v>288.71</v>
      </c>
      <c r="K9" t="n">
        <v>61.2</v>
      </c>
      <c r="L9" t="n">
        <v>2.75</v>
      </c>
      <c r="M9" t="n">
        <v>34</v>
      </c>
      <c r="N9" t="n">
        <v>79.76000000000001</v>
      </c>
      <c r="O9" t="n">
        <v>35841.5</v>
      </c>
      <c r="P9" t="n">
        <v>134.51</v>
      </c>
      <c r="Q9" t="n">
        <v>605.91</v>
      </c>
      <c r="R9" t="n">
        <v>46.16</v>
      </c>
      <c r="S9" t="n">
        <v>21.88</v>
      </c>
      <c r="T9" t="n">
        <v>10975.7</v>
      </c>
      <c r="U9" t="n">
        <v>0.47</v>
      </c>
      <c r="V9" t="n">
        <v>0.8</v>
      </c>
      <c r="W9" t="n">
        <v>1.05</v>
      </c>
      <c r="X9" t="n">
        <v>0.71</v>
      </c>
      <c r="Y9" t="n">
        <v>1</v>
      </c>
      <c r="Z9" t="n">
        <v>10</v>
      </c>
      <c r="AA9" t="n">
        <v>293.3209308922977</v>
      </c>
      <c r="AB9" t="n">
        <v>401.3346380530256</v>
      </c>
      <c r="AC9" t="n">
        <v>363.0318234739462</v>
      </c>
      <c r="AD9" t="n">
        <v>293320.9308922976</v>
      </c>
      <c r="AE9" t="n">
        <v>401334.6380530256</v>
      </c>
      <c r="AF9" t="n">
        <v>3.058701559402892e-06</v>
      </c>
      <c r="AG9" t="n">
        <v>8.235677083333334</v>
      </c>
      <c r="AH9" t="n">
        <v>363031.8234739462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8.0398</v>
      </c>
      <c r="E10" t="n">
        <v>12.44</v>
      </c>
      <c r="F10" t="n">
        <v>7.71</v>
      </c>
      <c r="G10" t="n">
        <v>14.02</v>
      </c>
      <c r="H10" t="n">
        <v>0.18</v>
      </c>
      <c r="I10" t="n">
        <v>33</v>
      </c>
      <c r="J10" t="n">
        <v>289.21</v>
      </c>
      <c r="K10" t="n">
        <v>61.2</v>
      </c>
      <c r="L10" t="n">
        <v>3</v>
      </c>
      <c r="M10" t="n">
        <v>31</v>
      </c>
      <c r="N10" t="n">
        <v>80.02</v>
      </c>
      <c r="O10" t="n">
        <v>35903.99</v>
      </c>
      <c r="P10" t="n">
        <v>133.32</v>
      </c>
      <c r="Q10" t="n">
        <v>605.9</v>
      </c>
      <c r="R10" t="n">
        <v>44.44</v>
      </c>
      <c r="S10" t="n">
        <v>21.88</v>
      </c>
      <c r="T10" t="n">
        <v>10130.75</v>
      </c>
      <c r="U10" t="n">
        <v>0.49</v>
      </c>
      <c r="V10" t="n">
        <v>0.8</v>
      </c>
      <c r="W10" t="n">
        <v>1.04</v>
      </c>
      <c r="X10" t="n">
        <v>0.65</v>
      </c>
      <c r="Y10" t="n">
        <v>1</v>
      </c>
      <c r="Z10" t="n">
        <v>10</v>
      </c>
      <c r="AA10" t="n">
        <v>290.2499440166033</v>
      </c>
      <c r="AB10" t="n">
        <v>397.1327783273215</v>
      </c>
      <c r="AC10" t="n">
        <v>359.2309833431162</v>
      </c>
      <c r="AD10" t="n">
        <v>290249.9440166033</v>
      </c>
      <c r="AE10" t="n">
        <v>397132.7783273215</v>
      </c>
      <c r="AF10" t="n">
        <v>3.111686696945092e-06</v>
      </c>
      <c r="AG10" t="n">
        <v>8.098958333333334</v>
      </c>
      <c r="AH10" t="n">
        <v>359230.9833431162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8.197100000000001</v>
      </c>
      <c r="E11" t="n">
        <v>12.2</v>
      </c>
      <c r="F11" t="n">
        <v>7.63</v>
      </c>
      <c r="G11" t="n">
        <v>15.27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28</v>
      </c>
      <c r="N11" t="n">
        <v>80.27</v>
      </c>
      <c r="O11" t="n">
        <v>35966.59</v>
      </c>
      <c r="P11" t="n">
        <v>131.52</v>
      </c>
      <c r="Q11" t="n">
        <v>605.9</v>
      </c>
      <c r="R11" t="n">
        <v>42.14</v>
      </c>
      <c r="S11" t="n">
        <v>21.88</v>
      </c>
      <c r="T11" t="n">
        <v>8998.030000000001</v>
      </c>
      <c r="U11" t="n">
        <v>0.52</v>
      </c>
      <c r="V11" t="n">
        <v>0.8100000000000001</v>
      </c>
      <c r="W11" t="n">
        <v>1.03</v>
      </c>
      <c r="X11" t="n">
        <v>0.58</v>
      </c>
      <c r="Y11" t="n">
        <v>1</v>
      </c>
      <c r="Z11" t="n">
        <v>10</v>
      </c>
      <c r="AA11" t="n">
        <v>286.3075976905627</v>
      </c>
      <c r="AB11" t="n">
        <v>391.7386861599878</v>
      </c>
      <c r="AC11" t="n">
        <v>354.351695761577</v>
      </c>
      <c r="AD11" t="n">
        <v>286307.5976905627</v>
      </c>
      <c r="AE11" t="n">
        <v>391738.6861599878</v>
      </c>
      <c r="AF11" t="n">
        <v>3.17256735534822e-06</v>
      </c>
      <c r="AG11" t="n">
        <v>7.942708333333333</v>
      </c>
      <c r="AH11" t="n">
        <v>354351.695761577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8.287100000000001</v>
      </c>
      <c r="E12" t="n">
        <v>12.07</v>
      </c>
      <c r="F12" t="n">
        <v>7.61</v>
      </c>
      <c r="G12" t="n">
        <v>16.3</v>
      </c>
      <c r="H12" t="n">
        <v>0.21</v>
      </c>
      <c r="I12" t="n">
        <v>28</v>
      </c>
      <c r="J12" t="n">
        <v>290.23</v>
      </c>
      <c r="K12" t="n">
        <v>61.2</v>
      </c>
      <c r="L12" t="n">
        <v>3.5</v>
      </c>
      <c r="M12" t="n">
        <v>26</v>
      </c>
      <c r="N12" t="n">
        <v>80.53</v>
      </c>
      <c r="O12" t="n">
        <v>36029.29</v>
      </c>
      <c r="P12" t="n">
        <v>130.76</v>
      </c>
      <c r="Q12" t="n">
        <v>605.9</v>
      </c>
      <c r="R12" t="n">
        <v>41.21</v>
      </c>
      <c r="S12" t="n">
        <v>21.88</v>
      </c>
      <c r="T12" t="n">
        <v>8542.030000000001</v>
      </c>
      <c r="U12" t="n">
        <v>0.53</v>
      </c>
      <c r="V12" t="n">
        <v>0.8100000000000001</v>
      </c>
      <c r="W12" t="n">
        <v>1.04</v>
      </c>
      <c r="X12" t="n">
        <v>0.55</v>
      </c>
      <c r="Y12" t="n">
        <v>1</v>
      </c>
      <c r="Z12" t="n">
        <v>10</v>
      </c>
      <c r="AA12" t="n">
        <v>271.6483122358743</v>
      </c>
      <c r="AB12" t="n">
        <v>371.6812050788522</v>
      </c>
      <c r="AC12" t="n">
        <v>336.2084725239735</v>
      </c>
      <c r="AD12" t="n">
        <v>271648.3122358743</v>
      </c>
      <c r="AE12" t="n">
        <v>371681.2050788522</v>
      </c>
      <c r="AF12" t="n">
        <v>3.207400535617015e-06</v>
      </c>
      <c r="AG12" t="n">
        <v>7.858072916666667</v>
      </c>
      <c r="AH12" t="n">
        <v>336208.4725239734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8.394299999999999</v>
      </c>
      <c r="E13" t="n">
        <v>11.91</v>
      </c>
      <c r="F13" t="n">
        <v>7.56</v>
      </c>
      <c r="G13" t="n">
        <v>17.45</v>
      </c>
      <c r="H13" t="n">
        <v>0.23</v>
      </c>
      <c r="I13" t="n">
        <v>26</v>
      </c>
      <c r="J13" t="n">
        <v>290.74</v>
      </c>
      <c r="K13" t="n">
        <v>61.2</v>
      </c>
      <c r="L13" t="n">
        <v>3.75</v>
      </c>
      <c r="M13" t="n">
        <v>24</v>
      </c>
      <c r="N13" t="n">
        <v>80.79000000000001</v>
      </c>
      <c r="O13" t="n">
        <v>36092.1</v>
      </c>
      <c r="P13" t="n">
        <v>129.68</v>
      </c>
      <c r="Q13" t="n">
        <v>605.88</v>
      </c>
      <c r="R13" t="n">
        <v>39.94</v>
      </c>
      <c r="S13" t="n">
        <v>21.88</v>
      </c>
      <c r="T13" t="n">
        <v>7918.62</v>
      </c>
      <c r="U13" t="n">
        <v>0.55</v>
      </c>
      <c r="V13" t="n">
        <v>0.82</v>
      </c>
      <c r="W13" t="n">
        <v>1.03</v>
      </c>
      <c r="X13" t="n">
        <v>0.5</v>
      </c>
      <c r="Y13" t="n">
        <v>1</v>
      </c>
      <c r="Z13" t="n">
        <v>10</v>
      </c>
      <c r="AA13" t="n">
        <v>269.3209576309372</v>
      </c>
      <c r="AB13" t="n">
        <v>368.4968158327387</v>
      </c>
      <c r="AC13" t="n">
        <v>333.3279969181906</v>
      </c>
      <c r="AD13" t="n">
        <v>269320.9576309372</v>
      </c>
      <c r="AE13" t="n">
        <v>368496.8158327386</v>
      </c>
      <c r="AF13" t="n">
        <v>3.248890723670512e-06</v>
      </c>
      <c r="AG13" t="n">
        <v>7.75390625</v>
      </c>
      <c r="AH13" t="n">
        <v>333327.9969181906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8.5038</v>
      </c>
      <c r="E14" t="n">
        <v>11.76</v>
      </c>
      <c r="F14" t="n">
        <v>7.52</v>
      </c>
      <c r="G14" t="n">
        <v>18.79</v>
      </c>
      <c r="H14" t="n">
        <v>0.24</v>
      </c>
      <c r="I14" t="n">
        <v>24</v>
      </c>
      <c r="J14" t="n">
        <v>291.25</v>
      </c>
      <c r="K14" t="n">
        <v>61.2</v>
      </c>
      <c r="L14" t="n">
        <v>4</v>
      </c>
      <c r="M14" t="n">
        <v>22</v>
      </c>
      <c r="N14" t="n">
        <v>81.05</v>
      </c>
      <c r="O14" t="n">
        <v>36155.02</v>
      </c>
      <c r="P14" t="n">
        <v>128.45</v>
      </c>
      <c r="Q14" t="n">
        <v>605.9400000000001</v>
      </c>
      <c r="R14" t="n">
        <v>38.38</v>
      </c>
      <c r="S14" t="n">
        <v>21.88</v>
      </c>
      <c r="T14" t="n">
        <v>7144.52</v>
      </c>
      <c r="U14" t="n">
        <v>0.57</v>
      </c>
      <c r="V14" t="n">
        <v>0.82</v>
      </c>
      <c r="W14" t="n">
        <v>1.03</v>
      </c>
      <c r="X14" t="n">
        <v>0.46</v>
      </c>
      <c r="Y14" t="n">
        <v>1</v>
      </c>
      <c r="Z14" t="n">
        <v>10</v>
      </c>
      <c r="AA14" t="n">
        <v>266.962157389083</v>
      </c>
      <c r="AB14" t="n">
        <v>365.2694012789114</v>
      </c>
      <c r="AC14" t="n">
        <v>330.4086022796759</v>
      </c>
      <c r="AD14" t="n">
        <v>266962.157389083</v>
      </c>
      <c r="AE14" t="n">
        <v>365269.4012789114</v>
      </c>
      <c r="AF14" t="n">
        <v>3.291271092997547e-06</v>
      </c>
      <c r="AG14" t="n">
        <v>7.65625</v>
      </c>
      <c r="AH14" t="n">
        <v>330408.6022796759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8.552099999999999</v>
      </c>
      <c r="E15" t="n">
        <v>11.69</v>
      </c>
      <c r="F15" t="n">
        <v>7.5</v>
      </c>
      <c r="G15" t="n">
        <v>19.58</v>
      </c>
      <c r="H15" t="n">
        <v>0.26</v>
      </c>
      <c r="I15" t="n">
        <v>23</v>
      </c>
      <c r="J15" t="n">
        <v>291.76</v>
      </c>
      <c r="K15" t="n">
        <v>61.2</v>
      </c>
      <c r="L15" t="n">
        <v>4.25</v>
      </c>
      <c r="M15" t="n">
        <v>21</v>
      </c>
      <c r="N15" t="n">
        <v>81.31</v>
      </c>
      <c r="O15" t="n">
        <v>36218.04</v>
      </c>
      <c r="P15" t="n">
        <v>127.93</v>
      </c>
      <c r="Q15" t="n">
        <v>605.89</v>
      </c>
      <c r="R15" t="n">
        <v>38.46</v>
      </c>
      <c r="S15" t="n">
        <v>21.88</v>
      </c>
      <c r="T15" t="n">
        <v>7192.67</v>
      </c>
      <c r="U15" t="n">
        <v>0.57</v>
      </c>
      <c r="V15" t="n">
        <v>0.82</v>
      </c>
      <c r="W15" t="n">
        <v>1.02</v>
      </c>
      <c r="X15" t="n">
        <v>0.45</v>
      </c>
      <c r="Y15" t="n">
        <v>1</v>
      </c>
      <c r="Z15" t="n">
        <v>10</v>
      </c>
      <c r="AA15" t="n">
        <v>265.9469792836962</v>
      </c>
      <c r="AB15" t="n">
        <v>363.880389808624</v>
      </c>
      <c r="AC15" t="n">
        <v>329.1521561146229</v>
      </c>
      <c r="AD15" t="n">
        <v>265946.9792836962</v>
      </c>
      <c r="AE15" t="n">
        <v>363880.3898086241</v>
      </c>
      <c r="AF15" t="n">
        <v>3.3099648997418e-06</v>
      </c>
      <c r="AG15" t="n">
        <v>7.610677083333333</v>
      </c>
      <c r="AH15" t="n">
        <v>329152.1561146229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8.6075</v>
      </c>
      <c r="E16" t="n">
        <v>11.62</v>
      </c>
      <c r="F16" t="n">
        <v>7.48</v>
      </c>
      <c r="G16" t="n">
        <v>20.41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127.08</v>
      </c>
      <c r="Q16" t="n">
        <v>605.84</v>
      </c>
      <c r="R16" t="n">
        <v>37.31</v>
      </c>
      <c r="S16" t="n">
        <v>21.88</v>
      </c>
      <c r="T16" t="n">
        <v>6619.6</v>
      </c>
      <c r="U16" t="n">
        <v>0.59</v>
      </c>
      <c r="V16" t="n">
        <v>0.83</v>
      </c>
      <c r="W16" t="n">
        <v>1.03</v>
      </c>
      <c r="X16" t="n">
        <v>0.43</v>
      </c>
      <c r="Y16" t="n">
        <v>1</v>
      </c>
      <c r="Z16" t="n">
        <v>10</v>
      </c>
      <c r="AA16" t="n">
        <v>264.6465394020469</v>
      </c>
      <c r="AB16" t="n">
        <v>362.101070591193</v>
      </c>
      <c r="AC16" t="n">
        <v>327.5426526260133</v>
      </c>
      <c r="AD16" t="n">
        <v>264646.5394020469</v>
      </c>
      <c r="AE16" t="n">
        <v>362101.070591193</v>
      </c>
      <c r="AF16" t="n">
        <v>3.331406657373925e-06</v>
      </c>
      <c r="AG16" t="n">
        <v>7.565104166666667</v>
      </c>
      <c r="AH16" t="n">
        <v>327542.6526260133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8.7182</v>
      </c>
      <c r="E17" t="n">
        <v>11.47</v>
      </c>
      <c r="F17" t="n">
        <v>7.44</v>
      </c>
      <c r="G17" t="n">
        <v>22.33</v>
      </c>
      <c r="H17" t="n">
        <v>0.29</v>
      </c>
      <c r="I17" t="n">
        <v>20</v>
      </c>
      <c r="J17" t="n">
        <v>292.79</v>
      </c>
      <c r="K17" t="n">
        <v>61.2</v>
      </c>
      <c r="L17" t="n">
        <v>4.75</v>
      </c>
      <c r="M17" t="n">
        <v>18</v>
      </c>
      <c r="N17" t="n">
        <v>81.84</v>
      </c>
      <c r="O17" t="n">
        <v>36344.4</v>
      </c>
      <c r="P17" t="n">
        <v>126.08</v>
      </c>
      <c r="Q17" t="n">
        <v>605.86</v>
      </c>
      <c r="R17" t="n">
        <v>36.08</v>
      </c>
      <c r="S17" t="n">
        <v>21.88</v>
      </c>
      <c r="T17" t="n">
        <v>6018.5</v>
      </c>
      <c r="U17" t="n">
        <v>0.61</v>
      </c>
      <c r="V17" t="n">
        <v>0.83</v>
      </c>
      <c r="W17" t="n">
        <v>1.02</v>
      </c>
      <c r="X17" t="n">
        <v>0.39</v>
      </c>
      <c r="Y17" t="n">
        <v>1</v>
      </c>
      <c r="Z17" t="n">
        <v>10</v>
      </c>
      <c r="AA17" t="n">
        <v>262.3627849912577</v>
      </c>
      <c r="AB17" t="n">
        <v>358.9763370542174</v>
      </c>
      <c r="AC17" t="n">
        <v>324.7161392722154</v>
      </c>
      <c r="AD17" t="n">
        <v>262362.7849912577</v>
      </c>
      <c r="AE17" t="n">
        <v>358976.3370542174</v>
      </c>
      <c r="AF17" t="n">
        <v>3.374251469104543e-06</v>
      </c>
      <c r="AG17" t="n">
        <v>7.467447916666667</v>
      </c>
      <c r="AH17" t="n">
        <v>324716.1392722154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8.7781</v>
      </c>
      <c r="E18" t="n">
        <v>11.39</v>
      </c>
      <c r="F18" t="n">
        <v>7.42</v>
      </c>
      <c r="G18" t="n">
        <v>23.43</v>
      </c>
      <c r="H18" t="n">
        <v>0.3</v>
      </c>
      <c r="I18" t="n">
        <v>19</v>
      </c>
      <c r="J18" t="n">
        <v>293.3</v>
      </c>
      <c r="K18" t="n">
        <v>61.2</v>
      </c>
      <c r="L18" t="n">
        <v>5</v>
      </c>
      <c r="M18" t="n">
        <v>17</v>
      </c>
      <c r="N18" t="n">
        <v>82.09999999999999</v>
      </c>
      <c r="O18" t="n">
        <v>36407.75</v>
      </c>
      <c r="P18" t="n">
        <v>125.36</v>
      </c>
      <c r="Q18" t="n">
        <v>605.9400000000001</v>
      </c>
      <c r="R18" t="n">
        <v>35.22</v>
      </c>
      <c r="S18" t="n">
        <v>21.88</v>
      </c>
      <c r="T18" t="n">
        <v>5593.05</v>
      </c>
      <c r="U18" t="n">
        <v>0.62</v>
      </c>
      <c r="V18" t="n">
        <v>0.83</v>
      </c>
      <c r="W18" t="n">
        <v>1.02</v>
      </c>
      <c r="X18" t="n">
        <v>0.36</v>
      </c>
      <c r="Y18" t="n">
        <v>1</v>
      </c>
      <c r="Z18" t="n">
        <v>10</v>
      </c>
      <c r="AA18" t="n">
        <v>261.1362837043081</v>
      </c>
      <c r="AB18" t="n">
        <v>357.2981838839949</v>
      </c>
      <c r="AC18" t="n">
        <v>323.1981466852563</v>
      </c>
      <c r="AD18" t="n">
        <v>261136.2837043081</v>
      </c>
      <c r="AE18" t="n">
        <v>357298.1838839949</v>
      </c>
      <c r="AF18" t="n">
        <v>3.397434885750107e-06</v>
      </c>
      <c r="AG18" t="n">
        <v>7.415364583333333</v>
      </c>
      <c r="AH18" t="n">
        <v>323198.1466852563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8.832000000000001</v>
      </c>
      <c r="E19" t="n">
        <v>11.32</v>
      </c>
      <c r="F19" t="n">
        <v>7.4</v>
      </c>
      <c r="G19" t="n">
        <v>24.68</v>
      </c>
      <c r="H19" t="n">
        <v>0.32</v>
      </c>
      <c r="I19" t="n">
        <v>18</v>
      </c>
      <c r="J19" t="n">
        <v>293.81</v>
      </c>
      <c r="K19" t="n">
        <v>61.2</v>
      </c>
      <c r="L19" t="n">
        <v>5.25</v>
      </c>
      <c r="M19" t="n">
        <v>16</v>
      </c>
      <c r="N19" t="n">
        <v>82.36</v>
      </c>
      <c r="O19" t="n">
        <v>36471.2</v>
      </c>
      <c r="P19" t="n">
        <v>124.46</v>
      </c>
      <c r="Q19" t="n">
        <v>605.84</v>
      </c>
      <c r="R19" t="n">
        <v>34.88</v>
      </c>
      <c r="S19" t="n">
        <v>21.88</v>
      </c>
      <c r="T19" t="n">
        <v>5427.16</v>
      </c>
      <c r="U19" t="n">
        <v>0.63</v>
      </c>
      <c r="V19" t="n">
        <v>0.84</v>
      </c>
      <c r="W19" t="n">
        <v>1.02</v>
      </c>
      <c r="X19" t="n">
        <v>0.35</v>
      </c>
      <c r="Y19" t="n">
        <v>1</v>
      </c>
      <c r="Z19" t="n">
        <v>10</v>
      </c>
      <c r="AA19" t="n">
        <v>259.8847040746321</v>
      </c>
      <c r="AB19" t="n">
        <v>355.5857174188758</v>
      </c>
      <c r="AC19" t="n">
        <v>321.6491156161064</v>
      </c>
      <c r="AD19" t="n">
        <v>259884.704074632</v>
      </c>
      <c r="AE19" t="n">
        <v>355585.7174188758</v>
      </c>
      <c r="AF19" t="n">
        <v>3.418296090377753e-06</v>
      </c>
      <c r="AG19" t="n">
        <v>7.369791666666667</v>
      </c>
      <c r="AH19" t="n">
        <v>321649.1156161064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8.840400000000001</v>
      </c>
      <c r="E20" t="n">
        <v>11.31</v>
      </c>
      <c r="F20" t="n">
        <v>7.39</v>
      </c>
      <c r="G20" t="n">
        <v>24.64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123.83</v>
      </c>
      <c r="Q20" t="n">
        <v>605.85</v>
      </c>
      <c r="R20" t="n">
        <v>34.52</v>
      </c>
      <c r="S20" t="n">
        <v>21.88</v>
      </c>
      <c r="T20" t="n">
        <v>5245.44</v>
      </c>
      <c r="U20" t="n">
        <v>0.63</v>
      </c>
      <c r="V20" t="n">
        <v>0.84</v>
      </c>
      <c r="W20" t="n">
        <v>1.02</v>
      </c>
      <c r="X20" t="n">
        <v>0.33</v>
      </c>
      <c r="Y20" t="n">
        <v>1</v>
      </c>
      <c r="Z20" t="n">
        <v>10</v>
      </c>
      <c r="AA20" t="n">
        <v>259.3661906405785</v>
      </c>
      <c r="AB20" t="n">
        <v>354.8762644632055</v>
      </c>
      <c r="AC20" t="n">
        <v>321.0073718548018</v>
      </c>
      <c r="AD20" t="n">
        <v>259366.1906405785</v>
      </c>
      <c r="AE20" t="n">
        <v>354876.2644632055</v>
      </c>
      <c r="AF20" t="n">
        <v>3.42154718720284e-06</v>
      </c>
      <c r="AG20" t="n">
        <v>7.36328125</v>
      </c>
      <c r="AH20" t="n">
        <v>321007.3718548018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7.39</v>
      </c>
      <c r="G21" t="n">
        <v>26.07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123.82</v>
      </c>
      <c r="Q21" t="n">
        <v>605.87</v>
      </c>
      <c r="R21" t="n">
        <v>34.45</v>
      </c>
      <c r="S21" t="n">
        <v>21.88</v>
      </c>
      <c r="T21" t="n">
        <v>5214.81</v>
      </c>
      <c r="U21" t="n">
        <v>0.64</v>
      </c>
      <c r="V21" t="n">
        <v>0.84</v>
      </c>
      <c r="W21" t="n">
        <v>1.01</v>
      </c>
      <c r="X21" t="n">
        <v>0.33</v>
      </c>
      <c r="Y21" t="n">
        <v>1</v>
      </c>
      <c r="Z21" t="n">
        <v>10</v>
      </c>
      <c r="AA21" t="n">
        <v>258.8197621792845</v>
      </c>
      <c r="AB21" t="n">
        <v>354.1286169357407</v>
      </c>
      <c r="AC21" t="n">
        <v>320.3310787580284</v>
      </c>
      <c r="AD21" t="n">
        <v>258819.7621792845</v>
      </c>
      <c r="AE21" t="n">
        <v>354128.6169357407</v>
      </c>
      <c r="AF21" t="n">
        <v>3.439892662144405e-06</v>
      </c>
      <c r="AG21" t="n">
        <v>7.32421875</v>
      </c>
      <c r="AH21" t="n">
        <v>320331.0787580283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8.957000000000001</v>
      </c>
      <c r="E22" t="n">
        <v>11.16</v>
      </c>
      <c r="F22" t="n">
        <v>7.35</v>
      </c>
      <c r="G22" t="n">
        <v>27.57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122.86</v>
      </c>
      <c r="Q22" t="n">
        <v>605.84</v>
      </c>
      <c r="R22" t="n">
        <v>33.39</v>
      </c>
      <c r="S22" t="n">
        <v>21.88</v>
      </c>
      <c r="T22" t="n">
        <v>4693.63</v>
      </c>
      <c r="U22" t="n">
        <v>0.66</v>
      </c>
      <c r="V22" t="n">
        <v>0.84</v>
      </c>
      <c r="W22" t="n">
        <v>1.01</v>
      </c>
      <c r="X22" t="n">
        <v>0.3</v>
      </c>
      <c r="Y22" t="n">
        <v>1</v>
      </c>
      <c r="Z22" t="n">
        <v>10</v>
      </c>
      <c r="AA22" t="n">
        <v>257.3240118846681</v>
      </c>
      <c r="AB22" t="n">
        <v>352.0820653946343</v>
      </c>
      <c r="AC22" t="n">
        <v>318.4798472237579</v>
      </c>
      <c r="AD22" t="n">
        <v>257324.0118846681</v>
      </c>
      <c r="AE22" t="n">
        <v>352082.0653946343</v>
      </c>
      <c r="AF22" t="n">
        <v>3.466675507417746e-06</v>
      </c>
      <c r="AG22" t="n">
        <v>7.265625</v>
      </c>
      <c r="AH22" t="n">
        <v>318479.8472237579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9.0002</v>
      </c>
      <c r="E23" t="n">
        <v>11.11</v>
      </c>
      <c r="F23" t="n">
        <v>7.35</v>
      </c>
      <c r="G23" t="n">
        <v>29.41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122.08</v>
      </c>
      <c r="Q23" t="n">
        <v>605.99</v>
      </c>
      <c r="R23" t="n">
        <v>33.35</v>
      </c>
      <c r="S23" t="n">
        <v>21.88</v>
      </c>
      <c r="T23" t="n">
        <v>4675.92</v>
      </c>
      <c r="U23" t="n">
        <v>0.66</v>
      </c>
      <c r="V23" t="n">
        <v>0.84</v>
      </c>
      <c r="W23" t="n">
        <v>1.02</v>
      </c>
      <c r="X23" t="n">
        <v>0.29</v>
      </c>
      <c r="Y23" t="n">
        <v>1</v>
      </c>
      <c r="Z23" t="n">
        <v>10</v>
      </c>
      <c r="AA23" t="n">
        <v>243.5397087650107</v>
      </c>
      <c r="AB23" t="n">
        <v>333.2217737457938</v>
      </c>
      <c r="AC23" t="n">
        <v>301.4195553392912</v>
      </c>
      <c r="AD23" t="n">
        <v>243539.7087650107</v>
      </c>
      <c r="AE23" t="n">
        <v>333221.7737457938</v>
      </c>
      <c r="AF23" t="n">
        <v>3.483395433946767e-06</v>
      </c>
      <c r="AG23" t="n">
        <v>7.233072916666667</v>
      </c>
      <c r="AH23" t="n">
        <v>301419.5553392912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9.012600000000001</v>
      </c>
      <c r="E24" t="n">
        <v>11.1</v>
      </c>
      <c r="F24" t="n">
        <v>7.34</v>
      </c>
      <c r="G24" t="n">
        <v>29.35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121.74</v>
      </c>
      <c r="Q24" t="n">
        <v>605.85</v>
      </c>
      <c r="R24" t="n">
        <v>32.81</v>
      </c>
      <c r="S24" t="n">
        <v>21.88</v>
      </c>
      <c r="T24" t="n">
        <v>4404.79</v>
      </c>
      <c r="U24" t="n">
        <v>0.67</v>
      </c>
      <c r="V24" t="n">
        <v>0.84</v>
      </c>
      <c r="W24" t="n">
        <v>1.01</v>
      </c>
      <c r="X24" t="n">
        <v>0.28</v>
      </c>
      <c r="Y24" t="n">
        <v>1</v>
      </c>
      <c r="Z24" t="n">
        <v>10</v>
      </c>
      <c r="AA24" t="n">
        <v>243.1658426259021</v>
      </c>
      <c r="AB24" t="n">
        <v>332.7102336004559</v>
      </c>
      <c r="AC24" t="n">
        <v>300.956835867473</v>
      </c>
      <c r="AD24" t="n">
        <v>243165.8426259022</v>
      </c>
      <c r="AE24" t="n">
        <v>332710.2336004559</v>
      </c>
      <c r="AF24" t="n">
        <v>3.488194672117135e-06</v>
      </c>
      <c r="AG24" t="n">
        <v>7.2265625</v>
      </c>
      <c r="AH24" t="n">
        <v>300956.835867473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9.0749</v>
      </c>
      <c r="E25" t="n">
        <v>11.02</v>
      </c>
      <c r="F25" t="n">
        <v>7.32</v>
      </c>
      <c r="G25" t="n">
        <v>31.35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120.86</v>
      </c>
      <c r="Q25" t="n">
        <v>605.98</v>
      </c>
      <c r="R25" t="n">
        <v>32.11</v>
      </c>
      <c r="S25" t="n">
        <v>21.88</v>
      </c>
      <c r="T25" t="n">
        <v>4062.35</v>
      </c>
      <c r="U25" t="n">
        <v>0.68</v>
      </c>
      <c r="V25" t="n">
        <v>0.85</v>
      </c>
      <c r="W25" t="n">
        <v>1.01</v>
      </c>
      <c r="X25" t="n">
        <v>0.26</v>
      </c>
      <c r="Y25" t="n">
        <v>1</v>
      </c>
      <c r="Z25" t="n">
        <v>10</v>
      </c>
      <c r="AA25" t="n">
        <v>241.8995887267046</v>
      </c>
      <c r="AB25" t="n">
        <v>330.9776891523952</v>
      </c>
      <c r="AC25" t="n">
        <v>299.3896430298933</v>
      </c>
      <c r="AD25" t="n">
        <v>241899.5887267046</v>
      </c>
      <c r="AE25" t="n">
        <v>330977.6891523952</v>
      </c>
      <c r="AF25" t="n">
        <v>3.512306973569867e-06</v>
      </c>
      <c r="AG25" t="n">
        <v>7.174479166666667</v>
      </c>
      <c r="AH25" t="n">
        <v>299389.6430298933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9.074400000000001</v>
      </c>
      <c r="E26" t="n">
        <v>11.02</v>
      </c>
      <c r="F26" t="n">
        <v>7.32</v>
      </c>
      <c r="G26" t="n">
        <v>31.36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120.97</v>
      </c>
      <c r="Q26" t="n">
        <v>605.85</v>
      </c>
      <c r="R26" t="n">
        <v>32.17</v>
      </c>
      <c r="S26" t="n">
        <v>21.88</v>
      </c>
      <c r="T26" t="n">
        <v>4089.24</v>
      </c>
      <c r="U26" t="n">
        <v>0.68</v>
      </c>
      <c r="V26" t="n">
        <v>0.85</v>
      </c>
      <c r="W26" t="n">
        <v>1.01</v>
      </c>
      <c r="X26" t="n">
        <v>0.26</v>
      </c>
      <c r="Y26" t="n">
        <v>1</v>
      </c>
      <c r="Z26" t="n">
        <v>10</v>
      </c>
      <c r="AA26" t="n">
        <v>241.9708833127962</v>
      </c>
      <c r="AB26" t="n">
        <v>331.0752375503807</v>
      </c>
      <c r="AC26" t="n">
        <v>299.4778815456852</v>
      </c>
      <c r="AD26" t="n">
        <v>241970.8833127962</v>
      </c>
      <c r="AE26" t="n">
        <v>331075.2375503808</v>
      </c>
      <c r="AF26" t="n">
        <v>3.512113455901707e-06</v>
      </c>
      <c r="AG26" t="n">
        <v>7.174479166666667</v>
      </c>
      <c r="AH26" t="n">
        <v>299477.8815456852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9.1273</v>
      </c>
      <c r="E27" t="n">
        <v>10.96</v>
      </c>
      <c r="F27" t="n">
        <v>7.31</v>
      </c>
      <c r="G27" t="n">
        <v>33.72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119.99</v>
      </c>
      <c r="Q27" t="n">
        <v>605.92</v>
      </c>
      <c r="R27" t="n">
        <v>31.83</v>
      </c>
      <c r="S27" t="n">
        <v>21.88</v>
      </c>
      <c r="T27" t="n">
        <v>3928.92</v>
      </c>
      <c r="U27" t="n">
        <v>0.6899999999999999</v>
      </c>
      <c r="V27" t="n">
        <v>0.85</v>
      </c>
      <c r="W27" t="n">
        <v>1.01</v>
      </c>
      <c r="X27" t="n">
        <v>0.25</v>
      </c>
      <c r="Y27" t="n">
        <v>1</v>
      </c>
      <c r="Z27" t="n">
        <v>10</v>
      </c>
      <c r="AA27" t="n">
        <v>240.7929505653129</v>
      </c>
      <c r="AB27" t="n">
        <v>329.4635379985498</v>
      </c>
      <c r="AC27" t="n">
        <v>298.020000337046</v>
      </c>
      <c r="AD27" t="n">
        <v>240792.9505653129</v>
      </c>
      <c r="AE27" t="n">
        <v>329463.5379985498</v>
      </c>
      <c r="AF27" t="n">
        <v>3.532587625193032e-06</v>
      </c>
      <c r="AG27" t="n">
        <v>7.135416666666667</v>
      </c>
      <c r="AH27" t="n">
        <v>298020.000337046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9.130100000000001</v>
      </c>
      <c r="E28" t="n">
        <v>10.95</v>
      </c>
      <c r="F28" t="n">
        <v>7.3</v>
      </c>
      <c r="G28" t="n">
        <v>33.71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119.99</v>
      </c>
      <c r="Q28" t="n">
        <v>605.87</v>
      </c>
      <c r="R28" t="n">
        <v>31.84</v>
      </c>
      <c r="S28" t="n">
        <v>21.88</v>
      </c>
      <c r="T28" t="n">
        <v>3932.64</v>
      </c>
      <c r="U28" t="n">
        <v>0.6899999999999999</v>
      </c>
      <c r="V28" t="n">
        <v>0.85</v>
      </c>
      <c r="W28" t="n">
        <v>1.01</v>
      </c>
      <c r="X28" t="n">
        <v>0.24</v>
      </c>
      <c r="Y28" t="n">
        <v>1</v>
      </c>
      <c r="Z28" t="n">
        <v>10</v>
      </c>
      <c r="AA28" t="n">
        <v>240.7307745646463</v>
      </c>
      <c r="AB28" t="n">
        <v>329.3784660514262</v>
      </c>
      <c r="AC28" t="n">
        <v>297.9430475371566</v>
      </c>
      <c r="AD28" t="n">
        <v>240730.7745646463</v>
      </c>
      <c r="AE28" t="n">
        <v>329378.4660514263</v>
      </c>
      <c r="AF28" t="n">
        <v>3.533671324134728e-06</v>
      </c>
      <c r="AG28" t="n">
        <v>7.12890625</v>
      </c>
      <c r="AH28" t="n">
        <v>297943.0475371566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9.1935</v>
      </c>
      <c r="E29" t="n">
        <v>10.88</v>
      </c>
      <c r="F29" t="n">
        <v>7.28</v>
      </c>
      <c r="G29" t="n">
        <v>36.41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118.95</v>
      </c>
      <c r="Q29" t="n">
        <v>605.84</v>
      </c>
      <c r="R29" t="n">
        <v>31.1</v>
      </c>
      <c r="S29" t="n">
        <v>21.88</v>
      </c>
      <c r="T29" t="n">
        <v>3564.34</v>
      </c>
      <c r="U29" t="n">
        <v>0.7</v>
      </c>
      <c r="V29" t="n">
        <v>0.85</v>
      </c>
      <c r="W29" t="n">
        <v>1.01</v>
      </c>
      <c r="X29" t="n">
        <v>0.22</v>
      </c>
      <c r="Y29" t="n">
        <v>1</v>
      </c>
      <c r="Z29" t="n">
        <v>10</v>
      </c>
      <c r="AA29" t="n">
        <v>239.391219577535</v>
      </c>
      <c r="AB29" t="n">
        <v>327.5456278210663</v>
      </c>
      <c r="AC29" t="n">
        <v>296.285132815097</v>
      </c>
      <c r="AD29" t="n">
        <v>239391.219577535</v>
      </c>
      <c r="AE29" t="n">
        <v>327545.6278210663</v>
      </c>
      <c r="AF29" t="n">
        <v>3.558209364457413e-06</v>
      </c>
      <c r="AG29" t="n">
        <v>7.083333333333333</v>
      </c>
      <c r="AH29" t="n">
        <v>296285.132815097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9.197800000000001</v>
      </c>
      <c r="E30" t="n">
        <v>10.87</v>
      </c>
      <c r="F30" t="n">
        <v>7.28</v>
      </c>
      <c r="G30" t="n">
        <v>36.38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118.44</v>
      </c>
      <c r="Q30" t="n">
        <v>605.84</v>
      </c>
      <c r="R30" t="n">
        <v>31.14</v>
      </c>
      <c r="S30" t="n">
        <v>21.88</v>
      </c>
      <c r="T30" t="n">
        <v>3587.56</v>
      </c>
      <c r="U30" t="n">
        <v>0.7</v>
      </c>
      <c r="V30" t="n">
        <v>0.85</v>
      </c>
      <c r="W30" t="n">
        <v>1</v>
      </c>
      <c r="X30" t="n">
        <v>0.22</v>
      </c>
      <c r="Y30" t="n">
        <v>1</v>
      </c>
      <c r="Z30" t="n">
        <v>10</v>
      </c>
      <c r="AA30" t="n">
        <v>239.0454479616139</v>
      </c>
      <c r="AB30" t="n">
        <v>327.0725278417963</v>
      </c>
      <c r="AC30" t="n">
        <v>295.8571848338484</v>
      </c>
      <c r="AD30" t="n">
        <v>239045.4479616139</v>
      </c>
      <c r="AE30" t="n">
        <v>327072.5278417963</v>
      </c>
      <c r="AF30" t="n">
        <v>3.559873616403588e-06</v>
      </c>
      <c r="AG30" t="n">
        <v>7.076822916666667</v>
      </c>
      <c r="AH30" t="n">
        <v>295857.1848338484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9.194900000000001</v>
      </c>
      <c r="E31" t="n">
        <v>10.88</v>
      </c>
      <c r="F31" t="n">
        <v>7.28</v>
      </c>
      <c r="G31" t="n">
        <v>36.4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118.39</v>
      </c>
      <c r="Q31" t="n">
        <v>605.92</v>
      </c>
      <c r="R31" t="n">
        <v>31.01</v>
      </c>
      <c r="S31" t="n">
        <v>21.88</v>
      </c>
      <c r="T31" t="n">
        <v>3523.86</v>
      </c>
      <c r="U31" t="n">
        <v>0.71</v>
      </c>
      <c r="V31" t="n">
        <v>0.85</v>
      </c>
      <c r="W31" t="n">
        <v>1.01</v>
      </c>
      <c r="X31" t="n">
        <v>0.22</v>
      </c>
      <c r="Y31" t="n">
        <v>1</v>
      </c>
      <c r="Z31" t="n">
        <v>10</v>
      </c>
      <c r="AA31" t="n">
        <v>239.0454477366507</v>
      </c>
      <c r="AB31" t="n">
        <v>327.0725275339916</v>
      </c>
      <c r="AC31" t="n">
        <v>295.8571845554202</v>
      </c>
      <c r="AD31" t="n">
        <v>239045.4477366506</v>
      </c>
      <c r="AE31" t="n">
        <v>327072.5275339916</v>
      </c>
      <c r="AF31" t="n">
        <v>3.558751213928261e-06</v>
      </c>
      <c r="AG31" t="n">
        <v>7.083333333333333</v>
      </c>
      <c r="AH31" t="n">
        <v>295857.1845554202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9.2719</v>
      </c>
      <c r="E32" t="n">
        <v>10.79</v>
      </c>
      <c r="F32" t="n">
        <v>7.24</v>
      </c>
      <c r="G32" t="n">
        <v>39.51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117.32</v>
      </c>
      <c r="Q32" t="n">
        <v>605.84</v>
      </c>
      <c r="R32" t="n">
        <v>29.92</v>
      </c>
      <c r="S32" t="n">
        <v>21.88</v>
      </c>
      <c r="T32" t="n">
        <v>2980.16</v>
      </c>
      <c r="U32" t="n">
        <v>0.73</v>
      </c>
      <c r="V32" t="n">
        <v>0.85</v>
      </c>
      <c r="W32" t="n">
        <v>1.01</v>
      </c>
      <c r="X32" t="n">
        <v>0.19</v>
      </c>
      <c r="Y32" t="n">
        <v>1</v>
      </c>
      <c r="Z32" t="n">
        <v>10</v>
      </c>
      <c r="AA32" t="n">
        <v>237.5087856427585</v>
      </c>
      <c r="AB32" t="n">
        <v>324.9699986643824</v>
      </c>
      <c r="AC32" t="n">
        <v>293.9553180902079</v>
      </c>
      <c r="AD32" t="n">
        <v>237508.7856427585</v>
      </c>
      <c r="AE32" t="n">
        <v>324969.9986643824</v>
      </c>
      <c r="AF32" t="n">
        <v>3.588552934824897e-06</v>
      </c>
      <c r="AG32" t="n">
        <v>7.024739583333333</v>
      </c>
      <c r="AH32" t="n">
        <v>293955.3180902079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9.264699999999999</v>
      </c>
      <c r="E33" t="n">
        <v>10.79</v>
      </c>
      <c r="F33" t="n">
        <v>7.25</v>
      </c>
      <c r="G33" t="n">
        <v>39.55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117.09</v>
      </c>
      <c r="Q33" t="n">
        <v>605.92</v>
      </c>
      <c r="R33" t="n">
        <v>30.21</v>
      </c>
      <c r="S33" t="n">
        <v>21.88</v>
      </c>
      <c r="T33" t="n">
        <v>3127.18</v>
      </c>
      <c r="U33" t="n">
        <v>0.72</v>
      </c>
      <c r="V33" t="n">
        <v>0.85</v>
      </c>
      <c r="W33" t="n">
        <v>1.01</v>
      </c>
      <c r="X33" t="n">
        <v>0.19</v>
      </c>
      <c r="Y33" t="n">
        <v>1</v>
      </c>
      <c r="Z33" t="n">
        <v>10</v>
      </c>
      <c r="AA33" t="n">
        <v>237.4777971331443</v>
      </c>
      <c r="AB33" t="n">
        <v>324.9275988184117</v>
      </c>
      <c r="AC33" t="n">
        <v>293.9169648260282</v>
      </c>
      <c r="AD33" t="n">
        <v>237477.7971331443</v>
      </c>
      <c r="AE33" t="n">
        <v>324927.5988184117</v>
      </c>
      <c r="AF33" t="n">
        <v>3.585766280403392e-06</v>
      </c>
      <c r="AG33" t="n">
        <v>7.024739583333333</v>
      </c>
      <c r="AH33" t="n">
        <v>293916.9648260282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9.2628</v>
      </c>
      <c r="E34" t="n">
        <v>10.8</v>
      </c>
      <c r="F34" t="n">
        <v>7.25</v>
      </c>
      <c r="G34" t="n">
        <v>39.57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116.52</v>
      </c>
      <c r="Q34" t="n">
        <v>605.84</v>
      </c>
      <c r="R34" t="n">
        <v>30.29</v>
      </c>
      <c r="S34" t="n">
        <v>21.88</v>
      </c>
      <c r="T34" t="n">
        <v>3168.96</v>
      </c>
      <c r="U34" t="n">
        <v>0.72</v>
      </c>
      <c r="V34" t="n">
        <v>0.85</v>
      </c>
      <c r="W34" t="n">
        <v>1.01</v>
      </c>
      <c r="X34" t="n">
        <v>0.2</v>
      </c>
      <c r="Y34" t="n">
        <v>1</v>
      </c>
      <c r="Z34" t="n">
        <v>10</v>
      </c>
      <c r="AA34" t="n">
        <v>237.1618424306277</v>
      </c>
      <c r="AB34" t="n">
        <v>324.495295655491</v>
      </c>
      <c r="AC34" t="n">
        <v>293.5259200702351</v>
      </c>
      <c r="AD34" t="n">
        <v>237161.8424306277</v>
      </c>
      <c r="AE34" t="n">
        <v>324495.295655491</v>
      </c>
      <c r="AF34" t="n">
        <v>3.585030913264385e-06</v>
      </c>
      <c r="AG34" t="n">
        <v>7.03125</v>
      </c>
      <c r="AH34" t="n">
        <v>293525.9200702352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9.320399999999999</v>
      </c>
      <c r="E35" t="n">
        <v>10.73</v>
      </c>
      <c r="F35" t="n">
        <v>7.24</v>
      </c>
      <c r="G35" t="n">
        <v>43.45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115.95</v>
      </c>
      <c r="Q35" t="n">
        <v>605.88</v>
      </c>
      <c r="R35" t="n">
        <v>29.77</v>
      </c>
      <c r="S35" t="n">
        <v>21.88</v>
      </c>
      <c r="T35" t="n">
        <v>2913.73</v>
      </c>
      <c r="U35" t="n">
        <v>0.74</v>
      </c>
      <c r="V35" t="n">
        <v>0.85</v>
      </c>
      <c r="W35" t="n">
        <v>1.01</v>
      </c>
      <c r="X35" t="n">
        <v>0.18</v>
      </c>
      <c r="Y35" t="n">
        <v>1</v>
      </c>
      <c r="Z35" t="n">
        <v>10</v>
      </c>
      <c r="AA35" t="n">
        <v>236.0580419674894</v>
      </c>
      <c r="AB35" t="n">
        <v>322.9850271655862</v>
      </c>
      <c r="AC35" t="n">
        <v>292.1597894853313</v>
      </c>
      <c r="AD35" t="n">
        <v>236058.0419674894</v>
      </c>
      <c r="AE35" t="n">
        <v>322985.0271655862</v>
      </c>
      <c r="AF35" t="n">
        <v>3.607324148636413e-06</v>
      </c>
      <c r="AG35" t="n">
        <v>6.985677083333333</v>
      </c>
      <c r="AH35" t="n">
        <v>292159.7894853313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9.3315</v>
      </c>
      <c r="E36" t="n">
        <v>10.72</v>
      </c>
      <c r="F36" t="n">
        <v>7.23</v>
      </c>
      <c r="G36" t="n">
        <v>43.37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115.53</v>
      </c>
      <c r="Q36" t="n">
        <v>605.84</v>
      </c>
      <c r="R36" t="n">
        <v>29.58</v>
      </c>
      <c r="S36" t="n">
        <v>21.88</v>
      </c>
      <c r="T36" t="n">
        <v>2817.39</v>
      </c>
      <c r="U36" t="n">
        <v>0.74</v>
      </c>
      <c r="V36" t="n">
        <v>0.86</v>
      </c>
      <c r="W36" t="n">
        <v>1</v>
      </c>
      <c r="X36" t="n">
        <v>0.17</v>
      </c>
      <c r="Y36" t="n">
        <v>1</v>
      </c>
      <c r="Z36" t="n">
        <v>10</v>
      </c>
      <c r="AA36" t="n">
        <v>235.6726920047305</v>
      </c>
      <c r="AB36" t="n">
        <v>322.4577743460994</v>
      </c>
      <c r="AC36" t="n">
        <v>291.682856934932</v>
      </c>
      <c r="AD36" t="n">
        <v>235672.6920047305</v>
      </c>
      <c r="AE36" t="n">
        <v>322457.7743460994</v>
      </c>
      <c r="AF36" t="n">
        <v>3.611620240869565e-06</v>
      </c>
      <c r="AG36" t="n">
        <v>6.979166666666667</v>
      </c>
      <c r="AH36" t="n">
        <v>291682.8569349321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9.328799999999999</v>
      </c>
      <c r="E37" t="n">
        <v>10.72</v>
      </c>
      <c r="F37" t="n">
        <v>7.23</v>
      </c>
      <c r="G37" t="n">
        <v>43.39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114.89</v>
      </c>
      <c r="Q37" t="n">
        <v>605.84</v>
      </c>
      <c r="R37" t="n">
        <v>29.67</v>
      </c>
      <c r="S37" t="n">
        <v>21.88</v>
      </c>
      <c r="T37" t="n">
        <v>2863.01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235.3255767598035</v>
      </c>
      <c r="AB37" t="n">
        <v>321.9828359543466</v>
      </c>
      <c r="AC37" t="n">
        <v>291.2532459967079</v>
      </c>
      <c r="AD37" t="n">
        <v>235325.5767598035</v>
      </c>
      <c r="AE37" t="n">
        <v>321982.8359543466</v>
      </c>
      <c r="AF37" t="n">
        <v>3.610575245461501e-06</v>
      </c>
      <c r="AG37" t="n">
        <v>6.979166666666667</v>
      </c>
      <c r="AH37" t="n">
        <v>291253.2459967079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9.3322</v>
      </c>
      <c r="E38" t="n">
        <v>10.72</v>
      </c>
      <c r="F38" t="n">
        <v>7.23</v>
      </c>
      <c r="G38" t="n">
        <v>43.37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114.37</v>
      </c>
      <c r="Q38" t="n">
        <v>605.84</v>
      </c>
      <c r="R38" t="n">
        <v>29.47</v>
      </c>
      <c r="S38" t="n">
        <v>21.88</v>
      </c>
      <c r="T38" t="n">
        <v>2762.94</v>
      </c>
      <c r="U38" t="n">
        <v>0.74</v>
      </c>
      <c r="V38" t="n">
        <v>0.86</v>
      </c>
      <c r="W38" t="n">
        <v>1</v>
      </c>
      <c r="X38" t="n">
        <v>0.17</v>
      </c>
      <c r="Y38" t="n">
        <v>1</v>
      </c>
      <c r="Z38" t="n">
        <v>10</v>
      </c>
      <c r="AA38" t="n">
        <v>234.9894545329622</v>
      </c>
      <c r="AB38" t="n">
        <v>321.5229386949164</v>
      </c>
      <c r="AC38" t="n">
        <v>290.8372406862477</v>
      </c>
      <c r="AD38" t="n">
        <v>234989.4545329622</v>
      </c>
      <c r="AE38" t="n">
        <v>321522.9386949164</v>
      </c>
      <c r="AF38" t="n">
        <v>3.611891165604989e-06</v>
      </c>
      <c r="AG38" t="n">
        <v>6.979166666666667</v>
      </c>
      <c r="AH38" t="n">
        <v>290837.2406862477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9.3855</v>
      </c>
      <c r="E39" t="n">
        <v>10.65</v>
      </c>
      <c r="F39" t="n">
        <v>7.22</v>
      </c>
      <c r="G39" t="n">
        <v>48.14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113.71</v>
      </c>
      <c r="Q39" t="n">
        <v>605.84</v>
      </c>
      <c r="R39" t="n">
        <v>29.29</v>
      </c>
      <c r="S39" t="n">
        <v>21.88</v>
      </c>
      <c r="T39" t="n">
        <v>2674.38</v>
      </c>
      <c r="U39" t="n">
        <v>0.75</v>
      </c>
      <c r="V39" t="n">
        <v>0.86</v>
      </c>
      <c r="W39" t="n">
        <v>1</v>
      </c>
      <c r="X39" t="n">
        <v>0.16</v>
      </c>
      <c r="Y39" t="n">
        <v>1</v>
      </c>
      <c r="Z39" t="n">
        <v>10</v>
      </c>
      <c r="AA39" t="n">
        <v>234.0640268122687</v>
      </c>
      <c r="AB39" t="n">
        <v>320.2567276604746</v>
      </c>
      <c r="AC39" t="n">
        <v>289.6918750557941</v>
      </c>
      <c r="AD39" t="n">
        <v>234064.0268122687</v>
      </c>
      <c r="AE39" t="n">
        <v>320256.7276604745</v>
      </c>
      <c r="AF39" t="n">
        <v>3.632520149030842e-06</v>
      </c>
      <c r="AG39" t="n">
        <v>6.93359375</v>
      </c>
      <c r="AH39" t="n">
        <v>289691.8750557941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9.3887</v>
      </c>
      <c r="E40" t="n">
        <v>10.65</v>
      </c>
      <c r="F40" t="n">
        <v>7.22</v>
      </c>
      <c r="G40" t="n">
        <v>48.11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113.54</v>
      </c>
      <c r="Q40" t="n">
        <v>605.84</v>
      </c>
      <c r="R40" t="n">
        <v>29.18</v>
      </c>
      <c r="S40" t="n">
        <v>21.88</v>
      </c>
      <c r="T40" t="n">
        <v>2620.41</v>
      </c>
      <c r="U40" t="n">
        <v>0.75</v>
      </c>
      <c r="V40" t="n">
        <v>0.86</v>
      </c>
      <c r="W40" t="n">
        <v>1</v>
      </c>
      <c r="X40" t="n">
        <v>0.16</v>
      </c>
      <c r="Y40" t="n">
        <v>1</v>
      </c>
      <c r="Z40" t="n">
        <v>10</v>
      </c>
      <c r="AA40" t="n">
        <v>233.935150395816</v>
      </c>
      <c r="AB40" t="n">
        <v>320.0803932618579</v>
      </c>
      <c r="AC40" t="n">
        <v>289.5323697646946</v>
      </c>
      <c r="AD40" t="n">
        <v>233935.150395816</v>
      </c>
      <c r="AE40" t="n">
        <v>320080.3932618579</v>
      </c>
      <c r="AF40" t="n">
        <v>3.633758662107066e-06</v>
      </c>
      <c r="AG40" t="n">
        <v>6.93359375</v>
      </c>
      <c r="AH40" t="n">
        <v>289532.3697646946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9.3926</v>
      </c>
      <c r="E41" t="n">
        <v>10.65</v>
      </c>
      <c r="F41" t="n">
        <v>7.21</v>
      </c>
      <c r="G41" t="n">
        <v>48.08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113.3</v>
      </c>
      <c r="Q41" t="n">
        <v>605.84</v>
      </c>
      <c r="R41" t="n">
        <v>28.99</v>
      </c>
      <c r="S41" t="n">
        <v>21.88</v>
      </c>
      <c r="T41" t="n">
        <v>2529</v>
      </c>
      <c r="U41" t="n">
        <v>0.75</v>
      </c>
      <c r="V41" t="n">
        <v>0.86</v>
      </c>
      <c r="W41" t="n">
        <v>1</v>
      </c>
      <c r="X41" t="n">
        <v>0.15</v>
      </c>
      <c r="Y41" t="n">
        <v>1</v>
      </c>
      <c r="Z41" t="n">
        <v>10</v>
      </c>
      <c r="AA41" t="n">
        <v>233.7272426731449</v>
      </c>
      <c r="AB41" t="n">
        <v>319.795924743458</v>
      </c>
      <c r="AC41" t="n">
        <v>289.2750505224366</v>
      </c>
      <c r="AD41" t="n">
        <v>233727.2426731449</v>
      </c>
      <c r="AE41" t="n">
        <v>319795.924743458</v>
      </c>
      <c r="AF41" t="n">
        <v>3.635268099918713e-06</v>
      </c>
      <c r="AG41" t="n">
        <v>6.93359375</v>
      </c>
      <c r="AH41" t="n">
        <v>289275.0505224366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9.388</v>
      </c>
      <c r="E42" t="n">
        <v>10.65</v>
      </c>
      <c r="F42" t="n">
        <v>7.22</v>
      </c>
      <c r="G42" t="n">
        <v>48.12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112.76</v>
      </c>
      <c r="Q42" t="n">
        <v>605.84</v>
      </c>
      <c r="R42" t="n">
        <v>29.18</v>
      </c>
      <c r="S42" t="n">
        <v>21.88</v>
      </c>
      <c r="T42" t="n">
        <v>2620.68</v>
      </c>
      <c r="U42" t="n">
        <v>0.75</v>
      </c>
      <c r="V42" t="n">
        <v>0.86</v>
      </c>
      <c r="W42" t="n">
        <v>1</v>
      </c>
      <c r="X42" t="n">
        <v>0.16</v>
      </c>
      <c r="Y42" t="n">
        <v>1</v>
      </c>
      <c r="Z42" t="n">
        <v>10</v>
      </c>
      <c r="AA42" t="n">
        <v>233.4896340808406</v>
      </c>
      <c r="AB42" t="n">
        <v>319.4708181849163</v>
      </c>
      <c r="AC42" t="n">
        <v>288.980971677552</v>
      </c>
      <c r="AD42" t="n">
        <v>233489.6340808406</v>
      </c>
      <c r="AE42" t="n">
        <v>319470.8181849163</v>
      </c>
      <c r="AF42" t="n">
        <v>3.633487737371642e-06</v>
      </c>
      <c r="AG42" t="n">
        <v>6.93359375</v>
      </c>
      <c r="AH42" t="n">
        <v>288980.971677552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9.3782</v>
      </c>
      <c r="E43" t="n">
        <v>10.66</v>
      </c>
      <c r="F43" t="n">
        <v>7.23</v>
      </c>
      <c r="G43" t="n">
        <v>48.19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112.22</v>
      </c>
      <c r="Q43" t="n">
        <v>605.84</v>
      </c>
      <c r="R43" t="n">
        <v>29.35</v>
      </c>
      <c r="S43" t="n">
        <v>21.88</v>
      </c>
      <c r="T43" t="n">
        <v>2707.66</v>
      </c>
      <c r="U43" t="n">
        <v>0.75</v>
      </c>
      <c r="V43" t="n">
        <v>0.86</v>
      </c>
      <c r="W43" t="n">
        <v>1.01</v>
      </c>
      <c r="X43" t="n">
        <v>0.17</v>
      </c>
      <c r="Y43" t="n">
        <v>1</v>
      </c>
      <c r="Z43" t="n">
        <v>10</v>
      </c>
      <c r="AA43" t="n">
        <v>233.3006991474541</v>
      </c>
      <c r="AB43" t="n">
        <v>319.2123090738359</v>
      </c>
      <c r="AC43" t="n">
        <v>288.7471343132133</v>
      </c>
      <c r="AD43" t="n">
        <v>233300.6991474541</v>
      </c>
      <c r="AE43" t="n">
        <v>319212.3090738358</v>
      </c>
      <c r="AF43" t="n">
        <v>3.629694791075707e-06</v>
      </c>
      <c r="AG43" t="n">
        <v>6.940104166666667</v>
      </c>
      <c r="AH43" t="n">
        <v>288747.1343132133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9.4575</v>
      </c>
      <c r="E44" t="n">
        <v>10.57</v>
      </c>
      <c r="F44" t="n">
        <v>7.19</v>
      </c>
      <c r="G44" t="n">
        <v>53.95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6</v>
      </c>
      <c r="N44" t="n">
        <v>89.28</v>
      </c>
      <c r="O44" t="n">
        <v>38094.91</v>
      </c>
      <c r="P44" t="n">
        <v>111.24</v>
      </c>
      <c r="Q44" t="n">
        <v>605.84</v>
      </c>
      <c r="R44" t="n">
        <v>28.37</v>
      </c>
      <c r="S44" t="n">
        <v>21.88</v>
      </c>
      <c r="T44" t="n">
        <v>2222.57</v>
      </c>
      <c r="U44" t="n">
        <v>0.77</v>
      </c>
      <c r="V44" t="n">
        <v>0.86</v>
      </c>
      <c r="W44" t="n">
        <v>1</v>
      </c>
      <c r="X44" t="n">
        <v>0.14</v>
      </c>
      <c r="Y44" t="n">
        <v>1</v>
      </c>
      <c r="Z44" t="n">
        <v>10</v>
      </c>
      <c r="AA44" t="n">
        <v>231.869901308713</v>
      </c>
      <c r="AB44" t="n">
        <v>317.2546283485256</v>
      </c>
      <c r="AC44" t="n">
        <v>286.9762918887038</v>
      </c>
      <c r="AD44" t="n">
        <v>231869.901308713</v>
      </c>
      <c r="AE44" t="n">
        <v>317254.6283485256</v>
      </c>
      <c r="AF44" t="n">
        <v>3.660386693245878e-06</v>
      </c>
      <c r="AG44" t="n">
        <v>6.881510416666667</v>
      </c>
      <c r="AH44" t="n">
        <v>286976.2918887038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9.455</v>
      </c>
      <c r="E45" t="n">
        <v>10.58</v>
      </c>
      <c r="F45" t="n">
        <v>7.2</v>
      </c>
      <c r="G45" t="n">
        <v>53.97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6</v>
      </c>
      <c r="N45" t="n">
        <v>89.56999999999999</v>
      </c>
      <c r="O45" t="n">
        <v>38161.42</v>
      </c>
      <c r="P45" t="n">
        <v>110.89</v>
      </c>
      <c r="Q45" t="n">
        <v>605.84</v>
      </c>
      <c r="R45" t="n">
        <v>28.47</v>
      </c>
      <c r="S45" t="n">
        <v>21.88</v>
      </c>
      <c r="T45" t="n">
        <v>2273.24</v>
      </c>
      <c r="U45" t="n">
        <v>0.77</v>
      </c>
      <c r="V45" t="n">
        <v>0.86</v>
      </c>
      <c r="W45" t="n">
        <v>1</v>
      </c>
      <c r="X45" t="n">
        <v>0.14</v>
      </c>
      <c r="Y45" t="n">
        <v>1</v>
      </c>
      <c r="Z45" t="n">
        <v>10</v>
      </c>
      <c r="AA45" t="n">
        <v>231.7231466142931</v>
      </c>
      <c r="AB45" t="n">
        <v>317.0538321012603</v>
      </c>
      <c r="AC45" t="n">
        <v>286.7946593534582</v>
      </c>
      <c r="AD45" t="n">
        <v>231723.1466142931</v>
      </c>
      <c r="AE45" t="n">
        <v>317053.8321012603</v>
      </c>
      <c r="AF45" t="n">
        <v>3.659419104905078e-06</v>
      </c>
      <c r="AG45" t="n">
        <v>6.888020833333333</v>
      </c>
      <c r="AH45" t="n">
        <v>286794.6593534582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9.4657</v>
      </c>
      <c r="E46" t="n">
        <v>10.56</v>
      </c>
      <c r="F46" t="n">
        <v>7.18</v>
      </c>
      <c r="G46" t="n">
        <v>53.88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6</v>
      </c>
      <c r="N46" t="n">
        <v>89.86</v>
      </c>
      <c r="O46" t="n">
        <v>38228.06</v>
      </c>
      <c r="P46" t="n">
        <v>110.52</v>
      </c>
      <c r="Q46" t="n">
        <v>605.84</v>
      </c>
      <c r="R46" t="n">
        <v>28.04</v>
      </c>
      <c r="S46" t="n">
        <v>21.88</v>
      </c>
      <c r="T46" t="n">
        <v>2055.12</v>
      </c>
      <c r="U46" t="n">
        <v>0.78</v>
      </c>
      <c r="V46" t="n">
        <v>0.86</v>
      </c>
      <c r="W46" t="n">
        <v>1</v>
      </c>
      <c r="X46" t="n">
        <v>0.13</v>
      </c>
      <c r="Y46" t="n">
        <v>1</v>
      </c>
      <c r="Z46" t="n">
        <v>10</v>
      </c>
      <c r="AA46" t="n">
        <v>231.3490511978561</v>
      </c>
      <c r="AB46" t="n">
        <v>316.5419782485665</v>
      </c>
      <c r="AC46" t="n">
        <v>286.3316561140738</v>
      </c>
      <c r="AD46" t="n">
        <v>231349.0511978561</v>
      </c>
      <c r="AE46" t="n">
        <v>316541.9782485664</v>
      </c>
      <c r="AF46" t="n">
        <v>3.663560383003701e-06</v>
      </c>
      <c r="AG46" t="n">
        <v>6.875</v>
      </c>
      <c r="AH46" t="n">
        <v>286331.6561140738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9.461</v>
      </c>
      <c r="E47" t="n">
        <v>10.57</v>
      </c>
      <c r="F47" t="n">
        <v>7.19</v>
      </c>
      <c r="G47" t="n">
        <v>53.92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6</v>
      </c>
      <c r="N47" t="n">
        <v>90.15000000000001</v>
      </c>
      <c r="O47" t="n">
        <v>38294.82</v>
      </c>
      <c r="P47" t="n">
        <v>109.92</v>
      </c>
      <c r="Q47" t="n">
        <v>605.89</v>
      </c>
      <c r="R47" t="n">
        <v>28.26</v>
      </c>
      <c r="S47" t="n">
        <v>21.88</v>
      </c>
      <c r="T47" t="n">
        <v>2168.08</v>
      </c>
      <c r="U47" t="n">
        <v>0.77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231.0785198984209</v>
      </c>
      <c r="AB47" t="n">
        <v>316.1718253896808</v>
      </c>
      <c r="AC47" t="n">
        <v>285.9968301245273</v>
      </c>
      <c r="AD47" t="n">
        <v>231078.5198984209</v>
      </c>
      <c r="AE47" t="n">
        <v>316171.8253896808</v>
      </c>
      <c r="AF47" t="n">
        <v>3.661741316922998e-06</v>
      </c>
      <c r="AG47" t="n">
        <v>6.881510416666667</v>
      </c>
      <c r="AH47" t="n">
        <v>285996.8301245273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9.459199999999999</v>
      </c>
      <c r="E48" t="n">
        <v>10.57</v>
      </c>
      <c r="F48" t="n">
        <v>7.19</v>
      </c>
      <c r="G48" t="n">
        <v>53.94</v>
      </c>
      <c r="H48" t="n">
        <v>0.72</v>
      </c>
      <c r="I48" t="n">
        <v>8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109.38</v>
      </c>
      <c r="Q48" t="n">
        <v>605.88</v>
      </c>
      <c r="R48" t="n">
        <v>28.28</v>
      </c>
      <c r="S48" t="n">
        <v>21.88</v>
      </c>
      <c r="T48" t="n">
        <v>2178.26</v>
      </c>
      <c r="U48" t="n">
        <v>0.77</v>
      </c>
      <c r="V48" t="n">
        <v>0.86</v>
      </c>
      <c r="W48" t="n">
        <v>1</v>
      </c>
      <c r="X48" t="n">
        <v>0.13</v>
      </c>
      <c r="Y48" t="n">
        <v>1</v>
      </c>
      <c r="Z48" t="n">
        <v>10</v>
      </c>
      <c r="AA48" t="n">
        <v>230.7842239806587</v>
      </c>
      <c r="AB48" t="n">
        <v>315.7691567315792</v>
      </c>
      <c r="AC48" t="n">
        <v>285.6325915980058</v>
      </c>
      <c r="AD48" t="n">
        <v>230784.2239806587</v>
      </c>
      <c r="AE48" t="n">
        <v>315769.1567315792</v>
      </c>
      <c r="AF48" t="n">
        <v>3.661044653317622e-06</v>
      </c>
      <c r="AG48" t="n">
        <v>6.881510416666667</v>
      </c>
      <c r="AH48" t="n">
        <v>285632.5915980058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9.4575</v>
      </c>
      <c r="E49" t="n">
        <v>10.57</v>
      </c>
      <c r="F49" t="n">
        <v>7.19</v>
      </c>
      <c r="G49" t="n">
        <v>53.95</v>
      </c>
      <c r="H49" t="n">
        <v>0.73</v>
      </c>
      <c r="I49" t="n">
        <v>8</v>
      </c>
      <c r="J49" t="n">
        <v>309.68</v>
      </c>
      <c r="K49" t="n">
        <v>61.2</v>
      </c>
      <c r="L49" t="n">
        <v>12.75</v>
      </c>
      <c r="M49" t="n">
        <v>6</v>
      </c>
      <c r="N49" t="n">
        <v>90.73999999999999</v>
      </c>
      <c r="O49" t="n">
        <v>38428.72</v>
      </c>
      <c r="P49" t="n">
        <v>108.45</v>
      </c>
      <c r="Q49" t="n">
        <v>605.84</v>
      </c>
      <c r="R49" t="n">
        <v>28.4</v>
      </c>
      <c r="S49" t="n">
        <v>21.88</v>
      </c>
      <c r="T49" t="n">
        <v>2235.11</v>
      </c>
      <c r="U49" t="n">
        <v>0.77</v>
      </c>
      <c r="V49" t="n">
        <v>0.86</v>
      </c>
      <c r="W49" t="n">
        <v>1</v>
      </c>
      <c r="X49" t="n">
        <v>0.14</v>
      </c>
      <c r="Y49" t="n">
        <v>1</v>
      </c>
      <c r="Z49" t="n">
        <v>10</v>
      </c>
      <c r="AA49" t="n">
        <v>230.2645019535119</v>
      </c>
      <c r="AB49" t="n">
        <v>315.0580501255196</v>
      </c>
      <c r="AC49" t="n">
        <v>284.9893520083839</v>
      </c>
      <c r="AD49" t="n">
        <v>230264.5019535119</v>
      </c>
      <c r="AE49" t="n">
        <v>315058.0501255196</v>
      </c>
      <c r="AF49" t="n">
        <v>3.660386693245878e-06</v>
      </c>
      <c r="AG49" t="n">
        <v>6.881510416666667</v>
      </c>
      <c r="AH49" t="n">
        <v>284989.352008384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9.5261</v>
      </c>
      <c r="E50" t="n">
        <v>10.5</v>
      </c>
      <c r="F50" t="n">
        <v>7.17</v>
      </c>
      <c r="G50" t="n">
        <v>61.47</v>
      </c>
      <c r="H50" t="n">
        <v>0.75</v>
      </c>
      <c r="I50" t="n">
        <v>7</v>
      </c>
      <c r="J50" t="n">
        <v>310.23</v>
      </c>
      <c r="K50" t="n">
        <v>61.2</v>
      </c>
      <c r="L50" t="n">
        <v>13</v>
      </c>
      <c r="M50" t="n">
        <v>5</v>
      </c>
      <c r="N50" t="n">
        <v>91.03</v>
      </c>
      <c r="O50" t="n">
        <v>38495.87</v>
      </c>
      <c r="P50" t="n">
        <v>107.81</v>
      </c>
      <c r="Q50" t="n">
        <v>605.9400000000001</v>
      </c>
      <c r="R50" t="n">
        <v>27.78</v>
      </c>
      <c r="S50" t="n">
        <v>21.88</v>
      </c>
      <c r="T50" t="n">
        <v>1929.45</v>
      </c>
      <c r="U50" t="n">
        <v>0.79</v>
      </c>
      <c r="V50" t="n">
        <v>0.86</v>
      </c>
      <c r="W50" t="n">
        <v>1</v>
      </c>
      <c r="X50" t="n">
        <v>0.11</v>
      </c>
      <c r="Y50" t="n">
        <v>1</v>
      </c>
      <c r="Z50" t="n">
        <v>10</v>
      </c>
      <c r="AA50" t="n">
        <v>229.2222295236691</v>
      </c>
      <c r="AB50" t="n">
        <v>313.6319670051951</v>
      </c>
      <c r="AC50" t="n">
        <v>283.6993722595425</v>
      </c>
      <c r="AD50" t="n">
        <v>229222.2295236691</v>
      </c>
      <c r="AE50" t="n">
        <v>313631.9670051951</v>
      </c>
      <c r="AF50" t="n">
        <v>3.686937317317426e-06</v>
      </c>
      <c r="AG50" t="n">
        <v>6.8359375</v>
      </c>
      <c r="AH50" t="n">
        <v>283699.3722595425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9.525600000000001</v>
      </c>
      <c r="E51" t="n">
        <v>10.5</v>
      </c>
      <c r="F51" t="n">
        <v>7.17</v>
      </c>
      <c r="G51" t="n">
        <v>61.47</v>
      </c>
      <c r="H51" t="n">
        <v>0.76</v>
      </c>
      <c r="I51" t="n">
        <v>7</v>
      </c>
      <c r="J51" t="n">
        <v>310.77</v>
      </c>
      <c r="K51" t="n">
        <v>61.2</v>
      </c>
      <c r="L51" t="n">
        <v>13.25</v>
      </c>
      <c r="M51" t="n">
        <v>5</v>
      </c>
      <c r="N51" t="n">
        <v>91.33</v>
      </c>
      <c r="O51" t="n">
        <v>38563.14</v>
      </c>
      <c r="P51" t="n">
        <v>107.69</v>
      </c>
      <c r="Q51" t="n">
        <v>605.87</v>
      </c>
      <c r="R51" t="n">
        <v>27.74</v>
      </c>
      <c r="S51" t="n">
        <v>21.88</v>
      </c>
      <c r="T51" t="n">
        <v>1909.4</v>
      </c>
      <c r="U51" t="n">
        <v>0.79</v>
      </c>
      <c r="V51" t="n">
        <v>0.86</v>
      </c>
      <c r="W51" t="n">
        <v>1</v>
      </c>
      <c r="X51" t="n">
        <v>0.11</v>
      </c>
      <c r="Y51" t="n">
        <v>1</v>
      </c>
      <c r="Z51" t="n">
        <v>10</v>
      </c>
      <c r="AA51" t="n">
        <v>229.1580920140243</v>
      </c>
      <c r="AB51" t="n">
        <v>313.544211234952</v>
      </c>
      <c r="AC51" t="n">
        <v>283.6199917768454</v>
      </c>
      <c r="AD51" t="n">
        <v>229158.0920140243</v>
      </c>
      <c r="AE51" t="n">
        <v>313544.211234952</v>
      </c>
      <c r="AF51" t="n">
        <v>3.686743799649266e-06</v>
      </c>
      <c r="AG51" t="n">
        <v>6.8359375</v>
      </c>
      <c r="AH51" t="n">
        <v>283619.9917768454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9.515499999999999</v>
      </c>
      <c r="E52" t="n">
        <v>10.51</v>
      </c>
      <c r="F52" t="n">
        <v>7.18</v>
      </c>
      <c r="G52" t="n">
        <v>61.57</v>
      </c>
      <c r="H52" t="n">
        <v>0.77</v>
      </c>
      <c r="I52" t="n">
        <v>7</v>
      </c>
      <c r="J52" t="n">
        <v>311.32</v>
      </c>
      <c r="K52" t="n">
        <v>61.2</v>
      </c>
      <c r="L52" t="n">
        <v>13.5</v>
      </c>
      <c r="M52" t="n">
        <v>5</v>
      </c>
      <c r="N52" t="n">
        <v>91.62</v>
      </c>
      <c r="O52" t="n">
        <v>38630.55</v>
      </c>
      <c r="P52" t="n">
        <v>108.32</v>
      </c>
      <c r="Q52" t="n">
        <v>605.86</v>
      </c>
      <c r="R52" t="n">
        <v>28.11</v>
      </c>
      <c r="S52" t="n">
        <v>21.88</v>
      </c>
      <c r="T52" t="n">
        <v>2095.56</v>
      </c>
      <c r="U52" t="n">
        <v>0.78</v>
      </c>
      <c r="V52" t="n">
        <v>0.86</v>
      </c>
      <c r="W52" t="n">
        <v>1</v>
      </c>
      <c r="X52" t="n">
        <v>0.12</v>
      </c>
      <c r="Y52" t="n">
        <v>1</v>
      </c>
      <c r="Z52" t="n">
        <v>10</v>
      </c>
      <c r="AA52" t="n">
        <v>229.6392023747248</v>
      </c>
      <c r="AB52" t="n">
        <v>314.2024876555532</v>
      </c>
      <c r="AC52" t="n">
        <v>284.2154432197614</v>
      </c>
      <c r="AD52" t="n">
        <v>229639.2023747248</v>
      </c>
      <c r="AE52" t="n">
        <v>314202.4876555532</v>
      </c>
      <c r="AF52" t="n">
        <v>3.682834742752434e-06</v>
      </c>
      <c r="AG52" t="n">
        <v>6.842447916666667</v>
      </c>
      <c r="AH52" t="n">
        <v>284215.4432197614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9.514699999999999</v>
      </c>
      <c r="E53" t="n">
        <v>10.51</v>
      </c>
      <c r="F53" t="n">
        <v>7.18</v>
      </c>
      <c r="G53" t="n">
        <v>61.57</v>
      </c>
      <c r="H53" t="n">
        <v>0.79</v>
      </c>
      <c r="I53" t="n">
        <v>7</v>
      </c>
      <c r="J53" t="n">
        <v>311.87</v>
      </c>
      <c r="K53" t="n">
        <v>61.2</v>
      </c>
      <c r="L53" t="n">
        <v>13.75</v>
      </c>
      <c r="M53" t="n">
        <v>5</v>
      </c>
      <c r="N53" t="n">
        <v>91.92</v>
      </c>
      <c r="O53" t="n">
        <v>38698.21</v>
      </c>
      <c r="P53" t="n">
        <v>108.43</v>
      </c>
      <c r="Q53" t="n">
        <v>605.84</v>
      </c>
      <c r="R53" t="n">
        <v>28.21</v>
      </c>
      <c r="S53" t="n">
        <v>21.88</v>
      </c>
      <c r="T53" t="n">
        <v>2148.93</v>
      </c>
      <c r="U53" t="n">
        <v>0.78</v>
      </c>
      <c r="V53" t="n">
        <v>0.86</v>
      </c>
      <c r="W53" t="n">
        <v>1</v>
      </c>
      <c r="X53" t="n">
        <v>0.13</v>
      </c>
      <c r="Y53" t="n">
        <v>1</v>
      </c>
      <c r="Z53" t="n">
        <v>10</v>
      </c>
      <c r="AA53" t="n">
        <v>229.7092295796296</v>
      </c>
      <c r="AB53" t="n">
        <v>314.298301966686</v>
      </c>
      <c r="AC53" t="n">
        <v>284.3021131475159</v>
      </c>
      <c r="AD53" t="n">
        <v>229709.2295796296</v>
      </c>
      <c r="AE53" t="n">
        <v>314298.301966686</v>
      </c>
      <c r="AF53" t="n">
        <v>3.682525114483379e-06</v>
      </c>
      <c r="AG53" t="n">
        <v>6.842447916666667</v>
      </c>
      <c r="AH53" t="n">
        <v>284302.1131475159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9.5258</v>
      </c>
      <c r="E54" t="n">
        <v>10.5</v>
      </c>
      <c r="F54" t="n">
        <v>7.17</v>
      </c>
      <c r="G54" t="n">
        <v>61.47</v>
      </c>
      <c r="H54" t="n">
        <v>0.8</v>
      </c>
      <c r="I54" t="n">
        <v>7</v>
      </c>
      <c r="J54" t="n">
        <v>312.42</v>
      </c>
      <c r="K54" t="n">
        <v>61.2</v>
      </c>
      <c r="L54" t="n">
        <v>14</v>
      </c>
      <c r="M54" t="n">
        <v>5</v>
      </c>
      <c r="N54" t="n">
        <v>92.22</v>
      </c>
      <c r="O54" t="n">
        <v>38765.89</v>
      </c>
      <c r="P54" t="n">
        <v>107.65</v>
      </c>
      <c r="Q54" t="n">
        <v>605.84</v>
      </c>
      <c r="R54" t="n">
        <v>27.75</v>
      </c>
      <c r="S54" t="n">
        <v>21.88</v>
      </c>
      <c r="T54" t="n">
        <v>1914.68</v>
      </c>
      <c r="U54" t="n">
        <v>0.79</v>
      </c>
      <c r="V54" t="n">
        <v>0.86</v>
      </c>
      <c r="W54" t="n">
        <v>1</v>
      </c>
      <c r="X54" t="n">
        <v>0.11</v>
      </c>
      <c r="Y54" t="n">
        <v>1</v>
      </c>
      <c r="Z54" t="n">
        <v>10</v>
      </c>
      <c r="AA54" t="n">
        <v>229.133474635784</v>
      </c>
      <c r="AB54" t="n">
        <v>313.5105286520015</v>
      </c>
      <c r="AC54" t="n">
        <v>283.5895238123379</v>
      </c>
      <c r="AD54" t="n">
        <v>229133.474635784</v>
      </c>
      <c r="AE54" t="n">
        <v>313510.5286520015</v>
      </c>
      <c r="AF54" t="n">
        <v>3.686821206716531e-06</v>
      </c>
      <c r="AG54" t="n">
        <v>6.8359375</v>
      </c>
      <c r="AH54" t="n">
        <v>283589.5238123379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9.5205</v>
      </c>
      <c r="E55" t="n">
        <v>10.5</v>
      </c>
      <c r="F55" t="n">
        <v>7.18</v>
      </c>
      <c r="G55" t="n">
        <v>61.52</v>
      </c>
      <c r="H55" t="n">
        <v>0.8100000000000001</v>
      </c>
      <c r="I55" t="n">
        <v>7</v>
      </c>
      <c r="J55" t="n">
        <v>312.97</v>
      </c>
      <c r="K55" t="n">
        <v>61.2</v>
      </c>
      <c r="L55" t="n">
        <v>14.25</v>
      </c>
      <c r="M55" t="n">
        <v>5</v>
      </c>
      <c r="N55" t="n">
        <v>92.52</v>
      </c>
      <c r="O55" t="n">
        <v>38833.69</v>
      </c>
      <c r="P55" t="n">
        <v>107.13</v>
      </c>
      <c r="Q55" t="n">
        <v>605.84</v>
      </c>
      <c r="R55" t="n">
        <v>27.87</v>
      </c>
      <c r="S55" t="n">
        <v>21.88</v>
      </c>
      <c r="T55" t="n">
        <v>1977.28</v>
      </c>
      <c r="U55" t="n">
        <v>0.79</v>
      </c>
      <c r="V55" t="n">
        <v>0.86</v>
      </c>
      <c r="W55" t="n">
        <v>1</v>
      </c>
      <c r="X55" t="n">
        <v>0.12</v>
      </c>
      <c r="Y55" t="n">
        <v>1</v>
      </c>
      <c r="Z55" t="n">
        <v>10</v>
      </c>
      <c r="AA55" t="n">
        <v>228.9145678260599</v>
      </c>
      <c r="AB55" t="n">
        <v>313.2110106974503</v>
      </c>
      <c r="AC55" t="n">
        <v>283.3185914309928</v>
      </c>
      <c r="AD55" t="n">
        <v>228914.5678260599</v>
      </c>
      <c r="AE55" t="n">
        <v>313211.0106974503</v>
      </c>
      <c r="AF55" t="n">
        <v>3.684769919434034e-06</v>
      </c>
      <c r="AG55" t="n">
        <v>6.8359375</v>
      </c>
      <c r="AH55" t="n">
        <v>283318.5914309928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9.512499999999999</v>
      </c>
      <c r="E56" t="n">
        <v>10.51</v>
      </c>
      <c r="F56" t="n">
        <v>7.19</v>
      </c>
      <c r="G56" t="n">
        <v>61.6</v>
      </c>
      <c r="H56" t="n">
        <v>0.82</v>
      </c>
      <c r="I56" t="n">
        <v>7</v>
      </c>
      <c r="J56" t="n">
        <v>313.52</v>
      </c>
      <c r="K56" t="n">
        <v>61.2</v>
      </c>
      <c r="L56" t="n">
        <v>14.5</v>
      </c>
      <c r="M56" t="n">
        <v>5</v>
      </c>
      <c r="N56" t="n">
        <v>92.81999999999999</v>
      </c>
      <c r="O56" t="n">
        <v>38901.63</v>
      </c>
      <c r="P56" t="n">
        <v>106.69</v>
      </c>
      <c r="Q56" t="n">
        <v>605.85</v>
      </c>
      <c r="R56" t="n">
        <v>28.2</v>
      </c>
      <c r="S56" t="n">
        <v>21.88</v>
      </c>
      <c r="T56" t="n">
        <v>2143.02</v>
      </c>
      <c r="U56" t="n">
        <v>0.78</v>
      </c>
      <c r="V56" t="n">
        <v>0.86</v>
      </c>
      <c r="W56" t="n">
        <v>1</v>
      </c>
      <c r="X56" t="n">
        <v>0.13</v>
      </c>
      <c r="Y56" t="n">
        <v>1</v>
      </c>
      <c r="Z56" t="n">
        <v>10</v>
      </c>
      <c r="AA56" t="n">
        <v>228.7649259914195</v>
      </c>
      <c r="AB56" t="n">
        <v>313.0062641375634</v>
      </c>
      <c r="AC56" t="n">
        <v>283.1333855954179</v>
      </c>
      <c r="AD56" t="n">
        <v>228764.9259914195</v>
      </c>
      <c r="AE56" t="n">
        <v>313006.2641375634</v>
      </c>
      <c r="AF56" t="n">
        <v>3.681673636743475e-06</v>
      </c>
      <c r="AG56" t="n">
        <v>6.842447916666667</v>
      </c>
      <c r="AH56" t="n">
        <v>283133.3855954179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9.5246</v>
      </c>
      <c r="E57" t="n">
        <v>10.5</v>
      </c>
      <c r="F57" t="n">
        <v>7.17</v>
      </c>
      <c r="G57" t="n">
        <v>61.48</v>
      </c>
      <c r="H57" t="n">
        <v>0.84</v>
      </c>
      <c r="I57" t="n">
        <v>7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105.89</v>
      </c>
      <c r="Q57" t="n">
        <v>605.84</v>
      </c>
      <c r="R57" t="n">
        <v>27.79</v>
      </c>
      <c r="S57" t="n">
        <v>21.88</v>
      </c>
      <c r="T57" t="n">
        <v>1937.67</v>
      </c>
      <c r="U57" t="n">
        <v>0.79</v>
      </c>
      <c r="V57" t="n">
        <v>0.86</v>
      </c>
      <c r="W57" t="n">
        <v>1</v>
      </c>
      <c r="X57" t="n">
        <v>0.12</v>
      </c>
      <c r="Y57" t="n">
        <v>1</v>
      </c>
      <c r="Z57" t="n">
        <v>10</v>
      </c>
      <c r="AA57" t="n">
        <v>228.1384779592914</v>
      </c>
      <c r="AB57" t="n">
        <v>312.1491303030697</v>
      </c>
      <c r="AC57" t="n">
        <v>282.3580554110931</v>
      </c>
      <c r="AD57" t="n">
        <v>228138.4779592914</v>
      </c>
      <c r="AE57" t="n">
        <v>312149.1303030697</v>
      </c>
      <c r="AF57" t="n">
        <v>3.686356764312946e-06</v>
      </c>
      <c r="AG57" t="n">
        <v>6.8359375</v>
      </c>
      <c r="AH57" t="n">
        <v>282358.0554110931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9.596399999999999</v>
      </c>
      <c r="E58" t="n">
        <v>10.42</v>
      </c>
      <c r="F58" t="n">
        <v>7.15</v>
      </c>
      <c r="G58" t="n">
        <v>71.48</v>
      </c>
      <c r="H58" t="n">
        <v>0.85</v>
      </c>
      <c r="I58" t="n">
        <v>6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104.56</v>
      </c>
      <c r="Q58" t="n">
        <v>605.84</v>
      </c>
      <c r="R58" t="n">
        <v>26.99</v>
      </c>
      <c r="S58" t="n">
        <v>21.88</v>
      </c>
      <c r="T58" t="n">
        <v>1541.98</v>
      </c>
      <c r="U58" t="n">
        <v>0.8100000000000001</v>
      </c>
      <c r="V58" t="n">
        <v>0.87</v>
      </c>
      <c r="W58" t="n">
        <v>1</v>
      </c>
      <c r="X58" t="n">
        <v>0.09</v>
      </c>
      <c r="Y58" t="n">
        <v>1</v>
      </c>
      <c r="Z58" t="n">
        <v>10</v>
      </c>
      <c r="AA58" t="n">
        <v>226.70004429067</v>
      </c>
      <c r="AB58" t="n">
        <v>310.181001898448</v>
      </c>
      <c r="AC58" t="n">
        <v>280.5777624191223</v>
      </c>
      <c r="AD58" t="n">
        <v>226700.04429067</v>
      </c>
      <c r="AE58" t="n">
        <v>310181.001898448</v>
      </c>
      <c r="AF58" t="n">
        <v>3.714145901460718e-06</v>
      </c>
      <c r="AG58" t="n">
        <v>6.783854166666667</v>
      </c>
      <c r="AH58" t="n">
        <v>280577.7624191223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9.5921</v>
      </c>
      <c r="E59" t="n">
        <v>10.43</v>
      </c>
      <c r="F59" t="n">
        <v>7.15</v>
      </c>
      <c r="G59" t="n">
        <v>71.53</v>
      </c>
      <c r="H59" t="n">
        <v>0.86</v>
      </c>
      <c r="I59" t="n">
        <v>6</v>
      </c>
      <c r="J59" t="n">
        <v>315.18</v>
      </c>
      <c r="K59" t="n">
        <v>61.2</v>
      </c>
      <c r="L59" t="n">
        <v>15.25</v>
      </c>
      <c r="M59" t="n">
        <v>4</v>
      </c>
      <c r="N59" t="n">
        <v>93.73</v>
      </c>
      <c r="O59" t="n">
        <v>39106.27</v>
      </c>
      <c r="P59" t="n">
        <v>104.52</v>
      </c>
      <c r="Q59" t="n">
        <v>605.84</v>
      </c>
      <c r="R59" t="n">
        <v>27.07</v>
      </c>
      <c r="S59" t="n">
        <v>21.88</v>
      </c>
      <c r="T59" t="n">
        <v>1583.57</v>
      </c>
      <c r="U59" t="n">
        <v>0.8100000000000001</v>
      </c>
      <c r="V59" t="n">
        <v>0.86</v>
      </c>
      <c r="W59" t="n">
        <v>1</v>
      </c>
      <c r="X59" t="n">
        <v>0.1</v>
      </c>
      <c r="Y59" t="n">
        <v>1</v>
      </c>
      <c r="Z59" t="n">
        <v>10</v>
      </c>
      <c r="AA59" t="n">
        <v>226.713953908983</v>
      </c>
      <c r="AB59" t="n">
        <v>310.200033651873</v>
      </c>
      <c r="AC59" t="n">
        <v>280.5949778087116</v>
      </c>
      <c r="AD59" t="n">
        <v>226713.953908983</v>
      </c>
      <c r="AE59" t="n">
        <v>310200.0336518729</v>
      </c>
      <c r="AF59" t="n">
        <v>3.712481649514543e-06</v>
      </c>
      <c r="AG59" t="n">
        <v>6.790364583333333</v>
      </c>
      <c r="AH59" t="n">
        <v>280594.9778087116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9.582100000000001</v>
      </c>
      <c r="E60" t="n">
        <v>10.44</v>
      </c>
      <c r="F60" t="n">
        <v>7.16</v>
      </c>
      <c r="G60" t="n">
        <v>71.64</v>
      </c>
      <c r="H60" t="n">
        <v>0.87</v>
      </c>
      <c r="I60" t="n">
        <v>6</v>
      </c>
      <c r="J60" t="n">
        <v>315.73</v>
      </c>
      <c r="K60" t="n">
        <v>61.2</v>
      </c>
      <c r="L60" t="n">
        <v>15.5</v>
      </c>
      <c r="M60" t="n">
        <v>4</v>
      </c>
      <c r="N60" t="n">
        <v>94.03</v>
      </c>
      <c r="O60" t="n">
        <v>39174.75</v>
      </c>
      <c r="P60" t="n">
        <v>104.21</v>
      </c>
      <c r="Q60" t="n">
        <v>605.84</v>
      </c>
      <c r="R60" t="n">
        <v>27.44</v>
      </c>
      <c r="S60" t="n">
        <v>21.88</v>
      </c>
      <c r="T60" t="n">
        <v>1764.35</v>
      </c>
      <c r="U60" t="n">
        <v>0.8</v>
      </c>
      <c r="V60" t="n">
        <v>0.86</v>
      </c>
      <c r="W60" t="n">
        <v>1</v>
      </c>
      <c r="X60" t="n">
        <v>0.11</v>
      </c>
      <c r="Y60" t="n">
        <v>1</v>
      </c>
      <c r="Z60" t="n">
        <v>10</v>
      </c>
      <c r="AA60" t="n">
        <v>226.6544379640202</v>
      </c>
      <c r="AB60" t="n">
        <v>310.1186013103168</v>
      </c>
      <c r="AC60" t="n">
        <v>280.5213172555425</v>
      </c>
      <c r="AD60" t="n">
        <v>226654.4379640202</v>
      </c>
      <c r="AE60" t="n">
        <v>310118.6013103168</v>
      </c>
      <c r="AF60" t="n">
        <v>3.708611296151343e-06</v>
      </c>
      <c r="AG60" t="n">
        <v>6.796875</v>
      </c>
      <c r="AH60" t="n">
        <v>280521.3172555425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9.5867</v>
      </c>
      <c r="E61" t="n">
        <v>10.43</v>
      </c>
      <c r="F61" t="n">
        <v>7.16</v>
      </c>
      <c r="G61" t="n">
        <v>71.59</v>
      </c>
      <c r="H61" t="n">
        <v>0.89</v>
      </c>
      <c r="I61" t="n">
        <v>6</v>
      </c>
      <c r="J61" t="n">
        <v>316.29</v>
      </c>
      <c r="K61" t="n">
        <v>61.2</v>
      </c>
      <c r="L61" t="n">
        <v>15.75</v>
      </c>
      <c r="M61" t="n">
        <v>3</v>
      </c>
      <c r="N61" t="n">
        <v>94.34</v>
      </c>
      <c r="O61" t="n">
        <v>39243.37</v>
      </c>
      <c r="P61" t="n">
        <v>103.57</v>
      </c>
      <c r="Q61" t="n">
        <v>605.84</v>
      </c>
      <c r="R61" t="n">
        <v>27.34</v>
      </c>
      <c r="S61" t="n">
        <v>21.88</v>
      </c>
      <c r="T61" t="n">
        <v>1717.57</v>
      </c>
      <c r="U61" t="n">
        <v>0.8</v>
      </c>
      <c r="V61" t="n">
        <v>0.86</v>
      </c>
      <c r="W61" t="n">
        <v>1</v>
      </c>
      <c r="X61" t="n">
        <v>0.1</v>
      </c>
      <c r="Y61" t="n">
        <v>1</v>
      </c>
      <c r="Z61" t="n">
        <v>10</v>
      </c>
      <c r="AA61" t="n">
        <v>226.251980404028</v>
      </c>
      <c r="AB61" t="n">
        <v>309.5679411215612</v>
      </c>
      <c r="AC61" t="n">
        <v>280.0232113023452</v>
      </c>
      <c r="AD61" t="n">
        <v>226251.980404028</v>
      </c>
      <c r="AE61" t="n">
        <v>309567.9411215612</v>
      </c>
      <c r="AF61" t="n">
        <v>3.710391658698415e-06</v>
      </c>
      <c r="AG61" t="n">
        <v>6.790364583333333</v>
      </c>
      <c r="AH61" t="n">
        <v>280023.2113023452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9.5946</v>
      </c>
      <c r="E62" t="n">
        <v>10.42</v>
      </c>
      <c r="F62" t="n">
        <v>7.15</v>
      </c>
      <c r="G62" t="n">
        <v>71.5</v>
      </c>
      <c r="H62" t="n">
        <v>0.9</v>
      </c>
      <c r="I62" t="n">
        <v>6</v>
      </c>
      <c r="J62" t="n">
        <v>316.85</v>
      </c>
      <c r="K62" t="n">
        <v>61.2</v>
      </c>
      <c r="L62" t="n">
        <v>16</v>
      </c>
      <c r="M62" t="n">
        <v>3</v>
      </c>
      <c r="N62" t="n">
        <v>94.65000000000001</v>
      </c>
      <c r="O62" t="n">
        <v>39312.13</v>
      </c>
      <c r="P62" t="n">
        <v>103.72</v>
      </c>
      <c r="Q62" t="n">
        <v>605.84</v>
      </c>
      <c r="R62" t="n">
        <v>26.99</v>
      </c>
      <c r="S62" t="n">
        <v>21.88</v>
      </c>
      <c r="T62" t="n">
        <v>1544.14</v>
      </c>
      <c r="U62" t="n">
        <v>0.8100000000000001</v>
      </c>
      <c r="V62" t="n">
        <v>0.87</v>
      </c>
      <c r="W62" t="n">
        <v>1</v>
      </c>
      <c r="X62" t="n">
        <v>0.09</v>
      </c>
      <c r="Y62" t="n">
        <v>1</v>
      </c>
      <c r="Z62" t="n">
        <v>10</v>
      </c>
      <c r="AA62" t="n">
        <v>226.2389231630066</v>
      </c>
      <c r="AB62" t="n">
        <v>309.550075628351</v>
      </c>
      <c r="AC62" t="n">
        <v>280.0070508667325</v>
      </c>
      <c r="AD62" t="n">
        <v>226238.9231630066</v>
      </c>
      <c r="AE62" t="n">
        <v>309550.075628351</v>
      </c>
      <c r="AF62" t="n">
        <v>3.713449237855342e-06</v>
      </c>
      <c r="AG62" t="n">
        <v>6.783854166666667</v>
      </c>
      <c r="AH62" t="n">
        <v>280007.0508667325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9.5928</v>
      </c>
      <c r="E63" t="n">
        <v>10.42</v>
      </c>
      <c r="F63" t="n">
        <v>7.15</v>
      </c>
      <c r="G63" t="n">
        <v>71.52</v>
      </c>
      <c r="H63" t="n">
        <v>0.91</v>
      </c>
      <c r="I63" t="n">
        <v>6</v>
      </c>
      <c r="J63" t="n">
        <v>317.41</v>
      </c>
      <c r="K63" t="n">
        <v>61.2</v>
      </c>
      <c r="L63" t="n">
        <v>16.25</v>
      </c>
      <c r="M63" t="n">
        <v>3</v>
      </c>
      <c r="N63" t="n">
        <v>94.95999999999999</v>
      </c>
      <c r="O63" t="n">
        <v>39381.03</v>
      </c>
      <c r="P63" t="n">
        <v>103.49</v>
      </c>
      <c r="Q63" t="n">
        <v>605.84</v>
      </c>
      <c r="R63" t="n">
        <v>27.12</v>
      </c>
      <c r="S63" t="n">
        <v>21.88</v>
      </c>
      <c r="T63" t="n">
        <v>1608.5</v>
      </c>
      <c r="U63" t="n">
        <v>0.8100000000000001</v>
      </c>
      <c r="V63" t="n">
        <v>0.86</v>
      </c>
      <c r="W63" t="n">
        <v>1</v>
      </c>
      <c r="X63" t="n">
        <v>0.09</v>
      </c>
      <c r="Y63" t="n">
        <v>1</v>
      </c>
      <c r="Z63" t="n">
        <v>10</v>
      </c>
      <c r="AA63" t="n">
        <v>226.1236796403998</v>
      </c>
      <c r="AB63" t="n">
        <v>309.3923943565349</v>
      </c>
      <c r="AC63" t="n">
        <v>279.8644184741916</v>
      </c>
      <c r="AD63" t="n">
        <v>226123.6796403998</v>
      </c>
      <c r="AE63" t="n">
        <v>309392.3943565349</v>
      </c>
      <c r="AF63" t="n">
        <v>3.712752574249967e-06</v>
      </c>
      <c r="AG63" t="n">
        <v>6.783854166666667</v>
      </c>
      <c r="AH63" t="n">
        <v>279864.4184741916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9.5852</v>
      </c>
      <c r="E64" t="n">
        <v>10.43</v>
      </c>
      <c r="F64" t="n">
        <v>7.16</v>
      </c>
      <c r="G64" t="n">
        <v>71.59999999999999</v>
      </c>
      <c r="H64" t="n">
        <v>0.92</v>
      </c>
      <c r="I64" t="n">
        <v>6</v>
      </c>
      <c r="J64" t="n">
        <v>317.97</v>
      </c>
      <c r="K64" t="n">
        <v>61.2</v>
      </c>
      <c r="L64" t="n">
        <v>16.5</v>
      </c>
      <c r="M64" t="n">
        <v>2</v>
      </c>
      <c r="N64" t="n">
        <v>95.27</v>
      </c>
      <c r="O64" t="n">
        <v>39450.07</v>
      </c>
      <c r="P64" t="n">
        <v>103.52</v>
      </c>
      <c r="Q64" t="n">
        <v>605.84</v>
      </c>
      <c r="R64" t="n">
        <v>27.2</v>
      </c>
      <c r="S64" t="n">
        <v>21.88</v>
      </c>
      <c r="T64" t="n">
        <v>1646.82</v>
      </c>
      <c r="U64" t="n">
        <v>0.8</v>
      </c>
      <c r="V64" t="n">
        <v>0.86</v>
      </c>
      <c r="W64" t="n">
        <v>1</v>
      </c>
      <c r="X64" t="n">
        <v>0.1</v>
      </c>
      <c r="Y64" t="n">
        <v>1</v>
      </c>
      <c r="Z64" t="n">
        <v>10</v>
      </c>
      <c r="AA64" t="n">
        <v>226.2363007099644</v>
      </c>
      <c r="AB64" t="n">
        <v>309.5464874724041</v>
      </c>
      <c r="AC64" t="n">
        <v>280.0038051593532</v>
      </c>
      <c r="AD64" t="n">
        <v>226236.3007099644</v>
      </c>
      <c r="AE64" t="n">
        <v>309546.4874724041</v>
      </c>
      <c r="AF64" t="n">
        <v>3.709811105693935e-06</v>
      </c>
      <c r="AG64" t="n">
        <v>6.790364583333333</v>
      </c>
      <c r="AH64" t="n">
        <v>280003.8051593532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9.586499999999999</v>
      </c>
      <c r="E65" t="n">
        <v>10.43</v>
      </c>
      <c r="F65" t="n">
        <v>7.16</v>
      </c>
      <c r="G65" t="n">
        <v>71.59</v>
      </c>
      <c r="H65" t="n">
        <v>0.9399999999999999</v>
      </c>
      <c r="I65" t="n">
        <v>6</v>
      </c>
      <c r="J65" t="n">
        <v>318.53</v>
      </c>
      <c r="K65" t="n">
        <v>61.2</v>
      </c>
      <c r="L65" t="n">
        <v>16.75</v>
      </c>
      <c r="M65" t="n">
        <v>2</v>
      </c>
      <c r="N65" t="n">
        <v>95.58</v>
      </c>
      <c r="O65" t="n">
        <v>39519.26</v>
      </c>
      <c r="P65" t="n">
        <v>103.34</v>
      </c>
      <c r="Q65" t="n">
        <v>605.84</v>
      </c>
      <c r="R65" t="n">
        <v>27.21</v>
      </c>
      <c r="S65" t="n">
        <v>21.88</v>
      </c>
      <c r="T65" t="n">
        <v>1653.04</v>
      </c>
      <c r="U65" t="n">
        <v>0.8</v>
      </c>
      <c r="V65" t="n">
        <v>0.86</v>
      </c>
      <c r="W65" t="n">
        <v>1</v>
      </c>
      <c r="X65" t="n">
        <v>0.1</v>
      </c>
      <c r="Y65" t="n">
        <v>1</v>
      </c>
      <c r="Z65" t="n">
        <v>10</v>
      </c>
      <c r="AA65" t="n">
        <v>226.123110658682</v>
      </c>
      <c r="AB65" t="n">
        <v>309.391615850647</v>
      </c>
      <c r="AC65" t="n">
        <v>279.863714267813</v>
      </c>
      <c r="AD65" t="n">
        <v>226123.110658682</v>
      </c>
      <c r="AE65" t="n">
        <v>309391.615850647</v>
      </c>
      <c r="AF65" t="n">
        <v>3.710314251631151e-06</v>
      </c>
      <c r="AG65" t="n">
        <v>6.790364583333333</v>
      </c>
      <c r="AH65" t="n">
        <v>279863.714267813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9.593299999999999</v>
      </c>
      <c r="E66" t="n">
        <v>10.42</v>
      </c>
      <c r="F66" t="n">
        <v>7.15</v>
      </c>
      <c r="G66" t="n">
        <v>71.51000000000001</v>
      </c>
      <c r="H66" t="n">
        <v>0.95</v>
      </c>
      <c r="I66" t="n">
        <v>6</v>
      </c>
      <c r="J66" t="n">
        <v>319.09</v>
      </c>
      <c r="K66" t="n">
        <v>61.2</v>
      </c>
      <c r="L66" t="n">
        <v>17</v>
      </c>
      <c r="M66" t="n">
        <v>2</v>
      </c>
      <c r="N66" t="n">
        <v>95.89</v>
      </c>
      <c r="O66" t="n">
        <v>39588.58</v>
      </c>
      <c r="P66" t="n">
        <v>102.91</v>
      </c>
      <c r="Q66" t="n">
        <v>605.84</v>
      </c>
      <c r="R66" t="n">
        <v>27.05</v>
      </c>
      <c r="S66" t="n">
        <v>21.88</v>
      </c>
      <c r="T66" t="n">
        <v>1571.67</v>
      </c>
      <c r="U66" t="n">
        <v>0.8100000000000001</v>
      </c>
      <c r="V66" t="n">
        <v>0.86</v>
      </c>
      <c r="W66" t="n">
        <v>1</v>
      </c>
      <c r="X66" t="n">
        <v>0.09</v>
      </c>
      <c r="Y66" t="n">
        <v>1</v>
      </c>
      <c r="Z66" t="n">
        <v>10</v>
      </c>
      <c r="AA66" t="n">
        <v>225.7904394144028</v>
      </c>
      <c r="AB66" t="n">
        <v>308.9364403778049</v>
      </c>
      <c r="AC66" t="n">
        <v>279.4519801032559</v>
      </c>
      <c r="AD66" t="n">
        <v>225790.4394144028</v>
      </c>
      <c r="AE66" t="n">
        <v>308936.4403778049</v>
      </c>
      <c r="AF66" t="n">
        <v>3.712946091918126e-06</v>
      </c>
      <c r="AG66" t="n">
        <v>6.783854166666667</v>
      </c>
      <c r="AH66" t="n">
        <v>279451.9801032559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9.585699999999999</v>
      </c>
      <c r="E67" t="n">
        <v>10.43</v>
      </c>
      <c r="F67" t="n">
        <v>7.16</v>
      </c>
      <c r="G67" t="n">
        <v>71.59999999999999</v>
      </c>
      <c r="H67" t="n">
        <v>0.96</v>
      </c>
      <c r="I67" t="n">
        <v>6</v>
      </c>
      <c r="J67" t="n">
        <v>319.65</v>
      </c>
      <c r="K67" t="n">
        <v>61.2</v>
      </c>
      <c r="L67" t="n">
        <v>17.25</v>
      </c>
      <c r="M67" t="n">
        <v>1</v>
      </c>
      <c r="N67" t="n">
        <v>96.2</v>
      </c>
      <c r="O67" t="n">
        <v>39658.05</v>
      </c>
      <c r="P67" t="n">
        <v>102.6</v>
      </c>
      <c r="Q67" t="n">
        <v>605.84</v>
      </c>
      <c r="R67" t="n">
        <v>27.15</v>
      </c>
      <c r="S67" t="n">
        <v>21.88</v>
      </c>
      <c r="T67" t="n">
        <v>1622.48</v>
      </c>
      <c r="U67" t="n">
        <v>0.8100000000000001</v>
      </c>
      <c r="V67" t="n">
        <v>0.86</v>
      </c>
      <c r="W67" t="n">
        <v>1</v>
      </c>
      <c r="X67" t="n">
        <v>0.1</v>
      </c>
      <c r="Y67" t="n">
        <v>1</v>
      </c>
      <c r="Z67" t="n">
        <v>10</v>
      </c>
      <c r="AA67" t="n">
        <v>225.7097668435428</v>
      </c>
      <c r="AB67" t="n">
        <v>308.8260606073316</v>
      </c>
      <c r="AC67" t="n">
        <v>279.3521348231575</v>
      </c>
      <c r="AD67" t="n">
        <v>225709.7668435427</v>
      </c>
      <c r="AE67" t="n">
        <v>308826.0606073316</v>
      </c>
      <c r="AF67" t="n">
        <v>3.710004623362095e-06</v>
      </c>
      <c r="AG67" t="n">
        <v>6.790364583333333</v>
      </c>
      <c r="AH67" t="n">
        <v>279352.1348231576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9.5913</v>
      </c>
      <c r="E68" t="n">
        <v>10.43</v>
      </c>
      <c r="F68" t="n">
        <v>7.15</v>
      </c>
      <c r="G68" t="n">
        <v>71.54000000000001</v>
      </c>
      <c r="H68" t="n">
        <v>0.97</v>
      </c>
      <c r="I68" t="n">
        <v>6</v>
      </c>
      <c r="J68" t="n">
        <v>320.22</v>
      </c>
      <c r="K68" t="n">
        <v>61.2</v>
      </c>
      <c r="L68" t="n">
        <v>17.5</v>
      </c>
      <c r="M68" t="n">
        <v>1</v>
      </c>
      <c r="N68" t="n">
        <v>96.52</v>
      </c>
      <c r="O68" t="n">
        <v>39727.66</v>
      </c>
      <c r="P68" t="n">
        <v>102.13</v>
      </c>
      <c r="Q68" t="n">
        <v>605.84</v>
      </c>
      <c r="R68" t="n">
        <v>27.02</v>
      </c>
      <c r="S68" t="n">
        <v>21.88</v>
      </c>
      <c r="T68" t="n">
        <v>1554.39</v>
      </c>
      <c r="U68" t="n">
        <v>0.8100000000000001</v>
      </c>
      <c r="V68" t="n">
        <v>0.86</v>
      </c>
      <c r="W68" t="n">
        <v>1</v>
      </c>
      <c r="X68" t="n">
        <v>0.1</v>
      </c>
      <c r="Y68" t="n">
        <v>1</v>
      </c>
      <c r="Z68" t="n">
        <v>10</v>
      </c>
      <c r="AA68" t="n">
        <v>225.3647156649845</v>
      </c>
      <c r="AB68" t="n">
        <v>308.3539463622449</v>
      </c>
      <c r="AC68" t="n">
        <v>278.9250784990053</v>
      </c>
      <c r="AD68" t="n">
        <v>225364.7156649845</v>
      </c>
      <c r="AE68" t="n">
        <v>308353.9463622449</v>
      </c>
      <c r="AF68" t="n">
        <v>3.712172021245487e-06</v>
      </c>
      <c r="AG68" t="n">
        <v>6.790364583333333</v>
      </c>
      <c r="AH68" t="n">
        <v>278925.0784990053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9.5916</v>
      </c>
      <c r="E69" t="n">
        <v>10.43</v>
      </c>
      <c r="F69" t="n">
        <v>7.15</v>
      </c>
      <c r="G69" t="n">
        <v>71.53</v>
      </c>
      <c r="H69" t="n">
        <v>0.99</v>
      </c>
      <c r="I69" t="n">
        <v>6</v>
      </c>
      <c r="J69" t="n">
        <v>320.78</v>
      </c>
      <c r="K69" t="n">
        <v>61.2</v>
      </c>
      <c r="L69" t="n">
        <v>17.75</v>
      </c>
      <c r="M69" t="n">
        <v>1</v>
      </c>
      <c r="N69" t="n">
        <v>96.83</v>
      </c>
      <c r="O69" t="n">
        <v>39797.41</v>
      </c>
      <c r="P69" t="n">
        <v>102.36</v>
      </c>
      <c r="Q69" t="n">
        <v>605.84</v>
      </c>
      <c r="R69" t="n">
        <v>27.03</v>
      </c>
      <c r="S69" t="n">
        <v>21.88</v>
      </c>
      <c r="T69" t="n">
        <v>1563.4</v>
      </c>
      <c r="U69" t="n">
        <v>0.8100000000000001</v>
      </c>
      <c r="V69" t="n">
        <v>0.86</v>
      </c>
      <c r="W69" t="n">
        <v>1</v>
      </c>
      <c r="X69" t="n">
        <v>0.1</v>
      </c>
      <c r="Y69" t="n">
        <v>1</v>
      </c>
      <c r="Z69" t="n">
        <v>10</v>
      </c>
      <c r="AA69" t="n">
        <v>225.4926980313114</v>
      </c>
      <c r="AB69" t="n">
        <v>308.5290574820367</v>
      </c>
      <c r="AC69" t="n">
        <v>279.0834772592942</v>
      </c>
      <c r="AD69" t="n">
        <v>225492.6980313114</v>
      </c>
      <c r="AE69" t="n">
        <v>308529.0574820367</v>
      </c>
      <c r="AF69" t="n">
        <v>3.712288131846383e-06</v>
      </c>
      <c r="AG69" t="n">
        <v>6.790364583333333</v>
      </c>
      <c r="AH69" t="n">
        <v>279083.4772592942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9.5923</v>
      </c>
      <c r="E70" t="n">
        <v>10.42</v>
      </c>
      <c r="F70" t="n">
        <v>7.15</v>
      </c>
      <c r="G70" t="n">
        <v>71.53</v>
      </c>
      <c r="H70" t="n">
        <v>1</v>
      </c>
      <c r="I70" t="n">
        <v>6</v>
      </c>
      <c r="J70" t="n">
        <v>321.35</v>
      </c>
      <c r="K70" t="n">
        <v>61.2</v>
      </c>
      <c r="L70" t="n">
        <v>18</v>
      </c>
      <c r="M70" t="n">
        <v>1</v>
      </c>
      <c r="N70" t="n">
        <v>97.15000000000001</v>
      </c>
      <c r="O70" t="n">
        <v>39867.32</v>
      </c>
      <c r="P70" t="n">
        <v>102.64</v>
      </c>
      <c r="Q70" t="n">
        <v>605.86</v>
      </c>
      <c r="R70" t="n">
        <v>27.04</v>
      </c>
      <c r="S70" t="n">
        <v>21.88</v>
      </c>
      <c r="T70" t="n">
        <v>1568.96</v>
      </c>
      <c r="U70" t="n">
        <v>0.8100000000000001</v>
      </c>
      <c r="V70" t="n">
        <v>0.86</v>
      </c>
      <c r="W70" t="n">
        <v>1</v>
      </c>
      <c r="X70" t="n">
        <v>0.09</v>
      </c>
      <c r="Y70" t="n">
        <v>1</v>
      </c>
      <c r="Z70" t="n">
        <v>10</v>
      </c>
      <c r="AA70" t="n">
        <v>225.6456788177927</v>
      </c>
      <c r="AB70" t="n">
        <v>308.7383725431363</v>
      </c>
      <c r="AC70" t="n">
        <v>279.2728155847381</v>
      </c>
      <c r="AD70" t="n">
        <v>225645.6788177927</v>
      </c>
      <c r="AE70" t="n">
        <v>308738.3725431363</v>
      </c>
      <c r="AF70" t="n">
        <v>3.712559056581806e-06</v>
      </c>
      <c r="AG70" t="n">
        <v>6.783854166666667</v>
      </c>
      <c r="AH70" t="n">
        <v>279272.8155847381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9.5877</v>
      </c>
      <c r="E71" t="n">
        <v>10.43</v>
      </c>
      <c r="F71" t="n">
        <v>7.16</v>
      </c>
      <c r="G71" t="n">
        <v>71.58</v>
      </c>
      <c r="H71" t="n">
        <v>1.01</v>
      </c>
      <c r="I71" t="n">
        <v>6</v>
      </c>
      <c r="J71" t="n">
        <v>321.92</v>
      </c>
      <c r="K71" t="n">
        <v>61.2</v>
      </c>
      <c r="L71" t="n">
        <v>18.25</v>
      </c>
      <c r="M71" t="n">
        <v>1</v>
      </c>
      <c r="N71" t="n">
        <v>97.47</v>
      </c>
      <c r="O71" t="n">
        <v>39937.36</v>
      </c>
      <c r="P71" t="n">
        <v>102.54</v>
      </c>
      <c r="Q71" t="n">
        <v>605.84</v>
      </c>
      <c r="R71" t="n">
        <v>27.15</v>
      </c>
      <c r="S71" t="n">
        <v>21.88</v>
      </c>
      <c r="T71" t="n">
        <v>1621.76</v>
      </c>
      <c r="U71" t="n">
        <v>0.8100000000000001</v>
      </c>
      <c r="V71" t="n">
        <v>0.86</v>
      </c>
      <c r="W71" t="n">
        <v>1</v>
      </c>
      <c r="X71" t="n">
        <v>0.1</v>
      </c>
      <c r="Y71" t="n">
        <v>1</v>
      </c>
      <c r="Z71" t="n">
        <v>10</v>
      </c>
      <c r="AA71" t="n">
        <v>225.6588850206542</v>
      </c>
      <c r="AB71" t="n">
        <v>308.7564418525079</v>
      </c>
      <c r="AC71" t="n">
        <v>279.2891603845837</v>
      </c>
      <c r="AD71" t="n">
        <v>225658.8850206542</v>
      </c>
      <c r="AE71" t="n">
        <v>308756.4418525079</v>
      </c>
      <c r="AF71" t="n">
        <v>3.710778694034735e-06</v>
      </c>
      <c r="AG71" t="n">
        <v>6.790364583333333</v>
      </c>
      <c r="AH71" t="n">
        <v>279289.1603845837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9.583399999999999</v>
      </c>
      <c r="E72" t="n">
        <v>10.43</v>
      </c>
      <c r="F72" t="n">
        <v>7.16</v>
      </c>
      <c r="G72" t="n">
        <v>71.62</v>
      </c>
      <c r="H72" t="n">
        <v>1.02</v>
      </c>
      <c r="I72" t="n">
        <v>6</v>
      </c>
      <c r="J72" t="n">
        <v>322.49</v>
      </c>
      <c r="K72" t="n">
        <v>61.2</v>
      </c>
      <c r="L72" t="n">
        <v>18.5</v>
      </c>
      <c r="M72" t="n">
        <v>1</v>
      </c>
      <c r="N72" t="n">
        <v>97.79000000000001</v>
      </c>
      <c r="O72" t="n">
        <v>40007.56</v>
      </c>
      <c r="P72" t="n">
        <v>102.57</v>
      </c>
      <c r="Q72" t="n">
        <v>605.84</v>
      </c>
      <c r="R72" t="n">
        <v>27.26</v>
      </c>
      <c r="S72" t="n">
        <v>21.88</v>
      </c>
      <c r="T72" t="n">
        <v>1678.33</v>
      </c>
      <c r="U72" t="n">
        <v>0.8</v>
      </c>
      <c r="V72" t="n">
        <v>0.86</v>
      </c>
      <c r="W72" t="n">
        <v>1</v>
      </c>
      <c r="X72" t="n">
        <v>0.1</v>
      </c>
      <c r="Y72" t="n">
        <v>1</v>
      </c>
      <c r="Z72" t="n">
        <v>10</v>
      </c>
      <c r="AA72" t="n">
        <v>225.7120897877146</v>
      </c>
      <c r="AB72" t="n">
        <v>308.8292389620285</v>
      </c>
      <c r="AC72" t="n">
        <v>279.3550098401432</v>
      </c>
      <c r="AD72" t="n">
        <v>225712.0897877146</v>
      </c>
      <c r="AE72" t="n">
        <v>308829.2389620285</v>
      </c>
      <c r="AF72" t="n">
        <v>3.709114442088558e-06</v>
      </c>
      <c r="AG72" t="n">
        <v>6.790364583333333</v>
      </c>
      <c r="AH72" t="n">
        <v>279355.0098401431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9.584899999999999</v>
      </c>
      <c r="E73" t="n">
        <v>10.43</v>
      </c>
      <c r="F73" t="n">
        <v>7.16</v>
      </c>
      <c r="G73" t="n">
        <v>71.61</v>
      </c>
      <c r="H73" t="n">
        <v>1.03</v>
      </c>
      <c r="I73" t="n">
        <v>6</v>
      </c>
      <c r="J73" t="n">
        <v>323.06</v>
      </c>
      <c r="K73" t="n">
        <v>61.2</v>
      </c>
      <c r="L73" t="n">
        <v>18.75</v>
      </c>
      <c r="M73" t="n">
        <v>0</v>
      </c>
      <c r="N73" t="n">
        <v>98.11</v>
      </c>
      <c r="O73" t="n">
        <v>40077.9</v>
      </c>
      <c r="P73" t="n">
        <v>102.58</v>
      </c>
      <c r="Q73" t="n">
        <v>605.84</v>
      </c>
      <c r="R73" t="n">
        <v>27.22</v>
      </c>
      <c r="S73" t="n">
        <v>21.88</v>
      </c>
      <c r="T73" t="n">
        <v>1658.03</v>
      </c>
      <c r="U73" t="n">
        <v>0.8</v>
      </c>
      <c r="V73" t="n">
        <v>0.86</v>
      </c>
      <c r="W73" t="n">
        <v>1</v>
      </c>
      <c r="X73" t="n">
        <v>0.1</v>
      </c>
      <c r="Y73" t="n">
        <v>1</v>
      </c>
      <c r="Z73" t="n">
        <v>10</v>
      </c>
      <c r="AA73" t="n">
        <v>225.7051439141827</v>
      </c>
      <c r="AB73" t="n">
        <v>308.8197353114321</v>
      </c>
      <c r="AC73" t="n">
        <v>279.3464132046211</v>
      </c>
      <c r="AD73" t="n">
        <v>225705.1439141827</v>
      </c>
      <c r="AE73" t="n">
        <v>308819.735311432</v>
      </c>
      <c r="AF73" t="n">
        <v>3.709694995093039e-06</v>
      </c>
      <c r="AG73" t="n">
        <v>6.790364583333333</v>
      </c>
      <c r="AH73" t="n">
        <v>279346.4132046211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8.114100000000001</v>
      </c>
      <c r="E2" t="n">
        <v>12.32</v>
      </c>
      <c r="F2" t="n">
        <v>8.369999999999999</v>
      </c>
      <c r="G2" t="n">
        <v>7.73</v>
      </c>
      <c r="H2" t="n">
        <v>0.13</v>
      </c>
      <c r="I2" t="n">
        <v>65</v>
      </c>
      <c r="J2" t="n">
        <v>133.21</v>
      </c>
      <c r="K2" t="n">
        <v>46.47</v>
      </c>
      <c r="L2" t="n">
        <v>1</v>
      </c>
      <c r="M2" t="n">
        <v>63</v>
      </c>
      <c r="N2" t="n">
        <v>20.75</v>
      </c>
      <c r="O2" t="n">
        <v>16663.42</v>
      </c>
      <c r="P2" t="n">
        <v>88.92</v>
      </c>
      <c r="Q2" t="n">
        <v>605.98</v>
      </c>
      <c r="R2" t="n">
        <v>64.79000000000001</v>
      </c>
      <c r="S2" t="n">
        <v>21.88</v>
      </c>
      <c r="T2" t="n">
        <v>20148.38</v>
      </c>
      <c r="U2" t="n">
        <v>0.34</v>
      </c>
      <c r="V2" t="n">
        <v>0.74</v>
      </c>
      <c r="W2" t="n">
        <v>1.11</v>
      </c>
      <c r="X2" t="n">
        <v>1.32</v>
      </c>
      <c r="Y2" t="n">
        <v>1</v>
      </c>
      <c r="Z2" t="n">
        <v>10</v>
      </c>
      <c r="AA2" t="n">
        <v>232.3138270664282</v>
      </c>
      <c r="AB2" t="n">
        <v>317.8620271548535</v>
      </c>
      <c r="AC2" t="n">
        <v>287.5257214054456</v>
      </c>
      <c r="AD2" t="n">
        <v>232313.8270664282</v>
      </c>
      <c r="AE2" t="n">
        <v>317862.0271548535</v>
      </c>
      <c r="AF2" t="n">
        <v>3.956532756150887e-06</v>
      </c>
      <c r="AG2" t="n">
        <v>8.020833333333334</v>
      </c>
      <c r="AH2" t="n">
        <v>287525.7214054455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8.6159</v>
      </c>
      <c r="E3" t="n">
        <v>11.61</v>
      </c>
      <c r="F3" t="n">
        <v>8.06</v>
      </c>
      <c r="G3" t="n">
        <v>9.68</v>
      </c>
      <c r="H3" t="n">
        <v>0.17</v>
      </c>
      <c r="I3" t="n">
        <v>50</v>
      </c>
      <c r="J3" t="n">
        <v>133.55</v>
      </c>
      <c r="K3" t="n">
        <v>46.47</v>
      </c>
      <c r="L3" t="n">
        <v>1.25</v>
      </c>
      <c r="M3" t="n">
        <v>48</v>
      </c>
      <c r="N3" t="n">
        <v>20.83</v>
      </c>
      <c r="O3" t="n">
        <v>16704.7</v>
      </c>
      <c r="P3" t="n">
        <v>84.59999999999999</v>
      </c>
      <c r="Q3" t="n">
        <v>606.02</v>
      </c>
      <c r="R3" t="n">
        <v>55.56</v>
      </c>
      <c r="S3" t="n">
        <v>21.88</v>
      </c>
      <c r="T3" t="n">
        <v>15606.48</v>
      </c>
      <c r="U3" t="n">
        <v>0.39</v>
      </c>
      <c r="V3" t="n">
        <v>0.77</v>
      </c>
      <c r="W3" t="n">
        <v>1.07</v>
      </c>
      <c r="X3" t="n">
        <v>1.01</v>
      </c>
      <c r="Y3" t="n">
        <v>1</v>
      </c>
      <c r="Z3" t="n">
        <v>10</v>
      </c>
      <c r="AA3" t="n">
        <v>212.6312882418881</v>
      </c>
      <c r="AB3" t="n">
        <v>290.931509202802</v>
      </c>
      <c r="AC3" t="n">
        <v>263.16541428951</v>
      </c>
      <c r="AD3" t="n">
        <v>212631.288241888</v>
      </c>
      <c r="AE3" t="n">
        <v>290931.509202802</v>
      </c>
      <c r="AF3" t="n">
        <v>4.201216471786203e-06</v>
      </c>
      <c r="AG3" t="n">
        <v>7.55859375</v>
      </c>
      <c r="AH3" t="n">
        <v>263165.41428951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8.9825</v>
      </c>
      <c r="E4" t="n">
        <v>11.13</v>
      </c>
      <c r="F4" t="n">
        <v>7.86</v>
      </c>
      <c r="G4" t="n">
        <v>11.8</v>
      </c>
      <c r="H4" t="n">
        <v>0.2</v>
      </c>
      <c r="I4" t="n">
        <v>40</v>
      </c>
      <c r="J4" t="n">
        <v>133.88</v>
      </c>
      <c r="K4" t="n">
        <v>46.47</v>
      </c>
      <c r="L4" t="n">
        <v>1.5</v>
      </c>
      <c r="M4" t="n">
        <v>38</v>
      </c>
      <c r="N4" t="n">
        <v>20.91</v>
      </c>
      <c r="O4" t="n">
        <v>16746.01</v>
      </c>
      <c r="P4" t="n">
        <v>81.39</v>
      </c>
      <c r="Q4" t="n">
        <v>605.9400000000001</v>
      </c>
      <c r="R4" t="n">
        <v>49.02</v>
      </c>
      <c r="S4" t="n">
        <v>21.88</v>
      </c>
      <c r="T4" t="n">
        <v>12388.17</v>
      </c>
      <c r="U4" t="n">
        <v>0.45</v>
      </c>
      <c r="V4" t="n">
        <v>0.79</v>
      </c>
      <c r="W4" t="n">
        <v>1.06</v>
      </c>
      <c r="X4" t="n">
        <v>0.8100000000000001</v>
      </c>
      <c r="Y4" t="n">
        <v>1</v>
      </c>
      <c r="Z4" t="n">
        <v>10</v>
      </c>
      <c r="AA4" t="n">
        <v>195.7982501884563</v>
      </c>
      <c r="AB4" t="n">
        <v>267.899803916881</v>
      </c>
      <c r="AC4" t="n">
        <v>242.3318226308685</v>
      </c>
      <c r="AD4" t="n">
        <v>195798.2501884563</v>
      </c>
      <c r="AE4" t="n">
        <v>267899.803916881</v>
      </c>
      <c r="AF4" t="n">
        <v>4.379975041239983e-06</v>
      </c>
      <c r="AG4" t="n">
        <v>7.24609375</v>
      </c>
      <c r="AH4" t="n">
        <v>242331.8226308686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9.2303</v>
      </c>
      <c r="E5" t="n">
        <v>10.83</v>
      </c>
      <c r="F5" t="n">
        <v>7.73</v>
      </c>
      <c r="G5" t="n">
        <v>13.64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79.02</v>
      </c>
      <c r="Q5" t="n">
        <v>606.0599999999999</v>
      </c>
      <c r="R5" t="n">
        <v>45.18</v>
      </c>
      <c r="S5" t="n">
        <v>21.88</v>
      </c>
      <c r="T5" t="n">
        <v>10495.7</v>
      </c>
      <c r="U5" t="n">
        <v>0.48</v>
      </c>
      <c r="V5" t="n">
        <v>0.8</v>
      </c>
      <c r="W5" t="n">
        <v>1.04</v>
      </c>
      <c r="X5" t="n">
        <v>0.67</v>
      </c>
      <c r="Y5" t="n">
        <v>1</v>
      </c>
      <c r="Z5" t="n">
        <v>10</v>
      </c>
      <c r="AA5" t="n">
        <v>192.2614097953629</v>
      </c>
      <c r="AB5" t="n">
        <v>263.0605428566673</v>
      </c>
      <c r="AC5" t="n">
        <v>237.9544138542945</v>
      </c>
      <c r="AD5" t="n">
        <v>192261.4097953629</v>
      </c>
      <c r="AE5" t="n">
        <v>263060.5428566672</v>
      </c>
      <c r="AF5" t="n">
        <v>4.500805301770934e-06</v>
      </c>
      <c r="AG5" t="n">
        <v>7.05078125</v>
      </c>
      <c r="AH5" t="n">
        <v>237954.4138542945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9.4481</v>
      </c>
      <c r="E6" t="n">
        <v>10.58</v>
      </c>
      <c r="F6" t="n">
        <v>7.61</v>
      </c>
      <c r="G6" t="n">
        <v>15.75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76.86</v>
      </c>
      <c r="Q6" t="n">
        <v>605.84</v>
      </c>
      <c r="R6" t="n">
        <v>41.79</v>
      </c>
      <c r="S6" t="n">
        <v>21.88</v>
      </c>
      <c r="T6" t="n">
        <v>8824.719999999999</v>
      </c>
      <c r="U6" t="n">
        <v>0.52</v>
      </c>
      <c r="V6" t="n">
        <v>0.8100000000000001</v>
      </c>
      <c r="W6" t="n">
        <v>1.03</v>
      </c>
      <c r="X6" t="n">
        <v>0.5600000000000001</v>
      </c>
      <c r="Y6" t="n">
        <v>1</v>
      </c>
      <c r="Z6" t="n">
        <v>10</v>
      </c>
      <c r="AA6" t="n">
        <v>189.0778660088031</v>
      </c>
      <c r="AB6" t="n">
        <v>258.7046777998588</v>
      </c>
      <c r="AC6" t="n">
        <v>234.0142664450114</v>
      </c>
      <c r="AD6" t="n">
        <v>189077.8660088031</v>
      </c>
      <c r="AE6" t="n">
        <v>258704.6777998588</v>
      </c>
      <c r="AF6" t="n">
        <v>4.607007201462787e-06</v>
      </c>
      <c r="AG6" t="n">
        <v>6.888020833333333</v>
      </c>
      <c r="AH6" t="n">
        <v>234014.2664450114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9.6036</v>
      </c>
      <c r="E7" t="n">
        <v>10.41</v>
      </c>
      <c r="F7" t="n">
        <v>7.55</v>
      </c>
      <c r="G7" t="n">
        <v>18.12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75.23999999999999</v>
      </c>
      <c r="Q7" t="n">
        <v>605.9299999999999</v>
      </c>
      <c r="R7" t="n">
        <v>39.47</v>
      </c>
      <c r="S7" t="n">
        <v>21.88</v>
      </c>
      <c r="T7" t="n">
        <v>7686.98</v>
      </c>
      <c r="U7" t="n">
        <v>0.55</v>
      </c>
      <c r="V7" t="n">
        <v>0.82</v>
      </c>
      <c r="W7" t="n">
        <v>1.03</v>
      </c>
      <c r="X7" t="n">
        <v>0.49</v>
      </c>
      <c r="Y7" t="n">
        <v>1</v>
      </c>
      <c r="Z7" t="n">
        <v>10</v>
      </c>
      <c r="AA7" t="n">
        <v>187.0242880388878</v>
      </c>
      <c r="AB7" t="n">
        <v>255.894881823956</v>
      </c>
      <c r="AC7" t="n">
        <v>231.4726334534745</v>
      </c>
      <c r="AD7" t="n">
        <v>187024.2880388878</v>
      </c>
      <c r="AE7" t="n">
        <v>255894.881823956</v>
      </c>
      <c r="AF7" t="n">
        <v>4.682830871812112e-06</v>
      </c>
      <c r="AG7" t="n">
        <v>6.77734375</v>
      </c>
      <c r="AH7" t="n">
        <v>231472.6334534745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9.755000000000001</v>
      </c>
      <c r="E8" t="n">
        <v>10.25</v>
      </c>
      <c r="F8" t="n">
        <v>7.47</v>
      </c>
      <c r="G8" t="n">
        <v>20.38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73.33</v>
      </c>
      <c r="Q8" t="n">
        <v>605.87</v>
      </c>
      <c r="R8" t="n">
        <v>37.14</v>
      </c>
      <c r="S8" t="n">
        <v>21.88</v>
      </c>
      <c r="T8" t="n">
        <v>6536.38</v>
      </c>
      <c r="U8" t="n">
        <v>0.59</v>
      </c>
      <c r="V8" t="n">
        <v>0.83</v>
      </c>
      <c r="W8" t="n">
        <v>1.02</v>
      </c>
      <c r="X8" t="n">
        <v>0.41</v>
      </c>
      <c r="Y8" t="n">
        <v>1</v>
      </c>
      <c r="Z8" t="n">
        <v>10</v>
      </c>
      <c r="AA8" t="n">
        <v>184.8541190879712</v>
      </c>
      <c r="AB8" t="n">
        <v>252.9255609242163</v>
      </c>
      <c r="AC8" t="n">
        <v>228.786700372937</v>
      </c>
      <c r="AD8" t="n">
        <v>184854.1190879712</v>
      </c>
      <c r="AE8" t="n">
        <v>252925.5609242163</v>
      </c>
      <c r="AF8" t="n">
        <v>4.756655332846762e-06</v>
      </c>
      <c r="AG8" t="n">
        <v>6.673177083333333</v>
      </c>
      <c r="AH8" t="n">
        <v>228786.700372937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9.8447</v>
      </c>
      <c r="E9" t="n">
        <v>10.16</v>
      </c>
      <c r="F9" t="n">
        <v>7.43</v>
      </c>
      <c r="G9" t="n">
        <v>22.3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71.95999999999999</v>
      </c>
      <c r="Q9" t="n">
        <v>605.86</v>
      </c>
      <c r="R9" t="n">
        <v>35.87</v>
      </c>
      <c r="S9" t="n">
        <v>21.88</v>
      </c>
      <c r="T9" t="n">
        <v>5911.61</v>
      </c>
      <c r="U9" t="n">
        <v>0.61</v>
      </c>
      <c r="V9" t="n">
        <v>0.83</v>
      </c>
      <c r="W9" t="n">
        <v>1.02</v>
      </c>
      <c r="X9" t="n">
        <v>0.38</v>
      </c>
      <c r="Y9" t="n">
        <v>1</v>
      </c>
      <c r="Z9" t="n">
        <v>10</v>
      </c>
      <c r="AA9" t="n">
        <v>183.4843880828429</v>
      </c>
      <c r="AB9" t="n">
        <v>251.0514345347337</v>
      </c>
      <c r="AC9" t="n">
        <v>227.091437975713</v>
      </c>
      <c r="AD9" t="n">
        <v>183484.3880828429</v>
      </c>
      <c r="AE9" t="n">
        <v>251051.4345347336</v>
      </c>
      <c r="AF9" t="n">
        <v>4.800394131755664e-06</v>
      </c>
      <c r="AG9" t="n">
        <v>6.614583333333333</v>
      </c>
      <c r="AH9" t="n">
        <v>227091.437975713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9.9184</v>
      </c>
      <c r="E10" t="n">
        <v>10.08</v>
      </c>
      <c r="F10" t="n">
        <v>7.41</v>
      </c>
      <c r="G10" t="n">
        <v>24.71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70.36</v>
      </c>
      <c r="Q10" t="n">
        <v>605.84</v>
      </c>
      <c r="R10" t="n">
        <v>35.22</v>
      </c>
      <c r="S10" t="n">
        <v>21.88</v>
      </c>
      <c r="T10" t="n">
        <v>5596.11</v>
      </c>
      <c r="U10" t="n">
        <v>0.62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170.9207967485538</v>
      </c>
      <c r="AB10" t="n">
        <v>233.8613746046365</v>
      </c>
      <c r="AC10" t="n">
        <v>211.5419732389383</v>
      </c>
      <c r="AD10" t="n">
        <v>170920.7967485538</v>
      </c>
      <c r="AE10" t="n">
        <v>233861.3746046365</v>
      </c>
      <c r="AF10" t="n">
        <v>4.836331138217049e-06</v>
      </c>
      <c r="AG10" t="n">
        <v>6.5625</v>
      </c>
      <c r="AH10" t="n">
        <v>211541.9732389383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9.9925</v>
      </c>
      <c r="E11" t="n">
        <v>10.01</v>
      </c>
      <c r="F11" t="n">
        <v>7.36</v>
      </c>
      <c r="G11" t="n">
        <v>25.99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15</v>
      </c>
      <c r="N11" t="n">
        <v>21.52</v>
      </c>
      <c r="O11" t="n">
        <v>17036.16</v>
      </c>
      <c r="P11" t="n">
        <v>69.13</v>
      </c>
      <c r="Q11" t="n">
        <v>605.84</v>
      </c>
      <c r="R11" t="n">
        <v>33.84</v>
      </c>
      <c r="S11" t="n">
        <v>21.88</v>
      </c>
      <c r="T11" t="n">
        <v>4909.87</v>
      </c>
      <c r="U11" t="n">
        <v>0.65</v>
      </c>
      <c r="V11" t="n">
        <v>0.84</v>
      </c>
      <c r="W11" t="n">
        <v>1.01</v>
      </c>
      <c r="X11" t="n">
        <v>0.31</v>
      </c>
      <c r="Y11" t="n">
        <v>1</v>
      </c>
      <c r="Z11" t="n">
        <v>10</v>
      </c>
      <c r="AA11" t="n">
        <v>169.7357490701769</v>
      </c>
      <c r="AB11" t="n">
        <v>232.2399400904682</v>
      </c>
      <c r="AC11" t="n">
        <v>210.075286159104</v>
      </c>
      <c r="AD11" t="n">
        <v>169735.7490701769</v>
      </c>
      <c r="AE11" t="n">
        <v>232239.9400904682</v>
      </c>
      <c r="AF11" t="n">
        <v>4.872463189489622e-06</v>
      </c>
      <c r="AG11" t="n">
        <v>6.516927083333333</v>
      </c>
      <c r="AH11" t="n">
        <v>210075.286159104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10.0806</v>
      </c>
      <c r="E12" t="n">
        <v>9.92</v>
      </c>
      <c r="F12" t="n">
        <v>7.33</v>
      </c>
      <c r="G12" t="n">
        <v>29.33</v>
      </c>
      <c r="H12" t="n">
        <v>0.45</v>
      </c>
      <c r="I12" t="n">
        <v>15</v>
      </c>
      <c r="J12" t="n">
        <v>136.57</v>
      </c>
      <c r="K12" t="n">
        <v>46.47</v>
      </c>
      <c r="L12" t="n">
        <v>3.5</v>
      </c>
      <c r="M12" t="n">
        <v>13</v>
      </c>
      <c r="N12" t="n">
        <v>21.6</v>
      </c>
      <c r="O12" t="n">
        <v>17077.72</v>
      </c>
      <c r="P12" t="n">
        <v>67.44</v>
      </c>
      <c r="Q12" t="n">
        <v>605.86</v>
      </c>
      <c r="R12" t="n">
        <v>32.62</v>
      </c>
      <c r="S12" t="n">
        <v>21.88</v>
      </c>
      <c r="T12" t="n">
        <v>4312.57</v>
      </c>
      <c r="U12" t="n">
        <v>0.67</v>
      </c>
      <c r="V12" t="n">
        <v>0.84</v>
      </c>
      <c r="W12" t="n">
        <v>1.01</v>
      </c>
      <c r="X12" t="n">
        <v>0.27</v>
      </c>
      <c r="Y12" t="n">
        <v>1</v>
      </c>
      <c r="Z12" t="n">
        <v>10</v>
      </c>
      <c r="AA12" t="n">
        <v>168.119427132266</v>
      </c>
      <c r="AB12" t="n">
        <v>230.0284171079282</v>
      </c>
      <c r="AC12" t="n">
        <v>208.074827826125</v>
      </c>
      <c r="AD12" t="n">
        <v>168119.427132266</v>
      </c>
      <c r="AE12" t="n">
        <v>230028.4171079283</v>
      </c>
      <c r="AF12" t="n">
        <v>4.915421809153774e-06</v>
      </c>
      <c r="AG12" t="n">
        <v>6.458333333333333</v>
      </c>
      <c r="AH12" t="n">
        <v>208074.827826125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10.1317</v>
      </c>
      <c r="E13" t="n">
        <v>9.869999999999999</v>
      </c>
      <c r="F13" t="n">
        <v>7.31</v>
      </c>
      <c r="G13" t="n">
        <v>31.32</v>
      </c>
      <c r="H13" t="n">
        <v>0.48</v>
      </c>
      <c r="I13" t="n">
        <v>14</v>
      </c>
      <c r="J13" t="n">
        <v>136.91</v>
      </c>
      <c r="K13" t="n">
        <v>46.47</v>
      </c>
      <c r="L13" t="n">
        <v>3.75</v>
      </c>
      <c r="M13" t="n">
        <v>12</v>
      </c>
      <c r="N13" t="n">
        <v>21.69</v>
      </c>
      <c r="O13" t="n">
        <v>17119.3</v>
      </c>
      <c r="P13" t="n">
        <v>66.06999999999999</v>
      </c>
      <c r="Q13" t="n">
        <v>605.85</v>
      </c>
      <c r="R13" t="n">
        <v>31.95</v>
      </c>
      <c r="S13" t="n">
        <v>21.88</v>
      </c>
      <c r="T13" t="n">
        <v>3981.62</v>
      </c>
      <c r="U13" t="n">
        <v>0.68</v>
      </c>
      <c r="V13" t="n">
        <v>0.85</v>
      </c>
      <c r="W13" t="n">
        <v>1.01</v>
      </c>
      <c r="X13" t="n">
        <v>0.25</v>
      </c>
      <c r="Y13" t="n">
        <v>1</v>
      </c>
      <c r="Z13" t="n">
        <v>10</v>
      </c>
      <c r="AA13" t="n">
        <v>167.077472697696</v>
      </c>
      <c r="AB13" t="n">
        <v>228.6027690827649</v>
      </c>
      <c r="AC13" t="n">
        <v>206.7852416475732</v>
      </c>
      <c r="AD13" t="n">
        <v>167077.472697696</v>
      </c>
      <c r="AE13" t="n">
        <v>228602.7690827649</v>
      </c>
      <c r="AF13" t="n">
        <v>4.940338783783038e-06</v>
      </c>
      <c r="AG13" t="n">
        <v>6.42578125</v>
      </c>
      <c r="AH13" t="n">
        <v>206785.2416475732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10.1603</v>
      </c>
      <c r="E14" t="n">
        <v>9.84</v>
      </c>
      <c r="F14" t="n">
        <v>7.31</v>
      </c>
      <c r="G14" t="n">
        <v>33.73</v>
      </c>
      <c r="H14" t="n">
        <v>0.52</v>
      </c>
      <c r="I14" t="n">
        <v>13</v>
      </c>
      <c r="J14" t="n">
        <v>137.25</v>
      </c>
      <c r="K14" t="n">
        <v>46.47</v>
      </c>
      <c r="L14" t="n">
        <v>4</v>
      </c>
      <c r="M14" t="n">
        <v>11</v>
      </c>
      <c r="N14" t="n">
        <v>21.78</v>
      </c>
      <c r="O14" t="n">
        <v>17160.92</v>
      </c>
      <c r="P14" t="n">
        <v>64.89</v>
      </c>
      <c r="Q14" t="n">
        <v>605.84</v>
      </c>
      <c r="R14" t="n">
        <v>32.09</v>
      </c>
      <c r="S14" t="n">
        <v>21.88</v>
      </c>
      <c r="T14" t="n">
        <v>4058.49</v>
      </c>
      <c r="U14" t="n">
        <v>0.68</v>
      </c>
      <c r="V14" t="n">
        <v>0.85</v>
      </c>
      <c r="W14" t="n">
        <v>1.01</v>
      </c>
      <c r="X14" t="n">
        <v>0.25</v>
      </c>
      <c r="Y14" t="n">
        <v>1</v>
      </c>
      <c r="Z14" t="n">
        <v>10</v>
      </c>
      <c r="AA14" t="n">
        <v>166.3014677542714</v>
      </c>
      <c r="AB14" t="n">
        <v>227.54100488425</v>
      </c>
      <c r="AC14" t="n">
        <v>205.8248107339689</v>
      </c>
      <c r="AD14" t="n">
        <v>166301.4677542714</v>
      </c>
      <c r="AE14" t="n">
        <v>227541.0048842501</v>
      </c>
      <c r="AF14" t="n">
        <v>4.954284487782977e-06</v>
      </c>
      <c r="AG14" t="n">
        <v>6.40625</v>
      </c>
      <c r="AH14" t="n">
        <v>205824.8107339689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10.22</v>
      </c>
      <c r="E15" t="n">
        <v>9.779999999999999</v>
      </c>
      <c r="F15" t="n">
        <v>7.28</v>
      </c>
      <c r="G15" t="n">
        <v>36.39</v>
      </c>
      <c r="H15" t="n">
        <v>0.55</v>
      </c>
      <c r="I15" t="n">
        <v>12</v>
      </c>
      <c r="J15" t="n">
        <v>137.58</v>
      </c>
      <c r="K15" t="n">
        <v>46.47</v>
      </c>
      <c r="L15" t="n">
        <v>4.25</v>
      </c>
      <c r="M15" t="n">
        <v>9</v>
      </c>
      <c r="N15" t="n">
        <v>21.87</v>
      </c>
      <c r="O15" t="n">
        <v>17202.57</v>
      </c>
      <c r="P15" t="n">
        <v>63.19</v>
      </c>
      <c r="Q15" t="n">
        <v>605.84</v>
      </c>
      <c r="R15" t="n">
        <v>31.16</v>
      </c>
      <c r="S15" t="n">
        <v>21.88</v>
      </c>
      <c r="T15" t="n">
        <v>3594.57</v>
      </c>
      <c r="U15" t="n">
        <v>0.7</v>
      </c>
      <c r="V15" t="n">
        <v>0.85</v>
      </c>
      <c r="W15" t="n">
        <v>1.01</v>
      </c>
      <c r="X15" t="n">
        <v>0.22</v>
      </c>
      <c r="Y15" t="n">
        <v>1</v>
      </c>
      <c r="Z15" t="n">
        <v>10</v>
      </c>
      <c r="AA15" t="n">
        <v>165.0382535976683</v>
      </c>
      <c r="AB15" t="n">
        <v>225.8126195461111</v>
      </c>
      <c r="AC15" t="n">
        <v>204.2613800666973</v>
      </c>
      <c r="AD15" t="n">
        <v>165038.2535976683</v>
      </c>
      <c r="AE15" t="n">
        <v>225812.6195461111</v>
      </c>
      <c r="AF15" t="n">
        <v>4.983394925852783e-06</v>
      </c>
      <c r="AG15" t="n">
        <v>6.3671875</v>
      </c>
      <c r="AH15" t="n">
        <v>204261.3800666973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10.2139</v>
      </c>
      <c r="E16" t="n">
        <v>9.789999999999999</v>
      </c>
      <c r="F16" t="n">
        <v>7.28</v>
      </c>
      <c r="G16" t="n">
        <v>36.42</v>
      </c>
      <c r="H16" t="n">
        <v>0.58</v>
      </c>
      <c r="I16" t="n">
        <v>12</v>
      </c>
      <c r="J16" t="n">
        <v>137.92</v>
      </c>
      <c r="K16" t="n">
        <v>46.47</v>
      </c>
      <c r="L16" t="n">
        <v>4.5</v>
      </c>
      <c r="M16" t="n">
        <v>5</v>
      </c>
      <c r="N16" t="n">
        <v>21.95</v>
      </c>
      <c r="O16" t="n">
        <v>17244.24</v>
      </c>
      <c r="P16" t="n">
        <v>62.93</v>
      </c>
      <c r="Q16" t="n">
        <v>606.0599999999999</v>
      </c>
      <c r="R16" t="n">
        <v>31.12</v>
      </c>
      <c r="S16" t="n">
        <v>21.88</v>
      </c>
      <c r="T16" t="n">
        <v>3575.52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164.929056863469</v>
      </c>
      <c r="AB16" t="n">
        <v>225.6632117569597</v>
      </c>
      <c r="AC16" t="n">
        <v>204.1262315472473</v>
      </c>
      <c r="AD16" t="n">
        <v>164929.056863469</v>
      </c>
      <c r="AE16" t="n">
        <v>225663.2117569597</v>
      </c>
      <c r="AF16" t="n">
        <v>4.980420492482167e-06</v>
      </c>
      <c r="AG16" t="n">
        <v>6.373697916666667</v>
      </c>
      <c r="AH16" t="n">
        <v>204126.2315472473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10.2643</v>
      </c>
      <c r="E17" t="n">
        <v>9.74</v>
      </c>
      <c r="F17" t="n">
        <v>7.26</v>
      </c>
      <c r="G17" t="n">
        <v>39.62</v>
      </c>
      <c r="H17" t="n">
        <v>0.61</v>
      </c>
      <c r="I17" t="n">
        <v>11</v>
      </c>
      <c r="J17" t="n">
        <v>138.26</v>
      </c>
      <c r="K17" t="n">
        <v>46.47</v>
      </c>
      <c r="L17" t="n">
        <v>4.75</v>
      </c>
      <c r="M17" t="n">
        <v>3</v>
      </c>
      <c r="N17" t="n">
        <v>22.04</v>
      </c>
      <c r="O17" t="n">
        <v>17285.95</v>
      </c>
      <c r="P17" t="n">
        <v>62.29</v>
      </c>
      <c r="Q17" t="n">
        <v>605.84</v>
      </c>
      <c r="R17" t="n">
        <v>30.35</v>
      </c>
      <c r="S17" t="n">
        <v>21.88</v>
      </c>
      <c r="T17" t="n">
        <v>3198.74</v>
      </c>
      <c r="U17" t="n">
        <v>0.72</v>
      </c>
      <c r="V17" t="n">
        <v>0.85</v>
      </c>
      <c r="W17" t="n">
        <v>1.01</v>
      </c>
      <c r="X17" t="n">
        <v>0.21</v>
      </c>
      <c r="Y17" t="n">
        <v>1</v>
      </c>
      <c r="Z17" t="n">
        <v>10</v>
      </c>
      <c r="AA17" t="n">
        <v>164.3068215492981</v>
      </c>
      <c r="AB17" t="n">
        <v>224.8118419490269</v>
      </c>
      <c r="AC17" t="n">
        <v>203.3561152788782</v>
      </c>
      <c r="AD17" t="n">
        <v>164306.8215492981</v>
      </c>
      <c r="AE17" t="n">
        <v>224811.8419490269</v>
      </c>
      <c r="AF17" t="n">
        <v>5.004996138691852e-06</v>
      </c>
      <c r="AG17" t="n">
        <v>6.341145833333333</v>
      </c>
      <c r="AH17" t="n">
        <v>203356.1152788782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10.2552</v>
      </c>
      <c r="E18" t="n">
        <v>9.75</v>
      </c>
      <c r="F18" t="n">
        <v>7.27</v>
      </c>
      <c r="G18" t="n">
        <v>39.66</v>
      </c>
      <c r="H18" t="n">
        <v>0.64</v>
      </c>
      <c r="I18" t="n">
        <v>11</v>
      </c>
      <c r="J18" t="n">
        <v>138.6</v>
      </c>
      <c r="K18" t="n">
        <v>46.47</v>
      </c>
      <c r="L18" t="n">
        <v>5</v>
      </c>
      <c r="M18" t="n">
        <v>1</v>
      </c>
      <c r="N18" t="n">
        <v>22.13</v>
      </c>
      <c r="O18" t="n">
        <v>17327.69</v>
      </c>
      <c r="P18" t="n">
        <v>61.57</v>
      </c>
      <c r="Q18" t="n">
        <v>605.87</v>
      </c>
      <c r="R18" t="n">
        <v>30.5</v>
      </c>
      <c r="S18" t="n">
        <v>21.88</v>
      </c>
      <c r="T18" t="n">
        <v>3274.15</v>
      </c>
      <c r="U18" t="n">
        <v>0.72</v>
      </c>
      <c r="V18" t="n">
        <v>0.85</v>
      </c>
      <c r="W18" t="n">
        <v>1.02</v>
      </c>
      <c r="X18" t="n">
        <v>0.21</v>
      </c>
      <c r="Y18" t="n">
        <v>1</v>
      </c>
      <c r="Z18" t="n">
        <v>10</v>
      </c>
      <c r="AA18" t="n">
        <v>163.9888517987861</v>
      </c>
      <c r="AB18" t="n">
        <v>224.3767817085413</v>
      </c>
      <c r="AC18" t="n">
        <v>202.9625765771336</v>
      </c>
      <c r="AD18" t="n">
        <v>163988.8517987861</v>
      </c>
      <c r="AE18" t="n">
        <v>224376.7817085413</v>
      </c>
      <c r="AF18" t="n">
        <v>5.000558869237325e-06</v>
      </c>
      <c r="AG18" t="n">
        <v>6.34765625</v>
      </c>
      <c r="AH18" t="n">
        <v>202962.5765771336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10.2544</v>
      </c>
      <c r="E19" t="n">
        <v>9.75</v>
      </c>
      <c r="F19" t="n">
        <v>7.27</v>
      </c>
      <c r="G19" t="n">
        <v>39.67</v>
      </c>
      <c r="H19" t="n">
        <v>0.67</v>
      </c>
      <c r="I19" t="n">
        <v>11</v>
      </c>
      <c r="J19" t="n">
        <v>138.94</v>
      </c>
      <c r="K19" t="n">
        <v>46.47</v>
      </c>
      <c r="L19" t="n">
        <v>5.25</v>
      </c>
      <c r="M19" t="n">
        <v>0</v>
      </c>
      <c r="N19" t="n">
        <v>22.22</v>
      </c>
      <c r="O19" t="n">
        <v>17369.47</v>
      </c>
      <c r="P19" t="n">
        <v>61.59</v>
      </c>
      <c r="Q19" t="n">
        <v>605.87</v>
      </c>
      <c r="R19" t="n">
        <v>30.58</v>
      </c>
      <c r="S19" t="n">
        <v>21.88</v>
      </c>
      <c r="T19" t="n">
        <v>3309.62</v>
      </c>
      <c r="U19" t="n">
        <v>0.72</v>
      </c>
      <c r="V19" t="n">
        <v>0.85</v>
      </c>
      <c r="W19" t="n">
        <v>1.02</v>
      </c>
      <c r="X19" t="n">
        <v>0.21</v>
      </c>
      <c r="Y19" t="n">
        <v>1</v>
      </c>
      <c r="Z19" t="n">
        <v>10</v>
      </c>
      <c r="AA19" t="n">
        <v>164.0032153351356</v>
      </c>
      <c r="AB19" t="n">
        <v>224.3964345326492</v>
      </c>
      <c r="AC19" t="n">
        <v>202.9803537632916</v>
      </c>
      <c r="AD19" t="n">
        <v>164003.2153351356</v>
      </c>
      <c r="AE19" t="n">
        <v>224396.4345326491</v>
      </c>
      <c r="AF19" t="n">
        <v>5.00016877961495e-06</v>
      </c>
      <c r="AG19" t="n">
        <v>6.34765625</v>
      </c>
      <c r="AH19" t="n">
        <v>202980.3537632916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5.6853</v>
      </c>
      <c r="E2" t="n">
        <v>17.59</v>
      </c>
      <c r="F2" t="n">
        <v>9.359999999999999</v>
      </c>
      <c r="G2" t="n">
        <v>5.06</v>
      </c>
      <c r="H2" t="n">
        <v>0.07000000000000001</v>
      </c>
      <c r="I2" t="n">
        <v>111</v>
      </c>
      <c r="J2" t="n">
        <v>252.85</v>
      </c>
      <c r="K2" t="n">
        <v>59.19</v>
      </c>
      <c r="L2" t="n">
        <v>1</v>
      </c>
      <c r="M2" t="n">
        <v>109</v>
      </c>
      <c r="N2" t="n">
        <v>62.65</v>
      </c>
      <c r="O2" t="n">
        <v>31418.63</v>
      </c>
      <c r="P2" t="n">
        <v>153.04</v>
      </c>
      <c r="Q2" t="n">
        <v>605.97</v>
      </c>
      <c r="R2" t="n">
        <v>95.52</v>
      </c>
      <c r="S2" t="n">
        <v>21.88</v>
      </c>
      <c r="T2" t="n">
        <v>35280.04</v>
      </c>
      <c r="U2" t="n">
        <v>0.23</v>
      </c>
      <c r="V2" t="n">
        <v>0.66</v>
      </c>
      <c r="W2" t="n">
        <v>1.18</v>
      </c>
      <c r="X2" t="n">
        <v>2.3</v>
      </c>
      <c r="Y2" t="n">
        <v>1</v>
      </c>
      <c r="Z2" t="n">
        <v>10</v>
      </c>
      <c r="AA2" t="n">
        <v>425.6787262606758</v>
      </c>
      <c r="AB2" t="n">
        <v>582.4324128898611</v>
      </c>
      <c r="AC2" t="n">
        <v>526.8458808526776</v>
      </c>
      <c r="AD2" t="n">
        <v>425678.7262606758</v>
      </c>
      <c r="AE2" t="n">
        <v>582432.4128898612</v>
      </c>
      <c r="AF2" t="n">
        <v>2.273497213900359e-06</v>
      </c>
      <c r="AG2" t="n">
        <v>11.45182291666667</v>
      </c>
      <c r="AH2" t="n">
        <v>526845.8808526776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6.4065</v>
      </c>
      <c r="E3" t="n">
        <v>15.61</v>
      </c>
      <c r="F3" t="n">
        <v>8.75</v>
      </c>
      <c r="G3" t="n">
        <v>6.32</v>
      </c>
      <c r="H3" t="n">
        <v>0.09</v>
      </c>
      <c r="I3" t="n">
        <v>83</v>
      </c>
      <c r="J3" t="n">
        <v>253.3</v>
      </c>
      <c r="K3" t="n">
        <v>59.19</v>
      </c>
      <c r="L3" t="n">
        <v>1.25</v>
      </c>
      <c r="M3" t="n">
        <v>81</v>
      </c>
      <c r="N3" t="n">
        <v>62.86</v>
      </c>
      <c r="O3" t="n">
        <v>31474.5</v>
      </c>
      <c r="P3" t="n">
        <v>142.54</v>
      </c>
      <c r="Q3" t="n">
        <v>605.99</v>
      </c>
      <c r="R3" t="n">
        <v>76.83</v>
      </c>
      <c r="S3" t="n">
        <v>21.88</v>
      </c>
      <c r="T3" t="n">
        <v>26078.67</v>
      </c>
      <c r="U3" t="n">
        <v>0.28</v>
      </c>
      <c r="V3" t="n">
        <v>0.71</v>
      </c>
      <c r="W3" t="n">
        <v>1.12</v>
      </c>
      <c r="X3" t="n">
        <v>1.69</v>
      </c>
      <c r="Y3" t="n">
        <v>1</v>
      </c>
      <c r="Z3" t="n">
        <v>10</v>
      </c>
      <c r="AA3" t="n">
        <v>366.701892629395</v>
      </c>
      <c r="AB3" t="n">
        <v>501.7377072412742</v>
      </c>
      <c r="AC3" t="n">
        <v>453.8525646554611</v>
      </c>
      <c r="AD3" t="n">
        <v>366701.8926293951</v>
      </c>
      <c r="AE3" t="n">
        <v>501737.7072412742</v>
      </c>
      <c r="AF3" t="n">
        <v>2.561898211326166e-06</v>
      </c>
      <c r="AG3" t="n">
        <v>10.16276041666667</v>
      </c>
      <c r="AH3" t="n">
        <v>453852.5646554611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6.9348</v>
      </c>
      <c r="E4" t="n">
        <v>14.42</v>
      </c>
      <c r="F4" t="n">
        <v>8.390000000000001</v>
      </c>
      <c r="G4" t="n">
        <v>7.63</v>
      </c>
      <c r="H4" t="n">
        <v>0.11</v>
      </c>
      <c r="I4" t="n">
        <v>66</v>
      </c>
      <c r="J4" t="n">
        <v>253.75</v>
      </c>
      <c r="K4" t="n">
        <v>59.19</v>
      </c>
      <c r="L4" t="n">
        <v>1.5</v>
      </c>
      <c r="M4" t="n">
        <v>64</v>
      </c>
      <c r="N4" t="n">
        <v>63.06</v>
      </c>
      <c r="O4" t="n">
        <v>31530.44</v>
      </c>
      <c r="P4" t="n">
        <v>136.24</v>
      </c>
      <c r="Q4" t="n">
        <v>606.17</v>
      </c>
      <c r="R4" t="n">
        <v>65.45</v>
      </c>
      <c r="S4" t="n">
        <v>21.88</v>
      </c>
      <c r="T4" t="n">
        <v>20472.08</v>
      </c>
      <c r="U4" t="n">
        <v>0.33</v>
      </c>
      <c r="V4" t="n">
        <v>0.74</v>
      </c>
      <c r="W4" t="n">
        <v>1.1</v>
      </c>
      <c r="X4" t="n">
        <v>1.33</v>
      </c>
      <c r="Y4" t="n">
        <v>1</v>
      </c>
      <c r="Z4" t="n">
        <v>10</v>
      </c>
      <c r="AA4" t="n">
        <v>335.1297141646253</v>
      </c>
      <c r="AB4" t="n">
        <v>458.5392597995659</v>
      </c>
      <c r="AC4" t="n">
        <v>414.7769164081876</v>
      </c>
      <c r="AD4" t="n">
        <v>335129.7141646253</v>
      </c>
      <c r="AE4" t="n">
        <v>458539.2597995658</v>
      </c>
      <c r="AF4" t="n">
        <v>2.773160339640162e-06</v>
      </c>
      <c r="AG4" t="n">
        <v>9.388020833333334</v>
      </c>
      <c r="AH4" t="n">
        <v>414776.9164081876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7.3233</v>
      </c>
      <c r="E5" t="n">
        <v>13.66</v>
      </c>
      <c r="F5" t="n">
        <v>8.16</v>
      </c>
      <c r="G5" t="n">
        <v>8.9</v>
      </c>
      <c r="H5" t="n">
        <v>0.12</v>
      </c>
      <c r="I5" t="n">
        <v>55</v>
      </c>
      <c r="J5" t="n">
        <v>254.21</v>
      </c>
      <c r="K5" t="n">
        <v>59.19</v>
      </c>
      <c r="L5" t="n">
        <v>1.75</v>
      </c>
      <c r="M5" t="n">
        <v>53</v>
      </c>
      <c r="N5" t="n">
        <v>63.26</v>
      </c>
      <c r="O5" t="n">
        <v>31586.46</v>
      </c>
      <c r="P5" t="n">
        <v>132.03</v>
      </c>
      <c r="Q5" t="n">
        <v>605.92</v>
      </c>
      <c r="R5" t="n">
        <v>58.47</v>
      </c>
      <c r="S5" t="n">
        <v>21.88</v>
      </c>
      <c r="T5" t="n">
        <v>17038.01</v>
      </c>
      <c r="U5" t="n">
        <v>0.37</v>
      </c>
      <c r="V5" t="n">
        <v>0.76</v>
      </c>
      <c r="W5" t="n">
        <v>1.08</v>
      </c>
      <c r="X5" t="n">
        <v>1.1</v>
      </c>
      <c r="Y5" t="n">
        <v>1</v>
      </c>
      <c r="Z5" t="n">
        <v>10</v>
      </c>
      <c r="AA5" t="n">
        <v>310.8292804630874</v>
      </c>
      <c r="AB5" t="n">
        <v>425.2903343496489</v>
      </c>
      <c r="AC5" t="n">
        <v>384.7012217380509</v>
      </c>
      <c r="AD5" t="n">
        <v>310829.2804630874</v>
      </c>
      <c r="AE5" t="n">
        <v>425290.3343496489</v>
      </c>
      <c r="AF5" t="n">
        <v>2.928517782097075e-06</v>
      </c>
      <c r="AG5" t="n">
        <v>8.893229166666666</v>
      </c>
      <c r="AH5" t="n">
        <v>384701.2217380509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7.5917</v>
      </c>
      <c r="E6" t="n">
        <v>13.17</v>
      </c>
      <c r="F6" t="n">
        <v>8.02</v>
      </c>
      <c r="G6" t="n">
        <v>10.03</v>
      </c>
      <c r="H6" t="n">
        <v>0.14</v>
      </c>
      <c r="I6" t="n">
        <v>48</v>
      </c>
      <c r="J6" t="n">
        <v>254.66</v>
      </c>
      <c r="K6" t="n">
        <v>59.19</v>
      </c>
      <c r="L6" t="n">
        <v>2</v>
      </c>
      <c r="M6" t="n">
        <v>46</v>
      </c>
      <c r="N6" t="n">
        <v>63.47</v>
      </c>
      <c r="O6" t="n">
        <v>31642.55</v>
      </c>
      <c r="P6" t="n">
        <v>129.4</v>
      </c>
      <c r="Q6" t="n">
        <v>605.91</v>
      </c>
      <c r="R6" t="n">
        <v>53.9</v>
      </c>
      <c r="S6" t="n">
        <v>21.88</v>
      </c>
      <c r="T6" t="n">
        <v>14787.36</v>
      </c>
      <c r="U6" t="n">
        <v>0.41</v>
      </c>
      <c r="V6" t="n">
        <v>0.77</v>
      </c>
      <c r="W6" t="n">
        <v>1.07</v>
      </c>
      <c r="X6" t="n">
        <v>0.96</v>
      </c>
      <c r="Y6" t="n">
        <v>1</v>
      </c>
      <c r="Z6" t="n">
        <v>10</v>
      </c>
      <c r="AA6" t="n">
        <v>291.229654800115</v>
      </c>
      <c r="AB6" t="n">
        <v>398.4732618431116</v>
      </c>
      <c r="AC6" t="n">
        <v>360.4435329935398</v>
      </c>
      <c r="AD6" t="n">
        <v>291229.654800115</v>
      </c>
      <c r="AE6" t="n">
        <v>398473.2618431116</v>
      </c>
      <c r="AF6" t="n">
        <v>3.035848380695364e-06</v>
      </c>
      <c r="AG6" t="n">
        <v>8.57421875</v>
      </c>
      <c r="AH6" t="n">
        <v>360443.5329935398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7.8501</v>
      </c>
      <c r="E7" t="n">
        <v>12.74</v>
      </c>
      <c r="F7" t="n">
        <v>7.88</v>
      </c>
      <c r="G7" t="n">
        <v>11.26</v>
      </c>
      <c r="H7" t="n">
        <v>0.16</v>
      </c>
      <c r="I7" t="n">
        <v>42</v>
      </c>
      <c r="J7" t="n">
        <v>255.12</v>
      </c>
      <c r="K7" t="n">
        <v>59.19</v>
      </c>
      <c r="L7" t="n">
        <v>2.25</v>
      </c>
      <c r="M7" t="n">
        <v>40</v>
      </c>
      <c r="N7" t="n">
        <v>63.67</v>
      </c>
      <c r="O7" t="n">
        <v>31698.72</v>
      </c>
      <c r="P7" t="n">
        <v>126.52</v>
      </c>
      <c r="Q7" t="n">
        <v>605.92</v>
      </c>
      <c r="R7" t="n">
        <v>49.73</v>
      </c>
      <c r="S7" t="n">
        <v>21.88</v>
      </c>
      <c r="T7" t="n">
        <v>12732.52</v>
      </c>
      <c r="U7" t="n">
        <v>0.44</v>
      </c>
      <c r="V7" t="n">
        <v>0.78</v>
      </c>
      <c r="W7" t="n">
        <v>1.06</v>
      </c>
      <c r="X7" t="n">
        <v>0.82</v>
      </c>
      <c r="Y7" t="n">
        <v>1</v>
      </c>
      <c r="Z7" t="n">
        <v>10</v>
      </c>
      <c r="AA7" t="n">
        <v>284.4986916517553</v>
      </c>
      <c r="AB7" t="n">
        <v>389.2636611143894</v>
      </c>
      <c r="AC7" t="n">
        <v>352.112883632611</v>
      </c>
      <c r="AD7" t="n">
        <v>284498.6916517554</v>
      </c>
      <c r="AE7" t="n">
        <v>389263.6611143894</v>
      </c>
      <c r="AF7" t="n">
        <v>3.139180074725909e-06</v>
      </c>
      <c r="AG7" t="n">
        <v>8.294270833333334</v>
      </c>
      <c r="AH7" t="n">
        <v>352112.883632611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8.066700000000001</v>
      </c>
      <c r="E8" t="n">
        <v>12.4</v>
      </c>
      <c r="F8" t="n">
        <v>7.78</v>
      </c>
      <c r="G8" t="n">
        <v>12.62</v>
      </c>
      <c r="H8" t="n">
        <v>0.17</v>
      </c>
      <c r="I8" t="n">
        <v>37</v>
      </c>
      <c r="J8" t="n">
        <v>255.57</v>
      </c>
      <c r="K8" t="n">
        <v>59.19</v>
      </c>
      <c r="L8" t="n">
        <v>2.5</v>
      </c>
      <c r="M8" t="n">
        <v>35</v>
      </c>
      <c r="N8" t="n">
        <v>63.88</v>
      </c>
      <c r="O8" t="n">
        <v>31754.97</v>
      </c>
      <c r="P8" t="n">
        <v>124.69</v>
      </c>
      <c r="Q8" t="n">
        <v>605.9400000000001</v>
      </c>
      <c r="R8" t="n">
        <v>46.47</v>
      </c>
      <c r="S8" t="n">
        <v>21.88</v>
      </c>
      <c r="T8" t="n">
        <v>11126.75</v>
      </c>
      <c r="U8" t="n">
        <v>0.47</v>
      </c>
      <c r="V8" t="n">
        <v>0.79</v>
      </c>
      <c r="W8" t="n">
        <v>1.06</v>
      </c>
      <c r="X8" t="n">
        <v>0.72</v>
      </c>
      <c r="Y8" t="n">
        <v>1</v>
      </c>
      <c r="Z8" t="n">
        <v>10</v>
      </c>
      <c r="AA8" t="n">
        <v>279.7791943590225</v>
      </c>
      <c r="AB8" t="n">
        <v>382.8062367089465</v>
      </c>
      <c r="AC8" t="n">
        <v>346.2717467493714</v>
      </c>
      <c r="AD8" t="n">
        <v>279779.1943590225</v>
      </c>
      <c r="AE8" t="n">
        <v>382806.2367089465</v>
      </c>
      <c r="AF8" t="n">
        <v>3.225796347663277e-06</v>
      </c>
      <c r="AG8" t="n">
        <v>8.072916666666666</v>
      </c>
      <c r="AH8" t="n">
        <v>346271.7467493714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8.2478</v>
      </c>
      <c r="E9" t="n">
        <v>12.12</v>
      </c>
      <c r="F9" t="n">
        <v>7.71</v>
      </c>
      <c r="G9" t="n">
        <v>14.01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31</v>
      </c>
      <c r="N9" t="n">
        <v>64.09</v>
      </c>
      <c r="O9" t="n">
        <v>31811.29</v>
      </c>
      <c r="P9" t="n">
        <v>122.95</v>
      </c>
      <c r="Q9" t="n">
        <v>606.1</v>
      </c>
      <c r="R9" t="n">
        <v>44.32</v>
      </c>
      <c r="S9" t="n">
        <v>21.88</v>
      </c>
      <c r="T9" t="n">
        <v>10070.01</v>
      </c>
      <c r="U9" t="n">
        <v>0.49</v>
      </c>
      <c r="V9" t="n">
        <v>0.8</v>
      </c>
      <c r="W9" t="n">
        <v>1.04</v>
      </c>
      <c r="X9" t="n">
        <v>0.65</v>
      </c>
      <c r="Y9" t="n">
        <v>1</v>
      </c>
      <c r="Z9" t="n">
        <v>10</v>
      </c>
      <c r="AA9" t="n">
        <v>263.1767249517672</v>
      </c>
      <c r="AB9" t="n">
        <v>360.0900056166832</v>
      </c>
      <c r="AC9" t="n">
        <v>325.7235208701233</v>
      </c>
      <c r="AD9" t="n">
        <v>263176.7249517672</v>
      </c>
      <c r="AE9" t="n">
        <v>360090.0056166832</v>
      </c>
      <c r="AF9" t="n">
        <v>3.298216509385148e-06</v>
      </c>
      <c r="AG9" t="n">
        <v>7.890625</v>
      </c>
      <c r="AH9" t="n">
        <v>325723.5208701232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8.395300000000001</v>
      </c>
      <c r="E10" t="n">
        <v>11.91</v>
      </c>
      <c r="F10" t="n">
        <v>7.64</v>
      </c>
      <c r="G10" t="n">
        <v>15.28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28</v>
      </c>
      <c r="N10" t="n">
        <v>64.29000000000001</v>
      </c>
      <c r="O10" t="n">
        <v>31867.69</v>
      </c>
      <c r="P10" t="n">
        <v>121.39</v>
      </c>
      <c r="Q10" t="n">
        <v>605.85</v>
      </c>
      <c r="R10" t="n">
        <v>42.27</v>
      </c>
      <c r="S10" t="n">
        <v>21.88</v>
      </c>
      <c r="T10" t="n">
        <v>9064.01</v>
      </c>
      <c r="U10" t="n">
        <v>0.52</v>
      </c>
      <c r="V10" t="n">
        <v>0.8100000000000001</v>
      </c>
      <c r="W10" t="n">
        <v>1.04</v>
      </c>
      <c r="X10" t="n">
        <v>0.58</v>
      </c>
      <c r="Y10" t="n">
        <v>1</v>
      </c>
      <c r="Z10" t="n">
        <v>10</v>
      </c>
      <c r="AA10" t="n">
        <v>260.0292256479418</v>
      </c>
      <c r="AB10" t="n">
        <v>355.7834582113201</v>
      </c>
      <c r="AC10" t="n">
        <v>321.8279843048508</v>
      </c>
      <c r="AD10" t="n">
        <v>260029.2256479418</v>
      </c>
      <c r="AE10" t="n">
        <v>355783.4582113201</v>
      </c>
      <c r="AF10" t="n">
        <v>3.357200351759395e-06</v>
      </c>
      <c r="AG10" t="n">
        <v>7.75390625</v>
      </c>
      <c r="AH10" t="n">
        <v>321827.9843048507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8.49</v>
      </c>
      <c r="E11" t="n">
        <v>11.78</v>
      </c>
      <c r="F11" t="n">
        <v>7.6</v>
      </c>
      <c r="G11" t="n">
        <v>16.3</v>
      </c>
      <c r="H11" t="n">
        <v>0.23</v>
      </c>
      <c r="I11" t="n">
        <v>28</v>
      </c>
      <c r="J11" t="n">
        <v>256.95</v>
      </c>
      <c r="K11" t="n">
        <v>59.19</v>
      </c>
      <c r="L11" t="n">
        <v>3.25</v>
      </c>
      <c r="M11" t="n">
        <v>26</v>
      </c>
      <c r="N11" t="n">
        <v>64.5</v>
      </c>
      <c r="O11" t="n">
        <v>31924.29</v>
      </c>
      <c r="P11" t="n">
        <v>120.31</v>
      </c>
      <c r="Q11" t="n">
        <v>605.86</v>
      </c>
      <c r="R11" t="n">
        <v>41.15</v>
      </c>
      <c r="S11" t="n">
        <v>21.88</v>
      </c>
      <c r="T11" t="n">
        <v>8511.440000000001</v>
      </c>
      <c r="U11" t="n">
        <v>0.53</v>
      </c>
      <c r="V11" t="n">
        <v>0.8100000000000001</v>
      </c>
      <c r="W11" t="n">
        <v>1.04</v>
      </c>
      <c r="X11" t="n">
        <v>0.55</v>
      </c>
      <c r="Y11" t="n">
        <v>1</v>
      </c>
      <c r="Z11" t="n">
        <v>10</v>
      </c>
      <c r="AA11" t="n">
        <v>258.0325179816362</v>
      </c>
      <c r="AB11" t="n">
        <v>353.0514746935885</v>
      </c>
      <c r="AC11" t="n">
        <v>319.3567374597948</v>
      </c>
      <c r="AD11" t="n">
        <v>258032.5179816362</v>
      </c>
      <c r="AE11" t="n">
        <v>353051.4746935886</v>
      </c>
      <c r="AF11" t="n">
        <v>3.395069978015945e-06</v>
      </c>
      <c r="AG11" t="n">
        <v>7.669270833333333</v>
      </c>
      <c r="AH11" t="n">
        <v>319356.7374597949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8.588800000000001</v>
      </c>
      <c r="E12" t="n">
        <v>11.64</v>
      </c>
      <c r="F12" t="n">
        <v>7.57</v>
      </c>
      <c r="G12" t="n">
        <v>17.46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119.48</v>
      </c>
      <c r="Q12" t="n">
        <v>605.9</v>
      </c>
      <c r="R12" t="n">
        <v>40.2</v>
      </c>
      <c r="S12" t="n">
        <v>21.88</v>
      </c>
      <c r="T12" t="n">
        <v>8048.26</v>
      </c>
      <c r="U12" t="n">
        <v>0.54</v>
      </c>
      <c r="V12" t="n">
        <v>0.82</v>
      </c>
      <c r="W12" t="n">
        <v>1.03</v>
      </c>
      <c r="X12" t="n">
        <v>0.51</v>
      </c>
      <c r="Y12" t="n">
        <v>1</v>
      </c>
      <c r="Z12" t="n">
        <v>10</v>
      </c>
      <c r="AA12" t="n">
        <v>256.223546107246</v>
      </c>
      <c r="AB12" t="n">
        <v>350.5763595688425</v>
      </c>
      <c r="AC12" t="n">
        <v>317.1178438487079</v>
      </c>
      <c r="AD12" t="n">
        <v>256223.546107246</v>
      </c>
      <c r="AE12" t="n">
        <v>350576.3595688425</v>
      </c>
      <c r="AF12" t="n">
        <v>3.43457915514527e-06</v>
      </c>
      <c r="AG12" t="n">
        <v>7.578125</v>
      </c>
      <c r="AH12" t="n">
        <v>317117.8438487079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8.694000000000001</v>
      </c>
      <c r="E13" t="n">
        <v>11.5</v>
      </c>
      <c r="F13" t="n">
        <v>7.52</v>
      </c>
      <c r="G13" t="n">
        <v>18.81</v>
      </c>
      <c r="H13" t="n">
        <v>0.26</v>
      </c>
      <c r="I13" t="n">
        <v>24</v>
      </c>
      <c r="J13" t="n">
        <v>257.86</v>
      </c>
      <c r="K13" t="n">
        <v>59.19</v>
      </c>
      <c r="L13" t="n">
        <v>3.75</v>
      </c>
      <c r="M13" t="n">
        <v>22</v>
      </c>
      <c r="N13" t="n">
        <v>64.92</v>
      </c>
      <c r="O13" t="n">
        <v>32037.48</v>
      </c>
      <c r="P13" t="n">
        <v>118.21</v>
      </c>
      <c r="Q13" t="n">
        <v>605.92</v>
      </c>
      <c r="R13" t="n">
        <v>38.65</v>
      </c>
      <c r="S13" t="n">
        <v>21.88</v>
      </c>
      <c r="T13" t="n">
        <v>7281.23</v>
      </c>
      <c r="U13" t="n">
        <v>0.57</v>
      </c>
      <c r="V13" t="n">
        <v>0.82</v>
      </c>
      <c r="W13" t="n">
        <v>1.03</v>
      </c>
      <c r="X13" t="n">
        <v>0.47</v>
      </c>
      <c r="Y13" t="n">
        <v>1</v>
      </c>
      <c r="Z13" t="n">
        <v>10</v>
      </c>
      <c r="AA13" t="n">
        <v>253.8706006035712</v>
      </c>
      <c r="AB13" t="n">
        <v>347.3569557260868</v>
      </c>
      <c r="AC13" t="n">
        <v>314.205695390242</v>
      </c>
      <c r="AD13" t="n">
        <v>253870.6006035712</v>
      </c>
      <c r="AE13" t="n">
        <v>347356.9557260868</v>
      </c>
      <c r="AF13" t="n">
        <v>3.476647631197953e-06</v>
      </c>
      <c r="AG13" t="n">
        <v>7.486979166666667</v>
      </c>
      <c r="AH13" t="n">
        <v>314205.695390242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8.8035</v>
      </c>
      <c r="E14" t="n">
        <v>11.36</v>
      </c>
      <c r="F14" t="n">
        <v>7.48</v>
      </c>
      <c r="G14" t="n">
        <v>20.4</v>
      </c>
      <c r="H14" t="n">
        <v>0.28</v>
      </c>
      <c r="I14" t="n">
        <v>22</v>
      </c>
      <c r="J14" t="n">
        <v>258.32</v>
      </c>
      <c r="K14" t="n">
        <v>59.19</v>
      </c>
      <c r="L14" t="n">
        <v>4</v>
      </c>
      <c r="M14" t="n">
        <v>20</v>
      </c>
      <c r="N14" t="n">
        <v>65.13</v>
      </c>
      <c r="O14" t="n">
        <v>32094.19</v>
      </c>
      <c r="P14" t="n">
        <v>117.14</v>
      </c>
      <c r="Q14" t="n">
        <v>605.85</v>
      </c>
      <c r="R14" t="n">
        <v>37.25</v>
      </c>
      <c r="S14" t="n">
        <v>21.88</v>
      </c>
      <c r="T14" t="n">
        <v>6594.11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251.8494461607362</v>
      </c>
      <c r="AB14" t="n">
        <v>344.5915230503604</v>
      </c>
      <c r="AC14" t="n">
        <v>311.7041917277769</v>
      </c>
      <c r="AD14" t="n">
        <v>251849.4461607362</v>
      </c>
      <c r="AE14" t="n">
        <v>344591.5230503604</v>
      </c>
      <c r="AF14" t="n">
        <v>3.520435636214766e-06</v>
      </c>
      <c r="AG14" t="n">
        <v>7.395833333333333</v>
      </c>
      <c r="AH14" t="n">
        <v>311704.1917277769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8.8714</v>
      </c>
      <c r="E15" t="n">
        <v>11.27</v>
      </c>
      <c r="F15" t="n">
        <v>7.44</v>
      </c>
      <c r="G15" t="n">
        <v>21.26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116.11</v>
      </c>
      <c r="Q15" t="n">
        <v>605.84</v>
      </c>
      <c r="R15" t="n">
        <v>35.95</v>
      </c>
      <c r="S15" t="n">
        <v>21.88</v>
      </c>
      <c r="T15" t="n">
        <v>5944.27</v>
      </c>
      <c r="U15" t="n">
        <v>0.61</v>
      </c>
      <c r="V15" t="n">
        <v>0.83</v>
      </c>
      <c r="W15" t="n">
        <v>1.02</v>
      </c>
      <c r="X15" t="n">
        <v>0.38</v>
      </c>
      <c r="Y15" t="n">
        <v>1</v>
      </c>
      <c r="Z15" t="n">
        <v>10</v>
      </c>
      <c r="AA15" t="n">
        <v>250.3472000694136</v>
      </c>
      <c r="AB15" t="n">
        <v>342.5360836737937</v>
      </c>
      <c r="AC15" t="n">
        <v>309.8449206004818</v>
      </c>
      <c r="AD15" t="n">
        <v>250347.2000694136</v>
      </c>
      <c r="AE15" t="n">
        <v>342536.0836737937</v>
      </c>
      <c r="AF15" t="n">
        <v>3.547588198229758e-06</v>
      </c>
      <c r="AG15" t="n">
        <v>7.337239583333333</v>
      </c>
      <c r="AH15" t="n">
        <v>309844.9206004818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8.9047</v>
      </c>
      <c r="E16" t="n">
        <v>11.23</v>
      </c>
      <c r="F16" t="n">
        <v>7.45</v>
      </c>
      <c r="G16" t="n">
        <v>22.34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115.93</v>
      </c>
      <c r="Q16" t="n">
        <v>605.9</v>
      </c>
      <c r="R16" t="n">
        <v>36.08</v>
      </c>
      <c r="S16" t="n">
        <v>21.88</v>
      </c>
      <c r="T16" t="n">
        <v>6015.91</v>
      </c>
      <c r="U16" t="n">
        <v>0.61</v>
      </c>
      <c r="V16" t="n">
        <v>0.83</v>
      </c>
      <c r="W16" t="n">
        <v>1.03</v>
      </c>
      <c r="X16" t="n">
        <v>0.39</v>
      </c>
      <c r="Y16" t="n">
        <v>1</v>
      </c>
      <c r="Z16" t="n">
        <v>10</v>
      </c>
      <c r="AA16" t="n">
        <v>249.9130363904858</v>
      </c>
      <c r="AB16" t="n">
        <v>341.9420417743352</v>
      </c>
      <c r="AC16" t="n">
        <v>309.3075732261644</v>
      </c>
      <c r="AD16" t="n">
        <v>249913.0363904858</v>
      </c>
      <c r="AE16" t="n">
        <v>341942.0417743352</v>
      </c>
      <c r="AF16" t="n">
        <v>3.560904550440351e-06</v>
      </c>
      <c r="AG16" t="n">
        <v>7.311197916666667</v>
      </c>
      <c r="AH16" t="n">
        <v>309307.5732261644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8.9702</v>
      </c>
      <c r="E17" t="n">
        <v>11.15</v>
      </c>
      <c r="F17" t="n">
        <v>7.41</v>
      </c>
      <c r="G17" t="n">
        <v>23.41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114.72</v>
      </c>
      <c r="Q17" t="n">
        <v>605.92</v>
      </c>
      <c r="R17" t="n">
        <v>35.37</v>
      </c>
      <c r="S17" t="n">
        <v>21.88</v>
      </c>
      <c r="T17" t="n">
        <v>5668.82</v>
      </c>
      <c r="U17" t="n">
        <v>0.62</v>
      </c>
      <c r="V17" t="n">
        <v>0.83</v>
      </c>
      <c r="W17" t="n">
        <v>1.02</v>
      </c>
      <c r="X17" t="n">
        <v>0.36</v>
      </c>
      <c r="Y17" t="n">
        <v>1</v>
      </c>
      <c r="Z17" t="n">
        <v>10</v>
      </c>
      <c r="AA17" t="n">
        <v>235.7731469909693</v>
      </c>
      <c r="AB17" t="n">
        <v>322.5952212900323</v>
      </c>
      <c r="AC17" t="n">
        <v>291.8071861354441</v>
      </c>
      <c r="AD17" t="n">
        <v>235773.1469909693</v>
      </c>
      <c r="AE17" t="n">
        <v>322595.2212900323</v>
      </c>
      <c r="AF17" t="n">
        <v>3.587097375359084e-06</v>
      </c>
      <c r="AG17" t="n">
        <v>7.259114583333333</v>
      </c>
      <c r="AH17" t="n">
        <v>291807.1861354441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9.0259</v>
      </c>
      <c r="E18" t="n">
        <v>11.08</v>
      </c>
      <c r="F18" t="n">
        <v>7.39</v>
      </c>
      <c r="G18" t="n">
        <v>24.65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113.79</v>
      </c>
      <c r="Q18" t="n">
        <v>605.86</v>
      </c>
      <c r="R18" t="n">
        <v>34.4</v>
      </c>
      <c r="S18" t="n">
        <v>21.88</v>
      </c>
      <c r="T18" t="n">
        <v>5185.71</v>
      </c>
      <c r="U18" t="n">
        <v>0.64</v>
      </c>
      <c r="V18" t="n">
        <v>0.84</v>
      </c>
      <c r="W18" t="n">
        <v>1.02</v>
      </c>
      <c r="X18" t="n">
        <v>0.34</v>
      </c>
      <c r="Y18" t="n">
        <v>1</v>
      </c>
      <c r="Z18" t="n">
        <v>10</v>
      </c>
      <c r="AA18" t="n">
        <v>234.5729302961252</v>
      </c>
      <c r="AB18" t="n">
        <v>320.953031858324</v>
      </c>
      <c r="AC18" t="n">
        <v>290.3217249582701</v>
      </c>
      <c r="AD18" t="n">
        <v>234572.9302961252</v>
      </c>
      <c r="AE18" t="n">
        <v>320953.031858324</v>
      </c>
      <c r="AF18" t="n">
        <v>3.609371273801427e-06</v>
      </c>
      <c r="AG18" t="n">
        <v>7.213541666666667</v>
      </c>
      <c r="AH18" t="n">
        <v>290321.7249582701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9.0678</v>
      </c>
      <c r="E19" t="n">
        <v>11.03</v>
      </c>
      <c r="F19" t="n">
        <v>7.39</v>
      </c>
      <c r="G19" t="n">
        <v>26.09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113.67</v>
      </c>
      <c r="Q19" t="n">
        <v>605.95</v>
      </c>
      <c r="R19" t="n">
        <v>34.49</v>
      </c>
      <c r="S19" t="n">
        <v>21.88</v>
      </c>
      <c r="T19" t="n">
        <v>5234.25</v>
      </c>
      <c r="U19" t="n">
        <v>0.63</v>
      </c>
      <c r="V19" t="n">
        <v>0.84</v>
      </c>
      <c r="W19" t="n">
        <v>1.02</v>
      </c>
      <c r="X19" t="n">
        <v>0.33</v>
      </c>
      <c r="Y19" t="n">
        <v>1</v>
      </c>
      <c r="Z19" t="n">
        <v>10</v>
      </c>
      <c r="AA19" t="n">
        <v>234.0752664135695</v>
      </c>
      <c r="AB19" t="n">
        <v>320.2721061788306</v>
      </c>
      <c r="AC19" t="n">
        <v>289.7057858699423</v>
      </c>
      <c r="AD19" t="n">
        <v>234075.2664135695</v>
      </c>
      <c r="AE19" t="n">
        <v>320272.1061788306</v>
      </c>
      <c r="AF19" t="n">
        <v>3.626126683940281e-06</v>
      </c>
      <c r="AG19" t="n">
        <v>7.180989583333333</v>
      </c>
      <c r="AH19" t="n">
        <v>289705.7858699423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9.138400000000001</v>
      </c>
      <c r="E20" t="n">
        <v>10.94</v>
      </c>
      <c r="F20" t="n">
        <v>7.36</v>
      </c>
      <c r="G20" t="n">
        <v>27.58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112.63</v>
      </c>
      <c r="Q20" t="n">
        <v>605.88</v>
      </c>
      <c r="R20" t="n">
        <v>33.4</v>
      </c>
      <c r="S20" t="n">
        <v>21.88</v>
      </c>
      <c r="T20" t="n">
        <v>4695.69</v>
      </c>
      <c r="U20" t="n">
        <v>0.66</v>
      </c>
      <c r="V20" t="n">
        <v>0.84</v>
      </c>
      <c r="W20" t="n">
        <v>1.02</v>
      </c>
      <c r="X20" t="n">
        <v>0.3</v>
      </c>
      <c r="Y20" t="n">
        <v>1</v>
      </c>
      <c r="Z20" t="n">
        <v>10</v>
      </c>
      <c r="AA20" t="n">
        <v>232.6538647892921</v>
      </c>
      <c r="AB20" t="n">
        <v>318.3272817686812</v>
      </c>
      <c r="AC20" t="n">
        <v>287.9465727719187</v>
      </c>
      <c r="AD20" t="n">
        <v>232653.8647892921</v>
      </c>
      <c r="AE20" t="n">
        <v>318327.2817686812</v>
      </c>
      <c r="AF20" t="n">
        <v>3.654358950188564e-06</v>
      </c>
      <c r="AG20" t="n">
        <v>7.122395833333333</v>
      </c>
      <c r="AH20" t="n">
        <v>287946.5727719187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9.192600000000001</v>
      </c>
      <c r="E21" t="n">
        <v>10.88</v>
      </c>
      <c r="F21" t="n">
        <v>7.34</v>
      </c>
      <c r="G21" t="n">
        <v>29.36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111.64</v>
      </c>
      <c r="Q21" t="n">
        <v>605.95</v>
      </c>
      <c r="R21" t="n">
        <v>33.01</v>
      </c>
      <c r="S21" t="n">
        <v>21.88</v>
      </c>
      <c r="T21" t="n">
        <v>4507.53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231.4735117658461</v>
      </c>
      <c r="AB21" t="n">
        <v>316.7122706885031</v>
      </c>
      <c r="AC21" t="n">
        <v>286.48569608255</v>
      </c>
      <c r="AD21" t="n">
        <v>231473.5117658461</v>
      </c>
      <c r="AE21" t="n">
        <v>316712.270688503</v>
      </c>
      <c r="AF21" t="n">
        <v>3.676033012945745e-06</v>
      </c>
      <c r="AG21" t="n">
        <v>7.083333333333333</v>
      </c>
      <c r="AH21" t="n">
        <v>286485.69608255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9.197800000000001</v>
      </c>
      <c r="E22" t="n">
        <v>10.87</v>
      </c>
      <c r="F22" t="n">
        <v>7.33</v>
      </c>
      <c r="G22" t="n">
        <v>29.34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110.93</v>
      </c>
      <c r="Q22" t="n">
        <v>605.89</v>
      </c>
      <c r="R22" t="n">
        <v>32.68</v>
      </c>
      <c r="S22" t="n">
        <v>21.88</v>
      </c>
      <c r="T22" t="n">
        <v>4341.68</v>
      </c>
      <c r="U22" t="n">
        <v>0.67</v>
      </c>
      <c r="V22" t="n">
        <v>0.84</v>
      </c>
      <c r="W22" t="n">
        <v>1.01</v>
      </c>
      <c r="X22" t="n">
        <v>0.28</v>
      </c>
      <c r="Y22" t="n">
        <v>1</v>
      </c>
      <c r="Z22" t="n">
        <v>10</v>
      </c>
      <c r="AA22" t="n">
        <v>230.9718900791013</v>
      </c>
      <c r="AB22" t="n">
        <v>316.0259297667122</v>
      </c>
      <c r="AC22" t="n">
        <v>285.864858575049</v>
      </c>
      <c r="AD22" t="n">
        <v>230971.8900791013</v>
      </c>
      <c r="AE22" t="n">
        <v>316025.9297667122</v>
      </c>
      <c r="AF22" t="n">
        <v>3.678112443320972e-06</v>
      </c>
      <c r="AG22" t="n">
        <v>7.076822916666667</v>
      </c>
      <c r="AH22" t="n">
        <v>285864.858575049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9.2631</v>
      </c>
      <c r="E23" t="n">
        <v>10.8</v>
      </c>
      <c r="F23" t="n">
        <v>7.31</v>
      </c>
      <c r="G23" t="n">
        <v>31.31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110.27</v>
      </c>
      <c r="Q23" t="n">
        <v>605.9400000000001</v>
      </c>
      <c r="R23" t="n">
        <v>31.89</v>
      </c>
      <c r="S23" t="n">
        <v>21.88</v>
      </c>
      <c r="T23" t="n">
        <v>3951.12</v>
      </c>
      <c r="U23" t="n">
        <v>0.6899999999999999</v>
      </c>
      <c r="V23" t="n">
        <v>0.85</v>
      </c>
      <c r="W23" t="n">
        <v>1.01</v>
      </c>
      <c r="X23" t="n">
        <v>0.25</v>
      </c>
      <c r="Y23" t="n">
        <v>1</v>
      </c>
      <c r="Z23" t="n">
        <v>10</v>
      </c>
      <c r="AA23" t="n">
        <v>229.898164706687</v>
      </c>
      <c r="AB23" t="n">
        <v>314.5568113427555</v>
      </c>
      <c r="AC23" t="n">
        <v>284.5359507515536</v>
      </c>
      <c r="AD23" t="n">
        <v>229898.164706687</v>
      </c>
      <c r="AE23" t="n">
        <v>314556.8113427554</v>
      </c>
      <c r="AF23" t="n">
        <v>3.704225290148351e-06</v>
      </c>
      <c r="AG23" t="n">
        <v>7.03125</v>
      </c>
      <c r="AH23" t="n">
        <v>284535.9507515536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9.2486</v>
      </c>
      <c r="E24" t="n">
        <v>10.81</v>
      </c>
      <c r="F24" t="n">
        <v>7.32</v>
      </c>
      <c r="G24" t="n">
        <v>31.38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109.86</v>
      </c>
      <c r="Q24" t="n">
        <v>605.85</v>
      </c>
      <c r="R24" t="n">
        <v>32.52</v>
      </c>
      <c r="S24" t="n">
        <v>21.88</v>
      </c>
      <c r="T24" t="n">
        <v>4269.01</v>
      </c>
      <c r="U24" t="n">
        <v>0.67</v>
      </c>
      <c r="V24" t="n">
        <v>0.84</v>
      </c>
      <c r="W24" t="n">
        <v>1.01</v>
      </c>
      <c r="X24" t="n">
        <v>0.27</v>
      </c>
      <c r="Y24" t="n">
        <v>1</v>
      </c>
      <c r="Z24" t="n">
        <v>10</v>
      </c>
      <c r="AA24" t="n">
        <v>229.8250551246712</v>
      </c>
      <c r="AB24" t="n">
        <v>314.4567795872743</v>
      </c>
      <c r="AC24" t="n">
        <v>284.4454658864201</v>
      </c>
      <c r="AD24" t="n">
        <v>229825.0551246712</v>
      </c>
      <c r="AE24" t="n">
        <v>314456.7795872743</v>
      </c>
      <c r="AF24" t="n">
        <v>3.698426878525119e-06</v>
      </c>
      <c r="AG24" t="n">
        <v>7.037760416666667</v>
      </c>
      <c r="AH24" t="n">
        <v>284445.4658864201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9.310700000000001</v>
      </c>
      <c r="E25" t="n">
        <v>10.74</v>
      </c>
      <c r="F25" t="n">
        <v>7.3</v>
      </c>
      <c r="G25" t="n">
        <v>33.69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109.27</v>
      </c>
      <c r="Q25" t="n">
        <v>605.84</v>
      </c>
      <c r="R25" t="n">
        <v>31.75</v>
      </c>
      <c r="S25" t="n">
        <v>21.88</v>
      </c>
      <c r="T25" t="n">
        <v>3888.92</v>
      </c>
      <c r="U25" t="n">
        <v>0.6899999999999999</v>
      </c>
      <c r="V25" t="n">
        <v>0.85</v>
      </c>
      <c r="W25" t="n">
        <v>1.01</v>
      </c>
      <c r="X25" t="n">
        <v>0.24</v>
      </c>
      <c r="Y25" t="n">
        <v>1</v>
      </c>
      <c r="Z25" t="n">
        <v>10</v>
      </c>
      <c r="AA25" t="n">
        <v>228.6652117977307</v>
      </c>
      <c r="AB25" t="n">
        <v>312.8698307786789</v>
      </c>
      <c r="AC25" t="n">
        <v>283.0099732448198</v>
      </c>
      <c r="AD25" t="n">
        <v>228665.2117977307</v>
      </c>
      <c r="AE25" t="n">
        <v>312869.8307786789</v>
      </c>
      <c r="AF25" t="n">
        <v>3.72326007589082e-06</v>
      </c>
      <c r="AG25" t="n">
        <v>6.9921875</v>
      </c>
      <c r="AH25" t="n">
        <v>283009.9732448198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9.3011</v>
      </c>
      <c r="E26" t="n">
        <v>10.75</v>
      </c>
      <c r="F26" t="n">
        <v>7.31</v>
      </c>
      <c r="G26" t="n">
        <v>33.74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109.47</v>
      </c>
      <c r="Q26" t="n">
        <v>605.84</v>
      </c>
      <c r="R26" t="n">
        <v>31.96</v>
      </c>
      <c r="S26" t="n">
        <v>21.88</v>
      </c>
      <c r="T26" t="n">
        <v>3991.76</v>
      </c>
      <c r="U26" t="n">
        <v>0.68</v>
      </c>
      <c r="V26" t="n">
        <v>0.85</v>
      </c>
      <c r="W26" t="n">
        <v>1.01</v>
      </c>
      <c r="X26" t="n">
        <v>0.25</v>
      </c>
      <c r="Y26" t="n">
        <v>1</v>
      </c>
      <c r="Z26" t="n">
        <v>10</v>
      </c>
      <c r="AA26" t="n">
        <v>228.9022558316186</v>
      </c>
      <c r="AB26" t="n">
        <v>313.1941648834888</v>
      </c>
      <c r="AC26" t="n">
        <v>283.3033533578727</v>
      </c>
      <c r="AD26" t="n">
        <v>228902.2558316186</v>
      </c>
      <c r="AE26" t="n">
        <v>313194.1648834888</v>
      </c>
      <c r="AF26" t="n">
        <v>3.719421127505783e-06</v>
      </c>
      <c r="AG26" t="n">
        <v>6.998697916666667</v>
      </c>
      <c r="AH26" t="n">
        <v>283303.3533578726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9.3721</v>
      </c>
      <c r="E27" t="n">
        <v>10.67</v>
      </c>
      <c r="F27" t="n">
        <v>7.28</v>
      </c>
      <c r="G27" t="n">
        <v>36.39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108.09</v>
      </c>
      <c r="Q27" t="n">
        <v>605.89</v>
      </c>
      <c r="R27" t="n">
        <v>31.13</v>
      </c>
      <c r="S27" t="n">
        <v>21.88</v>
      </c>
      <c r="T27" t="n">
        <v>3580.89</v>
      </c>
      <c r="U27" t="n">
        <v>0.7</v>
      </c>
      <c r="V27" t="n">
        <v>0.85</v>
      </c>
      <c r="W27" t="n">
        <v>1.01</v>
      </c>
      <c r="X27" t="n">
        <v>0.22</v>
      </c>
      <c r="Y27" t="n">
        <v>1</v>
      </c>
      <c r="Z27" t="n">
        <v>10</v>
      </c>
      <c r="AA27" t="n">
        <v>227.3528615286219</v>
      </c>
      <c r="AB27" t="n">
        <v>311.0742152436774</v>
      </c>
      <c r="AC27" t="n">
        <v>281.3857287363161</v>
      </c>
      <c r="AD27" t="n">
        <v>227352.8615286219</v>
      </c>
      <c r="AE27" t="n">
        <v>311074.2152436774</v>
      </c>
      <c r="AF27" t="n">
        <v>3.747813349936776e-06</v>
      </c>
      <c r="AG27" t="n">
        <v>6.946614583333333</v>
      </c>
      <c r="AH27" t="n">
        <v>281385.7287363161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9.370100000000001</v>
      </c>
      <c r="E28" t="n">
        <v>10.67</v>
      </c>
      <c r="F28" t="n">
        <v>7.28</v>
      </c>
      <c r="G28" t="n">
        <v>36.4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107.93</v>
      </c>
      <c r="Q28" t="n">
        <v>605.84</v>
      </c>
      <c r="R28" t="n">
        <v>31.03</v>
      </c>
      <c r="S28" t="n">
        <v>21.88</v>
      </c>
      <c r="T28" t="n">
        <v>3531.91</v>
      </c>
      <c r="U28" t="n">
        <v>0.71</v>
      </c>
      <c r="V28" t="n">
        <v>0.85</v>
      </c>
      <c r="W28" t="n">
        <v>1.01</v>
      </c>
      <c r="X28" t="n">
        <v>0.22</v>
      </c>
      <c r="Y28" t="n">
        <v>1</v>
      </c>
      <c r="Z28" t="n">
        <v>10</v>
      </c>
      <c r="AA28" t="n">
        <v>227.2780939898084</v>
      </c>
      <c r="AB28" t="n">
        <v>310.9719149985617</v>
      </c>
      <c r="AC28" t="n">
        <v>281.293191883015</v>
      </c>
      <c r="AD28" t="n">
        <v>227278.0939898084</v>
      </c>
      <c r="AE28" t="n">
        <v>310971.9149985617</v>
      </c>
      <c r="AF28" t="n">
        <v>3.747013569023228e-06</v>
      </c>
      <c r="AG28" t="n">
        <v>6.946614583333333</v>
      </c>
      <c r="AH28" t="n">
        <v>281293.191883015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9.4404</v>
      </c>
      <c r="E29" t="n">
        <v>10.59</v>
      </c>
      <c r="F29" t="n">
        <v>7.25</v>
      </c>
      <c r="G29" t="n">
        <v>39.55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106.96</v>
      </c>
      <c r="Q29" t="n">
        <v>605.84</v>
      </c>
      <c r="R29" t="n">
        <v>29.91</v>
      </c>
      <c r="S29" t="n">
        <v>21.88</v>
      </c>
      <c r="T29" t="n">
        <v>2979.18</v>
      </c>
      <c r="U29" t="n">
        <v>0.73</v>
      </c>
      <c r="V29" t="n">
        <v>0.85</v>
      </c>
      <c r="W29" t="n">
        <v>1.01</v>
      </c>
      <c r="X29" t="n">
        <v>0.19</v>
      </c>
      <c r="Y29" t="n">
        <v>1</v>
      </c>
      <c r="Z29" t="n">
        <v>10</v>
      </c>
      <c r="AA29" t="n">
        <v>225.9947728104278</v>
      </c>
      <c r="AB29" t="n">
        <v>309.2160183447994</v>
      </c>
      <c r="AC29" t="n">
        <v>279.7048755414708</v>
      </c>
      <c r="AD29" t="n">
        <v>225994.7728104278</v>
      </c>
      <c r="AE29" t="n">
        <v>309216.0183447994</v>
      </c>
      <c r="AF29" t="n">
        <v>3.775125868134479e-06</v>
      </c>
      <c r="AG29" t="n">
        <v>6.89453125</v>
      </c>
      <c r="AH29" t="n">
        <v>279704.8755414708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9.4315</v>
      </c>
      <c r="E30" t="n">
        <v>10.6</v>
      </c>
      <c r="F30" t="n">
        <v>7.26</v>
      </c>
      <c r="G30" t="n">
        <v>39.6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106.57</v>
      </c>
      <c r="Q30" t="n">
        <v>605.86</v>
      </c>
      <c r="R30" t="n">
        <v>30.57</v>
      </c>
      <c r="S30" t="n">
        <v>21.88</v>
      </c>
      <c r="T30" t="n">
        <v>3306.6</v>
      </c>
      <c r="U30" t="n">
        <v>0.72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225.879179557771</v>
      </c>
      <c r="AB30" t="n">
        <v>309.0578585569</v>
      </c>
      <c r="AC30" t="n">
        <v>279.5618103017497</v>
      </c>
      <c r="AD30" t="n">
        <v>225879.179557771</v>
      </c>
      <c r="AE30" t="n">
        <v>309057.8585569001</v>
      </c>
      <c r="AF30" t="n">
        <v>3.771566843069185e-06</v>
      </c>
      <c r="AG30" t="n">
        <v>6.901041666666667</v>
      </c>
      <c r="AH30" t="n">
        <v>279561.8103017497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9.433</v>
      </c>
      <c r="E31" t="n">
        <v>10.6</v>
      </c>
      <c r="F31" t="n">
        <v>7.26</v>
      </c>
      <c r="G31" t="n">
        <v>39.59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105.97</v>
      </c>
      <c r="Q31" t="n">
        <v>605.84</v>
      </c>
      <c r="R31" t="n">
        <v>30.48</v>
      </c>
      <c r="S31" t="n">
        <v>21.88</v>
      </c>
      <c r="T31" t="n">
        <v>3263.33</v>
      </c>
      <c r="U31" t="n">
        <v>0.72</v>
      </c>
      <c r="V31" t="n">
        <v>0.85</v>
      </c>
      <c r="W31" t="n">
        <v>1</v>
      </c>
      <c r="X31" t="n">
        <v>0.2</v>
      </c>
      <c r="Y31" t="n">
        <v>1</v>
      </c>
      <c r="Z31" t="n">
        <v>10</v>
      </c>
      <c r="AA31" t="n">
        <v>225.5197429884212</v>
      </c>
      <c r="AB31" t="n">
        <v>308.5660615854937</v>
      </c>
      <c r="AC31" t="n">
        <v>279.1169497430528</v>
      </c>
      <c r="AD31" t="n">
        <v>225519.7429884212</v>
      </c>
      <c r="AE31" t="n">
        <v>308566.0615854937</v>
      </c>
      <c r="AF31" t="n">
        <v>3.772166678754346e-06</v>
      </c>
      <c r="AG31" t="n">
        <v>6.901041666666667</v>
      </c>
      <c r="AH31" t="n">
        <v>279116.9497430528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9.497400000000001</v>
      </c>
      <c r="E32" t="n">
        <v>10.53</v>
      </c>
      <c r="F32" t="n">
        <v>7.24</v>
      </c>
      <c r="G32" t="n">
        <v>43.41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104.94</v>
      </c>
      <c r="Q32" t="n">
        <v>605.9299999999999</v>
      </c>
      <c r="R32" t="n">
        <v>29.67</v>
      </c>
      <c r="S32" t="n">
        <v>21.88</v>
      </c>
      <c r="T32" t="n">
        <v>2860.08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224.3046994907825</v>
      </c>
      <c r="AB32" t="n">
        <v>306.9035854680892</v>
      </c>
      <c r="AC32" t="n">
        <v>277.613138012993</v>
      </c>
      <c r="AD32" t="n">
        <v>224304.6994907825</v>
      </c>
      <c r="AE32" t="n">
        <v>306903.5854680892</v>
      </c>
      <c r="AF32" t="n">
        <v>3.797919624170628e-06</v>
      </c>
      <c r="AG32" t="n">
        <v>6.85546875</v>
      </c>
      <c r="AH32" t="n">
        <v>277613.138012993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9.5007</v>
      </c>
      <c r="E33" t="n">
        <v>10.53</v>
      </c>
      <c r="F33" t="n">
        <v>7.23</v>
      </c>
      <c r="G33" t="n">
        <v>43.39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104.56</v>
      </c>
      <c r="Q33" t="n">
        <v>605.84</v>
      </c>
      <c r="R33" t="n">
        <v>29.61</v>
      </c>
      <c r="S33" t="n">
        <v>21.88</v>
      </c>
      <c r="T33" t="n">
        <v>2831.24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224.0283258515541</v>
      </c>
      <c r="AB33" t="n">
        <v>306.5254388621527</v>
      </c>
      <c r="AC33" t="n">
        <v>277.2710811883949</v>
      </c>
      <c r="AD33" t="n">
        <v>224028.3258515541</v>
      </c>
      <c r="AE33" t="n">
        <v>306525.4388621527</v>
      </c>
      <c r="AF33" t="n">
        <v>3.799239262677984e-06</v>
      </c>
      <c r="AG33" t="n">
        <v>6.85546875</v>
      </c>
      <c r="AH33" t="n">
        <v>277271.0811883949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9.4969</v>
      </c>
      <c r="E34" t="n">
        <v>10.53</v>
      </c>
      <c r="F34" t="n">
        <v>7.24</v>
      </c>
      <c r="G34" t="n">
        <v>43.41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103.88</v>
      </c>
      <c r="Q34" t="n">
        <v>605.97</v>
      </c>
      <c r="R34" t="n">
        <v>29.69</v>
      </c>
      <c r="S34" t="n">
        <v>21.88</v>
      </c>
      <c r="T34" t="n">
        <v>2869.5</v>
      </c>
      <c r="U34" t="n">
        <v>0.74</v>
      </c>
      <c r="V34" t="n">
        <v>0.85</v>
      </c>
      <c r="W34" t="n">
        <v>1</v>
      </c>
      <c r="X34" t="n">
        <v>0.18</v>
      </c>
      <c r="Y34" t="n">
        <v>1</v>
      </c>
      <c r="Z34" t="n">
        <v>10</v>
      </c>
      <c r="AA34" t="n">
        <v>223.7016114675143</v>
      </c>
      <c r="AB34" t="n">
        <v>306.0784138282882</v>
      </c>
      <c r="AC34" t="n">
        <v>276.8667195963588</v>
      </c>
      <c r="AD34" t="n">
        <v>223701.6114675142</v>
      </c>
      <c r="AE34" t="n">
        <v>306078.4138282882</v>
      </c>
      <c r="AF34" t="n">
        <v>3.79771967894224e-06</v>
      </c>
      <c r="AG34" t="n">
        <v>6.85546875</v>
      </c>
      <c r="AH34" t="n">
        <v>276866.7195963588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9.5511</v>
      </c>
      <c r="E35" t="n">
        <v>10.47</v>
      </c>
      <c r="F35" t="n">
        <v>7.22</v>
      </c>
      <c r="G35" t="n">
        <v>48.17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102.86</v>
      </c>
      <c r="Q35" t="n">
        <v>605.9</v>
      </c>
      <c r="R35" t="n">
        <v>29.3</v>
      </c>
      <c r="S35" t="n">
        <v>21.88</v>
      </c>
      <c r="T35" t="n">
        <v>2682.74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222.5983033744601</v>
      </c>
      <c r="AB35" t="n">
        <v>304.5688190208546</v>
      </c>
      <c r="AC35" t="n">
        <v>275.5011983986165</v>
      </c>
      <c r="AD35" t="n">
        <v>222598.3033744601</v>
      </c>
      <c r="AE35" t="n">
        <v>304568.8190208545</v>
      </c>
      <c r="AF35" t="n">
        <v>3.819393741699422e-06</v>
      </c>
      <c r="AG35" t="n">
        <v>6.81640625</v>
      </c>
      <c r="AH35" t="n">
        <v>275501.1983986165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9.5519</v>
      </c>
      <c r="E36" t="n">
        <v>10.47</v>
      </c>
      <c r="F36" t="n">
        <v>7.22</v>
      </c>
      <c r="G36" t="n">
        <v>48.16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7</v>
      </c>
      <c r="N36" t="n">
        <v>69.91</v>
      </c>
      <c r="O36" t="n">
        <v>33362.23</v>
      </c>
      <c r="P36" t="n">
        <v>102.82</v>
      </c>
      <c r="Q36" t="n">
        <v>605.84</v>
      </c>
      <c r="R36" t="n">
        <v>29.21</v>
      </c>
      <c r="S36" t="n">
        <v>21.88</v>
      </c>
      <c r="T36" t="n">
        <v>2635.29</v>
      </c>
      <c r="U36" t="n">
        <v>0.75</v>
      </c>
      <c r="V36" t="n">
        <v>0.86</v>
      </c>
      <c r="W36" t="n">
        <v>1.01</v>
      </c>
      <c r="X36" t="n">
        <v>0.17</v>
      </c>
      <c r="Y36" t="n">
        <v>1</v>
      </c>
      <c r="Z36" t="n">
        <v>10</v>
      </c>
      <c r="AA36" t="n">
        <v>222.5687879567667</v>
      </c>
      <c r="AB36" t="n">
        <v>304.5284347242381</v>
      </c>
      <c r="AC36" t="n">
        <v>275.4646683225893</v>
      </c>
      <c r="AD36" t="n">
        <v>222568.7879567667</v>
      </c>
      <c r="AE36" t="n">
        <v>304528.4347242381</v>
      </c>
      <c r="AF36" t="n">
        <v>3.819713654064841e-06</v>
      </c>
      <c r="AG36" t="n">
        <v>6.81640625</v>
      </c>
      <c r="AH36" t="n">
        <v>275464.6683225893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9.562799999999999</v>
      </c>
      <c r="E37" t="n">
        <v>10.46</v>
      </c>
      <c r="F37" t="n">
        <v>7.21</v>
      </c>
      <c r="G37" t="n">
        <v>48.08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7</v>
      </c>
      <c r="N37" t="n">
        <v>70.14</v>
      </c>
      <c r="O37" t="n">
        <v>33420.83</v>
      </c>
      <c r="P37" t="n">
        <v>102.54</v>
      </c>
      <c r="Q37" t="n">
        <v>605.84</v>
      </c>
      <c r="R37" t="n">
        <v>28.98</v>
      </c>
      <c r="S37" t="n">
        <v>21.88</v>
      </c>
      <c r="T37" t="n">
        <v>2522.6</v>
      </c>
      <c r="U37" t="n">
        <v>0.76</v>
      </c>
      <c r="V37" t="n">
        <v>0.86</v>
      </c>
      <c r="W37" t="n">
        <v>1</v>
      </c>
      <c r="X37" t="n">
        <v>0.15</v>
      </c>
      <c r="Y37" t="n">
        <v>1</v>
      </c>
      <c r="Z37" t="n">
        <v>10</v>
      </c>
      <c r="AA37" t="n">
        <v>222.2879111089434</v>
      </c>
      <c r="AB37" t="n">
        <v>304.1441266296345</v>
      </c>
      <c r="AC37" t="n">
        <v>275.1170380531548</v>
      </c>
      <c r="AD37" t="n">
        <v>222287.9111089434</v>
      </c>
      <c r="AE37" t="n">
        <v>304144.1266296345</v>
      </c>
      <c r="AF37" t="n">
        <v>3.824072460043683e-06</v>
      </c>
      <c r="AG37" t="n">
        <v>6.809895833333333</v>
      </c>
      <c r="AH37" t="n">
        <v>275117.0380531548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9.555199999999999</v>
      </c>
      <c r="E38" t="n">
        <v>10.47</v>
      </c>
      <c r="F38" t="n">
        <v>7.22</v>
      </c>
      <c r="G38" t="n">
        <v>48.14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7</v>
      </c>
      <c r="N38" t="n">
        <v>70.36</v>
      </c>
      <c r="O38" t="n">
        <v>33479.51</v>
      </c>
      <c r="P38" t="n">
        <v>101.75</v>
      </c>
      <c r="Q38" t="n">
        <v>605.84</v>
      </c>
      <c r="R38" t="n">
        <v>29.36</v>
      </c>
      <c r="S38" t="n">
        <v>21.88</v>
      </c>
      <c r="T38" t="n">
        <v>2713.11</v>
      </c>
      <c r="U38" t="n">
        <v>0.75</v>
      </c>
      <c r="V38" t="n">
        <v>0.86</v>
      </c>
      <c r="W38" t="n">
        <v>1</v>
      </c>
      <c r="X38" t="n">
        <v>0.16</v>
      </c>
      <c r="Y38" t="n">
        <v>1</v>
      </c>
      <c r="Z38" t="n">
        <v>10</v>
      </c>
      <c r="AA38" t="n">
        <v>221.9316658227386</v>
      </c>
      <c r="AB38" t="n">
        <v>303.6566961126164</v>
      </c>
      <c r="AC38" t="n">
        <v>274.6761272205678</v>
      </c>
      <c r="AD38" t="n">
        <v>221931.6658227386</v>
      </c>
      <c r="AE38" t="n">
        <v>303656.6961126165</v>
      </c>
      <c r="AF38" t="n">
        <v>3.821033292572197e-06</v>
      </c>
      <c r="AG38" t="n">
        <v>6.81640625</v>
      </c>
      <c r="AH38" t="n">
        <v>274676.1272205678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9.5496</v>
      </c>
      <c r="E39" t="n">
        <v>10.47</v>
      </c>
      <c r="F39" t="n">
        <v>7.23</v>
      </c>
      <c r="G39" t="n">
        <v>48.18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7</v>
      </c>
      <c r="N39" t="n">
        <v>70.59</v>
      </c>
      <c r="O39" t="n">
        <v>33538.28</v>
      </c>
      <c r="P39" t="n">
        <v>100.76</v>
      </c>
      <c r="Q39" t="n">
        <v>605.97</v>
      </c>
      <c r="R39" t="n">
        <v>29.31</v>
      </c>
      <c r="S39" t="n">
        <v>21.88</v>
      </c>
      <c r="T39" t="n">
        <v>2686.57</v>
      </c>
      <c r="U39" t="n">
        <v>0.75</v>
      </c>
      <c r="V39" t="n">
        <v>0.86</v>
      </c>
      <c r="W39" t="n">
        <v>1.01</v>
      </c>
      <c r="X39" t="n">
        <v>0.17</v>
      </c>
      <c r="Y39" t="n">
        <v>1</v>
      </c>
      <c r="Z39" t="n">
        <v>10</v>
      </c>
      <c r="AA39" t="n">
        <v>221.4442751676142</v>
      </c>
      <c r="AB39" t="n">
        <v>302.9898267161174</v>
      </c>
      <c r="AC39" t="n">
        <v>274.0729029033133</v>
      </c>
      <c r="AD39" t="n">
        <v>221444.2751676142</v>
      </c>
      <c r="AE39" t="n">
        <v>302989.8267161174</v>
      </c>
      <c r="AF39" t="n">
        <v>3.818793906014259e-06</v>
      </c>
      <c r="AG39" t="n">
        <v>6.81640625</v>
      </c>
      <c r="AH39" t="n">
        <v>274072.9029033133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9.6228</v>
      </c>
      <c r="E40" t="n">
        <v>10.39</v>
      </c>
      <c r="F40" t="n">
        <v>7.2</v>
      </c>
      <c r="G40" t="n">
        <v>53.97</v>
      </c>
      <c r="H40" t="n">
        <v>0.6899999999999999</v>
      </c>
      <c r="I40" t="n">
        <v>8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100.31</v>
      </c>
      <c r="Q40" t="n">
        <v>605.84</v>
      </c>
      <c r="R40" t="n">
        <v>28.46</v>
      </c>
      <c r="S40" t="n">
        <v>21.88</v>
      </c>
      <c r="T40" t="n">
        <v>2267.51</v>
      </c>
      <c r="U40" t="n">
        <v>0.77</v>
      </c>
      <c r="V40" t="n">
        <v>0.86</v>
      </c>
      <c r="W40" t="n">
        <v>1</v>
      </c>
      <c r="X40" t="n">
        <v>0.14</v>
      </c>
      <c r="Y40" t="n">
        <v>1</v>
      </c>
      <c r="Z40" t="n">
        <v>10</v>
      </c>
      <c r="AA40" t="n">
        <v>220.4981172069884</v>
      </c>
      <c r="AB40" t="n">
        <v>301.6952516528466</v>
      </c>
      <c r="AC40" t="n">
        <v>272.9018802671331</v>
      </c>
      <c r="AD40" t="n">
        <v>220498.1172069884</v>
      </c>
      <c r="AE40" t="n">
        <v>301695.2516528466</v>
      </c>
      <c r="AF40" t="n">
        <v>3.848065887450157e-06</v>
      </c>
      <c r="AG40" t="n">
        <v>6.764322916666667</v>
      </c>
      <c r="AH40" t="n">
        <v>272901.8802671331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9.633900000000001</v>
      </c>
      <c r="E41" t="n">
        <v>10.38</v>
      </c>
      <c r="F41" t="n">
        <v>7.18</v>
      </c>
      <c r="G41" t="n">
        <v>53.88</v>
      </c>
      <c r="H41" t="n">
        <v>0.71</v>
      </c>
      <c r="I41" t="n">
        <v>8</v>
      </c>
      <c r="J41" t="n">
        <v>270.99</v>
      </c>
      <c r="K41" t="n">
        <v>59.19</v>
      </c>
      <c r="L41" t="n">
        <v>10.75</v>
      </c>
      <c r="M41" t="n">
        <v>6</v>
      </c>
      <c r="N41" t="n">
        <v>71.04000000000001</v>
      </c>
      <c r="O41" t="n">
        <v>33656.08</v>
      </c>
      <c r="P41" t="n">
        <v>99.52</v>
      </c>
      <c r="Q41" t="n">
        <v>605.84</v>
      </c>
      <c r="R41" t="n">
        <v>28.06</v>
      </c>
      <c r="S41" t="n">
        <v>21.88</v>
      </c>
      <c r="T41" t="n">
        <v>2068</v>
      </c>
      <c r="U41" t="n">
        <v>0.78</v>
      </c>
      <c r="V41" t="n">
        <v>0.86</v>
      </c>
      <c r="W41" t="n">
        <v>1</v>
      </c>
      <c r="X41" t="n">
        <v>0.13</v>
      </c>
      <c r="Y41" t="n">
        <v>1</v>
      </c>
      <c r="Z41" t="n">
        <v>10</v>
      </c>
      <c r="AA41" t="n">
        <v>219.902140846709</v>
      </c>
      <c r="AB41" t="n">
        <v>300.8798105040915</v>
      </c>
      <c r="AC41" t="n">
        <v>272.1642636771361</v>
      </c>
      <c r="AD41" t="n">
        <v>219902.140846709</v>
      </c>
      <c r="AE41" t="n">
        <v>300879.8105040915</v>
      </c>
      <c r="AF41" t="n">
        <v>3.852504671520355e-06</v>
      </c>
      <c r="AG41" t="n">
        <v>6.7578125</v>
      </c>
      <c r="AH41" t="n">
        <v>272164.2636771361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9.626200000000001</v>
      </c>
      <c r="E42" t="n">
        <v>10.39</v>
      </c>
      <c r="F42" t="n">
        <v>7.19</v>
      </c>
      <c r="G42" t="n">
        <v>53.94</v>
      </c>
      <c r="H42" t="n">
        <v>0.72</v>
      </c>
      <c r="I42" t="n">
        <v>8</v>
      </c>
      <c r="J42" t="n">
        <v>271.47</v>
      </c>
      <c r="K42" t="n">
        <v>59.19</v>
      </c>
      <c r="L42" t="n">
        <v>11</v>
      </c>
      <c r="M42" t="n">
        <v>6</v>
      </c>
      <c r="N42" t="n">
        <v>71.27</v>
      </c>
      <c r="O42" t="n">
        <v>33715.11</v>
      </c>
      <c r="P42" t="n">
        <v>98.84</v>
      </c>
      <c r="Q42" t="n">
        <v>605.84</v>
      </c>
      <c r="R42" t="n">
        <v>28.3</v>
      </c>
      <c r="S42" t="n">
        <v>21.88</v>
      </c>
      <c r="T42" t="n">
        <v>2186.68</v>
      </c>
      <c r="U42" t="n">
        <v>0.77</v>
      </c>
      <c r="V42" t="n">
        <v>0.86</v>
      </c>
      <c r="W42" t="n">
        <v>1</v>
      </c>
      <c r="X42" t="n">
        <v>0.13</v>
      </c>
      <c r="Y42" t="n">
        <v>1</v>
      </c>
      <c r="Z42" t="n">
        <v>10</v>
      </c>
      <c r="AA42" t="n">
        <v>219.6096318878597</v>
      </c>
      <c r="AB42" t="n">
        <v>300.4795868420094</v>
      </c>
      <c r="AC42" t="n">
        <v>271.8022367996456</v>
      </c>
      <c r="AD42" t="n">
        <v>219609.6318878597</v>
      </c>
      <c r="AE42" t="n">
        <v>300479.5868420094</v>
      </c>
      <c r="AF42" t="n">
        <v>3.849425515003191e-06</v>
      </c>
      <c r="AG42" t="n">
        <v>6.764322916666667</v>
      </c>
      <c r="AH42" t="n">
        <v>271802.2367996456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9.630000000000001</v>
      </c>
      <c r="E43" t="n">
        <v>10.38</v>
      </c>
      <c r="F43" t="n">
        <v>7.19</v>
      </c>
      <c r="G43" t="n">
        <v>53.91</v>
      </c>
      <c r="H43" t="n">
        <v>0.74</v>
      </c>
      <c r="I43" t="n">
        <v>8</v>
      </c>
      <c r="J43" t="n">
        <v>271.95</v>
      </c>
      <c r="K43" t="n">
        <v>59.19</v>
      </c>
      <c r="L43" t="n">
        <v>11.25</v>
      </c>
      <c r="M43" t="n">
        <v>6</v>
      </c>
      <c r="N43" t="n">
        <v>71.5</v>
      </c>
      <c r="O43" t="n">
        <v>33774.23</v>
      </c>
      <c r="P43" t="n">
        <v>98.2</v>
      </c>
      <c r="Q43" t="n">
        <v>605.84</v>
      </c>
      <c r="R43" t="n">
        <v>28.35</v>
      </c>
      <c r="S43" t="n">
        <v>21.88</v>
      </c>
      <c r="T43" t="n">
        <v>2211.87</v>
      </c>
      <c r="U43" t="n">
        <v>0.77</v>
      </c>
      <c r="V43" t="n">
        <v>0.86</v>
      </c>
      <c r="W43" t="n">
        <v>1</v>
      </c>
      <c r="X43" t="n">
        <v>0.13</v>
      </c>
      <c r="Y43" t="n">
        <v>1</v>
      </c>
      <c r="Z43" t="n">
        <v>10</v>
      </c>
      <c r="AA43" t="n">
        <v>219.2174528727772</v>
      </c>
      <c r="AB43" t="n">
        <v>299.9429902118568</v>
      </c>
      <c r="AC43" t="n">
        <v>271.3168521987564</v>
      </c>
      <c r="AD43" t="n">
        <v>219217.4528727772</v>
      </c>
      <c r="AE43" t="n">
        <v>299942.9902118568</v>
      </c>
      <c r="AF43" t="n">
        <v>3.850945098738933e-06</v>
      </c>
      <c r="AG43" t="n">
        <v>6.7578125</v>
      </c>
      <c r="AH43" t="n">
        <v>271316.8521987564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9.690200000000001</v>
      </c>
      <c r="E44" t="n">
        <v>10.32</v>
      </c>
      <c r="F44" t="n">
        <v>7.17</v>
      </c>
      <c r="G44" t="n">
        <v>61.48</v>
      </c>
      <c r="H44" t="n">
        <v>0.75</v>
      </c>
      <c r="I44" t="n">
        <v>7</v>
      </c>
      <c r="J44" t="n">
        <v>272.43</v>
      </c>
      <c r="K44" t="n">
        <v>59.19</v>
      </c>
      <c r="L44" t="n">
        <v>11.5</v>
      </c>
      <c r="M44" t="n">
        <v>5</v>
      </c>
      <c r="N44" t="n">
        <v>71.73</v>
      </c>
      <c r="O44" t="n">
        <v>33833.57</v>
      </c>
      <c r="P44" t="n">
        <v>96.36</v>
      </c>
      <c r="Q44" t="n">
        <v>605.86</v>
      </c>
      <c r="R44" t="n">
        <v>27.78</v>
      </c>
      <c r="S44" t="n">
        <v>21.88</v>
      </c>
      <c r="T44" t="n">
        <v>1929.83</v>
      </c>
      <c r="U44" t="n">
        <v>0.79</v>
      </c>
      <c r="V44" t="n">
        <v>0.86</v>
      </c>
      <c r="W44" t="n">
        <v>1</v>
      </c>
      <c r="X44" t="n">
        <v>0.11</v>
      </c>
      <c r="Y44" t="n">
        <v>1</v>
      </c>
      <c r="Z44" t="n">
        <v>10</v>
      </c>
      <c r="AA44" t="n">
        <v>217.6469217928679</v>
      </c>
      <c r="AB44" t="n">
        <v>297.7941203013849</v>
      </c>
      <c r="AC44" t="n">
        <v>269.3730674165814</v>
      </c>
      <c r="AD44" t="n">
        <v>217646.9217928679</v>
      </c>
      <c r="AE44" t="n">
        <v>297794.1203013848</v>
      </c>
      <c r="AF44" t="n">
        <v>3.875018504236762e-06</v>
      </c>
      <c r="AG44" t="n">
        <v>6.71875</v>
      </c>
      <c r="AH44" t="n">
        <v>269373.0674165814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9.6904</v>
      </c>
      <c r="E45" t="n">
        <v>10.32</v>
      </c>
      <c r="F45" t="n">
        <v>7.17</v>
      </c>
      <c r="G45" t="n">
        <v>61.48</v>
      </c>
      <c r="H45" t="n">
        <v>0.77</v>
      </c>
      <c r="I45" t="n">
        <v>7</v>
      </c>
      <c r="J45" t="n">
        <v>272.91</v>
      </c>
      <c r="K45" t="n">
        <v>59.19</v>
      </c>
      <c r="L45" t="n">
        <v>11.75</v>
      </c>
      <c r="M45" t="n">
        <v>5</v>
      </c>
      <c r="N45" t="n">
        <v>71.95999999999999</v>
      </c>
      <c r="O45" t="n">
        <v>33892.87</v>
      </c>
      <c r="P45" t="n">
        <v>96.23999999999999</v>
      </c>
      <c r="Q45" t="n">
        <v>605.84</v>
      </c>
      <c r="R45" t="n">
        <v>27.75</v>
      </c>
      <c r="S45" t="n">
        <v>21.88</v>
      </c>
      <c r="T45" t="n">
        <v>1915.54</v>
      </c>
      <c r="U45" t="n">
        <v>0.79</v>
      </c>
      <c r="V45" t="n">
        <v>0.86</v>
      </c>
      <c r="W45" t="n">
        <v>1</v>
      </c>
      <c r="X45" t="n">
        <v>0.11</v>
      </c>
      <c r="Y45" t="n">
        <v>1</v>
      </c>
      <c r="Z45" t="n">
        <v>10</v>
      </c>
      <c r="AA45" t="n">
        <v>217.5779765227433</v>
      </c>
      <c r="AB45" t="n">
        <v>297.6997863411497</v>
      </c>
      <c r="AC45" t="n">
        <v>269.2877365571126</v>
      </c>
      <c r="AD45" t="n">
        <v>217577.9765227433</v>
      </c>
      <c r="AE45" t="n">
        <v>297699.7863411497</v>
      </c>
      <c r="AF45" t="n">
        <v>3.875098482328117e-06</v>
      </c>
      <c r="AG45" t="n">
        <v>6.71875</v>
      </c>
      <c r="AH45" t="n">
        <v>269287.7365571125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9.681100000000001</v>
      </c>
      <c r="E46" t="n">
        <v>10.33</v>
      </c>
      <c r="F46" t="n">
        <v>7.18</v>
      </c>
      <c r="G46" t="n">
        <v>61.56</v>
      </c>
      <c r="H46" t="n">
        <v>0.78</v>
      </c>
      <c r="I46" t="n">
        <v>7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96.93000000000001</v>
      </c>
      <c r="Q46" t="n">
        <v>605.9</v>
      </c>
      <c r="R46" t="n">
        <v>28.04</v>
      </c>
      <c r="S46" t="n">
        <v>21.88</v>
      </c>
      <c r="T46" t="n">
        <v>2061.66</v>
      </c>
      <c r="U46" t="n">
        <v>0.78</v>
      </c>
      <c r="V46" t="n">
        <v>0.86</v>
      </c>
      <c r="W46" t="n">
        <v>1</v>
      </c>
      <c r="X46" t="n">
        <v>0.12</v>
      </c>
      <c r="Y46" t="n">
        <v>1</v>
      </c>
      <c r="Z46" t="n">
        <v>10</v>
      </c>
      <c r="AA46" t="n">
        <v>218.0678283846159</v>
      </c>
      <c r="AB46" t="n">
        <v>298.3700232693025</v>
      </c>
      <c r="AC46" t="n">
        <v>269.894007013526</v>
      </c>
      <c r="AD46" t="n">
        <v>218067.8283846159</v>
      </c>
      <c r="AE46" t="n">
        <v>298370.0232693024</v>
      </c>
      <c r="AF46" t="n">
        <v>3.871379501080113e-06</v>
      </c>
      <c r="AG46" t="n">
        <v>6.725260416666667</v>
      </c>
      <c r="AH46" t="n">
        <v>269894.007013526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9.673999999999999</v>
      </c>
      <c r="E47" t="n">
        <v>10.34</v>
      </c>
      <c r="F47" t="n">
        <v>7.19</v>
      </c>
      <c r="G47" t="n">
        <v>61.63</v>
      </c>
      <c r="H47" t="n">
        <v>0.8</v>
      </c>
      <c r="I47" t="n">
        <v>7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97.17</v>
      </c>
      <c r="Q47" t="n">
        <v>605.85</v>
      </c>
      <c r="R47" t="n">
        <v>28.22</v>
      </c>
      <c r="S47" t="n">
        <v>21.88</v>
      </c>
      <c r="T47" t="n">
        <v>2150.7</v>
      </c>
      <c r="U47" t="n">
        <v>0.78</v>
      </c>
      <c r="V47" t="n">
        <v>0.86</v>
      </c>
      <c r="W47" t="n">
        <v>1</v>
      </c>
      <c r="X47" t="n">
        <v>0.13</v>
      </c>
      <c r="Y47" t="n">
        <v>1</v>
      </c>
      <c r="Z47" t="n">
        <v>10</v>
      </c>
      <c r="AA47" t="n">
        <v>218.2881362964694</v>
      </c>
      <c r="AB47" t="n">
        <v>298.6714582735994</v>
      </c>
      <c r="AC47" t="n">
        <v>270.1666734840796</v>
      </c>
      <c r="AD47" t="n">
        <v>218288.1362964694</v>
      </c>
      <c r="AE47" t="n">
        <v>298671.4582735994</v>
      </c>
      <c r="AF47" t="n">
        <v>3.868540278837013e-06</v>
      </c>
      <c r="AG47" t="n">
        <v>6.731770833333333</v>
      </c>
      <c r="AH47" t="n">
        <v>270166.6734840797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9.693099999999999</v>
      </c>
      <c r="E48" t="n">
        <v>10.32</v>
      </c>
      <c r="F48" t="n">
        <v>7.17</v>
      </c>
      <c r="G48" t="n">
        <v>61.45</v>
      </c>
      <c r="H48" t="n">
        <v>0.8100000000000001</v>
      </c>
      <c r="I48" t="n">
        <v>7</v>
      </c>
      <c r="J48" t="n">
        <v>274.35</v>
      </c>
      <c r="K48" t="n">
        <v>59.19</v>
      </c>
      <c r="L48" t="n">
        <v>12.5</v>
      </c>
      <c r="M48" t="n">
        <v>5</v>
      </c>
      <c r="N48" t="n">
        <v>72.66</v>
      </c>
      <c r="O48" t="n">
        <v>34071.31</v>
      </c>
      <c r="P48" t="n">
        <v>96.45</v>
      </c>
      <c r="Q48" t="n">
        <v>605.84</v>
      </c>
      <c r="R48" t="n">
        <v>27.71</v>
      </c>
      <c r="S48" t="n">
        <v>21.88</v>
      </c>
      <c r="T48" t="n">
        <v>1896.27</v>
      </c>
      <c r="U48" t="n">
        <v>0.79</v>
      </c>
      <c r="V48" t="n">
        <v>0.86</v>
      </c>
      <c r="W48" t="n">
        <v>1</v>
      </c>
      <c r="X48" t="n">
        <v>0.11</v>
      </c>
      <c r="Y48" t="n">
        <v>1</v>
      </c>
      <c r="Z48" t="n">
        <v>10</v>
      </c>
      <c r="AA48" t="n">
        <v>217.6749034619014</v>
      </c>
      <c r="AB48" t="n">
        <v>297.8324060554205</v>
      </c>
      <c r="AC48" t="n">
        <v>269.4076992319864</v>
      </c>
      <c r="AD48" t="n">
        <v>217674.9034619014</v>
      </c>
      <c r="AE48" t="n">
        <v>297832.4060554205</v>
      </c>
      <c r="AF48" t="n">
        <v>3.876178186561407e-06</v>
      </c>
      <c r="AG48" t="n">
        <v>6.71875</v>
      </c>
      <c r="AH48" t="n">
        <v>269407.6992319864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9.6837</v>
      </c>
      <c r="E49" t="n">
        <v>10.33</v>
      </c>
      <c r="F49" t="n">
        <v>7.18</v>
      </c>
      <c r="G49" t="n">
        <v>61.54</v>
      </c>
      <c r="H49" t="n">
        <v>0.83</v>
      </c>
      <c r="I49" t="n">
        <v>7</v>
      </c>
      <c r="J49" t="n">
        <v>274.84</v>
      </c>
      <c r="K49" t="n">
        <v>59.19</v>
      </c>
      <c r="L49" t="n">
        <v>12.75</v>
      </c>
      <c r="M49" t="n">
        <v>5</v>
      </c>
      <c r="N49" t="n">
        <v>72.89</v>
      </c>
      <c r="O49" t="n">
        <v>34130.98</v>
      </c>
      <c r="P49" t="n">
        <v>95.45</v>
      </c>
      <c r="Q49" t="n">
        <v>605.84</v>
      </c>
      <c r="R49" t="n">
        <v>28</v>
      </c>
      <c r="S49" t="n">
        <v>21.88</v>
      </c>
      <c r="T49" t="n">
        <v>2042.06</v>
      </c>
      <c r="U49" t="n">
        <v>0.78</v>
      </c>
      <c r="V49" t="n">
        <v>0.86</v>
      </c>
      <c r="W49" t="n">
        <v>1</v>
      </c>
      <c r="X49" t="n">
        <v>0.12</v>
      </c>
      <c r="Y49" t="n">
        <v>1</v>
      </c>
      <c r="Z49" t="n">
        <v>10</v>
      </c>
      <c r="AA49" t="n">
        <v>217.2157644147713</v>
      </c>
      <c r="AB49" t="n">
        <v>297.2041917553523</v>
      </c>
      <c r="AC49" t="n">
        <v>268.8394408230121</v>
      </c>
      <c r="AD49" t="n">
        <v>217215.7644147713</v>
      </c>
      <c r="AE49" t="n">
        <v>297204.1917553523</v>
      </c>
      <c r="AF49" t="n">
        <v>3.872419216267727e-06</v>
      </c>
      <c r="AG49" t="n">
        <v>6.725260416666667</v>
      </c>
      <c r="AH49" t="n">
        <v>268839.4408230121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9.6769</v>
      </c>
      <c r="E50" t="n">
        <v>10.33</v>
      </c>
      <c r="F50" t="n">
        <v>7.19</v>
      </c>
      <c r="G50" t="n">
        <v>61.6</v>
      </c>
      <c r="H50" t="n">
        <v>0.84</v>
      </c>
      <c r="I50" t="n">
        <v>7</v>
      </c>
      <c r="J50" t="n">
        <v>275.32</v>
      </c>
      <c r="K50" t="n">
        <v>59.19</v>
      </c>
      <c r="L50" t="n">
        <v>13</v>
      </c>
      <c r="M50" t="n">
        <v>4</v>
      </c>
      <c r="N50" t="n">
        <v>73.13</v>
      </c>
      <c r="O50" t="n">
        <v>34190.73</v>
      </c>
      <c r="P50" t="n">
        <v>95.13</v>
      </c>
      <c r="Q50" t="n">
        <v>605.84</v>
      </c>
      <c r="R50" t="n">
        <v>28.19</v>
      </c>
      <c r="S50" t="n">
        <v>21.88</v>
      </c>
      <c r="T50" t="n">
        <v>2135.45</v>
      </c>
      <c r="U50" t="n">
        <v>0.78</v>
      </c>
      <c r="V50" t="n">
        <v>0.86</v>
      </c>
      <c r="W50" t="n">
        <v>1</v>
      </c>
      <c r="X50" t="n">
        <v>0.13</v>
      </c>
      <c r="Y50" t="n">
        <v>1</v>
      </c>
      <c r="Z50" t="n">
        <v>10</v>
      </c>
      <c r="AA50" t="n">
        <v>217.1181332837718</v>
      </c>
      <c r="AB50" t="n">
        <v>297.0706085347373</v>
      </c>
      <c r="AC50" t="n">
        <v>268.7186065974873</v>
      </c>
      <c r="AD50" t="n">
        <v>217118.1332837718</v>
      </c>
      <c r="AE50" t="n">
        <v>297070.6085347373</v>
      </c>
      <c r="AF50" t="n">
        <v>3.869699961161659e-06</v>
      </c>
      <c r="AG50" t="n">
        <v>6.725260416666667</v>
      </c>
      <c r="AH50" t="n">
        <v>268718.6065974873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9.6831</v>
      </c>
      <c r="E51" t="n">
        <v>10.33</v>
      </c>
      <c r="F51" t="n">
        <v>7.18</v>
      </c>
      <c r="G51" t="n">
        <v>61.54</v>
      </c>
      <c r="H51" t="n">
        <v>0.86</v>
      </c>
      <c r="I51" t="n">
        <v>7</v>
      </c>
      <c r="J51" t="n">
        <v>275.81</v>
      </c>
      <c r="K51" t="n">
        <v>59.19</v>
      </c>
      <c r="L51" t="n">
        <v>13.25</v>
      </c>
      <c r="M51" t="n">
        <v>4</v>
      </c>
      <c r="N51" t="n">
        <v>73.36</v>
      </c>
      <c r="O51" t="n">
        <v>34250.57</v>
      </c>
      <c r="P51" t="n">
        <v>94.42</v>
      </c>
      <c r="Q51" t="n">
        <v>605.84</v>
      </c>
      <c r="R51" t="n">
        <v>27.89</v>
      </c>
      <c r="S51" t="n">
        <v>21.88</v>
      </c>
      <c r="T51" t="n">
        <v>1985.89</v>
      </c>
      <c r="U51" t="n">
        <v>0.78</v>
      </c>
      <c r="V51" t="n">
        <v>0.86</v>
      </c>
      <c r="W51" t="n">
        <v>1</v>
      </c>
      <c r="X51" t="n">
        <v>0.12</v>
      </c>
      <c r="Y51" t="n">
        <v>1</v>
      </c>
      <c r="Z51" t="n">
        <v>10</v>
      </c>
      <c r="AA51" t="n">
        <v>216.64154134926</v>
      </c>
      <c r="AB51" t="n">
        <v>296.4185144241864</v>
      </c>
      <c r="AC51" t="n">
        <v>268.1287474336274</v>
      </c>
      <c r="AD51" t="n">
        <v>216641.54134926</v>
      </c>
      <c r="AE51" t="n">
        <v>296418.5144241864</v>
      </c>
      <c r="AF51" t="n">
        <v>3.872179281993662e-06</v>
      </c>
      <c r="AG51" t="n">
        <v>6.725260416666667</v>
      </c>
      <c r="AH51" t="n">
        <v>268128.7474336274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9.757899999999999</v>
      </c>
      <c r="E52" t="n">
        <v>10.25</v>
      </c>
      <c r="F52" t="n">
        <v>7.15</v>
      </c>
      <c r="G52" t="n">
        <v>71.5</v>
      </c>
      <c r="H52" t="n">
        <v>0.87</v>
      </c>
      <c r="I52" t="n">
        <v>6</v>
      </c>
      <c r="J52" t="n">
        <v>276.29</v>
      </c>
      <c r="K52" t="n">
        <v>59.19</v>
      </c>
      <c r="L52" t="n">
        <v>13.5</v>
      </c>
      <c r="M52" t="n">
        <v>2</v>
      </c>
      <c r="N52" t="n">
        <v>73.59999999999999</v>
      </c>
      <c r="O52" t="n">
        <v>34310.51</v>
      </c>
      <c r="P52" t="n">
        <v>93.08</v>
      </c>
      <c r="Q52" t="n">
        <v>605.84</v>
      </c>
      <c r="R52" t="n">
        <v>26.95</v>
      </c>
      <c r="S52" t="n">
        <v>21.88</v>
      </c>
      <c r="T52" t="n">
        <v>1521.58</v>
      </c>
      <c r="U52" t="n">
        <v>0.8100000000000001</v>
      </c>
      <c r="V52" t="n">
        <v>0.87</v>
      </c>
      <c r="W52" t="n">
        <v>1</v>
      </c>
      <c r="X52" t="n">
        <v>0.09</v>
      </c>
      <c r="Y52" t="n">
        <v>1</v>
      </c>
      <c r="Z52" t="n">
        <v>10</v>
      </c>
      <c r="AA52" t="n">
        <v>215.2359683300106</v>
      </c>
      <c r="AB52" t="n">
        <v>294.495347409745</v>
      </c>
      <c r="AC52" t="n">
        <v>266.3891247798618</v>
      </c>
      <c r="AD52" t="n">
        <v>215235.9683300106</v>
      </c>
      <c r="AE52" t="n">
        <v>294495.347409745</v>
      </c>
      <c r="AF52" t="n">
        <v>3.902091088160399e-06</v>
      </c>
      <c r="AG52" t="n">
        <v>6.673177083333333</v>
      </c>
      <c r="AH52" t="n">
        <v>266389.1247798618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9.752700000000001</v>
      </c>
      <c r="E53" t="n">
        <v>10.25</v>
      </c>
      <c r="F53" t="n">
        <v>7.16</v>
      </c>
      <c r="G53" t="n">
        <v>71.55</v>
      </c>
      <c r="H53" t="n">
        <v>0.88</v>
      </c>
      <c r="I53" t="n">
        <v>6</v>
      </c>
      <c r="J53" t="n">
        <v>276.78</v>
      </c>
      <c r="K53" t="n">
        <v>59.19</v>
      </c>
      <c r="L53" t="n">
        <v>13.75</v>
      </c>
      <c r="M53" t="n">
        <v>2</v>
      </c>
      <c r="N53" t="n">
        <v>73.84</v>
      </c>
      <c r="O53" t="n">
        <v>34370.54</v>
      </c>
      <c r="P53" t="n">
        <v>93.33</v>
      </c>
      <c r="Q53" t="n">
        <v>605.84</v>
      </c>
      <c r="R53" t="n">
        <v>27.11</v>
      </c>
      <c r="S53" t="n">
        <v>21.88</v>
      </c>
      <c r="T53" t="n">
        <v>1601.29</v>
      </c>
      <c r="U53" t="n">
        <v>0.8100000000000001</v>
      </c>
      <c r="V53" t="n">
        <v>0.86</v>
      </c>
      <c r="W53" t="n">
        <v>1</v>
      </c>
      <c r="X53" t="n">
        <v>0.1</v>
      </c>
      <c r="Y53" t="n">
        <v>1</v>
      </c>
      <c r="Z53" t="n">
        <v>10</v>
      </c>
      <c r="AA53" t="n">
        <v>215.4438048125351</v>
      </c>
      <c r="AB53" t="n">
        <v>294.7797184542335</v>
      </c>
      <c r="AC53" t="n">
        <v>266.6463558509816</v>
      </c>
      <c r="AD53" t="n">
        <v>215443.8048125351</v>
      </c>
      <c r="AE53" t="n">
        <v>294779.7184542335</v>
      </c>
      <c r="AF53" t="n">
        <v>3.900011657785172e-06</v>
      </c>
      <c r="AG53" t="n">
        <v>6.673177083333333</v>
      </c>
      <c r="AH53" t="n">
        <v>266646.3558509817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9.7524</v>
      </c>
      <c r="E54" t="n">
        <v>10.25</v>
      </c>
      <c r="F54" t="n">
        <v>7.16</v>
      </c>
      <c r="G54" t="n">
        <v>71.56</v>
      </c>
      <c r="H54" t="n">
        <v>0.9</v>
      </c>
      <c r="I54" t="n">
        <v>6</v>
      </c>
      <c r="J54" t="n">
        <v>277.27</v>
      </c>
      <c r="K54" t="n">
        <v>59.19</v>
      </c>
      <c r="L54" t="n">
        <v>14</v>
      </c>
      <c r="M54" t="n">
        <v>2</v>
      </c>
      <c r="N54" t="n">
        <v>74.06999999999999</v>
      </c>
      <c r="O54" t="n">
        <v>34430.66</v>
      </c>
      <c r="P54" t="n">
        <v>93.59999999999999</v>
      </c>
      <c r="Q54" t="n">
        <v>605.84</v>
      </c>
      <c r="R54" t="n">
        <v>27.15</v>
      </c>
      <c r="S54" t="n">
        <v>21.88</v>
      </c>
      <c r="T54" t="n">
        <v>1622.98</v>
      </c>
      <c r="U54" t="n">
        <v>0.8100000000000001</v>
      </c>
      <c r="V54" t="n">
        <v>0.86</v>
      </c>
      <c r="W54" t="n">
        <v>1</v>
      </c>
      <c r="X54" t="n">
        <v>0.1</v>
      </c>
      <c r="Y54" t="n">
        <v>1</v>
      </c>
      <c r="Z54" t="n">
        <v>10</v>
      </c>
      <c r="AA54" t="n">
        <v>215.5967185777986</v>
      </c>
      <c r="AB54" t="n">
        <v>294.988941813946</v>
      </c>
      <c r="AC54" t="n">
        <v>266.8356112268901</v>
      </c>
      <c r="AD54" t="n">
        <v>215596.7185777986</v>
      </c>
      <c r="AE54" t="n">
        <v>294988.9418139461</v>
      </c>
      <c r="AF54" t="n">
        <v>3.899891690648138e-06</v>
      </c>
      <c r="AG54" t="n">
        <v>6.673177083333333</v>
      </c>
      <c r="AH54" t="n">
        <v>266835.6112268901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9.749000000000001</v>
      </c>
      <c r="E55" t="n">
        <v>10.26</v>
      </c>
      <c r="F55" t="n">
        <v>7.16</v>
      </c>
      <c r="G55" t="n">
        <v>71.59</v>
      </c>
      <c r="H55" t="n">
        <v>0.91</v>
      </c>
      <c r="I55" t="n">
        <v>6</v>
      </c>
      <c r="J55" t="n">
        <v>277.76</v>
      </c>
      <c r="K55" t="n">
        <v>59.19</v>
      </c>
      <c r="L55" t="n">
        <v>14.25</v>
      </c>
      <c r="M55" t="n">
        <v>2</v>
      </c>
      <c r="N55" t="n">
        <v>74.31</v>
      </c>
      <c r="O55" t="n">
        <v>34490.87</v>
      </c>
      <c r="P55" t="n">
        <v>92.90000000000001</v>
      </c>
      <c r="Q55" t="n">
        <v>605.84</v>
      </c>
      <c r="R55" t="n">
        <v>27.25</v>
      </c>
      <c r="S55" t="n">
        <v>21.88</v>
      </c>
      <c r="T55" t="n">
        <v>1672.87</v>
      </c>
      <c r="U55" t="n">
        <v>0.8</v>
      </c>
      <c r="V55" t="n">
        <v>0.86</v>
      </c>
      <c r="W55" t="n">
        <v>1</v>
      </c>
      <c r="X55" t="n">
        <v>0.1</v>
      </c>
      <c r="Y55" t="n">
        <v>1</v>
      </c>
      <c r="Z55" t="n">
        <v>10</v>
      </c>
      <c r="AA55" t="n">
        <v>215.2315412274106</v>
      </c>
      <c r="AB55" t="n">
        <v>294.4892900526577</v>
      </c>
      <c r="AC55" t="n">
        <v>266.3836455284334</v>
      </c>
      <c r="AD55" t="n">
        <v>215231.5412274105</v>
      </c>
      <c r="AE55" t="n">
        <v>294489.2900526577</v>
      </c>
      <c r="AF55" t="n">
        <v>3.898532063095106e-06</v>
      </c>
      <c r="AG55" t="n">
        <v>6.6796875</v>
      </c>
      <c r="AH55" t="n">
        <v>266383.6455284334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9.7461</v>
      </c>
      <c r="E56" t="n">
        <v>10.26</v>
      </c>
      <c r="F56" t="n">
        <v>7.16</v>
      </c>
      <c r="G56" t="n">
        <v>71.62</v>
      </c>
      <c r="H56" t="n">
        <v>0.93</v>
      </c>
      <c r="I56" t="n">
        <v>6</v>
      </c>
      <c r="J56" t="n">
        <v>278.25</v>
      </c>
      <c r="K56" t="n">
        <v>59.19</v>
      </c>
      <c r="L56" t="n">
        <v>14.5</v>
      </c>
      <c r="M56" t="n">
        <v>1</v>
      </c>
      <c r="N56" t="n">
        <v>74.55</v>
      </c>
      <c r="O56" t="n">
        <v>34551.18</v>
      </c>
      <c r="P56" t="n">
        <v>92.94</v>
      </c>
      <c r="Q56" t="n">
        <v>605.84</v>
      </c>
      <c r="R56" t="n">
        <v>27.34</v>
      </c>
      <c r="S56" t="n">
        <v>21.88</v>
      </c>
      <c r="T56" t="n">
        <v>1717.28</v>
      </c>
      <c r="U56" t="n">
        <v>0.8</v>
      </c>
      <c r="V56" t="n">
        <v>0.86</v>
      </c>
      <c r="W56" t="n">
        <v>1</v>
      </c>
      <c r="X56" t="n">
        <v>0.1</v>
      </c>
      <c r="Y56" t="n">
        <v>1</v>
      </c>
      <c r="Z56" t="n">
        <v>10</v>
      </c>
      <c r="AA56" t="n">
        <v>215.2755814993097</v>
      </c>
      <c r="AB56" t="n">
        <v>294.5495478955897</v>
      </c>
      <c r="AC56" t="n">
        <v>266.4381524474084</v>
      </c>
      <c r="AD56" t="n">
        <v>215275.5814993097</v>
      </c>
      <c r="AE56" t="n">
        <v>294549.5478955897</v>
      </c>
      <c r="AF56" t="n">
        <v>3.897372380770459e-06</v>
      </c>
      <c r="AG56" t="n">
        <v>6.6796875</v>
      </c>
      <c r="AH56" t="n">
        <v>266438.1524474084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9.7424</v>
      </c>
      <c r="E57" t="n">
        <v>10.26</v>
      </c>
      <c r="F57" t="n">
        <v>7.17</v>
      </c>
      <c r="G57" t="n">
        <v>71.66</v>
      </c>
      <c r="H57" t="n">
        <v>0.9399999999999999</v>
      </c>
      <c r="I57" t="n">
        <v>6</v>
      </c>
      <c r="J57" t="n">
        <v>278.74</v>
      </c>
      <c r="K57" t="n">
        <v>59.19</v>
      </c>
      <c r="L57" t="n">
        <v>14.75</v>
      </c>
      <c r="M57" t="n">
        <v>1</v>
      </c>
      <c r="N57" t="n">
        <v>74.79000000000001</v>
      </c>
      <c r="O57" t="n">
        <v>34611.59</v>
      </c>
      <c r="P57" t="n">
        <v>92.86</v>
      </c>
      <c r="Q57" t="n">
        <v>605.86</v>
      </c>
      <c r="R57" t="n">
        <v>27.45</v>
      </c>
      <c r="S57" t="n">
        <v>21.88</v>
      </c>
      <c r="T57" t="n">
        <v>1774.13</v>
      </c>
      <c r="U57" t="n">
        <v>0.8</v>
      </c>
      <c r="V57" t="n">
        <v>0.86</v>
      </c>
      <c r="W57" t="n">
        <v>1</v>
      </c>
      <c r="X57" t="n">
        <v>0.11</v>
      </c>
      <c r="Y57" t="n">
        <v>1</v>
      </c>
      <c r="Z57" t="n">
        <v>10</v>
      </c>
      <c r="AA57" t="n">
        <v>215.2880878532972</v>
      </c>
      <c r="AB57" t="n">
        <v>294.5666596408569</v>
      </c>
      <c r="AC57" t="n">
        <v>266.4536310717237</v>
      </c>
      <c r="AD57" t="n">
        <v>215288.0878532972</v>
      </c>
      <c r="AE57" t="n">
        <v>294566.6596408568</v>
      </c>
      <c r="AF57" t="n">
        <v>3.895892786080393e-06</v>
      </c>
      <c r="AG57" t="n">
        <v>6.6796875</v>
      </c>
      <c r="AH57" t="n">
        <v>266453.6310717237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9.741300000000001</v>
      </c>
      <c r="E58" t="n">
        <v>10.27</v>
      </c>
      <c r="F58" t="n">
        <v>7.17</v>
      </c>
      <c r="G58" t="n">
        <v>71.67</v>
      </c>
      <c r="H58" t="n">
        <v>0.96</v>
      </c>
      <c r="I58" t="n">
        <v>6</v>
      </c>
      <c r="J58" t="n">
        <v>279.23</v>
      </c>
      <c r="K58" t="n">
        <v>59.19</v>
      </c>
      <c r="L58" t="n">
        <v>15</v>
      </c>
      <c r="M58" t="n">
        <v>0</v>
      </c>
      <c r="N58" t="n">
        <v>75.03</v>
      </c>
      <c r="O58" t="n">
        <v>34672.08</v>
      </c>
      <c r="P58" t="n">
        <v>92.79000000000001</v>
      </c>
      <c r="Q58" t="n">
        <v>605.89</v>
      </c>
      <c r="R58" t="n">
        <v>27.48</v>
      </c>
      <c r="S58" t="n">
        <v>21.88</v>
      </c>
      <c r="T58" t="n">
        <v>1786.18</v>
      </c>
      <c r="U58" t="n">
        <v>0.8</v>
      </c>
      <c r="V58" t="n">
        <v>0.86</v>
      </c>
      <c r="W58" t="n">
        <v>1</v>
      </c>
      <c r="X58" t="n">
        <v>0.11</v>
      </c>
      <c r="Y58" t="n">
        <v>1</v>
      </c>
      <c r="Z58" t="n">
        <v>10</v>
      </c>
      <c r="AA58" t="n">
        <v>215.25722599499</v>
      </c>
      <c r="AB58" t="n">
        <v>294.5244330847919</v>
      </c>
      <c r="AC58" t="n">
        <v>266.4154345589042</v>
      </c>
      <c r="AD58" t="n">
        <v>215257.22599499</v>
      </c>
      <c r="AE58" t="n">
        <v>294524.4330847919</v>
      </c>
      <c r="AF58" t="n">
        <v>3.895452906577942e-06</v>
      </c>
      <c r="AG58" t="n">
        <v>6.686197916666667</v>
      </c>
      <c r="AH58" t="n">
        <v>266415.4345589042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7.7015</v>
      </c>
      <c r="E2" t="n">
        <v>12.98</v>
      </c>
      <c r="F2" t="n">
        <v>8.51</v>
      </c>
      <c r="G2" t="n">
        <v>7.09</v>
      </c>
      <c r="H2" t="n">
        <v>0.12</v>
      </c>
      <c r="I2" t="n">
        <v>72</v>
      </c>
      <c r="J2" t="n">
        <v>150.44</v>
      </c>
      <c r="K2" t="n">
        <v>49.1</v>
      </c>
      <c r="L2" t="n">
        <v>1</v>
      </c>
      <c r="M2" t="n">
        <v>70</v>
      </c>
      <c r="N2" t="n">
        <v>25.34</v>
      </c>
      <c r="O2" t="n">
        <v>18787.76</v>
      </c>
      <c r="P2" t="n">
        <v>98.34</v>
      </c>
      <c r="Q2" t="n">
        <v>606.03</v>
      </c>
      <c r="R2" t="n">
        <v>69.45999999999999</v>
      </c>
      <c r="S2" t="n">
        <v>21.88</v>
      </c>
      <c r="T2" t="n">
        <v>22447.24</v>
      </c>
      <c r="U2" t="n">
        <v>0.32</v>
      </c>
      <c r="V2" t="n">
        <v>0.73</v>
      </c>
      <c r="W2" t="n">
        <v>1.1</v>
      </c>
      <c r="X2" t="n">
        <v>1.45</v>
      </c>
      <c r="Y2" t="n">
        <v>1</v>
      </c>
      <c r="Z2" t="n">
        <v>10</v>
      </c>
      <c r="AA2" t="n">
        <v>248.4425943179033</v>
      </c>
      <c r="AB2" t="n">
        <v>339.9301180593031</v>
      </c>
      <c r="AC2" t="n">
        <v>307.4876646867418</v>
      </c>
      <c r="AD2" t="n">
        <v>248442.5943179033</v>
      </c>
      <c r="AE2" t="n">
        <v>339930.1180593031</v>
      </c>
      <c r="AF2" t="n">
        <v>3.609497285157248e-06</v>
      </c>
      <c r="AG2" t="n">
        <v>8.450520833333334</v>
      </c>
      <c r="AH2" t="n">
        <v>307487.6646867418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8.2561</v>
      </c>
      <c r="E3" t="n">
        <v>12.11</v>
      </c>
      <c r="F3" t="n">
        <v>8.16</v>
      </c>
      <c r="G3" t="n">
        <v>8.9</v>
      </c>
      <c r="H3" t="n">
        <v>0.15</v>
      </c>
      <c r="I3" t="n">
        <v>55</v>
      </c>
      <c r="J3" t="n">
        <v>150.78</v>
      </c>
      <c r="K3" t="n">
        <v>49.1</v>
      </c>
      <c r="L3" t="n">
        <v>1.25</v>
      </c>
      <c r="M3" t="n">
        <v>53</v>
      </c>
      <c r="N3" t="n">
        <v>25.44</v>
      </c>
      <c r="O3" t="n">
        <v>18830.65</v>
      </c>
      <c r="P3" t="n">
        <v>93.28</v>
      </c>
      <c r="Q3" t="n">
        <v>606.02</v>
      </c>
      <c r="R3" t="n">
        <v>58.56</v>
      </c>
      <c r="S3" t="n">
        <v>21.88</v>
      </c>
      <c r="T3" t="n">
        <v>17081.11</v>
      </c>
      <c r="U3" t="n">
        <v>0.37</v>
      </c>
      <c r="V3" t="n">
        <v>0.76</v>
      </c>
      <c r="W3" t="n">
        <v>1.07</v>
      </c>
      <c r="X3" t="n">
        <v>1.1</v>
      </c>
      <c r="Y3" t="n">
        <v>1</v>
      </c>
      <c r="Z3" t="n">
        <v>10</v>
      </c>
      <c r="AA3" t="n">
        <v>226.1114413503745</v>
      </c>
      <c r="AB3" t="n">
        <v>309.3756493882071</v>
      </c>
      <c r="AC3" t="n">
        <v>279.8492716221393</v>
      </c>
      <c r="AD3" t="n">
        <v>226111.4413503745</v>
      </c>
      <c r="AE3" t="n">
        <v>309375.6493882071</v>
      </c>
      <c r="AF3" t="n">
        <v>3.869424207750017e-06</v>
      </c>
      <c r="AG3" t="n">
        <v>7.884114583333333</v>
      </c>
      <c r="AH3" t="n">
        <v>279849.2716221393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8.6478</v>
      </c>
      <c r="E4" t="n">
        <v>11.56</v>
      </c>
      <c r="F4" t="n">
        <v>7.94</v>
      </c>
      <c r="G4" t="n">
        <v>10.83</v>
      </c>
      <c r="H4" t="n">
        <v>0.18</v>
      </c>
      <c r="I4" t="n">
        <v>44</v>
      </c>
      <c r="J4" t="n">
        <v>151.13</v>
      </c>
      <c r="K4" t="n">
        <v>49.1</v>
      </c>
      <c r="L4" t="n">
        <v>1.5</v>
      </c>
      <c r="M4" t="n">
        <v>42</v>
      </c>
      <c r="N4" t="n">
        <v>25.54</v>
      </c>
      <c r="O4" t="n">
        <v>18873.58</v>
      </c>
      <c r="P4" t="n">
        <v>90.11</v>
      </c>
      <c r="Q4" t="n">
        <v>605.86</v>
      </c>
      <c r="R4" t="n">
        <v>51.76</v>
      </c>
      <c r="S4" t="n">
        <v>21.88</v>
      </c>
      <c r="T4" t="n">
        <v>13736.74</v>
      </c>
      <c r="U4" t="n">
        <v>0.42</v>
      </c>
      <c r="V4" t="n">
        <v>0.78</v>
      </c>
      <c r="W4" t="n">
        <v>1.06</v>
      </c>
      <c r="X4" t="n">
        <v>0.88</v>
      </c>
      <c r="Y4" t="n">
        <v>1</v>
      </c>
      <c r="Z4" t="n">
        <v>10</v>
      </c>
      <c r="AA4" t="n">
        <v>219.7168667953649</v>
      </c>
      <c r="AB4" t="n">
        <v>300.6263103733282</v>
      </c>
      <c r="AC4" t="n">
        <v>271.9349572430632</v>
      </c>
      <c r="AD4" t="n">
        <v>219716.8667953649</v>
      </c>
      <c r="AE4" t="n">
        <v>300626.3103733282</v>
      </c>
      <c r="AF4" t="n">
        <v>4.053004041106648e-06</v>
      </c>
      <c r="AG4" t="n">
        <v>7.526041666666667</v>
      </c>
      <c r="AH4" t="n">
        <v>271934.9572430632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8.936299999999999</v>
      </c>
      <c r="E5" t="n">
        <v>11.19</v>
      </c>
      <c r="F5" t="n">
        <v>7.78</v>
      </c>
      <c r="G5" t="n">
        <v>12.62</v>
      </c>
      <c r="H5" t="n">
        <v>0.2</v>
      </c>
      <c r="I5" t="n">
        <v>37</v>
      </c>
      <c r="J5" t="n">
        <v>151.48</v>
      </c>
      <c r="K5" t="n">
        <v>49.1</v>
      </c>
      <c r="L5" t="n">
        <v>1.75</v>
      </c>
      <c r="M5" t="n">
        <v>35</v>
      </c>
      <c r="N5" t="n">
        <v>25.64</v>
      </c>
      <c r="O5" t="n">
        <v>18916.54</v>
      </c>
      <c r="P5" t="n">
        <v>87.52</v>
      </c>
      <c r="Q5" t="n">
        <v>605.9</v>
      </c>
      <c r="R5" t="n">
        <v>46.45</v>
      </c>
      <c r="S5" t="n">
        <v>21.88</v>
      </c>
      <c r="T5" t="n">
        <v>11118.82</v>
      </c>
      <c r="U5" t="n">
        <v>0.47</v>
      </c>
      <c r="V5" t="n">
        <v>0.79</v>
      </c>
      <c r="W5" t="n">
        <v>1.06</v>
      </c>
      <c r="X5" t="n">
        <v>0.72</v>
      </c>
      <c r="Y5" t="n">
        <v>1</v>
      </c>
      <c r="Z5" t="n">
        <v>10</v>
      </c>
      <c r="AA5" t="n">
        <v>215.0447935369976</v>
      </c>
      <c r="AB5" t="n">
        <v>294.2337736239082</v>
      </c>
      <c r="AC5" t="n">
        <v>266.1525152290241</v>
      </c>
      <c r="AD5" t="n">
        <v>215044.7935369976</v>
      </c>
      <c r="AE5" t="n">
        <v>294233.7736239082</v>
      </c>
      <c r="AF5" t="n">
        <v>4.18821665770963e-06</v>
      </c>
      <c r="AG5" t="n">
        <v>7.28515625</v>
      </c>
      <c r="AH5" t="n">
        <v>266152.5152290241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9.1419</v>
      </c>
      <c r="E6" t="n">
        <v>10.94</v>
      </c>
      <c r="F6" t="n">
        <v>7.68</v>
      </c>
      <c r="G6" t="n">
        <v>14.41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85.55</v>
      </c>
      <c r="Q6" t="n">
        <v>605.89</v>
      </c>
      <c r="R6" t="n">
        <v>43.78</v>
      </c>
      <c r="S6" t="n">
        <v>21.88</v>
      </c>
      <c r="T6" t="n">
        <v>9807.07</v>
      </c>
      <c r="U6" t="n">
        <v>0.5</v>
      </c>
      <c r="V6" t="n">
        <v>0.8100000000000001</v>
      </c>
      <c r="W6" t="n">
        <v>1.04</v>
      </c>
      <c r="X6" t="n">
        <v>0.63</v>
      </c>
      <c r="Y6" t="n">
        <v>1</v>
      </c>
      <c r="Z6" t="n">
        <v>10</v>
      </c>
      <c r="AA6" t="n">
        <v>200.496326134015</v>
      </c>
      <c r="AB6" t="n">
        <v>274.3279186900739</v>
      </c>
      <c r="AC6" t="n">
        <v>248.1464471520257</v>
      </c>
      <c r="AD6" t="n">
        <v>200496.326134015</v>
      </c>
      <c r="AE6" t="n">
        <v>274327.9186900739</v>
      </c>
      <c r="AF6" t="n">
        <v>4.284576151552171e-06</v>
      </c>
      <c r="AG6" t="n">
        <v>7.122395833333333</v>
      </c>
      <c r="AH6" t="n">
        <v>248146.4471520257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9.317</v>
      </c>
      <c r="E7" t="n">
        <v>10.73</v>
      </c>
      <c r="F7" t="n">
        <v>7.6</v>
      </c>
      <c r="G7" t="n">
        <v>16.29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83.47</v>
      </c>
      <c r="Q7" t="n">
        <v>605.89</v>
      </c>
      <c r="R7" t="n">
        <v>41.2</v>
      </c>
      <c r="S7" t="n">
        <v>21.88</v>
      </c>
      <c r="T7" t="n">
        <v>8536.33</v>
      </c>
      <c r="U7" t="n">
        <v>0.53</v>
      </c>
      <c r="V7" t="n">
        <v>0.8100000000000001</v>
      </c>
      <c r="W7" t="n">
        <v>1.03</v>
      </c>
      <c r="X7" t="n">
        <v>0.54</v>
      </c>
      <c r="Y7" t="n">
        <v>1</v>
      </c>
      <c r="Z7" t="n">
        <v>10</v>
      </c>
      <c r="AA7" t="n">
        <v>197.593124186373</v>
      </c>
      <c r="AB7" t="n">
        <v>270.3556297050816</v>
      </c>
      <c r="AC7" t="n">
        <v>244.5532678526172</v>
      </c>
      <c r="AD7" t="n">
        <v>197593.124186373</v>
      </c>
      <c r="AE7" t="n">
        <v>270355.6297050816</v>
      </c>
      <c r="AF7" t="n">
        <v>4.366641070675853e-06</v>
      </c>
      <c r="AG7" t="n">
        <v>6.985677083333333</v>
      </c>
      <c r="AH7" t="n">
        <v>244553.2678526172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9.456300000000001</v>
      </c>
      <c r="E8" t="n">
        <v>10.58</v>
      </c>
      <c r="F8" t="n">
        <v>7.53</v>
      </c>
      <c r="G8" t="n">
        <v>18.08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81.98</v>
      </c>
      <c r="Q8" t="n">
        <v>605.85</v>
      </c>
      <c r="R8" t="n">
        <v>39.13</v>
      </c>
      <c r="S8" t="n">
        <v>21.88</v>
      </c>
      <c r="T8" t="n">
        <v>7518.87</v>
      </c>
      <c r="U8" t="n">
        <v>0.5600000000000001</v>
      </c>
      <c r="V8" t="n">
        <v>0.82</v>
      </c>
      <c r="W8" t="n">
        <v>1.03</v>
      </c>
      <c r="X8" t="n">
        <v>0.48</v>
      </c>
      <c r="Y8" t="n">
        <v>1</v>
      </c>
      <c r="Z8" t="n">
        <v>10</v>
      </c>
      <c r="AA8" t="n">
        <v>195.5708285523279</v>
      </c>
      <c r="AB8" t="n">
        <v>267.5886356011958</v>
      </c>
      <c r="AC8" t="n">
        <v>242.0503517825048</v>
      </c>
      <c r="AD8" t="n">
        <v>195570.8285523279</v>
      </c>
      <c r="AE8" t="n">
        <v>267588.6356011958</v>
      </c>
      <c r="AF8" t="n">
        <v>4.431927439801661e-06</v>
      </c>
      <c r="AG8" t="n">
        <v>6.888020833333333</v>
      </c>
      <c r="AH8" t="n">
        <v>242050.3517825048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9.5913</v>
      </c>
      <c r="E9" t="n">
        <v>10.43</v>
      </c>
      <c r="F9" t="n">
        <v>7.48</v>
      </c>
      <c r="G9" t="n">
        <v>20.39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80.56999999999999</v>
      </c>
      <c r="Q9" t="n">
        <v>605.98</v>
      </c>
      <c r="R9" t="n">
        <v>37.25</v>
      </c>
      <c r="S9" t="n">
        <v>21.88</v>
      </c>
      <c r="T9" t="n">
        <v>6594.13</v>
      </c>
      <c r="U9" t="n">
        <v>0.59</v>
      </c>
      <c r="V9" t="n">
        <v>0.83</v>
      </c>
      <c r="W9" t="n">
        <v>1.02</v>
      </c>
      <c r="X9" t="n">
        <v>0.42</v>
      </c>
      <c r="Y9" t="n">
        <v>1</v>
      </c>
      <c r="Z9" t="n">
        <v>10</v>
      </c>
      <c r="AA9" t="n">
        <v>193.7290815817626</v>
      </c>
      <c r="AB9" t="n">
        <v>265.0686761439278</v>
      </c>
      <c r="AC9" t="n">
        <v>239.7708937190523</v>
      </c>
      <c r="AD9" t="n">
        <v>193729.0815817626</v>
      </c>
      <c r="AE9" t="n">
        <v>265068.6761439278</v>
      </c>
      <c r="AF9" t="n">
        <v>4.495198508229399e-06</v>
      </c>
      <c r="AG9" t="n">
        <v>6.790364583333333</v>
      </c>
      <c r="AH9" t="n">
        <v>239770.8937190523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9.6785</v>
      </c>
      <c r="E10" t="n">
        <v>10.33</v>
      </c>
      <c r="F10" t="n">
        <v>7.44</v>
      </c>
      <c r="G10" t="n">
        <v>22.33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79.38</v>
      </c>
      <c r="Q10" t="n">
        <v>605.85</v>
      </c>
      <c r="R10" t="n">
        <v>36.15</v>
      </c>
      <c r="S10" t="n">
        <v>21.88</v>
      </c>
      <c r="T10" t="n">
        <v>6053.43</v>
      </c>
      <c r="U10" t="n">
        <v>0.61</v>
      </c>
      <c r="V10" t="n">
        <v>0.83</v>
      </c>
      <c r="W10" t="n">
        <v>1.02</v>
      </c>
      <c r="X10" t="n">
        <v>0.39</v>
      </c>
      <c r="Y10" t="n">
        <v>1</v>
      </c>
      <c r="Z10" t="n">
        <v>10</v>
      </c>
      <c r="AA10" t="n">
        <v>192.3914423421065</v>
      </c>
      <c r="AB10" t="n">
        <v>263.2384591237528</v>
      </c>
      <c r="AC10" t="n">
        <v>238.1153500425565</v>
      </c>
      <c r="AD10" t="n">
        <v>192391.4423421065</v>
      </c>
      <c r="AE10" t="n">
        <v>263238.4591237528</v>
      </c>
      <c r="AF10" t="n">
        <v>4.536066931687909e-06</v>
      </c>
      <c r="AG10" t="n">
        <v>6.725260416666667</v>
      </c>
      <c r="AH10" t="n">
        <v>238115.3500425565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9.73</v>
      </c>
      <c r="E11" t="n">
        <v>10.28</v>
      </c>
      <c r="F11" t="n">
        <v>7.42</v>
      </c>
      <c r="G11" t="n">
        <v>23.43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77.79000000000001</v>
      </c>
      <c r="Q11" t="n">
        <v>605.85</v>
      </c>
      <c r="R11" t="n">
        <v>35.66</v>
      </c>
      <c r="S11" t="n">
        <v>21.88</v>
      </c>
      <c r="T11" t="n">
        <v>5810.44</v>
      </c>
      <c r="U11" t="n">
        <v>0.61</v>
      </c>
      <c r="V11" t="n">
        <v>0.83</v>
      </c>
      <c r="W11" t="n">
        <v>1.01</v>
      </c>
      <c r="X11" t="n">
        <v>0.36</v>
      </c>
      <c r="Y11" t="n">
        <v>1</v>
      </c>
      <c r="Z11" t="n">
        <v>10</v>
      </c>
      <c r="AA11" t="n">
        <v>191.1250623556732</v>
      </c>
      <c r="AB11" t="n">
        <v>261.5057421575737</v>
      </c>
      <c r="AC11" t="n">
        <v>236.5480011517455</v>
      </c>
      <c r="AD11" t="n">
        <v>191125.0623556732</v>
      </c>
      <c r="AE11" t="n">
        <v>261505.7421575737</v>
      </c>
      <c r="AF11" t="n">
        <v>4.560203672606639e-06</v>
      </c>
      <c r="AG11" t="n">
        <v>6.692708333333333</v>
      </c>
      <c r="AH11" t="n">
        <v>236548.0011517455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9.817</v>
      </c>
      <c r="E12" t="n">
        <v>10.19</v>
      </c>
      <c r="F12" t="n">
        <v>7.39</v>
      </c>
      <c r="G12" t="n">
        <v>26.08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76.81</v>
      </c>
      <c r="Q12" t="n">
        <v>605.84</v>
      </c>
      <c r="R12" t="n">
        <v>34.76</v>
      </c>
      <c r="S12" t="n">
        <v>21.88</v>
      </c>
      <c r="T12" t="n">
        <v>5372.77</v>
      </c>
      <c r="U12" t="n">
        <v>0.63</v>
      </c>
      <c r="V12" t="n">
        <v>0.84</v>
      </c>
      <c r="W12" t="n">
        <v>1.01</v>
      </c>
      <c r="X12" t="n">
        <v>0.33</v>
      </c>
      <c r="Y12" t="n">
        <v>1</v>
      </c>
      <c r="Z12" t="n">
        <v>10</v>
      </c>
      <c r="AA12" t="n">
        <v>189.9705091900757</v>
      </c>
      <c r="AB12" t="n">
        <v>259.9260315811131</v>
      </c>
      <c r="AC12" t="n">
        <v>235.119055935564</v>
      </c>
      <c r="AD12" t="n">
        <v>189970.5091900757</v>
      </c>
      <c r="AE12" t="n">
        <v>259926.0315811131</v>
      </c>
      <c r="AF12" t="n">
        <v>4.600978361148959e-06</v>
      </c>
      <c r="AG12" t="n">
        <v>6.634114583333333</v>
      </c>
      <c r="AH12" t="n">
        <v>235119.055935564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9.8736</v>
      </c>
      <c r="E13" t="n">
        <v>10.13</v>
      </c>
      <c r="F13" t="n">
        <v>7.36</v>
      </c>
      <c r="G13" t="n">
        <v>27.61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75.48</v>
      </c>
      <c r="Q13" t="n">
        <v>605.84</v>
      </c>
      <c r="R13" t="n">
        <v>33.89</v>
      </c>
      <c r="S13" t="n">
        <v>21.88</v>
      </c>
      <c r="T13" t="n">
        <v>4941.43</v>
      </c>
      <c r="U13" t="n">
        <v>0.65</v>
      </c>
      <c r="V13" t="n">
        <v>0.84</v>
      </c>
      <c r="W13" t="n">
        <v>1.01</v>
      </c>
      <c r="X13" t="n">
        <v>0.3</v>
      </c>
      <c r="Y13" t="n">
        <v>1</v>
      </c>
      <c r="Z13" t="n">
        <v>10</v>
      </c>
      <c r="AA13" t="n">
        <v>177.3490503443919</v>
      </c>
      <c r="AB13" t="n">
        <v>242.6567947689912</v>
      </c>
      <c r="AC13" t="n">
        <v>219.4979708472595</v>
      </c>
      <c r="AD13" t="n">
        <v>177349.0503443919</v>
      </c>
      <c r="AE13" t="n">
        <v>242656.7947689912</v>
      </c>
      <c r="AF13" t="n">
        <v>4.627505342430515e-06</v>
      </c>
      <c r="AG13" t="n">
        <v>6.595052083333333</v>
      </c>
      <c r="AH13" t="n">
        <v>219497.9708472595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9.936</v>
      </c>
      <c r="E14" t="n">
        <v>10.06</v>
      </c>
      <c r="F14" t="n">
        <v>7.33</v>
      </c>
      <c r="G14" t="n">
        <v>29.32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13</v>
      </c>
      <c r="N14" t="n">
        <v>26.53</v>
      </c>
      <c r="O14" t="n">
        <v>19304.72</v>
      </c>
      <c r="P14" t="n">
        <v>73.90000000000001</v>
      </c>
      <c r="Q14" t="n">
        <v>605.9</v>
      </c>
      <c r="R14" t="n">
        <v>32.68</v>
      </c>
      <c r="S14" t="n">
        <v>21.88</v>
      </c>
      <c r="T14" t="n">
        <v>4340.64</v>
      </c>
      <c r="U14" t="n">
        <v>0.67</v>
      </c>
      <c r="V14" t="n">
        <v>0.84</v>
      </c>
      <c r="W14" t="n">
        <v>1.01</v>
      </c>
      <c r="X14" t="n">
        <v>0.27</v>
      </c>
      <c r="Y14" t="n">
        <v>1</v>
      </c>
      <c r="Z14" t="n">
        <v>10</v>
      </c>
      <c r="AA14" t="n">
        <v>176.0452976731235</v>
      </c>
      <c r="AB14" t="n">
        <v>240.8729428466543</v>
      </c>
      <c r="AC14" t="n">
        <v>217.884367248738</v>
      </c>
      <c r="AD14" t="n">
        <v>176045.2976731235</v>
      </c>
      <c r="AE14" t="n">
        <v>240872.9428466543</v>
      </c>
      <c r="AF14" t="n">
        <v>4.656750636281558e-06</v>
      </c>
      <c r="AG14" t="n">
        <v>6.549479166666667</v>
      </c>
      <c r="AH14" t="n">
        <v>217884.367248738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9.974500000000001</v>
      </c>
      <c r="E15" t="n">
        <v>10.03</v>
      </c>
      <c r="F15" t="n">
        <v>7.32</v>
      </c>
      <c r="G15" t="n">
        <v>31.38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12</v>
      </c>
      <c r="N15" t="n">
        <v>26.63</v>
      </c>
      <c r="O15" t="n">
        <v>19348.03</v>
      </c>
      <c r="P15" t="n">
        <v>73.43000000000001</v>
      </c>
      <c r="Q15" t="n">
        <v>605.87</v>
      </c>
      <c r="R15" t="n">
        <v>32.47</v>
      </c>
      <c r="S15" t="n">
        <v>21.88</v>
      </c>
      <c r="T15" t="n">
        <v>4242.69</v>
      </c>
      <c r="U15" t="n">
        <v>0.67</v>
      </c>
      <c r="V15" t="n">
        <v>0.84</v>
      </c>
      <c r="W15" t="n">
        <v>1.01</v>
      </c>
      <c r="X15" t="n">
        <v>0.26</v>
      </c>
      <c r="Y15" t="n">
        <v>1</v>
      </c>
      <c r="Z15" t="n">
        <v>10</v>
      </c>
      <c r="AA15" t="n">
        <v>175.5440924724987</v>
      </c>
      <c r="AB15" t="n">
        <v>240.1871717795469</v>
      </c>
      <c r="AC15" t="n">
        <v>217.2640452097893</v>
      </c>
      <c r="AD15" t="n">
        <v>175544.0924724987</v>
      </c>
      <c r="AE15" t="n">
        <v>240187.1717795469</v>
      </c>
      <c r="AF15" t="n">
        <v>4.674794607647988e-06</v>
      </c>
      <c r="AG15" t="n">
        <v>6.529947916666667</v>
      </c>
      <c r="AH15" t="n">
        <v>217264.0452097893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10.0245</v>
      </c>
      <c r="E16" t="n">
        <v>9.98</v>
      </c>
      <c r="F16" t="n">
        <v>7.3</v>
      </c>
      <c r="G16" t="n">
        <v>33.7</v>
      </c>
      <c r="H16" t="n">
        <v>0.51</v>
      </c>
      <c r="I16" t="n">
        <v>13</v>
      </c>
      <c r="J16" t="n">
        <v>155.33</v>
      </c>
      <c r="K16" t="n">
        <v>49.1</v>
      </c>
      <c r="L16" t="n">
        <v>4.5</v>
      </c>
      <c r="M16" t="n">
        <v>11</v>
      </c>
      <c r="N16" t="n">
        <v>26.74</v>
      </c>
      <c r="O16" t="n">
        <v>19391.36</v>
      </c>
      <c r="P16" t="n">
        <v>72.28</v>
      </c>
      <c r="Q16" t="n">
        <v>605.87</v>
      </c>
      <c r="R16" t="n">
        <v>31.88</v>
      </c>
      <c r="S16" t="n">
        <v>21.88</v>
      </c>
      <c r="T16" t="n">
        <v>3952.42</v>
      </c>
      <c r="U16" t="n">
        <v>0.6899999999999999</v>
      </c>
      <c r="V16" t="n">
        <v>0.85</v>
      </c>
      <c r="W16" t="n">
        <v>1.01</v>
      </c>
      <c r="X16" t="n">
        <v>0.24</v>
      </c>
      <c r="Y16" t="n">
        <v>1</v>
      </c>
      <c r="Z16" t="n">
        <v>10</v>
      </c>
      <c r="AA16" t="n">
        <v>174.4193043408798</v>
      </c>
      <c r="AB16" t="n">
        <v>238.6481870357165</v>
      </c>
      <c r="AC16" t="n">
        <v>215.8719390099309</v>
      </c>
      <c r="AD16" t="n">
        <v>174419.3043408798</v>
      </c>
      <c r="AE16" t="n">
        <v>238648.1870357165</v>
      </c>
      <c r="AF16" t="n">
        <v>4.698228336695298e-06</v>
      </c>
      <c r="AG16" t="n">
        <v>6.497395833333333</v>
      </c>
      <c r="AH16" t="n">
        <v>215871.9390099309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10.0795</v>
      </c>
      <c r="E17" t="n">
        <v>9.92</v>
      </c>
      <c r="F17" t="n">
        <v>7.28</v>
      </c>
      <c r="G17" t="n">
        <v>36.39</v>
      </c>
      <c r="H17" t="n">
        <v>0.54</v>
      </c>
      <c r="I17" t="n">
        <v>12</v>
      </c>
      <c r="J17" t="n">
        <v>155.68</v>
      </c>
      <c r="K17" t="n">
        <v>49.1</v>
      </c>
      <c r="L17" t="n">
        <v>4.75</v>
      </c>
      <c r="M17" t="n">
        <v>10</v>
      </c>
      <c r="N17" t="n">
        <v>26.84</v>
      </c>
      <c r="O17" t="n">
        <v>19434.74</v>
      </c>
      <c r="P17" t="n">
        <v>70.58</v>
      </c>
      <c r="Q17" t="n">
        <v>605.89</v>
      </c>
      <c r="R17" t="n">
        <v>31.11</v>
      </c>
      <c r="S17" t="n">
        <v>21.88</v>
      </c>
      <c r="T17" t="n">
        <v>3570.73</v>
      </c>
      <c r="U17" t="n">
        <v>0.7</v>
      </c>
      <c r="V17" t="n">
        <v>0.85</v>
      </c>
      <c r="W17" t="n">
        <v>1.01</v>
      </c>
      <c r="X17" t="n">
        <v>0.22</v>
      </c>
      <c r="Y17" t="n">
        <v>1</v>
      </c>
      <c r="Z17" t="n">
        <v>10</v>
      </c>
      <c r="AA17" t="n">
        <v>173.1503285303372</v>
      </c>
      <c r="AB17" t="n">
        <v>236.9119183484713</v>
      </c>
      <c r="AC17" t="n">
        <v>214.3013773693274</v>
      </c>
      <c r="AD17" t="n">
        <v>173150.3285303372</v>
      </c>
      <c r="AE17" t="n">
        <v>236911.9183484713</v>
      </c>
      <c r="AF17" t="n">
        <v>4.724005438647339e-06</v>
      </c>
      <c r="AG17" t="n">
        <v>6.458333333333333</v>
      </c>
      <c r="AH17" t="n">
        <v>214301.3773693274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10.1414</v>
      </c>
      <c r="E18" t="n">
        <v>9.859999999999999</v>
      </c>
      <c r="F18" t="n">
        <v>7.25</v>
      </c>
      <c r="G18" t="n">
        <v>39.53</v>
      </c>
      <c r="H18" t="n">
        <v>0.57</v>
      </c>
      <c r="I18" t="n">
        <v>11</v>
      </c>
      <c r="J18" t="n">
        <v>156.03</v>
      </c>
      <c r="K18" t="n">
        <v>49.1</v>
      </c>
      <c r="L18" t="n">
        <v>5</v>
      </c>
      <c r="M18" t="n">
        <v>9</v>
      </c>
      <c r="N18" t="n">
        <v>26.94</v>
      </c>
      <c r="O18" t="n">
        <v>19478.15</v>
      </c>
      <c r="P18" t="n">
        <v>69.45</v>
      </c>
      <c r="Q18" t="n">
        <v>605.84</v>
      </c>
      <c r="R18" t="n">
        <v>30.01</v>
      </c>
      <c r="S18" t="n">
        <v>21.88</v>
      </c>
      <c r="T18" t="n">
        <v>3025.39</v>
      </c>
      <c r="U18" t="n">
        <v>0.73</v>
      </c>
      <c r="V18" t="n">
        <v>0.85</v>
      </c>
      <c r="W18" t="n">
        <v>1.01</v>
      </c>
      <c r="X18" t="n">
        <v>0.19</v>
      </c>
      <c r="Y18" t="n">
        <v>1</v>
      </c>
      <c r="Z18" t="n">
        <v>10</v>
      </c>
      <c r="AA18" t="n">
        <v>172.1419381038709</v>
      </c>
      <c r="AB18" t="n">
        <v>235.532194079935</v>
      </c>
      <c r="AC18" t="n">
        <v>213.0533320485246</v>
      </c>
      <c r="AD18" t="n">
        <v>172141.9381038709</v>
      </c>
      <c r="AE18" t="n">
        <v>235532.1940799349</v>
      </c>
      <c r="AF18" t="n">
        <v>4.75301639520791e-06</v>
      </c>
      <c r="AG18" t="n">
        <v>6.419270833333333</v>
      </c>
      <c r="AH18" t="n">
        <v>213053.3320485246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10.1291</v>
      </c>
      <c r="E19" t="n">
        <v>9.869999999999999</v>
      </c>
      <c r="F19" t="n">
        <v>7.26</v>
      </c>
      <c r="G19" t="n">
        <v>39.6</v>
      </c>
      <c r="H19" t="n">
        <v>0.59</v>
      </c>
      <c r="I19" t="n">
        <v>11</v>
      </c>
      <c r="J19" t="n">
        <v>156.39</v>
      </c>
      <c r="K19" t="n">
        <v>49.1</v>
      </c>
      <c r="L19" t="n">
        <v>5.25</v>
      </c>
      <c r="M19" t="n">
        <v>7</v>
      </c>
      <c r="N19" t="n">
        <v>27.04</v>
      </c>
      <c r="O19" t="n">
        <v>19521.59</v>
      </c>
      <c r="P19" t="n">
        <v>68.05</v>
      </c>
      <c r="Q19" t="n">
        <v>605.88</v>
      </c>
      <c r="R19" t="n">
        <v>30.46</v>
      </c>
      <c r="S19" t="n">
        <v>21.88</v>
      </c>
      <c r="T19" t="n">
        <v>3251.87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171.4777027330102</v>
      </c>
      <c r="AB19" t="n">
        <v>234.6233579415274</v>
      </c>
      <c r="AC19" t="n">
        <v>212.2312339556068</v>
      </c>
      <c r="AD19" t="n">
        <v>171477.7027330102</v>
      </c>
      <c r="AE19" t="n">
        <v>234623.3579415274</v>
      </c>
      <c r="AF19" t="n">
        <v>4.747251697862271e-06</v>
      </c>
      <c r="AG19" t="n">
        <v>6.42578125</v>
      </c>
      <c r="AH19" t="n">
        <v>212231.2339556068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10.1827</v>
      </c>
      <c r="E20" t="n">
        <v>9.82</v>
      </c>
      <c r="F20" t="n">
        <v>7.24</v>
      </c>
      <c r="G20" t="n">
        <v>43.43</v>
      </c>
      <c r="H20" t="n">
        <v>0.62</v>
      </c>
      <c r="I20" t="n">
        <v>10</v>
      </c>
      <c r="J20" t="n">
        <v>156.74</v>
      </c>
      <c r="K20" t="n">
        <v>49.1</v>
      </c>
      <c r="L20" t="n">
        <v>5.5</v>
      </c>
      <c r="M20" t="n">
        <v>5</v>
      </c>
      <c r="N20" t="n">
        <v>27.14</v>
      </c>
      <c r="O20" t="n">
        <v>19565.07</v>
      </c>
      <c r="P20" t="n">
        <v>66.95999999999999</v>
      </c>
      <c r="Q20" t="n">
        <v>605.89</v>
      </c>
      <c r="R20" t="n">
        <v>29.55</v>
      </c>
      <c r="S20" t="n">
        <v>21.88</v>
      </c>
      <c r="T20" t="n">
        <v>2801.42</v>
      </c>
      <c r="U20" t="n">
        <v>0.74</v>
      </c>
      <c r="V20" t="n">
        <v>0.85</v>
      </c>
      <c r="W20" t="n">
        <v>1.01</v>
      </c>
      <c r="X20" t="n">
        <v>0.18</v>
      </c>
      <c r="Y20" t="n">
        <v>1</v>
      </c>
      <c r="Z20" t="n">
        <v>10</v>
      </c>
      <c r="AA20" t="n">
        <v>170.5707728709388</v>
      </c>
      <c r="AB20" t="n">
        <v>233.3824564933202</v>
      </c>
      <c r="AC20" t="n">
        <v>211.1087624</v>
      </c>
      <c r="AD20" t="n">
        <v>170570.7728709388</v>
      </c>
      <c r="AE20" t="n">
        <v>233382.4564933202</v>
      </c>
      <c r="AF20" t="n">
        <v>4.772372655400989e-06</v>
      </c>
      <c r="AG20" t="n">
        <v>6.393229166666667</v>
      </c>
      <c r="AH20" t="n">
        <v>211108.7624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10.1882</v>
      </c>
      <c r="E21" t="n">
        <v>9.82</v>
      </c>
      <c r="F21" t="n">
        <v>7.23</v>
      </c>
      <c r="G21" t="n">
        <v>43.4</v>
      </c>
      <c r="H21" t="n">
        <v>0.65</v>
      </c>
      <c r="I21" t="n">
        <v>10</v>
      </c>
      <c r="J21" t="n">
        <v>157.09</v>
      </c>
      <c r="K21" t="n">
        <v>49.1</v>
      </c>
      <c r="L21" t="n">
        <v>5.75</v>
      </c>
      <c r="M21" t="n">
        <v>4</v>
      </c>
      <c r="N21" t="n">
        <v>27.25</v>
      </c>
      <c r="O21" t="n">
        <v>19608.58</v>
      </c>
      <c r="P21" t="n">
        <v>66.87</v>
      </c>
      <c r="Q21" t="n">
        <v>605.84</v>
      </c>
      <c r="R21" t="n">
        <v>29.47</v>
      </c>
      <c r="S21" t="n">
        <v>21.88</v>
      </c>
      <c r="T21" t="n">
        <v>2761.18</v>
      </c>
      <c r="U21" t="n">
        <v>0.74</v>
      </c>
      <c r="V21" t="n">
        <v>0.86</v>
      </c>
      <c r="W21" t="n">
        <v>1.01</v>
      </c>
      <c r="X21" t="n">
        <v>0.18</v>
      </c>
      <c r="Y21" t="n">
        <v>1</v>
      </c>
      <c r="Z21" t="n">
        <v>10</v>
      </c>
      <c r="AA21" t="n">
        <v>170.4719779985808</v>
      </c>
      <c r="AB21" t="n">
        <v>233.247280990438</v>
      </c>
      <c r="AC21" t="n">
        <v>210.9864878573928</v>
      </c>
      <c r="AD21" t="n">
        <v>170471.9779985808</v>
      </c>
      <c r="AE21" t="n">
        <v>233247.280990438</v>
      </c>
      <c r="AF21" t="n">
        <v>4.774950365596193e-06</v>
      </c>
      <c r="AG21" t="n">
        <v>6.393229166666667</v>
      </c>
      <c r="AH21" t="n">
        <v>210986.4878573928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10.1747</v>
      </c>
      <c r="E22" t="n">
        <v>9.83</v>
      </c>
      <c r="F22" t="n">
        <v>7.25</v>
      </c>
      <c r="G22" t="n">
        <v>43.48</v>
      </c>
      <c r="H22" t="n">
        <v>0.67</v>
      </c>
      <c r="I22" t="n">
        <v>10</v>
      </c>
      <c r="J22" t="n">
        <v>157.44</v>
      </c>
      <c r="K22" t="n">
        <v>49.1</v>
      </c>
      <c r="L22" t="n">
        <v>6</v>
      </c>
      <c r="M22" t="n">
        <v>2</v>
      </c>
      <c r="N22" t="n">
        <v>27.35</v>
      </c>
      <c r="O22" t="n">
        <v>19652.13</v>
      </c>
      <c r="P22" t="n">
        <v>66.19</v>
      </c>
      <c r="Q22" t="n">
        <v>605.9299999999999</v>
      </c>
      <c r="R22" t="n">
        <v>29.69</v>
      </c>
      <c r="S22" t="n">
        <v>21.88</v>
      </c>
      <c r="T22" t="n">
        <v>2873.13</v>
      </c>
      <c r="U22" t="n">
        <v>0.74</v>
      </c>
      <c r="V22" t="n">
        <v>0.85</v>
      </c>
      <c r="W22" t="n">
        <v>1.02</v>
      </c>
      <c r="X22" t="n">
        <v>0.19</v>
      </c>
      <c r="Y22" t="n">
        <v>1</v>
      </c>
      <c r="Z22" t="n">
        <v>10</v>
      </c>
      <c r="AA22" t="n">
        <v>170.2225370311159</v>
      </c>
      <c r="AB22" t="n">
        <v>232.9059848541937</v>
      </c>
      <c r="AC22" t="n">
        <v>210.6777645453795</v>
      </c>
      <c r="AD22" t="n">
        <v>170222.5370311159</v>
      </c>
      <c r="AE22" t="n">
        <v>232905.9848541938</v>
      </c>
      <c r="AF22" t="n">
        <v>4.768623258753419e-06</v>
      </c>
      <c r="AG22" t="n">
        <v>6.399739583333333</v>
      </c>
      <c r="AH22" t="n">
        <v>210677.7645453796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10.177</v>
      </c>
      <c r="E23" t="n">
        <v>9.83</v>
      </c>
      <c r="F23" t="n">
        <v>7.24</v>
      </c>
      <c r="G23" t="n">
        <v>43.47</v>
      </c>
      <c r="H23" t="n">
        <v>0.7</v>
      </c>
      <c r="I23" t="n">
        <v>10</v>
      </c>
      <c r="J23" t="n">
        <v>157.8</v>
      </c>
      <c r="K23" t="n">
        <v>49.1</v>
      </c>
      <c r="L23" t="n">
        <v>6.25</v>
      </c>
      <c r="M23" t="n">
        <v>1</v>
      </c>
      <c r="N23" t="n">
        <v>27.45</v>
      </c>
      <c r="O23" t="n">
        <v>19695.71</v>
      </c>
      <c r="P23" t="n">
        <v>65.54000000000001</v>
      </c>
      <c r="Q23" t="n">
        <v>605.84</v>
      </c>
      <c r="R23" t="n">
        <v>29.66</v>
      </c>
      <c r="S23" t="n">
        <v>21.88</v>
      </c>
      <c r="T23" t="n">
        <v>2857.24</v>
      </c>
      <c r="U23" t="n">
        <v>0.74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  <c r="AA23" t="n">
        <v>169.840656978629</v>
      </c>
      <c r="AB23" t="n">
        <v>232.3834797190226</v>
      </c>
      <c r="AC23" t="n">
        <v>210.2051265669684</v>
      </c>
      <c r="AD23" t="n">
        <v>169840.656978629</v>
      </c>
      <c r="AE23" t="n">
        <v>232383.4797190226</v>
      </c>
      <c r="AF23" t="n">
        <v>4.769701210289595e-06</v>
      </c>
      <c r="AG23" t="n">
        <v>6.399739583333333</v>
      </c>
      <c r="AH23" t="n">
        <v>210205.1265669684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10.1784</v>
      </c>
      <c r="E24" t="n">
        <v>9.82</v>
      </c>
      <c r="F24" t="n">
        <v>7.24</v>
      </c>
      <c r="G24" t="n">
        <v>43.46</v>
      </c>
      <c r="H24" t="n">
        <v>0.73</v>
      </c>
      <c r="I24" t="n">
        <v>10</v>
      </c>
      <c r="J24" t="n">
        <v>158.15</v>
      </c>
      <c r="K24" t="n">
        <v>49.1</v>
      </c>
      <c r="L24" t="n">
        <v>6.5</v>
      </c>
      <c r="M24" t="n">
        <v>0</v>
      </c>
      <c r="N24" t="n">
        <v>27.56</v>
      </c>
      <c r="O24" t="n">
        <v>19739.33</v>
      </c>
      <c r="P24" t="n">
        <v>65.64</v>
      </c>
      <c r="Q24" t="n">
        <v>605.84</v>
      </c>
      <c r="R24" t="n">
        <v>29.64</v>
      </c>
      <c r="S24" t="n">
        <v>21.88</v>
      </c>
      <c r="T24" t="n">
        <v>2848.01</v>
      </c>
      <c r="U24" t="n">
        <v>0.74</v>
      </c>
      <c r="V24" t="n">
        <v>0.85</v>
      </c>
      <c r="W24" t="n">
        <v>1.01</v>
      </c>
      <c r="X24" t="n">
        <v>0.19</v>
      </c>
      <c r="Y24" t="n">
        <v>1</v>
      </c>
      <c r="Z24" t="n">
        <v>10</v>
      </c>
      <c r="AA24" t="n">
        <v>169.8870516535465</v>
      </c>
      <c r="AB24" t="n">
        <v>232.4469589600332</v>
      </c>
      <c r="AC24" t="n">
        <v>210.2625474383106</v>
      </c>
      <c r="AD24" t="n">
        <v>169887.0516535465</v>
      </c>
      <c r="AE24" t="n">
        <v>232446.9589600332</v>
      </c>
      <c r="AF24" t="n">
        <v>4.77035735470292e-06</v>
      </c>
      <c r="AG24" t="n">
        <v>6.393229166666667</v>
      </c>
      <c r="AH24" t="n">
        <v>210262.5474383106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6.9041</v>
      </c>
      <c r="E2" t="n">
        <v>14.48</v>
      </c>
      <c r="F2" t="n">
        <v>8.81</v>
      </c>
      <c r="G2" t="n">
        <v>6.15</v>
      </c>
      <c r="H2" t="n">
        <v>0.1</v>
      </c>
      <c r="I2" t="n">
        <v>86</v>
      </c>
      <c r="J2" t="n">
        <v>185.69</v>
      </c>
      <c r="K2" t="n">
        <v>53.44</v>
      </c>
      <c r="L2" t="n">
        <v>1</v>
      </c>
      <c r="M2" t="n">
        <v>84</v>
      </c>
      <c r="N2" t="n">
        <v>36.26</v>
      </c>
      <c r="O2" t="n">
        <v>23136.14</v>
      </c>
      <c r="P2" t="n">
        <v>117.71</v>
      </c>
      <c r="Q2" t="n">
        <v>605.98</v>
      </c>
      <c r="R2" t="n">
        <v>78.84</v>
      </c>
      <c r="S2" t="n">
        <v>21.88</v>
      </c>
      <c r="T2" t="n">
        <v>27064.93</v>
      </c>
      <c r="U2" t="n">
        <v>0.28</v>
      </c>
      <c r="V2" t="n">
        <v>0.7</v>
      </c>
      <c r="W2" t="n">
        <v>1.13</v>
      </c>
      <c r="X2" t="n">
        <v>1.75</v>
      </c>
      <c r="Y2" t="n">
        <v>1</v>
      </c>
      <c r="Z2" t="n">
        <v>10</v>
      </c>
      <c r="AA2" t="n">
        <v>308.6033319200546</v>
      </c>
      <c r="AB2" t="n">
        <v>422.2446933511526</v>
      </c>
      <c r="AC2" t="n">
        <v>381.9462524418669</v>
      </c>
      <c r="AD2" t="n">
        <v>308603.3319200546</v>
      </c>
      <c r="AE2" t="n">
        <v>422244.6933511526</v>
      </c>
      <c r="AF2" t="n">
        <v>3.026140773944093e-06</v>
      </c>
      <c r="AG2" t="n">
        <v>9.427083333333334</v>
      </c>
      <c r="AH2" t="n">
        <v>381946.2524418669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7.5451</v>
      </c>
      <c r="E3" t="n">
        <v>13.25</v>
      </c>
      <c r="F3" t="n">
        <v>8.369999999999999</v>
      </c>
      <c r="G3" t="n">
        <v>7.72</v>
      </c>
      <c r="H3" t="n">
        <v>0.12</v>
      </c>
      <c r="I3" t="n">
        <v>65</v>
      </c>
      <c r="J3" t="n">
        <v>186.07</v>
      </c>
      <c r="K3" t="n">
        <v>53.44</v>
      </c>
      <c r="L3" t="n">
        <v>1.25</v>
      </c>
      <c r="M3" t="n">
        <v>63</v>
      </c>
      <c r="N3" t="n">
        <v>36.39</v>
      </c>
      <c r="O3" t="n">
        <v>23182.76</v>
      </c>
      <c r="P3" t="n">
        <v>111.07</v>
      </c>
      <c r="Q3" t="n">
        <v>606.22</v>
      </c>
      <c r="R3" t="n">
        <v>64.70999999999999</v>
      </c>
      <c r="S3" t="n">
        <v>21.88</v>
      </c>
      <c r="T3" t="n">
        <v>20108.45</v>
      </c>
      <c r="U3" t="n">
        <v>0.34</v>
      </c>
      <c r="V3" t="n">
        <v>0.74</v>
      </c>
      <c r="W3" t="n">
        <v>1.1</v>
      </c>
      <c r="X3" t="n">
        <v>1.31</v>
      </c>
      <c r="Y3" t="n">
        <v>1</v>
      </c>
      <c r="Z3" t="n">
        <v>10</v>
      </c>
      <c r="AA3" t="n">
        <v>279.6207620599449</v>
      </c>
      <c r="AB3" t="n">
        <v>382.5894626478087</v>
      </c>
      <c r="AC3" t="n">
        <v>346.0756613003844</v>
      </c>
      <c r="AD3" t="n">
        <v>279620.7620599449</v>
      </c>
      <c r="AE3" t="n">
        <v>382589.4626478087</v>
      </c>
      <c r="AF3" t="n">
        <v>3.307097920581332e-06</v>
      </c>
      <c r="AG3" t="n">
        <v>8.626302083333334</v>
      </c>
      <c r="AH3" t="n">
        <v>346075.6613003844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7.9906</v>
      </c>
      <c r="E4" t="n">
        <v>12.51</v>
      </c>
      <c r="F4" t="n">
        <v>8.109999999999999</v>
      </c>
      <c r="G4" t="n">
        <v>9.359999999999999</v>
      </c>
      <c r="H4" t="n">
        <v>0.14</v>
      </c>
      <c r="I4" t="n">
        <v>52</v>
      </c>
      <c r="J4" t="n">
        <v>186.45</v>
      </c>
      <c r="K4" t="n">
        <v>53.44</v>
      </c>
      <c r="L4" t="n">
        <v>1.5</v>
      </c>
      <c r="M4" t="n">
        <v>50</v>
      </c>
      <c r="N4" t="n">
        <v>36.51</v>
      </c>
      <c r="O4" t="n">
        <v>23229.42</v>
      </c>
      <c r="P4" t="n">
        <v>106.93</v>
      </c>
      <c r="Q4" t="n">
        <v>605.84</v>
      </c>
      <c r="R4" t="n">
        <v>56.64</v>
      </c>
      <c r="S4" t="n">
        <v>21.88</v>
      </c>
      <c r="T4" t="n">
        <v>16138.62</v>
      </c>
      <c r="U4" t="n">
        <v>0.39</v>
      </c>
      <c r="V4" t="n">
        <v>0.76</v>
      </c>
      <c r="W4" t="n">
        <v>1.08</v>
      </c>
      <c r="X4" t="n">
        <v>1.05</v>
      </c>
      <c r="Y4" t="n">
        <v>1</v>
      </c>
      <c r="Z4" t="n">
        <v>10</v>
      </c>
      <c r="AA4" t="n">
        <v>257.8539936057731</v>
      </c>
      <c r="AB4" t="n">
        <v>352.8072097665932</v>
      </c>
      <c r="AC4" t="n">
        <v>319.1357848346038</v>
      </c>
      <c r="AD4" t="n">
        <v>257853.9936057731</v>
      </c>
      <c r="AE4" t="n">
        <v>352807.2097665932</v>
      </c>
      <c r="AF4" t="n">
        <v>3.502365329047619e-06</v>
      </c>
      <c r="AG4" t="n">
        <v>8.14453125</v>
      </c>
      <c r="AH4" t="n">
        <v>319135.7848346038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8.3108</v>
      </c>
      <c r="E5" t="n">
        <v>12.03</v>
      </c>
      <c r="F5" t="n">
        <v>7.93</v>
      </c>
      <c r="G5" t="n">
        <v>10.81</v>
      </c>
      <c r="H5" t="n">
        <v>0.17</v>
      </c>
      <c r="I5" t="n">
        <v>44</v>
      </c>
      <c r="J5" t="n">
        <v>186.83</v>
      </c>
      <c r="K5" t="n">
        <v>53.44</v>
      </c>
      <c r="L5" t="n">
        <v>1.75</v>
      </c>
      <c r="M5" t="n">
        <v>42</v>
      </c>
      <c r="N5" t="n">
        <v>36.64</v>
      </c>
      <c r="O5" t="n">
        <v>23276.13</v>
      </c>
      <c r="P5" t="n">
        <v>103.9</v>
      </c>
      <c r="Q5" t="n">
        <v>605.86</v>
      </c>
      <c r="R5" t="n">
        <v>50.97</v>
      </c>
      <c r="S5" t="n">
        <v>21.88</v>
      </c>
      <c r="T5" t="n">
        <v>13339.68</v>
      </c>
      <c r="U5" t="n">
        <v>0.43</v>
      </c>
      <c r="V5" t="n">
        <v>0.78</v>
      </c>
      <c r="W5" t="n">
        <v>1.06</v>
      </c>
      <c r="X5" t="n">
        <v>0.87</v>
      </c>
      <c r="Y5" t="n">
        <v>1</v>
      </c>
      <c r="Z5" t="n">
        <v>10</v>
      </c>
      <c r="AA5" t="n">
        <v>239.4340195406322</v>
      </c>
      <c r="AB5" t="n">
        <v>327.604188618777</v>
      </c>
      <c r="AC5" t="n">
        <v>296.3381046524648</v>
      </c>
      <c r="AD5" t="n">
        <v>239434.0195406323</v>
      </c>
      <c r="AE5" t="n">
        <v>327604.188618777</v>
      </c>
      <c r="AF5" t="n">
        <v>3.642712409161884e-06</v>
      </c>
      <c r="AG5" t="n">
        <v>7.83203125</v>
      </c>
      <c r="AH5" t="n">
        <v>296338.1046524649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8.5596</v>
      </c>
      <c r="E6" t="n">
        <v>11.68</v>
      </c>
      <c r="F6" t="n">
        <v>7.8</v>
      </c>
      <c r="G6" t="n">
        <v>12.32</v>
      </c>
      <c r="H6" t="n">
        <v>0.19</v>
      </c>
      <c r="I6" t="n">
        <v>38</v>
      </c>
      <c r="J6" t="n">
        <v>187.21</v>
      </c>
      <c r="K6" t="n">
        <v>53.44</v>
      </c>
      <c r="L6" t="n">
        <v>2</v>
      </c>
      <c r="M6" t="n">
        <v>36</v>
      </c>
      <c r="N6" t="n">
        <v>36.77</v>
      </c>
      <c r="O6" t="n">
        <v>23322.88</v>
      </c>
      <c r="P6" t="n">
        <v>101.48</v>
      </c>
      <c r="Q6" t="n">
        <v>605.92</v>
      </c>
      <c r="R6" t="n">
        <v>47.13</v>
      </c>
      <c r="S6" t="n">
        <v>21.88</v>
      </c>
      <c r="T6" t="n">
        <v>11454.06</v>
      </c>
      <c r="U6" t="n">
        <v>0.46</v>
      </c>
      <c r="V6" t="n">
        <v>0.79</v>
      </c>
      <c r="W6" t="n">
        <v>1.05</v>
      </c>
      <c r="X6" t="n">
        <v>0.74</v>
      </c>
      <c r="Y6" t="n">
        <v>1</v>
      </c>
      <c r="Z6" t="n">
        <v>10</v>
      </c>
      <c r="AA6" t="n">
        <v>234.8319179031286</v>
      </c>
      <c r="AB6" t="n">
        <v>321.3073901279527</v>
      </c>
      <c r="AC6" t="n">
        <v>290.6422637719906</v>
      </c>
      <c r="AD6" t="n">
        <v>234831.9179031286</v>
      </c>
      <c r="AE6" t="n">
        <v>321307.3901279527</v>
      </c>
      <c r="AF6" t="n">
        <v>3.751764106639802e-06</v>
      </c>
      <c r="AG6" t="n">
        <v>7.604166666666667</v>
      </c>
      <c r="AH6" t="n">
        <v>290642.2637719906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8.772600000000001</v>
      </c>
      <c r="E7" t="n">
        <v>11.4</v>
      </c>
      <c r="F7" t="n">
        <v>7.7</v>
      </c>
      <c r="G7" t="n">
        <v>14</v>
      </c>
      <c r="H7" t="n">
        <v>0.21</v>
      </c>
      <c r="I7" t="n">
        <v>33</v>
      </c>
      <c r="J7" t="n">
        <v>187.59</v>
      </c>
      <c r="K7" t="n">
        <v>53.44</v>
      </c>
      <c r="L7" t="n">
        <v>2.25</v>
      </c>
      <c r="M7" t="n">
        <v>31</v>
      </c>
      <c r="N7" t="n">
        <v>36.9</v>
      </c>
      <c r="O7" t="n">
        <v>23369.68</v>
      </c>
      <c r="P7" t="n">
        <v>99.59</v>
      </c>
      <c r="Q7" t="n">
        <v>605.85</v>
      </c>
      <c r="R7" t="n">
        <v>44.42</v>
      </c>
      <c r="S7" t="n">
        <v>21.88</v>
      </c>
      <c r="T7" t="n">
        <v>10123.86</v>
      </c>
      <c r="U7" t="n">
        <v>0.49</v>
      </c>
      <c r="V7" t="n">
        <v>0.8</v>
      </c>
      <c r="W7" t="n">
        <v>1.04</v>
      </c>
      <c r="X7" t="n">
        <v>0.64</v>
      </c>
      <c r="Y7" t="n">
        <v>1</v>
      </c>
      <c r="Z7" t="n">
        <v>10</v>
      </c>
      <c r="AA7" t="n">
        <v>231.0741660267124</v>
      </c>
      <c r="AB7" t="n">
        <v>316.16586823033</v>
      </c>
      <c r="AC7" t="n">
        <v>285.9914415081041</v>
      </c>
      <c r="AD7" t="n">
        <v>231074.1660267124</v>
      </c>
      <c r="AE7" t="n">
        <v>316165.8682303301</v>
      </c>
      <c r="AF7" t="n">
        <v>3.845124281731428e-06</v>
      </c>
      <c r="AG7" t="n">
        <v>7.421875</v>
      </c>
      <c r="AH7" t="n">
        <v>285991.441508104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8.8917</v>
      </c>
      <c r="E8" t="n">
        <v>11.25</v>
      </c>
      <c r="F8" t="n">
        <v>7.66</v>
      </c>
      <c r="G8" t="n">
        <v>15.32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98.36</v>
      </c>
      <c r="Q8" t="n">
        <v>605.88</v>
      </c>
      <c r="R8" t="n">
        <v>42.87</v>
      </c>
      <c r="S8" t="n">
        <v>21.88</v>
      </c>
      <c r="T8" t="n">
        <v>9364.15</v>
      </c>
      <c r="U8" t="n">
        <v>0.51</v>
      </c>
      <c r="V8" t="n">
        <v>0.8100000000000001</v>
      </c>
      <c r="W8" t="n">
        <v>1.04</v>
      </c>
      <c r="X8" t="n">
        <v>0.6</v>
      </c>
      <c r="Y8" t="n">
        <v>1</v>
      </c>
      <c r="Z8" t="n">
        <v>10</v>
      </c>
      <c r="AA8" t="n">
        <v>229.0825887415329</v>
      </c>
      <c r="AB8" t="n">
        <v>313.44090432656</v>
      </c>
      <c r="AC8" t="n">
        <v>283.5265443347981</v>
      </c>
      <c r="AD8" t="n">
        <v>229082.5887415329</v>
      </c>
      <c r="AE8" t="n">
        <v>313440.90432656</v>
      </c>
      <c r="AF8" t="n">
        <v>3.897327083860126e-06</v>
      </c>
      <c r="AG8" t="n">
        <v>7.32421875</v>
      </c>
      <c r="AH8" t="n">
        <v>283526.5443347981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9.049799999999999</v>
      </c>
      <c r="E9" t="n">
        <v>11.05</v>
      </c>
      <c r="F9" t="n">
        <v>7.58</v>
      </c>
      <c r="G9" t="n">
        <v>16.84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96.42</v>
      </c>
      <c r="Q9" t="n">
        <v>605.9400000000001</v>
      </c>
      <c r="R9" t="n">
        <v>40.39</v>
      </c>
      <c r="S9" t="n">
        <v>21.88</v>
      </c>
      <c r="T9" t="n">
        <v>8134.6</v>
      </c>
      <c r="U9" t="n">
        <v>0.54</v>
      </c>
      <c r="V9" t="n">
        <v>0.82</v>
      </c>
      <c r="W9" t="n">
        <v>1.03</v>
      </c>
      <c r="X9" t="n">
        <v>0.52</v>
      </c>
      <c r="Y9" t="n">
        <v>1</v>
      </c>
      <c r="Z9" t="n">
        <v>10</v>
      </c>
      <c r="AA9" t="n">
        <v>214.3377038331277</v>
      </c>
      <c r="AB9" t="n">
        <v>293.2663022964777</v>
      </c>
      <c r="AC9" t="n">
        <v>265.2773780072287</v>
      </c>
      <c r="AD9" t="n">
        <v>214337.7038331277</v>
      </c>
      <c r="AE9" t="n">
        <v>293266.3022964777</v>
      </c>
      <c r="AF9" t="n">
        <v>3.966624002554895e-06</v>
      </c>
      <c r="AG9" t="n">
        <v>7.194010416666667</v>
      </c>
      <c r="AH9" t="n">
        <v>265277.3780072287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9.191599999999999</v>
      </c>
      <c r="E10" t="n">
        <v>10.88</v>
      </c>
      <c r="F10" t="n">
        <v>7.52</v>
      </c>
      <c r="G10" t="n">
        <v>18.79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95.17</v>
      </c>
      <c r="Q10" t="n">
        <v>605.91</v>
      </c>
      <c r="R10" t="n">
        <v>38.59</v>
      </c>
      <c r="S10" t="n">
        <v>21.88</v>
      </c>
      <c r="T10" t="n">
        <v>7253.47</v>
      </c>
      <c r="U10" t="n">
        <v>0.57</v>
      </c>
      <c r="V10" t="n">
        <v>0.82</v>
      </c>
      <c r="W10" t="n">
        <v>1.02</v>
      </c>
      <c r="X10" t="n">
        <v>0.46</v>
      </c>
      <c r="Y10" t="n">
        <v>1</v>
      </c>
      <c r="Z10" t="n">
        <v>10</v>
      </c>
      <c r="AA10" t="n">
        <v>212.2110653830348</v>
      </c>
      <c r="AB10" t="n">
        <v>290.3565417483953</v>
      </c>
      <c r="AC10" t="n">
        <v>262.6453209219797</v>
      </c>
      <c r="AD10" t="n">
        <v>212211.0653830348</v>
      </c>
      <c r="AE10" t="n">
        <v>290356.5417483953</v>
      </c>
      <c r="AF10" t="n">
        <v>4.028776457146409e-06</v>
      </c>
      <c r="AG10" t="n">
        <v>7.083333333333333</v>
      </c>
      <c r="AH10" t="n">
        <v>262645.3209219797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9.297800000000001</v>
      </c>
      <c r="E11" t="n">
        <v>10.76</v>
      </c>
      <c r="F11" t="n">
        <v>7.47</v>
      </c>
      <c r="G11" t="n">
        <v>20.37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93.98999999999999</v>
      </c>
      <c r="Q11" t="n">
        <v>605.84</v>
      </c>
      <c r="R11" t="n">
        <v>36.87</v>
      </c>
      <c r="S11" t="n">
        <v>21.88</v>
      </c>
      <c r="T11" t="n">
        <v>6402.02</v>
      </c>
      <c r="U11" t="n">
        <v>0.59</v>
      </c>
      <c r="V11" t="n">
        <v>0.83</v>
      </c>
      <c r="W11" t="n">
        <v>1.02</v>
      </c>
      <c r="X11" t="n">
        <v>0.41</v>
      </c>
      <c r="Y11" t="n">
        <v>1</v>
      </c>
      <c r="Z11" t="n">
        <v>10</v>
      </c>
      <c r="AA11" t="n">
        <v>210.5043322083268</v>
      </c>
      <c r="AB11" t="n">
        <v>288.0213141230074</v>
      </c>
      <c r="AC11" t="n">
        <v>260.5329641436455</v>
      </c>
      <c r="AD11" t="n">
        <v>210504.3322083268</v>
      </c>
      <c r="AE11" t="n">
        <v>288021.3141230074</v>
      </c>
      <c r="AF11" t="n">
        <v>4.075325051487867e-06</v>
      </c>
      <c r="AG11" t="n">
        <v>7.005208333333333</v>
      </c>
      <c r="AH11" t="n">
        <v>260532.9641436455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9.383100000000001</v>
      </c>
      <c r="E12" t="n">
        <v>10.66</v>
      </c>
      <c r="F12" t="n">
        <v>7.44</v>
      </c>
      <c r="G12" t="n">
        <v>22.33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92.88</v>
      </c>
      <c r="Q12" t="n">
        <v>605.88</v>
      </c>
      <c r="R12" t="n">
        <v>36.14</v>
      </c>
      <c r="S12" t="n">
        <v>21.88</v>
      </c>
      <c r="T12" t="n">
        <v>6046.43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  <c r="AA12" t="n">
        <v>208.924178664074</v>
      </c>
      <c r="AB12" t="n">
        <v>285.8592783323074</v>
      </c>
      <c r="AC12" t="n">
        <v>258.5772700143731</v>
      </c>
      <c r="AD12" t="n">
        <v>208924.178664074</v>
      </c>
      <c r="AE12" t="n">
        <v>285859.2783323074</v>
      </c>
      <c r="AF12" t="n">
        <v>4.112712952592637e-06</v>
      </c>
      <c r="AG12" t="n">
        <v>6.940104166666667</v>
      </c>
      <c r="AH12" t="n">
        <v>258577.2700143731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9.4444</v>
      </c>
      <c r="E13" t="n">
        <v>10.59</v>
      </c>
      <c r="F13" t="n">
        <v>7.41</v>
      </c>
      <c r="G13" t="n">
        <v>23.41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91.54000000000001</v>
      </c>
      <c r="Q13" t="n">
        <v>605.88</v>
      </c>
      <c r="R13" t="n">
        <v>35.28</v>
      </c>
      <c r="S13" t="n">
        <v>21.88</v>
      </c>
      <c r="T13" t="n">
        <v>5624.04</v>
      </c>
      <c r="U13" t="n">
        <v>0.62</v>
      </c>
      <c r="V13" t="n">
        <v>0.83</v>
      </c>
      <c r="W13" t="n">
        <v>1.02</v>
      </c>
      <c r="X13" t="n">
        <v>0.35</v>
      </c>
      <c r="Y13" t="n">
        <v>1</v>
      </c>
      <c r="Z13" t="n">
        <v>10</v>
      </c>
      <c r="AA13" t="n">
        <v>207.5918382570157</v>
      </c>
      <c r="AB13" t="n">
        <v>284.0363114086608</v>
      </c>
      <c r="AC13" t="n">
        <v>256.9282844953685</v>
      </c>
      <c r="AD13" t="n">
        <v>207591.8382570157</v>
      </c>
      <c r="AE13" t="n">
        <v>284036.3114086608</v>
      </c>
      <c r="AF13" t="n">
        <v>4.139581397349052e-06</v>
      </c>
      <c r="AG13" t="n">
        <v>6.89453125</v>
      </c>
      <c r="AH13" t="n">
        <v>256928.2844953685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9.492699999999999</v>
      </c>
      <c r="E14" t="n">
        <v>10.53</v>
      </c>
      <c r="F14" t="n">
        <v>7.4</v>
      </c>
      <c r="G14" t="n">
        <v>24.65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90.56</v>
      </c>
      <c r="Q14" t="n">
        <v>605.84</v>
      </c>
      <c r="R14" t="n">
        <v>34.62</v>
      </c>
      <c r="S14" t="n">
        <v>21.88</v>
      </c>
      <c r="T14" t="n">
        <v>5294.92</v>
      </c>
      <c r="U14" t="n">
        <v>0.63</v>
      </c>
      <c r="V14" t="n">
        <v>0.84</v>
      </c>
      <c r="W14" t="n">
        <v>1.02</v>
      </c>
      <c r="X14" t="n">
        <v>0.34</v>
      </c>
      <c r="Y14" t="n">
        <v>1</v>
      </c>
      <c r="Z14" t="n">
        <v>10</v>
      </c>
      <c r="AA14" t="n">
        <v>206.6339878004151</v>
      </c>
      <c r="AB14" t="n">
        <v>282.7257381565607</v>
      </c>
      <c r="AC14" t="n">
        <v>255.7427905150473</v>
      </c>
      <c r="AD14" t="n">
        <v>206633.9878004151</v>
      </c>
      <c r="AE14" t="n">
        <v>282725.7381565607</v>
      </c>
      <c r="AF14" t="n">
        <v>4.160751803250111e-06</v>
      </c>
      <c r="AG14" t="n">
        <v>6.85546875</v>
      </c>
      <c r="AH14" t="n">
        <v>255742.7905150473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9.5501</v>
      </c>
      <c r="E15" t="n">
        <v>10.47</v>
      </c>
      <c r="F15" t="n">
        <v>7.37</v>
      </c>
      <c r="G15" t="n">
        <v>26.01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89.98</v>
      </c>
      <c r="Q15" t="n">
        <v>605.87</v>
      </c>
      <c r="R15" t="n">
        <v>33.92</v>
      </c>
      <c r="S15" t="n">
        <v>21.88</v>
      </c>
      <c r="T15" t="n">
        <v>4952.85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205.7934223384921</v>
      </c>
      <c r="AB15" t="n">
        <v>281.5756394084272</v>
      </c>
      <c r="AC15" t="n">
        <v>254.7024555772616</v>
      </c>
      <c r="AD15" t="n">
        <v>205793.4223384921</v>
      </c>
      <c r="AE15" t="n">
        <v>281575.6394084272</v>
      </c>
      <c r="AF15" t="n">
        <v>4.185910836349919e-06</v>
      </c>
      <c r="AG15" t="n">
        <v>6.81640625</v>
      </c>
      <c r="AH15" t="n">
        <v>254702.4555772616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9.5791</v>
      </c>
      <c r="E16" t="n">
        <v>10.44</v>
      </c>
      <c r="F16" t="n">
        <v>7.38</v>
      </c>
      <c r="G16" t="n">
        <v>27.66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88.77</v>
      </c>
      <c r="Q16" t="n">
        <v>605.84</v>
      </c>
      <c r="R16" t="n">
        <v>33.96</v>
      </c>
      <c r="S16" t="n">
        <v>21.88</v>
      </c>
      <c r="T16" t="n">
        <v>4978.1</v>
      </c>
      <c r="U16" t="n">
        <v>0.64</v>
      </c>
      <c r="V16" t="n">
        <v>0.84</v>
      </c>
      <c r="W16" t="n">
        <v>1.02</v>
      </c>
      <c r="X16" t="n">
        <v>0.32</v>
      </c>
      <c r="Y16" t="n">
        <v>1</v>
      </c>
      <c r="Z16" t="n">
        <v>10</v>
      </c>
      <c r="AA16" t="n">
        <v>204.9180866026134</v>
      </c>
      <c r="AB16" t="n">
        <v>280.3779664375115</v>
      </c>
      <c r="AC16" t="n">
        <v>253.6190868337451</v>
      </c>
      <c r="AD16" t="n">
        <v>204918.0866026134</v>
      </c>
      <c r="AE16" t="n">
        <v>280377.9664375115</v>
      </c>
      <c r="AF16" t="n">
        <v>4.198621846104179e-06</v>
      </c>
      <c r="AG16" t="n">
        <v>6.796875</v>
      </c>
      <c r="AH16" t="n">
        <v>253619.0868337451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9.6533</v>
      </c>
      <c r="E17" t="n">
        <v>10.36</v>
      </c>
      <c r="F17" t="n">
        <v>7.33</v>
      </c>
      <c r="G17" t="n">
        <v>29.33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87.64</v>
      </c>
      <c r="Q17" t="n">
        <v>605.89</v>
      </c>
      <c r="R17" t="n">
        <v>32.64</v>
      </c>
      <c r="S17" t="n">
        <v>21.88</v>
      </c>
      <c r="T17" t="n">
        <v>4321.76</v>
      </c>
      <c r="U17" t="n">
        <v>0.67</v>
      </c>
      <c r="V17" t="n">
        <v>0.84</v>
      </c>
      <c r="W17" t="n">
        <v>1.01</v>
      </c>
      <c r="X17" t="n">
        <v>0.27</v>
      </c>
      <c r="Y17" t="n">
        <v>1</v>
      </c>
      <c r="Z17" t="n">
        <v>10</v>
      </c>
      <c r="AA17" t="n">
        <v>203.6125422789224</v>
      </c>
      <c r="AB17" t="n">
        <v>278.5916630972877</v>
      </c>
      <c r="AC17" t="n">
        <v>252.0032657772192</v>
      </c>
      <c r="AD17" t="n">
        <v>203612.5422789224</v>
      </c>
      <c r="AE17" t="n">
        <v>278591.6630972876</v>
      </c>
      <c r="AF17" t="n">
        <v>4.231144498647834e-06</v>
      </c>
      <c r="AG17" t="n">
        <v>6.744791666666667</v>
      </c>
      <c r="AH17" t="n">
        <v>252003.2657772192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9.702500000000001</v>
      </c>
      <c r="E18" t="n">
        <v>10.31</v>
      </c>
      <c r="F18" t="n">
        <v>7.32</v>
      </c>
      <c r="G18" t="n">
        <v>31.36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87.38</v>
      </c>
      <c r="Q18" t="n">
        <v>605.87</v>
      </c>
      <c r="R18" t="n">
        <v>32.1</v>
      </c>
      <c r="S18" t="n">
        <v>21.88</v>
      </c>
      <c r="T18" t="n">
        <v>4055.81</v>
      </c>
      <c r="U18" t="n">
        <v>0.68</v>
      </c>
      <c r="V18" t="n">
        <v>0.85</v>
      </c>
      <c r="W18" t="n">
        <v>1.01</v>
      </c>
      <c r="X18" t="n">
        <v>0.26</v>
      </c>
      <c r="Y18" t="n">
        <v>1</v>
      </c>
      <c r="Z18" t="n">
        <v>10</v>
      </c>
      <c r="AA18" t="n">
        <v>203.0926831524252</v>
      </c>
      <c r="AB18" t="n">
        <v>277.8803689058485</v>
      </c>
      <c r="AC18" t="n">
        <v>251.3598565051031</v>
      </c>
      <c r="AD18" t="n">
        <v>203092.6831524252</v>
      </c>
      <c r="AE18" t="n">
        <v>277880.3689058485</v>
      </c>
      <c r="AF18" t="n">
        <v>4.252709384161957e-06</v>
      </c>
      <c r="AG18" t="n">
        <v>6.712239583333333</v>
      </c>
      <c r="AH18" t="n">
        <v>251359.8565051031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9.7561</v>
      </c>
      <c r="E19" t="n">
        <v>10.25</v>
      </c>
      <c r="F19" t="n">
        <v>7.3</v>
      </c>
      <c r="G19" t="n">
        <v>33.68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85.78</v>
      </c>
      <c r="Q19" t="n">
        <v>605.86</v>
      </c>
      <c r="R19" t="n">
        <v>31.66</v>
      </c>
      <c r="S19" t="n">
        <v>21.88</v>
      </c>
      <c r="T19" t="n">
        <v>3841.4</v>
      </c>
      <c r="U19" t="n">
        <v>0.6899999999999999</v>
      </c>
      <c r="V19" t="n">
        <v>0.85</v>
      </c>
      <c r="W19" t="n">
        <v>1.01</v>
      </c>
      <c r="X19" t="n">
        <v>0.24</v>
      </c>
      <c r="Y19" t="n">
        <v>1</v>
      </c>
      <c r="Z19" t="n">
        <v>10</v>
      </c>
      <c r="AA19" t="n">
        <v>201.7742028881586</v>
      </c>
      <c r="AB19" t="n">
        <v>276.0763660410358</v>
      </c>
      <c r="AC19" t="n">
        <v>249.7280251417736</v>
      </c>
      <c r="AD19" t="n">
        <v>201774.2028881586</v>
      </c>
      <c r="AE19" t="n">
        <v>276076.3660410358</v>
      </c>
      <c r="AF19" t="n">
        <v>4.276202836673276e-06</v>
      </c>
      <c r="AG19" t="n">
        <v>6.673177083333333</v>
      </c>
      <c r="AH19" t="n">
        <v>249728.0251417736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9.7492</v>
      </c>
      <c r="E20" t="n">
        <v>10.26</v>
      </c>
      <c r="F20" t="n">
        <v>7.3</v>
      </c>
      <c r="G20" t="n">
        <v>33.71</v>
      </c>
      <c r="H20" t="n">
        <v>0.51</v>
      </c>
      <c r="I20" t="n">
        <v>13</v>
      </c>
      <c r="J20" t="n">
        <v>192.55</v>
      </c>
      <c r="K20" t="n">
        <v>53.44</v>
      </c>
      <c r="L20" t="n">
        <v>5.5</v>
      </c>
      <c r="M20" t="n">
        <v>11</v>
      </c>
      <c r="N20" t="n">
        <v>38.62</v>
      </c>
      <c r="O20" t="n">
        <v>23982.06</v>
      </c>
      <c r="P20" t="n">
        <v>85.68000000000001</v>
      </c>
      <c r="Q20" t="n">
        <v>605.88</v>
      </c>
      <c r="R20" t="n">
        <v>31.77</v>
      </c>
      <c r="S20" t="n">
        <v>21.88</v>
      </c>
      <c r="T20" t="n">
        <v>3895.76</v>
      </c>
      <c r="U20" t="n">
        <v>0.6899999999999999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201.7656467646183</v>
      </c>
      <c r="AB20" t="n">
        <v>276.0646591753386</v>
      </c>
      <c r="AC20" t="n">
        <v>249.7174355629078</v>
      </c>
      <c r="AD20" t="n">
        <v>201765.6467646183</v>
      </c>
      <c r="AE20" t="n">
        <v>276064.6591753386</v>
      </c>
      <c r="AF20" t="n">
        <v>4.273178492973125e-06</v>
      </c>
      <c r="AG20" t="n">
        <v>6.6796875</v>
      </c>
      <c r="AH20" t="n">
        <v>249717.4355629078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9.802099999999999</v>
      </c>
      <c r="E21" t="n">
        <v>10.2</v>
      </c>
      <c r="F21" t="n">
        <v>7.29</v>
      </c>
      <c r="G21" t="n">
        <v>36.43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10</v>
      </c>
      <c r="N21" t="n">
        <v>38.75</v>
      </c>
      <c r="O21" t="n">
        <v>24029.48</v>
      </c>
      <c r="P21" t="n">
        <v>84.41</v>
      </c>
      <c r="Q21" t="n">
        <v>605.85</v>
      </c>
      <c r="R21" t="n">
        <v>31.28</v>
      </c>
      <c r="S21" t="n">
        <v>21.88</v>
      </c>
      <c r="T21" t="n">
        <v>3655.05</v>
      </c>
      <c r="U21" t="n">
        <v>0.7</v>
      </c>
      <c r="V21" t="n">
        <v>0.85</v>
      </c>
      <c r="W21" t="n">
        <v>1.01</v>
      </c>
      <c r="X21" t="n">
        <v>0.23</v>
      </c>
      <c r="Y21" t="n">
        <v>1</v>
      </c>
      <c r="Z21" t="n">
        <v>10</v>
      </c>
      <c r="AA21" t="n">
        <v>200.6744012555344</v>
      </c>
      <c r="AB21" t="n">
        <v>274.5715689274565</v>
      </c>
      <c r="AC21" t="n">
        <v>248.3668437527179</v>
      </c>
      <c r="AD21" t="n">
        <v>200674.4012555344</v>
      </c>
      <c r="AE21" t="n">
        <v>274571.5689274565</v>
      </c>
      <c r="AF21" t="n">
        <v>4.296365128007617e-06</v>
      </c>
      <c r="AG21" t="n">
        <v>6.640625</v>
      </c>
      <c r="AH21" t="n">
        <v>248366.8437527179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9.876799999999999</v>
      </c>
      <c r="E22" t="n">
        <v>10.12</v>
      </c>
      <c r="F22" t="n">
        <v>7.25</v>
      </c>
      <c r="G22" t="n">
        <v>39.53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9</v>
      </c>
      <c r="N22" t="n">
        <v>38.89</v>
      </c>
      <c r="O22" t="n">
        <v>24076.95</v>
      </c>
      <c r="P22" t="n">
        <v>83.22</v>
      </c>
      <c r="Q22" t="n">
        <v>605.86</v>
      </c>
      <c r="R22" t="n">
        <v>29.98</v>
      </c>
      <c r="S22" t="n">
        <v>21.88</v>
      </c>
      <c r="T22" t="n">
        <v>3009.59</v>
      </c>
      <c r="U22" t="n">
        <v>0.73</v>
      </c>
      <c r="V22" t="n">
        <v>0.85</v>
      </c>
      <c r="W22" t="n">
        <v>1.01</v>
      </c>
      <c r="X22" t="n">
        <v>0.19</v>
      </c>
      <c r="Y22" t="n">
        <v>1</v>
      </c>
      <c r="Z22" t="n">
        <v>10</v>
      </c>
      <c r="AA22" t="n">
        <v>187.4973398384529</v>
      </c>
      <c r="AB22" t="n">
        <v>256.5421321656933</v>
      </c>
      <c r="AC22" t="n">
        <v>232.0581111310181</v>
      </c>
      <c r="AD22" t="n">
        <v>187497.3398384529</v>
      </c>
      <c r="AE22" t="n">
        <v>256542.1321656932</v>
      </c>
      <c r="AF22" t="n">
        <v>4.329106935891863e-06</v>
      </c>
      <c r="AG22" t="n">
        <v>6.588541666666667</v>
      </c>
      <c r="AH22" t="n">
        <v>232058.1111310181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9.8619</v>
      </c>
      <c r="E23" t="n">
        <v>10.14</v>
      </c>
      <c r="F23" t="n">
        <v>7.26</v>
      </c>
      <c r="G23" t="n">
        <v>39.61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9</v>
      </c>
      <c r="N23" t="n">
        <v>39.02</v>
      </c>
      <c r="O23" t="n">
        <v>24124.47</v>
      </c>
      <c r="P23" t="n">
        <v>82.40000000000001</v>
      </c>
      <c r="Q23" t="n">
        <v>605.86</v>
      </c>
      <c r="R23" t="n">
        <v>30.53</v>
      </c>
      <c r="S23" t="n">
        <v>21.88</v>
      </c>
      <c r="T23" t="n">
        <v>3287.12</v>
      </c>
      <c r="U23" t="n">
        <v>0.72</v>
      </c>
      <c r="V23" t="n">
        <v>0.85</v>
      </c>
      <c r="W23" t="n">
        <v>1.01</v>
      </c>
      <c r="X23" t="n">
        <v>0.2</v>
      </c>
      <c r="Y23" t="n">
        <v>1</v>
      </c>
      <c r="Z23" t="n">
        <v>10</v>
      </c>
      <c r="AA23" t="n">
        <v>199.0900172469446</v>
      </c>
      <c r="AB23" t="n">
        <v>272.4037448288158</v>
      </c>
      <c r="AC23" t="n">
        <v>246.4059137434904</v>
      </c>
      <c r="AD23" t="n">
        <v>199090.0172469446</v>
      </c>
      <c r="AE23" t="n">
        <v>272403.7448288157</v>
      </c>
      <c r="AF23" t="n">
        <v>4.322576106742262e-06</v>
      </c>
      <c r="AG23" t="n">
        <v>6.6015625</v>
      </c>
      <c r="AH23" t="n">
        <v>246405.9137434904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9.925000000000001</v>
      </c>
      <c r="E24" t="n">
        <v>10.08</v>
      </c>
      <c r="F24" t="n">
        <v>7.23</v>
      </c>
      <c r="G24" t="n">
        <v>43.41</v>
      </c>
      <c r="H24" t="n">
        <v>0.59</v>
      </c>
      <c r="I24" t="n">
        <v>10</v>
      </c>
      <c r="J24" t="n">
        <v>194.09</v>
      </c>
      <c r="K24" t="n">
        <v>53.44</v>
      </c>
      <c r="L24" t="n">
        <v>6.5</v>
      </c>
      <c r="M24" t="n">
        <v>8</v>
      </c>
      <c r="N24" t="n">
        <v>39.16</v>
      </c>
      <c r="O24" t="n">
        <v>24172.03</v>
      </c>
      <c r="P24" t="n">
        <v>81.40000000000001</v>
      </c>
      <c r="Q24" t="n">
        <v>605.84</v>
      </c>
      <c r="R24" t="n">
        <v>29.8</v>
      </c>
      <c r="S24" t="n">
        <v>21.88</v>
      </c>
      <c r="T24" t="n">
        <v>2925</v>
      </c>
      <c r="U24" t="n">
        <v>0.73</v>
      </c>
      <c r="V24" t="n">
        <v>0.85</v>
      </c>
      <c r="W24" t="n">
        <v>1</v>
      </c>
      <c r="X24" t="n">
        <v>0.18</v>
      </c>
      <c r="Y24" t="n">
        <v>1</v>
      </c>
      <c r="Z24" t="n">
        <v>10</v>
      </c>
      <c r="AA24" t="n">
        <v>186.1355585991805</v>
      </c>
      <c r="AB24" t="n">
        <v>254.6788829965734</v>
      </c>
      <c r="AC24" t="n">
        <v>230.3726878475118</v>
      </c>
      <c r="AD24" t="n">
        <v>186135.5585991805</v>
      </c>
      <c r="AE24" t="n">
        <v>254678.8829965734</v>
      </c>
      <c r="AF24" t="n">
        <v>4.350233510724804e-06</v>
      </c>
      <c r="AG24" t="n">
        <v>6.5625</v>
      </c>
      <c r="AH24" t="n">
        <v>230372.6878475118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9.9239</v>
      </c>
      <c r="E25" t="n">
        <v>10.08</v>
      </c>
      <c r="F25" t="n">
        <v>7.24</v>
      </c>
      <c r="G25" t="n">
        <v>43.41</v>
      </c>
      <c r="H25" t="n">
        <v>0.62</v>
      </c>
      <c r="I25" t="n">
        <v>10</v>
      </c>
      <c r="J25" t="n">
        <v>194.48</v>
      </c>
      <c r="K25" t="n">
        <v>53.44</v>
      </c>
      <c r="L25" t="n">
        <v>6.75</v>
      </c>
      <c r="M25" t="n">
        <v>8</v>
      </c>
      <c r="N25" t="n">
        <v>39.29</v>
      </c>
      <c r="O25" t="n">
        <v>24219.63</v>
      </c>
      <c r="P25" t="n">
        <v>80.26000000000001</v>
      </c>
      <c r="Q25" t="n">
        <v>605.84</v>
      </c>
      <c r="R25" t="n">
        <v>29.66</v>
      </c>
      <c r="S25" t="n">
        <v>21.88</v>
      </c>
      <c r="T25" t="n">
        <v>2855.24</v>
      </c>
      <c r="U25" t="n">
        <v>0.74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  <c r="AA25" t="n">
        <v>185.5429034174828</v>
      </c>
      <c r="AB25" t="n">
        <v>253.8679860308738</v>
      </c>
      <c r="AC25" t="n">
        <v>229.6391817501173</v>
      </c>
      <c r="AD25" t="n">
        <v>185542.9034174829</v>
      </c>
      <c r="AE25" t="n">
        <v>253867.9860308738</v>
      </c>
      <c r="AF25" t="n">
        <v>4.349751368975504e-06</v>
      </c>
      <c r="AG25" t="n">
        <v>6.5625</v>
      </c>
      <c r="AH25" t="n">
        <v>229639.1817501173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9.925599999999999</v>
      </c>
      <c r="E26" t="n">
        <v>10.07</v>
      </c>
      <c r="F26" t="n">
        <v>7.23</v>
      </c>
      <c r="G26" t="n">
        <v>43.41</v>
      </c>
      <c r="H26" t="n">
        <v>0.64</v>
      </c>
      <c r="I26" t="n">
        <v>10</v>
      </c>
      <c r="J26" t="n">
        <v>194.86</v>
      </c>
      <c r="K26" t="n">
        <v>53.44</v>
      </c>
      <c r="L26" t="n">
        <v>7</v>
      </c>
      <c r="M26" t="n">
        <v>8</v>
      </c>
      <c r="N26" t="n">
        <v>39.43</v>
      </c>
      <c r="O26" t="n">
        <v>24267.28</v>
      </c>
      <c r="P26" t="n">
        <v>78.83</v>
      </c>
      <c r="Q26" t="n">
        <v>605.84</v>
      </c>
      <c r="R26" t="n">
        <v>29.65</v>
      </c>
      <c r="S26" t="n">
        <v>21.88</v>
      </c>
      <c r="T26" t="n">
        <v>2851.3</v>
      </c>
      <c r="U26" t="n">
        <v>0.74</v>
      </c>
      <c r="V26" t="n">
        <v>0.86</v>
      </c>
      <c r="W26" t="n">
        <v>1</v>
      </c>
      <c r="X26" t="n">
        <v>0.18</v>
      </c>
      <c r="Y26" t="n">
        <v>1</v>
      </c>
      <c r="Z26" t="n">
        <v>10</v>
      </c>
      <c r="AA26" t="n">
        <v>184.7226796292382</v>
      </c>
      <c r="AB26" t="n">
        <v>252.7457196580783</v>
      </c>
      <c r="AC26" t="n">
        <v>228.6240229048303</v>
      </c>
      <c r="AD26" t="n">
        <v>184722.6796292382</v>
      </c>
      <c r="AE26" t="n">
        <v>252745.7196580783</v>
      </c>
      <c r="AF26" t="n">
        <v>4.350496497133513e-06</v>
      </c>
      <c r="AG26" t="n">
        <v>6.555989583333333</v>
      </c>
      <c r="AH26" t="n">
        <v>228624.0229048303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9.977600000000001</v>
      </c>
      <c r="E27" t="n">
        <v>10.02</v>
      </c>
      <c r="F27" t="n">
        <v>7.22</v>
      </c>
      <c r="G27" t="n">
        <v>48.13</v>
      </c>
      <c r="H27" t="n">
        <v>0.66</v>
      </c>
      <c r="I27" t="n">
        <v>9</v>
      </c>
      <c r="J27" t="n">
        <v>195.25</v>
      </c>
      <c r="K27" t="n">
        <v>53.44</v>
      </c>
      <c r="L27" t="n">
        <v>7.25</v>
      </c>
      <c r="M27" t="n">
        <v>7</v>
      </c>
      <c r="N27" t="n">
        <v>39.57</v>
      </c>
      <c r="O27" t="n">
        <v>24314.98</v>
      </c>
      <c r="P27" t="n">
        <v>78.45999999999999</v>
      </c>
      <c r="Q27" t="n">
        <v>605.84</v>
      </c>
      <c r="R27" t="n">
        <v>29.16</v>
      </c>
      <c r="S27" t="n">
        <v>21.88</v>
      </c>
      <c r="T27" t="n">
        <v>2610.21</v>
      </c>
      <c r="U27" t="n">
        <v>0.75</v>
      </c>
      <c r="V27" t="n">
        <v>0.86</v>
      </c>
      <c r="W27" t="n">
        <v>1</v>
      </c>
      <c r="X27" t="n">
        <v>0.16</v>
      </c>
      <c r="Y27" t="n">
        <v>1</v>
      </c>
      <c r="Z27" t="n">
        <v>10</v>
      </c>
      <c r="AA27" t="n">
        <v>184.1742151153465</v>
      </c>
      <c r="AB27" t="n">
        <v>251.9952863136255</v>
      </c>
      <c r="AC27" t="n">
        <v>227.945209865532</v>
      </c>
      <c r="AD27" t="n">
        <v>184174.2151153465</v>
      </c>
      <c r="AE27" t="n">
        <v>251995.2863136255</v>
      </c>
      <c r="AF27" t="n">
        <v>4.373288652554943e-06</v>
      </c>
      <c r="AG27" t="n">
        <v>6.5234375</v>
      </c>
      <c r="AH27" t="n">
        <v>227945.209865532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9.9748</v>
      </c>
      <c r="E28" t="n">
        <v>10.03</v>
      </c>
      <c r="F28" t="n">
        <v>7.22</v>
      </c>
      <c r="G28" t="n">
        <v>48.14</v>
      </c>
      <c r="H28" t="n">
        <v>0.68</v>
      </c>
      <c r="I28" t="n">
        <v>9</v>
      </c>
      <c r="J28" t="n">
        <v>195.64</v>
      </c>
      <c r="K28" t="n">
        <v>53.44</v>
      </c>
      <c r="L28" t="n">
        <v>7.5</v>
      </c>
      <c r="M28" t="n">
        <v>7</v>
      </c>
      <c r="N28" t="n">
        <v>39.7</v>
      </c>
      <c r="O28" t="n">
        <v>24362.73</v>
      </c>
      <c r="P28" t="n">
        <v>77.52</v>
      </c>
      <c r="Q28" t="n">
        <v>605.91</v>
      </c>
      <c r="R28" t="n">
        <v>29.22</v>
      </c>
      <c r="S28" t="n">
        <v>21.88</v>
      </c>
      <c r="T28" t="n">
        <v>2639.63</v>
      </c>
      <c r="U28" t="n">
        <v>0.75</v>
      </c>
      <c r="V28" t="n">
        <v>0.86</v>
      </c>
      <c r="W28" t="n">
        <v>1.01</v>
      </c>
      <c r="X28" t="n">
        <v>0.16</v>
      </c>
      <c r="Y28" t="n">
        <v>1</v>
      </c>
      <c r="Z28" t="n">
        <v>10</v>
      </c>
      <c r="AA28" t="n">
        <v>183.6785304357397</v>
      </c>
      <c r="AB28" t="n">
        <v>251.3170686669231</v>
      </c>
      <c r="AC28" t="n">
        <v>227.3317203591462</v>
      </c>
      <c r="AD28" t="n">
        <v>183678.5304357397</v>
      </c>
      <c r="AE28" t="n">
        <v>251317.0686669231</v>
      </c>
      <c r="AF28" t="n">
        <v>4.372061382647635e-06</v>
      </c>
      <c r="AG28" t="n">
        <v>6.529947916666667</v>
      </c>
      <c r="AH28" t="n">
        <v>227331.7203591462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9.9657</v>
      </c>
      <c r="E29" t="n">
        <v>10.03</v>
      </c>
      <c r="F29" t="n">
        <v>7.23</v>
      </c>
      <c r="G29" t="n">
        <v>48.21</v>
      </c>
      <c r="H29" t="n">
        <v>0.7</v>
      </c>
      <c r="I29" t="n">
        <v>9</v>
      </c>
      <c r="J29" t="n">
        <v>196.03</v>
      </c>
      <c r="K29" t="n">
        <v>53.44</v>
      </c>
      <c r="L29" t="n">
        <v>7.75</v>
      </c>
      <c r="M29" t="n">
        <v>5</v>
      </c>
      <c r="N29" t="n">
        <v>39.84</v>
      </c>
      <c r="O29" t="n">
        <v>24410.52</v>
      </c>
      <c r="P29" t="n">
        <v>76.61</v>
      </c>
      <c r="Q29" t="n">
        <v>605.84</v>
      </c>
      <c r="R29" t="n">
        <v>29.54</v>
      </c>
      <c r="S29" t="n">
        <v>21.88</v>
      </c>
      <c r="T29" t="n">
        <v>2800.26</v>
      </c>
      <c r="U29" t="n">
        <v>0.74</v>
      </c>
      <c r="V29" t="n">
        <v>0.86</v>
      </c>
      <c r="W29" t="n">
        <v>1.01</v>
      </c>
      <c r="X29" t="n">
        <v>0.17</v>
      </c>
      <c r="Y29" t="n">
        <v>1</v>
      </c>
      <c r="Z29" t="n">
        <v>10</v>
      </c>
      <c r="AA29" t="n">
        <v>183.262337619327</v>
      </c>
      <c r="AB29" t="n">
        <v>250.7476152943763</v>
      </c>
      <c r="AC29" t="n">
        <v>226.8166148172423</v>
      </c>
      <c r="AD29" t="n">
        <v>183262.337619327</v>
      </c>
      <c r="AE29" t="n">
        <v>250747.6152943763</v>
      </c>
      <c r="AF29" t="n">
        <v>4.368072755448884e-06</v>
      </c>
      <c r="AG29" t="n">
        <v>6.529947916666667</v>
      </c>
      <c r="AH29" t="n">
        <v>226816.6148172423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10.0348</v>
      </c>
      <c r="E30" t="n">
        <v>9.970000000000001</v>
      </c>
      <c r="F30" t="n">
        <v>7.2</v>
      </c>
      <c r="G30" t="n">
        <v>53.99</v>
      </c>
      <c r="H30" t="n">
        <v>0.72</v>
      </c>
      <c r="I30" t="n">
        <v>8</v>
      </c>
      <c r="J30" t="n">
        <v>196.41</v>
      </c>
      <c r="K30" t="n">
        <v>53.44</v>
      </c>
      <c r="L30" t="n">
        <v>8</v>
      </c>
      <c r="M30" t="n">
        <v>4</v>
      </c>
      <c r="N30" t="n">
        <v>39.98</v>
      </c>
      <c r="O30" t="n">
        <v>24458.36</v>
      </c>
      <c r="P30" t="n">
        <v>76.14</v>
      </c>
      <c r="Q30" t="n">
        <v>605.88</v>
      </c>
      <c r="R30" t="n">
        <v>28.44</v>
      </c>
      <c r="S30" t="n">
        <v>21.88</v>
      </c>
      <c r="T30" t="n">
        <v>2256.27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182.3467487184686</v>
      </c>
      <c r="AB30" t="n">
        <v>249.494866167291</v>
      </c>
      <c r="AC30" t="n">
        <v>225.6834263086011</v>
      </c>
      <c r="AD30" t="n">
        <v>182346.7487184686</v>
      </c>
      <c r="AE30" t="n">
        <v>249494.866167291</v>
      </c>
      <c r="AF30" t="n">
        <v>4.398360023518516e-06</v>
      </c>
      <c r="AG30" t="n">
        <v>6.490885416666667</v>
      </c>
      <c r="AH30" t="n">
        <v>225683.4263086011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10.0368</v>
      </c>
      <c r="E31" t="n">
        <v>9.960000000000001</v>
      </c>
      <c r="F31" t="n">
        <v>7.2</v>
      </c>
      <c r="G31" t="n">
        <v>53.98</v>
      </c>
      <c r="H31" t="n">
        <v>0.74</v>
      </c>
      <c r="I31" t="n">
        <v>8</v>
      </c>
      <c r="J31" t="n">
        <v>196.8</v>
      </c>
      <c r="K31" t="n">
        <v>53.44</v>
      </c>
      <c r="L31" t="n">
        <v>8.25</v>
      </c>
      <c r="M31" t="n">
        <v>3</v>
      </c>
      <c r="N31" t="n">
        <v>40.12</v>
      </c>
      <c r="O31" t="n">
        <v>24506.24</v>
      </c>
      <c r="P31" t="n">
        <v>74.90000000000001</v>
      </c>
      <c r="Q31" t="n">
        <v>605.84</v>
      </c>
      <c r="R31" t="n">
        <v>28.33</v>
      </c>
      <c r="S31" t="n">
        <v>21.88</v>
      </c>
      <c r="T31" t="n">
        <v>2201.57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181.6625745981393</v>
      </c>
      <c r="AB31" t="n">
        <v>248.558748952225</v>
      </c>
      <c r="AC31" t="n">
        <v>224.836650806692</v>
      </c>
      <c r="AD31" t="n">
        <v>181662.5745981393</v>
      </c>
      <c r="AE31" t="n">
        <v>248558.748952225</v>
      </c>
      <c r="AF31" t="n">
        <v>4.399236644880878e-06</v>
      </c>
      <c r="AG31" t="n">
        <v>6.484375</v>
      </c>
      <c r="AH31" t="n">
        <v>224836.650806692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10.0388</v>
      </c>
      <c r="E32" t="n">
        <v>9.960000000000001</v>
      </c>
      <c r="F32" t="n">
        <v>7.2</v>
      </c>
      <c r="G32" t="n">
        <v>53.96</v>
      </c>
      <c r="H32" t="n">
        <v>0.77</v>
      </c>
      <c r="I32" t="n">
        <v>8</v>
      </c>
      <c r="J32" t="n">
        <v>197.19</v>
      </c>
      <c r="K32" t="n">
        <v>53.44</v>
      </c>
      <c r="L32" t="n">
        <v>8.5</v>
      </c>
      <c r="M32" t="n">
        <v>2</v>
      </c>
      <c r="N32" t="n">
        <v>40.26</v>
      </c>
      <c r="O32" t="n">
        <v>24554.18</v>
      </c>
      <c r="P32" t="n">
        <v>74.91</v>
      </c>
      <c r="Q32" t="n">
        <v>605.84</v>
      </c>
      <c r="R32" t="n">
        <v>28.31</v>
      </c>
      <c r="S32" t="n">
        <v>21.88</v>
      </c>
      <c r="T32" t="n">
        <v>2191.93</v>
      </c>
      <c r="U32" t="n">
        <v>0.77</v>
      </c>
      <c r="V32" t="n">
        <v>0.86</v>
      </c>
      <c r="W32" t="n">
        <v>1.01</v>
      </c>
      <c r="X32" t="n">
        <v>0.14</v>
      </c>
      <c r="Y32" t="n">
        <v>1</v>
      </c>
      <c r="Z32" t="n">
        <v>10</v>
      </c>
      <c r="AA32" t="n">
        <v>181.6562887617861</v>
      </c>
      <c r="AB32" t="n">
        <v>248.550148393615</v>
      </c>
      <c r="AC32" t="n">
        <v>224.8288710733248</v>
      </c>
      <c r="AD32" t="n">
        <v>181656.2887617861</v>
      </c>
      <c r="AE32" t="n">
        <v>248550.148393615</v>
      </c>
      <c r="AF32" t="n">
        <v>4.400113266243241e-06</v>
      </c>
      <c r="AG32" t="n">
        <v>6.484375</v>
      </c>
      <c r="AH32" t="n">
        <v>224828.8710733248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10.0371</v>
      </c>
      <c r="E33" t="n">
        <v>9.960000000000001</v>
      </c>
      <c r="F33" t="n">
        <v>7.2</v>
      </c>
      <c r="G33" t="n">
        <v>53.98</v>
      </c>
      <c r="H33" t="n">
        <v>0.79</v>
      </c>
      <c r="I33" t="n">
        <v>8</v>
      </c>
      <c r="J33" t="n">
        <v>197.58</v>
      </c>
      <c r="K33" t="n">
        <v>53.44</v>
      </c>
      <c r="L33" t="n">
        <v>8.75</v>
      </c>
      <c r="M33" t="n">
        <v>1</v>
      </c>
      <c r="N33" t="n">
        <v>40.39</v>
      </c>
      <c r="O33" t="n">
        <v>24602.15</v>
      </c>
      <c r="P33" t="n">
        <v>74.70999999999999</v>
      </c>
      <c r="Q33" t="n">
        <v>605.86</v>
      </c>
      <c r="R33" t="n">
        <v>28.35</v>
      </c>
      <c r="S33" t="n">
        <v>21.88</v>
      </c>
      <c r="T33" t="n">
        <v>2213.17</v>
      </c>
      <c r="U33" t="n">
        <v>0.77</v>
      </c>
      <c r="V33" t="n">
        <v>0.86</v>
      </c>
      <c r="W33" t="n">
        <v>1</v>
      </c>
      <c r="X33" t="n">
        <v>0.14</v>
      </c>
      <c r="Y33" t="n">
        <v>1</v>
      </c>
      <c r="Z33" t="n">
        <v>10</v>
      </c>
      <c r="AA33" t="n">
        <v>181.5578032594389</v>
      </c>
      <c r="AB33" t="n">
        <v>248.4153961844299</v>
      </c>
      <c r="AC33" t="n">
        <v>224.7069794258583</v>
      </c>
      <c r="AD33" t="n">
        <v>181557.8032594389</v>
      </c>
      <c r="AE33" t="n">
        <v>248415.3961844299</v>
      </c>
      <c r="AF33" t="n">
        <v>4.399368138085233e-06</v>
      </c>
      <c r="AG33" t="n">
        <v>6.484375</v>
      </c>
      <c r="AH33" t="n">
        <v>224706.9794258584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10.0371</v>
      </c>
      <c r="E34" t="n">
        <v>9.960000000000001</v>
      </c>
      <c r="F34" t="n">
        <v>7.2</v>
      </c>
      <c r="G34" t="n">
        <v>53.98</v>
      </c>
      <c r="H34" t="n">
        <v>0.8100000000000001</v>
      </c>
      <c r="I34" t="n">
        <v>8</v>
      </c>
      <c r="J34" t="n">
        <v>197.97</v>
      </c>
      <c r="K34" t="n">
        <v>53.44</v>
      </c>
      <c r="L34" t="n">
        <v>9</v>
      </c>
      <c r="M34" t="n">
        <v>0</v>
      </c>
      <c r="N34" t="n">
        <v>40.53</v>
      </c>
      <c r="O34" t="n">
        <v>24650.18</v>
      </c>
      <c r="P34" t="n">
        <v>74.73</v>
      </c>
      <c r="Q34" t="n">
        <v>605.86</v>
      </c>
      <c r="R34" t="n">
        <v>28.3</v>
      </c>
      <c r="S34" t="n">
        <v>21.88</v>
      </c>
      <c r="T34" t="n">
        <v>2184.42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  <c r="AA34" t="n">
        <v>181.5686469464939</v>
      </c>
      <c r="AB34" t="n">
        <v>248.4302329954481</v>
      </c>
      <c r="AC34" t="n">
        <v>224.7204002324566</v>
      </c>
      <c r="AD34" t="n">
        <v>181568.6469464939</v>
      </c>
      <c r="AE34" t="n">
        <v>248430.2329954481</v>
      </c>
      <c r="AF34" t="n">
        <v>4.399368138085233e-06</v>
      </c>
      <c r="AG34" t="n">
        <v>6.484375</v>
      </c>
      <c r="AH34" t="n">
        <v>224720.4002324566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8.5533</v>
      </c>
      <c r="E2" t="n">
        <v>11.69</v>
      </c>
      <c r="F2" t="n">
        <v>8.220000000000001</v>
      </c>
      <c r="G2" t="n">
        <v>8.51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78.79000000000001</v>
      </c>
      <c r="Q2" t="n">
        <v>605.9299999999999</v>
      </c>
      <c r="R2" t="n">
        <v>60.11</v>
      </c>
      <c r="S2" t="n">
        <v>21.88</v>
      </c>
      <c r="T2" t="n">
        <v>17839.76</v>
      </c>
      <c r="U2" t="n">
        <v>0.36</v>
      </c>
      <c r="V2" t="n">
        <v>0.75</v>
      </c>
      <c r="W2" t="n">
        <v>1.09</v>
      </c>
      <c r="X2" t="n">
        <v>1.16</v>
      </c>
      <c r="Y2" t="n">
        <v>1</v>
      </c>
      <c r="Z2" t="n">
        <v>10</v>
      </c>
      <c r="AA2" t="n">
        <v>205.2232849012322</v>
      </c>
      <c r="AB2" t="n">
        <v>280.7955522140801</v>
      </c>
      <c r="AC2" t="n">
        <v>253.9968188098836</v>
      </c>
      <c r="AD2" t="n">
        <v>205223.2849012322</v>
      </c>
      <c r="AE2" t="n">
        <v>280795.5522140801</v>
      </c>
      <c r="AF2" t="n">
        <v>4.364072241887826e-06</v>
      </c>
      <c r="AG2" t="n">
        <v>7.610677083333333</v>
      </c>
      <c r="AH2" t="n">
        <v>253996.8188098836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9.032999999999999</v>
      </c>
      <c r="E3" t="n">
        <v>11.07</v>
      </c>
      <c r="F3" t="n">
        <v>7.94</v>
      </c>
      <c r="G3" t="n">
        <v>10.82</v>
      </c>
      <c r="H3" t="n">
        <v>0.19</v>
      </c>
      <c r="I3" t="n">
        <v>44</v>
      </c>
      <c r="J3" t="n">
        <v>116.37</v>
      </c>
      <c r="K3" t="n">
        <v>43.4</v>
      </c>
      <c r="L3" t="n">
        <v>1.25</v>
      </c>
      <c r="M3" t="n">
        <v>42</v>
      </c>
      <c r="N3" t="n">
        <v>16.72</v>
      </c>
      <c r="O3" t="n">
        <v>14585.96</v>
      </c>
      <c r="P3" t="n">
        <v>74.83</v>
      </c>
      <c r="Q3" t="n">
        <v>605.86</v>
      </c>
      <c r="R3" t="n">
        <v>51.46</v>
      </c>
      <c r="S3" t="n">
        <v>21.88</v>
      </c>
      <c r="T3" t="n">
        <v>13588.06</v>
      </c>
      <c r="U3" t="n">
        <v>0.43</v>
      </c>
      <c r="V3" t="n">
        <v>0.78</v>
      </c>
      <c r="W3" t="n">
        <v>1.06</v>
      </c>
      <c r="X3" t="n">
        <v>0.88</v>
      </c>
      <c r="Y3" t="n">
        <v>1</v>
      </c>
      <c r="Z3" t="n">
        <v>10</v>
      </c>
      <c r="AA3" t="n">
        <v>187.3901390746024</v>
      </c>
      <c r="AB3" t="n">
        <v>256.3954553512292</v>
      </c>
      <c r="AC3" t="n">
        <v>231.9254329458643</v>
      </c>
      <c r="AD3" t="n">
        <v>187390.1390746025</v>
      </c>
      <c r="AE3" t="n">
        <v>256395.4553512292</v>
      </c>
      <c r="AF3" t="n">
        <v>4.608825197405999e-06</v>
      </c>
      <c r="AG3" t="n">
        <v>7.20703125</v>
      </c>
      <c r="AH3" t="n">
        <v>231925.4329458642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9.324299999999999</v>
      </c>
      <c r="E4" t="n">
        <v>10.72</v>
      </c>
      <c r="F4" t="n">
        <v>7.78</v>
      </c>
      <c r="G4" t="n">
        <v>12.97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72.3</v>
      </c>
      <c r="Q4" t="n">
        <v>605.88</v>
      </c>
      <c r="R4" t="n">
        <v>46.69</v>
      </c>
      <c r="S4" t="n">
        <v>21.88</v>
      </c>
      <c r="T4" t="n">
        <v>11240.27</v>
      </c>
      <c r="U4" t="n">
        <v>0.47</v>
      </c>
      <c r="V4" t="n">
        <v>0.8</v>
      </c>
      <c r="W4" t="n">
        <v>1.05</v>
      </c>
      <c r="X4" t="n">
        <v>0.72</v>
      </c>
      <c r="Y4" t="n">
        <v>1</v>
      </c>
      <c r="Z4" t="n">
        <v>10</v>
      </c>
      <c r="AA4" t="n">
        <v>183.4289811102012</v>
      </c>
      <c r="AB4" t="n">
        <v>250.9756242703822</v>
      </c>
      <c r="AC4" t="n">
        <v>227.0228629365909</v>
      </c>
      <c r="AD4" t="n">
        <v>183428.9811102012</v>
      </c>
      <c r="AE4" t="n">
        <v>250975.6242703822</v>
      </c>
      <c r="AF4" t="n">
        <v>4.75745253937482e-06</v>
      </c>
      <c r="AG4" t="n">
        <v>6.979166666666667</v>
      </c>
      <c r="AH4" t="n">
        <v>227022.8629365909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9.571899999999999</v>
      </c>
      <c r="E5" t="n">
        <v>10.45</v>
      </c>
      <c r="F5" t="n">
        <v>7.65</v>
      </c>
      <c r="G5" t="n">
        <v>15.29</v>
      </c>
      <c r="H5" t="n">
        <v>0.26</v>
      </c>
      <c r="I5" t="n">
        <v>30</v>
      </c>
      <c r="J5" t="n">
        <v>117.01</v>
      </c>
      <c r="K5" t="n">
        <v>43.4</v>
      </c>
      <c r="L5" t="n">
        <v>1.75</v>
      </c>
      <c r="M5" t="n">
        <v>28</v>
      </c>
      <c r="N5" t="n">
        <v>16.86</v>
      </c>
      <c r="O5" t="n">
        <v>14665.62</v>
      </c>
      <c r="P5" t="n">
        <v>69.83</v>
      </c>
      <c r="Q5" t="n">
        <v>605.91</v>
      </c>
      <c r="R5" t="n">
        <v>42.62</v>
      </c>
      <c r="S5" t="n">
        <v>21.88</v>
      </c>
      <c r="T5" t="n">
        <v>9237.370000000001</v>
      </c>
      <c r="U5" t="n">
        <v>0.51</v>
      </c>
      <c r="V5" t="n">
        <v>0.8100000000000001</v>
      </c>
      <c r="W5" t="n">
        <v>1.03</v>
      </c>
      <c r="X5" t="n">
        <v>0.59</v>
      </c>
      <c r="Y5" t="n">
        <v>1</v>
      </c>
      <c r="Z5" t="n">
        <v>10</v>
      </c>
      <c r="AA5" t="n">
        <v>180.2195043001032</v>
      </c>
      <c r="AB5" t="n">
        <v>246.5842765066847</v>
      </c>
      <c r="AC5" t="n">
        <v>223.0506192401639</v>
      </c>
      <c r="AD5" t="n">
        <v>180219.5043001032</v>
      </c>
      <c r="AE5" t="n">
        <v>246584.2765066847</v>
      </c>
      <c r="AF5" t="n">
        <v>4.883783228943926e-06</v>
      </c>
      <c r="AG5" t="n">
        <v>6.803385416666667</v>
      </c>
      <c r="AH5" t="n">
        <v>223050.6192401639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9.7347</v>
      </c>
      <c r="E6" t="n">
        <v>10.27</v>
      </c>
      <c r="F6" t="n">
        <v>7.57</v>
      </c>
      <c r="G6" t="n">
        <v>17.46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67.87</v>
      </c>
      <c r="Q6" t="n">
        <v>605.9</v>
      </c>
      <c r="R6" t="n">
        <v>39.93</v>
      </c>
      <c r="S6" t="n">
        <v>21.88</v>
      </c>
      <c r="T6" t="n">
        <v>7909.5</v>
      </c>
      <c r="U6" t="n">
        <v>0.55</v>
      </c>
      <c r="V6" t="n">
        <v>0.82</v>
      </c>
      <c r="W6" t="n">
        <v>1.03</v>
      </c>
      <c r="X6" t="n">
        <v>0.51</v>
      </c>
      <c r="Y6" t="n">
        <v>1</v>
      </c>
      <c r="Z6" t="n">
        <v>10</v>
      </c>
      <c r="AA6" t="n">
        <v>178.0218156881279</v>
      </c>
      <c r="AB6" t="n">
        <v>243.5773019926028</v>
      </c>
      <c r="AC6" t="n">
        <v>220.3306261533898</v>
      </c>
      <c r="AD6" t="n">
        <v>178021.8156881279</v>
      </c>
      <c r="AE6" t="n">
        <v>243577.3019926028</v>
      </c>
      <c r="AF6" t="n">
        <v>4.966847187998248e-06</v>
      </c>
      <c r="AG6" t="n">
        <v>6.686197916666667</v>
      </c>
      <c r="AH6" t="n">
        <v>220330.6261533898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9.9171</v>
      </c>
      <c r="E7" t="n">
        <v>10.08</v>
      </c>
      <c r="F7" t="n">
        <v>7.47</v>
      </c>
      <c r="G7" t="n">
        <v>20.38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65.76000000000001</v>
      </c>
      <c r="Q7" t="n">
        <v>605.9299999999999</v>
      </c>
      <c r="R7" t="n">
        <v>37.19</v>
      </c>
      <c r="S7" t="n">
        <v>21.88</v>
      </c>
      <c r="T7" t="n">
        <v>6561.62</v>
      </c>
      <c r="U7" t="n">
        <v>0.59</v>
      </c>
      <c r="V7" t="n">
        <v>0.83</v>
      </c>
      <c r="W7" t="n">
        <v>1.02</v>
      </c>
      <c r="X7" t="n">
        <v>0.42</v>
      </c>
      <c r="Y7" t="n">
        <v>1</v>
      </c>
      <c r="Z7" t="n">
        <v>10</v>
      </c>
      <c r="AA7" t="n">
        <v>164.7214035427732</v>
      </c>
      <c r="AB7" t="n">
        <v>225.379091322566</v>
      </c>
      <c r="AC7" t="n">
        <v>203.8692271683465</v>
      </c>
      <c r="AD7" t="n">
        <v>164721.4035427732</v>
      </c>
      <c r="AE7" t="n">
        <v>225379.091322566</v>
      </c>
      <c r="AF7" t="n">
        <v>5.059911476275327e-06</v>
      </c>
      <c r="AG7" t="n">
        <v>6.5625</v>
      </c>
      <c r="AH7" t="n">
        <v>203869.2271683465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10.0014</v>
      </c>
      <c r="E8" t="n">
        <v>10</v>
      </c>
      <c r="F8" t="n">
        <v>7.44</v>
      </c>
      <c r="G8" t="n">
        <v>22.31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18</v>
      </c>
      <c r="N8" t="n">
        <v>17.08</v>
      </c>
      <c r="O8" t="n">
        <v>14785.31</v>
      </c>
      <c r="P8" t="n">
        <v>64.29000000000001</v>
      </c>
      <c r="Q8" t="n">
        <v>605.84</v>
      </c>
      <c r="R8" t="n">
        <v>35.83</v>
      </c>
      <c r="S8" t="n">
        <v>21.88</v>
      </c>
      <c r="T8" t="n">
        <v>5894.08</v>
      </c>
      <c r="U8" t="n">
        <v>0.61</v>
      </c>
      <c r="V8" t="n">
        <v>0.83</v>
      </c>
      <c r="W8" t="n">
        <v>1.02</v>
      </c>
      <c r="X8" t="n">
        <v>0.38</v>
      </c>
      <c r="Y8" t="n">
        <v>1</v>
      </c>
      <c r="Z8" t="n">
        <v>10</v>
      </c>
      <c r="AA8" t="n">
        <v>163.4276571660701</v>
      </c>
      <c r="AB8" t="n">
        <v>223.6089304538998</v>
      </c>
      <c r="AC8" t="n">
        <v>202.2680079685489</v>
      </c>
      <c r="AD8" t="n">
        <v>163427.6571660701</v>
      </c>
      <c r="AE8" t="n">
        <v>223608.9304538998</v>
      </c>
      <c r="AF8" t="n">
        <v>5.102923096350754e-06</v>
      </c>
      <c r="AG8" t="n">
        <v>6.510416666666667</v>
      </c>
      <c r="AH8" t="n">
        <v>202268.0079685489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10.0985</v>
      </c>
      <c r="E9" t="n">
        <v>9.9</v>
      </c>
      <c r="F9" t="n">
        <v>7.39</v>
      </c>
      <c r="G9" t="n">
        <v>24.63</v>
      </c>
      <c r="H9" t="n">
        <v>0.41</v>
      </c>
      <c r="I9" t="n">
        <v>18</v>
      </c>
      <c r="J9" t="n">
        <v>118.31</v>
      </c>
      <c r="K9" t="n">
        <v>43.4</v>
      </c>
      <c r="L9" t="n">
        <v>2.75</v>
      </c>
      <c r="M9" t="n">
        <v>16</v>
      </c>
      <c r="N9" t="n">
        <v>17.16</v>
      </c>
      <c r="O9" t="n">
        <v>14825.26</v>
      </c>
      <c r="P9" t="n">
        <v>61.8</v>
      </c>
      <c r="Q9" t="n">
        <v>605.98</v>
      </c>
      <c r="R9" t="n">
        <v>34.55</v>
      </c>
      <c r="S9" t="n">
        <v>21.88</v>
      </c>
      <c r="T9" t="n">
        <v>5261.24</v>
      </c>
      <c r="U9" t="n">
        <v>0.63</v>
      </c>
      <c r="V9" t="n">
        <v>0.84</v>
      </c>
      <c r="W9" t="n">
        <v>1.01</v>
      </c>
      <c r="X9" t="n">
        <v>0.33</v>
      </c>
      <c r="Y9" t="n">
        <v>1</v>
      </c>
      <c r="Z9" t="n">
        <v>10</v>
      </c>
      <c r="AA9" t="n">
        <v>161.3332217114092</v>
      </c>
      <c r="AB9" t="n">
        <v>220.7432314648632</v>
      </c>
      <c r="AC9" t="n">
        <v>199.6758072689912</v>
      </c>
      <c r="AD9" t="n">
        <v>161333.2217114092</v>
      </c>
      <c r="AE9" t="n">
        <v>220743.2314648632</v>
      </c>
      <c r="AF9" t="n">
        <v>5.152465543673694e-06</v>
      </c>
      <c r="AG9" t="n">
        <v>6.4453125</v>
      </c>
      <c r="AH9" t="n">
        <v>199675.8072689912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10.1695</v>
      </c>
      <c r="E10" t="n">
        <v>9.83</v>
      </c>
      <c r="F10" t="n">
        <v>7.37</v>
      </c>
      <c r="G10" t="n">
        <v>27.63</v>
      </c>
      <c r="H10" t="n">
        <v>0.45</v>
      </c>
      <c r="I10" t="n">
        <v>16</v>
      </c>
      <c r="J10" t="n">
        <v>118.63</v>
      </c>
      <c r="K10" t="n">
        <v>43.4</v>
      </c>
      <c r="L10" t="n">
        <v>3</v>
      </c>
      <c r="M10" t="n">
        <v>14</v>
      </c>
      <c r="N10" t="n">
        <v>17.23</v>
      </c>
      <c r="O10" t="n">
        <v>14865.24</v>
      </c>
      <c r="P10" t="n">
        <v>60.74</v>
      </c>
      <c r="Q10" t="n">
        <v>605.98</v>
      </c>
      <c r="R10" t="n">
        <v>33.9</v>
      </c>
      <c r="S10" t="n">
        <v>21.88</v>
      </c>
      <c r="T10" t="n">
        <v>4947.96</v>
      </c>
      <c r="U10" t="n">
        <v>0.65</v>
      </c>
      <c r="V10" t="n">
        <v>0.84</v>
      </c>
      <c r="W10" t="n">
        <v>1.01</v>
      </c>
      <c r="X10" t="n">
        <v>0.31</v>
      </c>
      <c r="Y10" t="n">
        <v>1</v>
      </c>
      <c r="Z10" t="n">
        <v>10</v>
      </c>
      <c r="AA10" t="n">
        <v>160.3898705408746</v>
      </c>
      <c r="AB10" t="n">
        <v>219.452496775622</v>
      </c>
      <c r="AC10" t="n">
        <v>198.5082584869332</v>
      </c>
      <c r="AD10" t="n">
        <v>160389.8705408746</v>
      </c>
      <c r="AE10" t="n">
        <v>219452.496775622</v>
      </c>
      <c r="AF10" t="n">
        <v>5.18869122606225e-06</v>
      </c>
      <c r="AG10" t="n">
        <v>6.399739583333333</v>
      </c>
      <c r="AH10" t="n">
        <v>198508.2584869332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10.281</v>
      </c>
      <c r="E11" t="n">
        <v>9.73</v>
      </c>
      <c r="F11" t="n">
        <v>7.31</v>
      </c>
      <c r="G11" t="n">
        <v>31.32</v>
      </c>
      <c r="H11" t="n">
        <v>0.48</v>
      </c>
      <c r="I11" t="n">
        <v>14</v>
      </c>
      <c r="J11" t="n">
        <v>118.96</v>
      </c>
      <c r="K11" t="n">
        <v>43.4</v>
      </c>
      <c r="L11" t="n">
        <v>3.25</v>
      </c>
      <c r="M11" t="n">
        <v>11</v>
      </c>
      <c r="N11" t="n">
        <v>17.31</v>
      </c>
      <c r="O11" t="n">
        <v>14905.25</v>
      </c>
      <c r="P11" t="n">
        <v>58.45</v>
      </c>
      <c r="Q11" t="n">
        <v>605.84</v>
      </c>
      <c r="R11" t="n">
        <v>32.08</v>
      </c>
      <c r="S11" t="n">
        <v>21.88</v>
      </c>
      <c r="T11" t="n">
        <v>4048.94</v>
      </c>
      <c r="U11" t="n">
        <v>0.68</v>
      </c>
      <c r="V11" t="n">
        <v>0.85</v>
      </c>
      <c r="W11" t="n">
        <v>1.01</v>
      </c>
      <c r="X11" t="n">
        <v>0.25</v>
      </c>
      <c r="Y11" t="n">
        <v>1</v>
      </c>
      <c r="Z11" t="n">
        <v>10</v>
      </c>
      <c r="AA11" t="n">
        <v>158.5472539829229</v>
      </c>
      <c r="AB11" t="n">
        <v>216.9313475105284</v>
      </c>
      <c r="AC11" t="n">
        <v>196.2277241692441</v>
      </c>
      <c r="AD11" t="n">
        <v>158547.2539829229</v>
      </c>
      <c r="AE11" t="n">
        <v>216931.3475105284</v>
      </c>
      <c r="AF11" t="n">
        <v>5.245580854038645e-06</v>
      </c>
      <c r="AG11" t="n">
        <v>6.334635416666667</v>
      </c>
      <c r="AH11" t="n">
        <v>196227.7241692441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10.3022</v>
      </c>
      <c r="E12" t="n">
        <v>9.710000000000001</v>
      </c>
      <c r="F12" t="n">
        <v>7.31</v>
      </c>
      <c r="G12" t="n">
        <v>33.75</v>
      </c>
      <c r="H12" t="n">
        <v>0.52</v>
      </c>
      <c r="I12" t="n">
        <v>13</v>
      </c>
      <c r="J12" t="n">
        <v>119.28</v>
      </c>
      <c r="K12" t="n">
        <v>43.4</v>
      </c>
      <c r="L12" t="n">
        <v>3.5</v>
      </c>
      <c r="M12" t="n">
        <v>7</v>
      </c>
      <c r="N12" t="n">
        <v>17.38</v>
      </c>
      <c r="O12" t="n">
        <v>14945.29</v>
      </c>
      <c r="P12" t="n">
        <v>57.24</v>
      </c>
      <c r="Q12" t="n">
        <v>605.84</v>
      </c>
      <c r="R12" t="n">
        <v>31.83</v>
      </c>
      <c r="S12" t="n">
        <v>21.88</v>
      </c>
      <c r="T12" t="n">
        <v>3924.26</v>
      </c>
      <c r="U12" t="n">
        <v>0.6899999999999999</v>
      </c>
      <c r="V12" t="n">
        <v>0.85</v>
      </c>
      <c r="W12" t="n">
        <v>1.02</v>
      </c>
      <c r="X12" t="n">
        <v>0.25</v>
      </c>
      <c r="Y12" t="n">
        <v>1</v>
      </c>
      <c r="Z12" t="n">
        <v>10</v>
      </c>
      <c r="AA12" t="n">
        <v>157.8147308885603</v>
      </c>
      <c r="AB12" t="n">
        <v>215.9290770961838</v>
      </c>
      <c r="AC12" t="n">
        <v>195.3211090365489</v>
      </c>
      <c r="AD12" t="n">
        <v>157814.7308885603</v>
      </c>
      <c r="AE12" t="n">
        <v>215929.0770961838</v>
      </c>
      <c r="AF12" t="n">
        <v>5.25639753666734e-06</v>
      </c>
      <c r="AG12" t="n">
        <v>6.321614583333333</v>
      </c>
      <c r="AH12" t="n">
        <v>195321.1090365489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10.2919</v>
      </c>
      <c r="E13" t="n">
        <v>9.720000000000001</v>
      </c>
      <c r="F13" t="n">
        <v>7.32</v>
      </c>
      <c r="G13" t="n">
        <v>33.79</v>
      </c>
      <c r="H13" t="n">
        <v>0.55</v>
      </c>
      <c r="I13" t="n">
        <v>13</v>
      </c>
      <c r="J13" t="n">
        <v>119.61</v>
      </c>
      <c r="K13" t="n">
        <v>43.4</v>
      </c>
      <c r="L13" t="n">
        <v>3.75</v>
      </c>
      <c r="M13" t="n">
        <v>3</v>
      </c>
      <c r="N13" t="n">
        <v>17.46</v>
      </c>
      <c r="O13" t="n">
        <v>14985.35</v>
      </c>
      <c r="P13" t="n">
        <v>57.47</v>
      </c>
      <c r="Q13" t="n">
        <v>605.84</v>
      </c>
      <c r="R13" t="n">
        <v>32.04</v>
      </c>
      <c r="S13" t="n">
        <v>21.88</v>
      </c>
      <c r="T13" t="n">
        <v>4034.02</v>
      </c>
      <c r="U13" t="n">
        <v>0.68</v>
      </c>
      <c r="V13" t="n">
        <v>0.84</v>
      </c>
      <c r="W13" t="n">
        <v>1.02</v>
      </c>
      <c r="X13" t="n">
        <v>0.26</v>
      </c>
      <c r="Y13" t="n">
        <v>1</v>
      </c>
      <c r="Z13" t="n">
        <v>10</v>
      </c>
      <c r="AA13" t="n">
        <v>158.0007377114481</v>
      </c>
      <c r="AB13" t="n">
        <v>216.1835798373006</v>
      </c>
      <c r="AC13" t="n">
        <v>195.5513223932505</v>
      </c>
      <c r="AD13" t="n">
        <v>158000.7377114481</v>
      </c>
      <c r="AE13" t="n">
        <v>216183.5798373006</v>
      </c>
      <c r="AF13" t="n">
        <v>5.251142261616606e-06</v>
      </c>
      <c r="AG13" t="n">
        <v>6.328125</v>
      </c>
      <c r="AH13" t="n">
        <v>195551.3223932505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10.2957</v>
      </c>
      <c r="E14" t="n">
        <v>9.710000000000001</v>
      </c>
      <c r="F14" t="n">
        <v>7.32</v>
      </c>
      <c r="G14" t="n">
        <v>33.78</v>
      </c>
      <c r="H14" t="n">
        <v>0.59</v>
      </c>
      <c r="I14" t="n">
        <v>13</v>
      </c>
      <c r="J14" t="n">
        <v>119.93</v>
      </c>
      <c r="K14" t="n">
        <v>43.4</v>
      </c>
      <c r="L14" t="n">
        <v>4</v>
      </c>
      <c r="M14" t="n">
        <v>1</v>
      </c>
      <c r="N14" t="n">
        <v>17.53</v>
      </c>
      <c r="O14" t="n">
        <v>15025.44</v>
      </c>
      <c r="P14" t="n">
        <v>57</v>
      </c>
      <c r="Q14" t="n">
        <v>605.88</v>
      </c>
      <c r="R14" t="n">
        <v>31.84</v>
      </c>
      <c r="S14" t="n">
        <v>21.88</v>
      </c>
      <c r="T14" t="n">
        <v>3931.46</v>
      </c>
      <c r="U14" t="n">
        <v>0.6899999999999999</v>
      </c>
      <c r="V14" t="n">
        <v>0.85</v>
      </c>
      <c r="W14" t="n">
        <v>1.02</v>
      </c>
      <c r="X14" t="n">
        <v>0.26</v>
      </c>
      <c r="Y14" t="n">
        <v>1</v>
      </c>
      <c r="Z14" t="n">
        <v>10</v>
      </c>
      <c r="AA14" t="n">
        <v>157.735768143983</v>
      </c>
      <c r="AB14" t="n">
        <v>215.8210367854628</v>
      </c>
      <c r="AC14" t="n">
        <v>195.2233799414476</v>
      </c>
      <c r="AD14" t="n">
        <v>157735.768143983</v>
      </c>
      <c r="AE14" t="n">
        <v>215821.0367854628</v>
      </c>
      <c r="AF14" t="n">
        <v>5.253081100955713e-06</v>
      </c>
      <c r="AG14" t="n">
        <v>6.321614583333333</v>
      </c>
      <c r="AH14" t="n">
        <v>195223.3799414476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10.296</v>
      </c>
      <c r="E15" t="n">
        <v>9.710000000000001</v>
      </c>
      <c r="F15" t="n">
        <v>7.32</v>
      </c>
      <c r="G15" t="n">
        <v>33.77</v>
      </c>
      <c r="H15" t="n">
        <v>0.62</v>
      </c>
      <c r="I15" t="n">
        <v>13</v>
      </c>
      <c r="J15" t="n">
        <v>120.26</v>
      </c>
      <c r="K15" t="n">
        <v>43.4</v>
      </c>
      <c r="L15" t="n">
        <v>4.25</v>
      </c>
      <c r="M15" t="n">
        <v>1</v>
      </c>
      <c r="N15" t="n">
        <v>17.61</v>
      </c>
      <c r="O15" t="n">
        <v>15065.56</v>
      </c>
      <c r="P15" t="n">
        <v>56.85</v>
      </c>
      <c r="Q15" t="n">
        <v>605.88</v>
      </c>
      <c r="R15" t="n">
        <v>31.84</v>
      </c>
      <c r="S15" t="n">
        <v>21.88</v>
      </c>
      <c r="T15" t="n">
        <v>3931.47</v>
      </c>
      <c r="U15" t="n">
        <v>0.6899999999999999</v>
      </c>
      <c r="V15" t="n">
        <v>0.85</v>
      </c>
      <c r="W15" t="n">
        <v>1.02</v>
      </c>
      <c r="X15" t="n">
        <v>0.26</v>
      </c>
      <c r="Y15" t="n">
        <v>1</v>
      </c>
      <c r="Z15" t="n">
        <v>10</v>
      </c>
      <c r="AA15" t="n">
        <v>157.6551872256744</v>
      </c>
      <c r="AB15" t="n">
        <v>215.7107824180538</v>
      </c>
      <c r="AC15" t="n">
        <v>195.1236480961211</v>
      </c>
      <c r="AD15" t="n">
        <v>157655.1872256744</v>
      </c>
      <c r="AE15" t="n">
        <v>215710.7824180537</v>
      </c>
      <c r="AF15" t="n">
        <v>5.253234167219326e-06</v>
      </c>
      <c r="AG15" t="n">
        <v>6.321614583333333</v>
      </c>
      <c r="AH15" t="n">
        <v>195123.6480961211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10.2945</v>
      </c>
      <c r="E16" t="n">
        <v>9.710000000000001</v>
      </c>
      <c r="F16" t="n">
        <v>7.32</v>
      </c>
      <c r="G16" t="n">
        <v>33.78</v>
      </c>
      <c r="H16" t="n">
        <v>0.66</v>
      </c>
      <c r="I16" t="n">
        <v>13</v>
      </c>
      <c r="J16" t="n">
        <v>120.58</v>
      </c>
      <c r="K16" t="n">
        <v>43.4</v>
      </c>
      <c r="L16" t="n">
        <v>4.5</v>
      </c>
      <c r="M16" t="n">
        <v>0</v>
      </c>
      <c r="N16" t="n">
        <v>17.68</v>
      </c>
      <c r="O16" t="n">
        <v>15105.7</v>
      </c>
      <c r="P16" t="n">
        <v>57</v>
      </c>
      <c r="Q16" t="n">
        <v>605.88</v>
      </c>
      <c r="R16" t="n">
        <v>31.84</v>
      </c>
      <c r="S16" t="n">
        <v>21.88</v>
      </c>
      <c r="T16" t="n">
        <v>3934.05</v>
      </c>
      <c r="U16" t="n">
        <v>0.6899999999999999</v>
      </c>
      <c r="V16" t="n">
        <v>0.85</v>
      </c>
      <c r="W16" t="n">
        <v>1.03</v>
      </c>
      <c r="X16" t="n">
        <v>0.26</v>
      </c>
      <c r="Y16" t="n">
        <v>1</v>
      </c>
      <c r="Z16" t="n">
        <v>10</v>
      </c>
      <c r="AA16" t="n">
        <v>157.7409621212961</v>
      </c>
      <c r="AB16" t="n">
        <v>215.8281434143647</v>
      </c>
      <c r="AC16" t="n">
        <v>195.2298083236613</v>
      </c>
      <c r="AD16" t="n">
        <v>157740.9621212961</v>
      </c>
      <c r="AE16" t="n">
        <v>215828.1434143647</v>
      </c>
      <c r="AF16" t="n">
        <v>5.252468835901257e-06</v>
      </c>
      <c r="AG16" t="n">
        <v>6.321614583333333</v>
      </c>
      <c r="AH16" t="n">
        <v>195229.8083236613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9.269299999999999</v>
      </c>
      <c r="E2" t="n">
        <v>10.79</v>
      </c>
      <c r="F2" t="n">
        <v>7.98</v>
      </c>
      <c r="G2" t="n">
        <v>10.41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62.51</v>
      </c>
      <c r="Q2" t="n">
        <v>605.9</v>
      </c>
      <c r="R2" t="n">
        <v>52.65</v>
      </c>
      <c r="S2" t="n">
        <v>21.88</v>
      </c>
      <c r="T2" t="n">
        <v>14171.16</v>
      </c>
      <c r="U2" t="n">
        <v>0.42</v>
      </c>
      <c r="V2" t="n">
        <v>0.78</v>
      </c>
      <c r="W2" t="n">
        <v>1.07</v>
      </c>
      <c r="X2" t="n">
        <v>0.92</v>
      </c>
      <c r="Y2" t="n">
        <v>1</v>
      </c>
      <c r="Z2" t="n">
        <v>10</v>
      </c>
      <c r="AA2" t="n">
        <v>171.3068619849392</v>
      </c>
      <c r="AB2" t="n">
        <v>234.3896060930549</v>
      </c>
      <c r="AC2" t="n">
        <v>212.0197910554797</v>
      </c>
      <c r="AD2" t="n">
        <v>171306.8619849392</v>
      </c>
      <c r="AE2" t="n">
        <v>234389.6060930549</v>
      </c>
      <c r="AF2" t="n">
        <v>5.141666175346519e-06</v>
      </c>
      <c r="AG2" t="n">
        <v>7.024739583333333</v>
      </c>
      <c r="AH2" t="n">
        <v>212019.7910554797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9.651</v>
      </c>
      <c r="E3" t="n">
        <v>10.36</v>
      </c>
      <c r="F3" t="n">
        <v>7.76</v>
      </c>
      <c r="G3" t="n">
        <v>13.3</v>
      </c>
      <c r="H3" t="n">
        <v>0.24</v>
      </c>
      <c r="I3" t="n">
        <v>35</v>
      </c>
      <c r="J3" t="n">
        <v>90.18000000000001</v>
      </c>
      <c r="K3" t="n">
        <v>37.55</v>
      </c>
      <c r="L3" t="n">
        <v>1.25</v>
      </c>
      <c r="M3" t="n">
        <v>33</v>
      </c>
      <c r="N3" t="n">
        <v>11.37</v>
      </c>
      <c r="O3" t="n">
        <v>11355.7</v>
      </c>
      <c r="P3" t="n">
        <v>59.05</v>
      </c>
      <c r="Q3" t="n">
        <v>606.13</v>
      </c>
      <c r="R3" t="n">
        <v>46.16</v>
      </c>
      <c r="S3" t="n">
        <v>21.88</v>
      </c>
      <c r="T3" t="n">
        <v>10983.41</v>
      </c>
      <c r="U3" t="n">
        <v>0.47</v>
      </c>
      <c r="V3" t="n">
        <v>0.8</v>
      </c>
      <c r="W3" t="n">
        <v>1.04</v>
      </c>
      <c r="X3" t="n">
        <v>0.7</v>
      </c>
      <c r="Y3" t="n">
        <v>1</v>
      </c>
      <c r="Z3" t="n">
        <v>10</v>
      </c>
      <c r="AA3" t="n">
        <v>166.7191793265339</v>
      </c>
      <c r="AB3" t="n">
        <v>228.1125362855533</v>
      </c>
      <c r="AC3" t="n">
        <v>206.3417959804813</v>
      </c>
      <c r="AD3" t="n">
        <v>166719.1793265339</v>
      </c>
      <c r="AE3" t="n">
        <v>228112.5362855533</v>
      </c>
      <c r="AF3" t="n">
        <v>5.353394566824815e-06</v>
      </c>
      <c r="AG3" t="n">
        <v>6.744791666666667</v>
      </c>
      <c r="AH3" t="n">
        <v>206341.7959804813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9.9217</v>
      </c>
      <c r="E4" t="n">
        <v>10.08</v>
      </c>
      <c r="F4" t="n">
        <v>7.61</v>
      </c>
      <c r="G4" t="n">
        <v>16.31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26</v>
      </c>
      <c r="N4" t="n">
        <v>11.43</v>
      </c>
      <c r="O4" t="n">
        <v>11393.43</v>
      </c>
      <c r="P4" t="n">
        <v>56.44</v>
      </c>
      <c r="Q4" t="n">
        <v>605.92</v>
      </c>
      <c r="R4" t="n">
        <v>41.4</v>
      </c>
      <c r="S4" t="n">
        <v>21.88</v>
      </c>
      <c r="T4" t="n">
        <v>8636.200000000001</v>
      </c>
      <c r="U4" t="n">
        <v>0.53</v>
      </c>
      <c r="V4" t="n">
        <v>0.8100000000000001</v>
      </c>
      <c r="W4" t="n">
        <v>1.03</v>
      </c>
      <c r="X4" t="n">
        <v>0.55</v>
      </c>
      <c r="Y4" t="n">
        <v>1</v>
      </c>
      <c r="Z4" t="n">
        <v>10</v>
      </c>
      <c r="AA4" t="n">
        <v>153.243183415887</v>
      </c>
      <c r="AB4" t="n">
        <v>209.6740841616349</v>
      </c>
      <c r="AC4" t="n">
        <v>189.6630838487337</v>
      </c>
      <c r="AD4" t="n">
        <v>153243.183415887</v>
      </c>
      <c r="AE4" t="n">
        <v>209674.0841616349</v>
      </c>
      <c r="AF4" t="n">
        <v>5.503551432355793e-06</v>
      </c>
      <c r="AG4" t="n">
        <v>6.5625</v>
      </c>
      <c r="AH4" t="n">
        <v>189663.0838487337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10.1272</v>
      </c>
      <c r="E5" t="n">
        <v>9.869999999999999</v>
      </c>
      <c r="F5" t="n">
        <v>7.5</v>
      </c>
      <c r="G5" t="n">
        <v>19.57</v>
      </c>
      <c r="H5" t="n">
        <v>0.34</v>
      </c>
      <c r="I5" t="n">
        <v>23</v>
      </c>
      <c r="J5" t="n">
        <v>90.79000000000001</v>
      </c>
      <c r="K5" t="n">
        <v>37.55</v>
      </c>
      <c r="L5" t="n">
        <v>1.75</v>
      </c>
      <c r="M5" t="n">
        <v>21</v>
      </c>
      <c r="N5" t="n">
        <v>11.49</v>
      </c>
      <c r="O5" t="n">
        <v>11431.19</v>
      </c>
      <c r="P5" t="n">
        <v>53.68</v>
      </c>
      <c r="Q5" t="n">
        <v>605.84</v>
      </c>
      <c r="R5" t="n">
        <v>37.98</v>
      </c>
      <c r="S5" t="n">
        <v>21.88</v>
      </c>
      <c r="T5" t="n">
        <v>6953.99</v>
      </c>
      <c r="U5" t="n">
        <v>0.58</v>
      </c>
      <c r="V5" t="n">
        <v>0.82</v>
      </c>
      <c r="W5" t="n">
        <v>1.02</v>
      </c>
      <c r="X5" t="n">
        <v>0.44</v>
      </c>
      <c r="Y5" t="n">
        <v>1</v>
      </c>
      <c r="Z5" t="n">
        <v>10</v>
      </c>
      <c r="AA5" t="n">
        <v>150.4896323002198</v>
      </c>
      <c r="AB5" t="n">
        <v>205.9065540470792</v>
      </c>
      <c r="AC5" t="n">
        <v>186.2551215205482</v>
      </c>
      <c r="AD5" t="n">
        <v>150489.6323002198</v>
      </c>
      <c r="AE5" t="n">
        <v>205906.5540470792</v>
      </c>
      <c r="AF5" t="n">
        <v>5.617541960123123e-06</v>
      </c>
      <c r="AG5" t="n">
        <v>6.42578125</v>
      </c>
      <c r="AH5" t="n">
        <v>186255.1215205482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10.2526</v>
      </c>
      <c r="E6" t="n">
        <v>9.75</v>
      </c>
      <c r="F6" t="n">
        <v>7.44</v>
      </c>
      <c r="G6" t="n">
        <v>22.31</v>
      </c>
      <c r="H6" t="n">
        <v>0.39</v>
      </c>
      <c r="I6" t="n">
        <v>20</v>
      </c>
      <c r="J6" t="n">
        <v>91.09999999999999</v>
      </c>
      <c r="K6" t="n">
        <v>37.55</v>
      </c>
      <c r="L6" t="n">
        <v>2</v>
      </c>
      <c r="M6" t="n">
        <v>17</v>
      </c>
      <c r="N6" t="n">
        <v>11.54</v>
      </c>
      <c r="O6" t="n">
        <v>11468.97</v>
      </c>
      <c r="P6" t="n">
        <v>51.81</v>
      </c>
      <c r="Q6" t="n">
        <v>605.87</v>
      </c>
      <c r="R6" t="n">
        <v>35.84</v>
      </c>
      <c r="S6" t="n">
        <v>21.88</v>
      </c>
      <c r="T6" t="n">
        <v>5899.07</v>
      </c>
      <c r="U6" t="n">
        <v>0.61</v>
      </c>
      <c r="V6" t="n">
        <v>0.83</v>
      </c>
      <c r="W6" t="n">
        <v>1.02</v>
      </c>
      <c r="X6" t="n">
        <v>0.38</v>
      </c>
      <c r="Y6" t="n">
        <v>1</v>
      </c>
      <c r="Z6" t="n">
        <v>10</v>
      </c>
      <c r="AA6" t="n">
        <v>148.8781165482333</v>
      </c>
      <c r="AB6" t="n">
        <v>203.701607100155</v>
      </c>
      <c r="AC6" t="n">
        <v>184.2606116155753</v>
      </c>
      <c r="AD6" t="n">
        <v>148878.1165482333</v>
      </c>
      <c r="AE6" t="n">
        <v>203701.607100155</v>
      </c>
      <c r="AF6" t="n">
        <v>5.687101143490632e-06</v>
      </c>
      <c r="AG6" t="n">
        <v>6.34765625</v>
      </c>
      <c r="AH6" t="n">
        <v>184260.6116155753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10.3232</v>
      </c>
      <c r="E7" t="n">
        <v>9.69</v>
      </c>
      <c r="F7" t="n">
        <v>7.41</v>
      </c>
      <c r="G7" t="n">
        <v>24.69</v>
      </c>
      <c r="H7" t="n">
        <v>0.43</v>
      </c>
      <c r="I7" t="n">
        <v>18</v>
      </c>
      <c r="J7" t="n">
        <v>91.40000000000001</v>
      </c>
      <c r="K7" t="n">
        <v>37.55</v>
      </c>
      <c r="L7" t="n">
        <v>2.25</v>
      </c>
      <c r="M7" t="n">
        <v>8</v>
      </c>
      <c r="N7" t="n">
        <v>11.6</v>
      </c>
      <c r="O7" t="n">
        <v>11506.78</v>
      </c>
      <c r="P7" t="n">
        <v>49.42</v>
      </c>
      <c r="Q7" t="n">
        <v>605.84</v>
      </c>
      <c r="R7" t="n">
        <v>34.8</v>
      </c>
      <c r="S7" t="n">
        <v>21.88</v>
      </c>
      <c r="T7" t="n">
        <v>5389.17</v>
      </c>
      <c r="U7" t="n">
        <v>0.63</v>
      </c>
      <c r="V7" t="n">
        <v>0.84</v>
      </c>
      <c r="W7" t="n">
        <v>1.03</v>
      </c>
      <c r="X7" t="n">
        <v>0.35</v>
      </c>
      <c r="Y7" t="n">
        <v>1</v>
      </c>
      <c r="Z7" t="n">
        <v>10</v>
      </c>
      <c r="AA7" t="n">
        <v>147.2896850703116</v>
      </c>
      <c r="AB7" t="n">
        <v>201.5282450754126</v>
      </c>
      <c r="AC7" t="n">
        <v>182.2946722121408</v>
      </c>
      <c r="AD7" t="n">
        <v>147289.6850703116</v>
      </c>
      <c r="AE7" t="n">
        <v>201528.2450754126</v>
      </c>
      <c r="AF7" t="n">
        <v>5.726262852786854e-06</v>
      </c>
      <c r="AG7" t="n">
        <v>6.30859375</v>
      </c>
      <c r="AH7" t="n">
        <v>182294.6722121408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10.3448</v>
      </c>
      <c r="E8" t="n">
        <v>9.67</v>
      </c>
      <c r="F8" t="n">
        <v>7.41</v>
      </c>
      <c r="G8" t="n">
        <v>26.14</v>
      </c>
      <c r="H8" t="n">
        <v>0.48</v>
      </c>
      <c r="I8" t="n">
        <v>17</v>
      </c>
      <c r="J8" t="n">
        <v>91.70999999999999</v>
      </c>
      <c r="K8" t="n">
        <v>37.55</v>
      </c>
      <c r="L8" t="n">
        <v>2.5</v>
      </c>
      <c r="M8" t="n">
        <v>2</v>
      </c>
      <c r="N8" t="n">
        <v>11.66</v>
      </c>
      <c r="O8" t="n">
        <v>11544.61</v>
      </c>
      <c r="P8" t="n">
        <v>49.32</v>
      </c>
      <c r="Q8" t="n">
        <v>605.89</v>
      </c>
      <c r="R8" t="n">
        <v>34.4</v>
      </c>
      <c r="S8" t="n">
        <v>21.88</v>
      </c>
      <c r="T8" t="n">
        <v>5189.31</v>
      </c>
      <c r="U8" t="n">
        <v>0.64</v>
      </c>
      <c r="V8" t="n">
        <v>0.84</v>
      </c>
      <c r="W8" t="n">
        <v>1.04</v>
      </c>
      <c r="X8" t="n">
        <v>0.35</v>
      </c>
      <c r="Y8" t="n">
        <v>1</v>
      </c>
      <c r="Z8" t="n">
        <v>10</v>
      </c>
      <c r="AA8" t="n">
        <v>147.1559308845801</v>
      </c>
      <c r="AB8" t="n">
        <v>201.3452366976766</v>
      </c>
      <c r="AC8" t="n">
        <v>182.1291298971221</v>
      </c>
      <c r="AD8" t="n">
        <v>147155.9308845801</v>
      </c>
      <c r="AE8" t="n">
        <v>201345.2366976766</v>
      </c>
      <c r="AF8" t="n">
        <v>5.738244338917142e-06</v>
      </c>
      <c r="AG8" t="n">
        <v>6.295572916666667</v>
      </c>
      <c r="AH8" t="n">
        <v>182129.1298971221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10.3436</v>
      </c>
      <c r="E9" t="n">
        <v>9.67</v>
      </c>
      <c r="F9" t="n">
        <v>7.41</v>
      </c>
      <c r="G9" t="n">
        <v>26.14</v>
      </c>
      <c r="H9" t="n">
        <v>0.52</v>
      </c>
      <c r="I9" t="n">
        <v>17</v>
      </c>
      <c r="J9" t="n">
        <v>92.02</v>
      </c>
      <c r="K9" t="n">
        <v>37.55</v>
      </c>
      <c r="L9" t="n">
        <v>2.75</v>
      </c>
      <c r="M9" t="n">
        <v>0</v>
      </c>
      <c r="N9" t="n">
        <v>11.71</v>
      </c>
      <c r="O9" t="n">
        <v>11582.46</v>
      </c>
      <c r="P9" t="n">
        <v>49.27</v>
      </c>
      <c r="Q9" t="n">
        <v>605.89</v>
      </c>
      <c r="R9" t="n">
        <v>34.37</v>
      </c>
      <c r="S9" t="n">
        <v>21.88</v>
      </c>
      <c r="T9" t="n">
        <v>5177.67</v>
      </c>
      <c r="U9" t="n">
        <v>0.64</v>
      </c>
      <c r="V9" t="n">
        <v>0.84</v>
      </c>
      <c r="W9" t="n">
        <v>1.04</v>
      </c>
      <c r="X9" t="n">
        <v>0.35</v>
      </c>
      <c r="Y9" t="n">
        <v>1</v>
      </c>
      <c r="Z9" t="n">
        <v>10</v>
      </c>
      <c r="AA9" t="n">
        <v>147.1341182158938</v>
      </c>
      <c r="AB9" t="n">
        <v>201.3153916420731</v>
      </c>
      <c r="AC9" t="n">
        <v>182.1021332117376</v>
      </c>
      <c r="AD9" t="n">
        <v>147134.1182158938</v>
      </c>
      <c r="AE9" t="n">
        <v>201315.3916420731</v>
      </c>
      <c r="AF9" t="n">
        <v>5.737578700798793e-06</v>
      </c>
      <c r="AG9" t="n">
        <v>6.295572916666667</v>
      </c>
      <c r="AH9" t="n">
        <v>182102.1332117376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8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6.7305</v>
      </c>
      <c r="E2" t="n">
        <v>14.86</v>
      </c>
      <c r="F2" t="n">
        <v>8.880000000000001</v>
      </c>
      <c r="G2" t="n">
        <v>5.99</v>
      </c>
      <c r="H2" t="n">
        <v>0.09</v>
      </c>
      <c r="I2" t="n">
        <v>89</v>
      </c>
      <c r="J2" t="n">
        <v>194.77</v>
      </c>
      <c r="K2" t="n">
        <v>54.38</v>
      </c>
      <c r="L2" t="n">
        <v>1</v>
      </c>
      <c r="M2" t="n">
        <v>87</v>
      </c>
      <c r="N2" t="n">
        <v>39.4</v>
      </c>
      <c r="O2" t="n">
        <v>24256.19</v>
      </c>
      <c r="P2" t="n">
        <v>122.43</v>
      </c>
      <c r="Q2" t="n">
        <v>605.99</v>
      </c>
      <c r="R2" t="n">
        <v>80.72</v>
      </c>
      <c r="S2" t="n">
        <v>21.88</v>
      </c>
      <c r="T2" t="n">
        <v>27989.49</v>
      </c>
      <c r="U2" t="n">
        <v>0.27</v>
      </c>
      <c r="V2" t="n">
        <v>0.7</v>
      </c>
      <c r="W2" t="n">
        <v>1.14</v>
      </c>
      <c r="X2" t="n">
        <v>1.82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7.3863</v>
      </c>
      <c r="E3" t="n">
        <v>13.54</v>
      </c>
      <c r="F3" t="n">
        <v>8.42</v>
      </c>
      <c r="G3" t="n">
        <v>7.54</v>
      </c>
      <c r="H3" t="n">
        <v>0.11</v>
      </c>
      <c r="I3" t="n">
        <v>67</v>
      </c>
      <c r="J3" t="n">
        <v>195.16</v>
      </c>
      <c r="K3" t="n">
        <v>54.38</v>
      </c>
      <c r="L3" t="n">
        <v>1.25</v>
      </c>
      <c r="M3" t="n">
        <v>65</v>
      </c>
      <c r="N3" t="n">
        <v>39.53</v>
      </c>
      <c r="O3" t="n">
        <v>24303.87</v>
      </c>
      <c r="P3" t="n">
        <v>115.3</v>
      </c>
      <c r="Q3" t="n">
        <v>605.9</v>
      </c>
      <c r="R3" t="n">
        <v>66.48999999999999</v>
      </c>
      <c r="S3" t="n">
        <v>21.88</v>
      </c>
      <c r="T3" t="n">
        <v>20986.45</v>
      </c>
      <c r="U3" t="n">
        <v>0.33</v>
      </c>
      <c r="V3" t="n">
        <v>0.73</v>
      </c>
      <c r="W3" t="n">
        <v>1.1</v>
      </c>
      <c r="X3" t="n">
        <v>1.36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7.8397</v>
      </c>
      <c r="E4" t="n">
        <v>12.76</v>
      </c>
      <c r="F4" t="n">
        <v>8.140000000000001</v>
      </c>
      <c r="G4" t="n">
        <v>9.039999999999999</v>
      </c>
      <c r="H4" t="n">
        <v>0.14</v>
      </c>
      <c r="I4" t="n">
        <v>54</v>
      </c>
      <c r="J4" t="n">
        <v>195.55</v>
      </c>
      <c r="K4" t="n">
        <v>54.38</v>
      </c>
      <c r="L4" t="n">
        <v>1.5</v>
      </c>
      <c r="M4" t="n">
        <v>52</v>
      </c>
      <c r="N4" t="n">
        <v>39.67</v>
      </c>
      <c r="O4" t="n">
        <v>24351.61</v>
      </c>
      <c r="P4" t="n">
        <v>110.92</v>
      </c>
      <c r="Q4" t="n">
        <v>605.97</v>
      </c>
      <c r="R4" t="n">
        <v>57.88</v>
      </c>
      <c r="S4" t="n">
        <v>21.88</v>
      </c>
      <c r="T4" t="n">
        <v>16747.67</v>
      </c>
      <c r="U4" t="n">
        <v>0.38</v>
      </c>
      <c r="V4" t="n">
        <v>0.76</v>
      </c>
      <c r="W4" t="n">
        <v>1.08</v>
      </c>
      <c r="X4" t="n">
        <v>1.08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8.187799999999999</v>
      </c>
      <c r="E5" t="n">
        <v>12.21</v>
      </c>
      <c r="F5" t="n">
        <v>7.95</v>
      </c>
      <c r="G5" t="n">
        <v>10.6</v>
      </c>
      <c r="H5" t="n">
        <v>0.16</v>
      </c>
      <c r="I5" t="n">
        <v>45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107.61</v>
      </c>
      <c r="Q5" t="n">
        <v>605.87</v>
      </c>
      <c r="R5" t="n">
        <v>51.97</v>
      </c>
      <c r="S5" t="n">
        <v>21.88</v>
      </c>
      <c r="T5" t="n">
        <v>13836.79</v>
      </c>
      <c r="U5" t="n">
        <v>0.42</v>
      </c>
      <c r="V5" t="n">
        <v>0.78</v>
      </c>
      <c r="W5" t="n">
        <v>1.06</v>
      </c>
      <c r="X5" t="n">
        <v>0.89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8.4315</v>
      </c>
      <c r="E6" t="n">
        <v>11.86</v>
      </c>
      <c r="F6" t="n">
        <v>7.83</v>
      </c>
      <c r="G6" t="n">
        <v>12.04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37</v>
      </c>
      <c r="N6" t="n">
        <v>39.95</v>
      </c>
      <c r="O6" t="n">
        <v>24447.22</v>
      </c>
      <c r="P6" t="n">
        <v>105.42</v>
      </c>
      <c r="Q6" t="n">
        <v>605.86</v>
      </c>
      <c r="R6" t="n">
        <v>48.16</v>
      </c>
      <c r="S6" t="n">
        <v>21.88</v>
      </c>
      <c r="T6" t="n">
        <v>11963.62</v>
      </c>
      <c r="U6" t="n">
        <v>0.45</v>
      </c>
      <c r="V6" t="n">
        <v>0.79</v>
      </c>
      <c r="W6" t="n">
        <v>1.05</v>
      </c>
      <c r="X6" t="n">
        <v>0.77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8.656599999999999</v>
      </c>
      <c r="E7" t="n">
        <v>11.55</v>
      </c>
      <c r="F7" t="n">
        <v>7.71</v>
      </c>
      <c r="G7" t="n">
        <v>13.61</v>
      </c>
      <c r="H7" t="n">
        <v>0.2</v>
      </c>
      <c r="I7" t="n">
        <v>34</v>
      </c>
      <c r="J7" t="n">
        <v>196.71</v>
      </c>
      <c r="K7" t="n">
        <v>54.38</v>
      </c>
      <c r="L7" t="n">
        <v>2.25</v>
      </c>
      <c r="M7" t="n">
        <v>32</v>
      </c>
      <c r="N7" t="n">
        <v>40.08</v>
      </c>
      <c r="O7" t="n">
        <v>24495.09</v>
      </c>
      <c r="P7" t="n">
        <v>103.28</v>
      </c>
      <c r="Q7" t="n">
        <v>605.85</v>
      </c>
      <c r="R7" t="n">
        <v>44.59</v>
      </c>
      <c r="S7" t="n">
        <v>21.88</v>
      </c>
      <c r="T7" t="n">
        <v>10200.28</v>
      </c>
      <c r="U7" t="n">
        <v>0.49</v>
      </c>
      <c r="V7" t="n">
        <v>0.8</v>
      </c>
      <c r="W7" t="n">
        <v>1.04</v>
      </c>
      <c r="X7" t="n">
        <v>0.66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8.7921</v>
      </c>
      <c r="E8" t="n">
        <v>11.37</v>
      </c>
      <c r="F8" t="n">
        <v>7.65</v>
      </c>
      <c r="G8" t="n">
        <v>14.81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101.77</v>
      </c>
      <c r="Q8" t="n">
        <v>605.86</v>
      </c>
      <c r="R8" t="n">
        <v>42.71</v>
      </c>
      <c r="S8" t="n">
        <v>21.88</v>
      </c>
      <c r="T8" t="n">
        <v>9276.92</v>
      </c>
      <c r="U8" t="n">
        <v>0.51</v>
      </c>
      <c r="V8" t="n">
        <v>0.8100000000000001</v>
      </c>
      <c r="W8" t="n">
        <v>1.04</v>
      </c>
      <c r="X8" t="n">
        <v>0.59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8.926600000000001</v>
      </c>
      <c r="E9" t="n">
        <v>11.2</v>
      </c>
      <c r="F9" t="n">
        <v>7.6</v>
      </c>
      <c r="G9" t="n">
        <v>16.28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100.44</v>
      </c>
      <c r="Q9" t="n">
        <v>605.9400000000001</v>
      </c>
      <c r="R9" t="n">
        <v>40.94</v>
      </c>
      <c r="S9" t="n">
        <v>21.88</v>
      </c>
      <c r="T9" t="n">
        <v>8405.370000000001</v>
      </c>
      <c r="U9" t="n">
        <v>0.53</v>
      </c>
      <c r="V9" t="n">
        <v>0.8100000000000001</v>
      </c>
      <c r="W9" t="n">
        <v>1.03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9.068199999999999</v>
      </c>
      <c r="E10" t="n">
        <v>11.03</v>
      </c>
      <c r="F10" t="n">
        <v>7.54</v>
      </c>
      <c r="G10" t="n">
        <v>18.09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98.92</v>
      </c>
      <c r="Q10" t="n">
        <v>605.95</v>
      </c>
      <c r="R10" t="n">
        <v>39.28</v>
      </c>
      <c r="S10" t="n">
        <v>21.88</v>
      </c>
      <c r="T10" t="n">
        <v>7589.79</v>
      </c>
      <c r="U10" t="n">
        <v>0.5600000000000001</v>
      </c>
      <c r="V10" t="n">
        <v>0.82</v>
      </c>
      <c r="W10" t="n">
        <v>1.02</v>
      </c>
      <c r="X10" t="n">
        <v>0.48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9.160500000000001</v>
      </c>
      <c r="E11" t="n">
        <v>10.92</v>
      </c>
      <c r="F11" t="n">
        <v>7.51</v>
      </c>
      <c r="G11" t="n">
        <v>19.58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97.94</v>
      </c>
      <c r="Q11" t="n">
        <v>605.89</v>
      </c>
      <c r="R11" t="n">
        <v>38.43</v>
      </c>
      <c r="S11" t="n">
        <v>21.88</v>
      </c>
      <c r="T11" t="n">
        <v>7176.4</v>
      </c>
      <c r="U11" t="n">
        <v>0.57</v>
      </c>
      <c r="V11" t="n">
        <v>0.82</v>
      </c>
      <c r="W11" t="n">
        <v>1.02</v>
      </c>
      <c r="X11" t="n">
        <v>0.45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9.279500000000001</v>
      </c>
      <c r="E12" t="n">
        <v>10.78</v>
      </c>
      <c r="F12" t="n">
        <v>7.44</v>
      </c>
      <c r="G12" t="n">
        <v>21.27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96.63</v>
      </c>
      <c r="Q12" t="n">
        <v>605.84</v>
      </c>
      <c r="R12" t="n">
        <v>36.1</v>
      </c>
      <c r="S12" t="n">
        <v>21.88</v>
      </c>
      <c r="T12" t="n">
        <v>6022.39</v>
      </c>
      <c r="U12" t="n">
        <v>0.61</v>
      </c>
      <c r="V12" t="n">
        <v>0.83</v>
      </c>
      <c r="W12" t="n">
        <v>1.02</v>
      </c>
      <c r="X12" t="n">
        <v>0.39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9.3226</v>
      </c>
      <c r="E13" t="n">
        <v>10.73</v>
      </c>
      <c r="F13" t="n">
        <v>7.43</v>
      </c>
      <c r="G13" t="n">
        <v>22.3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95.78</v>
      </c>
      <c r="Q13" t="n">
        <v>605.84</v>
      </c>
      <c r="R13" t="n">
        <v>35.96</v>
      </c>
      <c r="S13" t="n">
        <v>21.88</v>
      </c>
      <c r="T13" t="n">
        <v>5954.44</v>
      </c>
      <c r="U13" t="n">
        <v>0.61</v>
      </c>
      <c r="V13" t="n">
        <v>0.83</v>
      </c>
      <c r="W13" t="n">
        <v>1.02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9.412000000000001</v>
      </c>
      <c r="E14" t="n">
        <v>10.62</v>
      </c>
      <c r="F14" t="n">
        <v>7.41</v>
      </c>
      <c r="G14" t="n">
        <v>24.69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94.48999999999999</v>
      </c>
      <c r="Q14" t="n">
        <v>605.9</v>
      </c>
      <c r="R14" t="n">
        <v>35.11</v>
      </c>
      <c r="S14" t="n">
        <v>21.88</v>
      </c>
      <c r="T14" t="n">
        <v>5539.82</v>
      </c>
      <c r="U14" t="n">
        <v>0.62</v>
      </c>
      <c r="V14" t="n">
        <v>0.83</v>
      </c>
      <c r="W14" t="n">
        <v>1.02</v>
      </c>
      <c r="X14" t="n">
        <v>0.35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9.469200000000001</v>
      </c>
      <c r="E15" t="n">
        <v>10.56</v>
      </c>
      <c r="F15" t="n">
        <v>7.38</v>
      </c>
      <c r="G15" t="n">
        <v>26.06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93.87</v>
      </c>
      <c r="Q15" t="n">
        <v>605.84</v>
      </c>
      <c r="R15" t="n">
        <v>34.36</v>
      </c>
      <c r="S15" t="n">
        <v>21.88</v>
      </c>
      <c r="T15" t="n">
        <v>5173.92</v>
      </c>
      <c r="U15" t="n">
        <v>0.64</v>
      </c>
      <c r="V15" t="n">
        <v>0.84</v>
      </c>
      <c r="W15" t="n">
        <v>1.01</v>
      </c>
      <c r="X15" t="n">
        <v>0.33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9.5258</v>
      </c>
      <c r="E16" t="n">
        <v>10.5</v>
      </c>
      <c r="F16" t="n">
        <v>7.36</v>
      </c>
      <c r="G16" t="n">
        <v>27.6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92.95</v>
      </c>
      <c r="Q16" t="n">
        <v>605.84</v>
      </c>
      <c r="R16" t="n">
        <v>33.48</v>
      </c>
      <c r="S16" t="n">
        <v>21.88</v>
      </c>
      <c r="T16" t="n">
        <v>4734.28</v>
      </c>
      <c r="U16" t="n">
        <v>0.65</v>
      </c>
      <c r="V16" t="n">
        <v>0.84</v>
      </c>
      <c r="W16" t="n">
        <v>1.02</v>
      </c>
      <c r="X16" t="n">
        <v>0.3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9.5839</v>
      </c>
      <c r="E17" t="n">
        <v>10.43</v>
      </c>
      <c r="F17" t="n">
        <v>7.33</v>
      </c>
      <c r="G17" t="n">
        <v>29.34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91.7</v>
      </c>
      <c r="Q17" t="n">
        <v>605.89</v>
      </c>
      <c r="R17" t="n">
        <v>32.62</v>
      </c>
      <c r="S17" t="n">
        <v>21.88</v>
      </c>
      <c r="T17" t="n">
        <v>4309.22</v>
      </c>
      <c r="U17" t="n">
        <v>0.67</v>
      </c>
      <c r="V17" t="n">
        <v>0.84</v>
      </c>
      <c r="W17" t="n">
        <v>1.02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9.6357</v>
      </c>
      <c r="E18" t="n">
        <v>10.38</v>
      </c>
      <c r="F18" t="n">
        <v>7.32</v>
      </c>
      <c r="G18" t="n">
        <v>31.36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90.67</v>
      </c>
      <c r="Q18" t="n">
        <v>605.84</v>
      </c>
      <c r="R18" t="n">
        <v>32.01</v>
      </c>
      <c r="S18" t="n">
        <v>21.88</v>
      </c>
      <c r="T18" t="n">
        <v>4010.79</v>
      </c>
      <c r="U18" t="n">
        <v>0.68</v>
      </c>
      <c r="V18" t="n">
        <v>0.85</v>
      </c>
      <c r="W18" t="n">
        <v>1.02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9.6288</v>
      </c>
      <c r="E19" t="n">
        <v>10.39</v>
      </c>
      <c r="F19" t="n">
        <v>7.32</v>
      </c>
      <c r="G19" t="n">
        <v>31.39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90.59</v>
      </c>
      <c r="Q19" t="n">
        <v>605.87</v>
      </c>
      <c r="R19" t="n">
        <v>32.44</v>
      </c>
      <c r="S19" t="n">
        <v>21.88</v>
      </c>
      <c r="T19" t="n">
        <v>4226.96</v>
      </c>
      <c r="U19" t="n">
        <v>0.67</v>
      </c>
      <c r="V19" t="n">
        <v>0.84</v>
      </c>
      <c r="W19" t="n">
        <v>1.01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9.686</v>
      </c>
      <c r="E20" t="n">
        <v>10.32</v>
      </c>
      <c r="F20" t="n">
        <v>7.3</v>
      </c>
      <c r="G20" t="n">
        <v>33.7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89.12</v>
      </c>
      <c r="Q20" t="n">
        <v>605.84</v>
      </c>
      <c r="R20" t="n">
        <v>31.83</v>
      </c>
      <c r="S20" t="n">
        <v>21.88</v>
      </c>
      <c r="T20" t="n">
        <v>3928.18</v>
      </c>
      <c r="U20" t="n">
        <v>0.6899999999999999</v>
      </c>
      <c r="V20" t="n">
        <v>0.85</v>
      </c>
      <c r="W20" t="n">
        <v>1.01</v>
      </c>
      <c r="X20" t="n">
        <v>0.24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9.745799999999999</v>
      </c>
      <c r="E21" t="n">
        <v>10.26</v>
      </c>
      <c r="F21" t="n">
        <v>7.28</v>
      </c>
      <c r="G21" t="n">
        <v>36.39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88.18000000000001</v>
      </c>
      <c r="Q21" t="n">
        <v>605.84</v>
      </c>
      <c r="R21" t="n">
        <v>30.96</v>
      </c>
      <c r="S21" t="n">
        <v>21.88</v>
      </c>
      <c r="T21" t="n">
        <v>3497.65</v>
      </c>
      <c r="U21" t="n">
        <v>0.71</v>
      </c>
      <c r="V21" t="n">
        <v>0.85</v>
      </c>
      <c r="W21" t="n">
        <v>1.01</v>
      </c>
      <c r="X21" t="n">
        <v>0.22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9.7392</v>
      </c>
      <c r="E22" t="n">
        <v>10.27</v>
      </c>
      <c r="F22" t="n">
        <v>7.28</v>
      </c>
      <c r="G22" t="n">
        <v>36.42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87.79000000000001</v>
      </c>
      <c r="Q22" t="n">
        <v>605.88</v>
      </c>
      <c r="R22" t="n">
        <v>31.36</v>
      </c>
      <c r="S22" t="n">
        <v>21.88</v>
      </c>
      <c r="T22" t="n">
        <v>3698.58</v>
      </c>
      <c r="U22" t="n">
        <v>0.7</v>
      </c>
      <c r="V22" t="n">
        <v>0.85</v>
      </c>
      <c r="W22" t="n">
        <v>1.01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9.8109</v>
      </c>
      <c r="E23" t="n">
        <v>10.19</v>
      </c>
      <c r="F23" t="n">
        <v>7.25</v>
      </c>
      <c r="G23" t="n">
        <v>39.54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9</v>
      </c>
      <c r="N23" t="n">
        <v>42.35</v>
      </c>
      <c r="O23" t="n">
        <v>25267.7</v>
      </c>
      <c r="P23" t="n">
        <v>86.64</v>
      </c>
      <c r="Q23" t="n">
        <v>605.87</v>
      </c>
      <c r="R23" t="n">
        <v>29.98</v>
      </c>
      <c r="S23" t="n">
        <v>21.88</v>
      </c>
      <c r="T23" t="n">
        <v>3013.22</v>
      </c>
      <c r="U23" t="n">
        <v>0.73</v>
      </c>
      <c r="V23" t="n">
        <v>0.85</v>
      </c>
      <c r="W23" t="n">
        <v>1.01</v>
      </c>
      <c r="X23" t="n">
        <v>0.19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9.7935</v>
      </c>
      <c r="E24" t="n">
        <v>10.21</v>
      </c>
      <c r="F24" t="n">
        <v>7.27</v>
      </c>
      <c r="G24" t="n">
        <v>39.63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9</v>
      </c>
      <c r="N24" t="n">
        <v>42.49</v>
      </c>
      <c r="O24" t="n">
        <v>25316.39</v>
      </c>
      <c r="P24" t="n">
        <v>86.02</v>
      </c>
      <c r="Q24" t="n">
        <v>605.84</v>
      </c>
      <c r="R24" t="n">
        <v>30.6</v>
      </c>
      <c r="S24" t="n">
        <v>21.88</v>
      </c>
      <c r="T24" t="n">
        <v>3323.26</v>
      </c>
      <c r="U24" t="n">
        <v>0.72</v>
      </c>
      <c r="V24" t="n">
        <v>0.85</v>
      </c>
      <c r="W24" t="n">
        <v>1.01</v>
      </c>
      <c r="X24" t="n">
        <v>0.21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9.854900000000001</v>
      </c>
      <c r="E25" t="n">
        <v>10.15</v>
      </c>
      <c r="F25" t="n">
        <v>7.24</v>
      </c>
      <c r="G25" t="n">
        <v>43.45</v>
      </c>
      <c r="H25" t="n">
        <v>0.59</v>
      </c>
      <c r="I25" t="n">
        <v>10</v>
      </c>
      <c r="J25" t="n">
        <v>203.77</v>
      </c>
      <c r="K25" t="n">
        <v>54.38</v>
      </c>
      <c r="L25" t="n">
        <v>6.75</v>
      </c>
      <c r="M25" t="n">
        <v>8</v>
      </c>
      <c r="N25" t="n">
        <v>42.64</v>
      </c>
      <c r="O25" t="n">
        <v>25365.14</v>
      </c>
      <c r="P25" t="n">
        <v>84.78</v>
      </c>
      <c r="Q25" t="n">
        <v>605.84</v>
      </c>
      <c r="R25" t="n">
        <v>29.81</v>
      </c>
      <c r="S25" t="n">
        <v>21.88</v>
      </c>
      <c r="T25" t="n">
        <v>2933.05</v>
      </c>
      <c r="U25" t="n">
        <v>0.73</v>
      </c>
      <c r="V25" t="n">
        <v>0.85</v>
      </c>
      <c r="W25" t="n">
        <v>1.01</v>
      </c>
      <c r="X25" t="n">
        <v>0.18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9.8687</v>
      </c>
      <c r="E26" t="n">
        <v>10.13</v>
      </c>
      <c r="F26" t="n">
        <v>7.23</v>
      </c>
      <c r="G26" t="n">
        <v>43.37</v>
      </c>
      <c r="H26" t="n">
        <v>0.61</v>
      </c>
      <c r="I26" t="n">
        <v>10</v>
      </c>
      <c r="J26" t="n">
        <v>204.16</v>
      </c>
      <c r="K26" t="n">
        <v>54.38</v>
      </c>
      <c r="L26" t="n">
        <v>7</v>
      </c>
      <c r="M26" t="n">
        <v>8</v>
      </c>
      <c r="N26" t="n">
        <v>42.78</v>
      </c>
      <c r="O26" t="n">
        <v>25413.94</v>
      </c>
      <c r="P26" t="n">
        <v>83.84999999999999</v>
      </c>
      <c r="Q26" t="n">
        <v>605.84</v>
      </c>
      <c r="R26" t="n">
        <v>29.54</v>
      </c>
      <c r="S26" t="n">
        <v>21.88</v>
      </c>
      <c r="T26" t="n">
        <v>2797.63</v>
      </c>
      <c r="U26" t="n">
        <v>0.74</v>
      </c>
      <c r="V26" t="n">
        <v>0.86</v>
      </c>
      <c r="W26" t="n">
        <v>1</v>
      </c>
      <c r="X26" t="n">
        <v>0.17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9.8657</v>
      </c>
      <c r="E27" t="n">
        <v>10.14</v>
      </c>
      <c r="F27" t="n">
        <v>7.23</v>
      </c>
      <c r="G27" t="n">
        <v>43.38</v>
      </c>
      <c r="H27" t="n">
        <v>0.63</v>
      </c>
      <c r="I27" t="n">
        <v>10</v>
      </c>
      <c r="J27" t="n">
        <v>204.56</v>
      </c>
      <c r="K27" t="n">
        <v>54.38</v>
      </c>
      <c r="L27" t="n">
        <v>7.25</v>
      </c>
      <c r="M27" t="n">
        <v>8</v>
      </c>
      <c r="N27" t="n">
        <v>42.93</v>
      </c>
      <c r="O27" t="n">
        <v>25462.78</v>
      </c>
      <c r="P27" t="n">
        <v>82.76000000000001</v>
      </c>
      <c r="Q27" t="n">
        <v>605.84</v>
      </c>
      <c r="R27" t="n">
        <v>29.55</v>
      </c>
      <c r="S27" t="n">
        <v>21.88</v>
      </c>
      <c r="T27" t="n">
        <v>2801.37</v>
      </c>
      <c r="U27" t="n">
        <v>0.74</v>
      </c>
      <c r="V27" t="n">
        <v>0.86</v>
      </c>
      <c r="W27" t="n">
        <v>1</v>
      </c>
      <c r="X27" t="n">
        <v>0.17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9.9116</v>
      </c>
      <c r="E28" t="n">
        <v>10.09</v>
      </c>
      <c r="F28" t="n">
        <v>7.22</v>
      </c>
      <c r="G28" t="n">
        <v>48.15</v>
      </c>
      <c r="H28" t="n">
        <v>0.65</v>
      </c>
      <c r="I28" t="n">
        <v>9</v>
      </c>
      <c r="J28" t="n">
        <v>204.95</v>
      </c>
      <c r="K28" t="n">
        <v>54.38</v>
      </c>
      <c r="L28" t="n">
        <v>7.5</v>
      </c>
      <c r="M28" t="n">
        <v>7</v>
      </c>
      <c r="N28" t="n">
        <v>43.08</v>
      </c>
      <c r="O28" t="n">
        <v>25511.67</v>
      </c>
      <c r="P28" t="n">
        <v>81.98999999999999</v>
      </c>
      <c r="Q28" t="n">
        <v>605.84</v>
      </c>
      <c r="R28" t="n">
        <v>29.28</v>
      </c>
      <c r="S28" t="n">
        <v>21.88</v>
      </c>
      <c r="T28" t="n">
        <v>2671.56</v>
      </c>
      <c r="U28" t="n">
        <v>0.75</v>
      </c>
      <c r="V28" t="n">
        <v>0.86</v>
      </c>
      <c r="W28" t="n">
        <v>1</v>
      </c>
      <c r="X28" t="n">
        <v>0.17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9.922499999999999</v>
      </c>
      <c r="E29" t="n">
        <v>10.08</v>
      </c>
      <c r="F29" t="n">
        <v>7.21</v>
      </c>
      <c r="G29" t="n">
        <v>48.08</v>
      </c>
      <c r="H29" t="n">
        <v>0.67</v>
      </c>
      <c r="I29" t="n">
        <v>9</v>
      </c>
      <c r="J29" t="n">
        <v>205.35</v>
      </c>
      <c r="K29" t="n">
        <v>54.38</v>
      </c>
      <c r="L29" t="n">
        <v>7.75</v>
      </c>
      <c r="M29" t="n">
        <v>7</v>
      </c>
      <c r="N29" t="n">
        <v>43.22</v>
      </c>
      <c r="O29" t="n">
        <v>25560.62</v>
      </c>
      <c r="P29" t="n">
        <v>81.69</v>
      </c>
      <c r="Q29" t="n">
        <v>605.84</v>
      </c>
      <c r="R29" t="n">
        <v>28.99</v>
      </c>
      <c r="S29" t="n">
        <v>21.88</v>
      </c>
      <c r="T29" t="n">
        <v>2525.79</v>
      </c>
      <c r="U29" t="n">
        <v>0.75</v>
      </c>
      <c r="V29" t="n">
        <v>0.86</v>
      </c>
      <c r="W29" t="n">
        <v>1</v>
      </c>
      <c r="X29" t="n">
        <v>0.15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9.9092</v>
      </c>
      <c r="E30" t="n">
        <v>10.09</v>
      </c>
      <c r="F30" t="n">
        <v>7.22</v>
      </c>
      <c r="G30" t="n">
        <v>48.17</v>
      </c>
      <c r="H30" t="n">
        <v>0.6899999999999999</v>
      </c>
      <c r="I30" t="n">
        <v>9</v>
      </c>
      <c r="J30" t="n">
        <v>205.75</v>
      </c>
      <c r="K30" t="n">
        <v>54.38</v>
      </c>
      <c r="L30" t="n">
        <v>8</v>
      </c>
      <c r="M30" t="n">
        <v>7</v>
      </c>
      <c r="N30" t="n">
        <v>43.37</v>
      </c>
      <c r="O30" t="n">
        <v>25609.61</v>
      </c>
      <c r="P30" t="n">
        <v>80.12</v>
      </c>
      <c r="Q30" t="n">
        <v>605.84</v>
      </c>
      <c r="R30" t="n">
        <v>29.35</v>
      </c>
      <c r="S30" t="n">
        <v>21.88</v>
      </c>
      <c r="T30" t="n">
        <v>2707.26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9.9778</v>
      </c>
      <c r="E31" t="n">
        <v>10.02</v>
      </c>
      <c r="F31" t="n">
        <v>7.19</v>
      </c>
      <c r="G31" t="n">
        <v>53.96</v>
      </c>
      <c r="H31" t="n">
        <v>0.71</v>
      </c>
      <c r="I31" t="n">
        <v>8</v>
      </c>
      <c r="J31" t="n">
        <v>206.15</v>
      </c>
      <c r="K31" t="n">
        <v>54.38</v>
      </c>
      <c r="L31" t="n">
        <v>8.25</v>
      </c>
      <c r="M31" t="n">
        <v>6</v>
      </c>
      <c r="N31" t="n">
        <v>43.52</v>
      </c>
      <c r="O31" t="n">
        <v>25658.66</v>
      </c>
      <c r="P31" t="n">
        <v>78.83</v>
      </c>
      <c r="Q31" t="n">
        <v>605.84</v>
      </c>
      <c r="R31" t="n">
        <v>28.33</v>
      </c>
      <c r="S31" t="n">
        <v>21.88</v>
      </c>
      <c r="T31" t="n">
        <v>2203.32</v>
      </c>
      <c r="U31" t="n">
        <v>0.77</v>
      </c>
      <c r="V31" t="n">
        <v>0.86</v>
      </c>
      <c r="W31" t="n">
        <v>1</v>
      </c>
      <c r="X31" t="n">
        <v>0.14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9.9839</v>
      </c>
      <c r="E32" t="n">
        <v>10.02</v>
      </c>
      <c r="F32" t="n">
        <v>7.19</v>
      </c>
      <c r="G32" t="n">
        <v>53.91</v>
      </c>
      <c r="H32" t="n">
        <v>0.73</v>
      </c>
      <c r="I32" t="n">
        <v>8</v>
      </c>
      <c r="J32" t="n">
        <v>206.54</v>
      </c>
      <c r="K32" t="n">
        <v>54.38</v>
      </c>
      <c r="L32" t="n">
        <v>8.5</v>
      </c>
      <c r="M32" t="n">
        <v>4</v>
      </c>
      <c r="N32" t="n">
        <v>43.67</v>
      </c>
      <c r="O32" t="n">
        <v>25707.76</v>
      </c>
      <c r="P32" t="n">
        <v>78.42</v>
      </c>
      <c r="Q32" t="n">
        <v>605.85</v>
      </c>
      <c r="R32" t="n">
        <v>28.11</v>
      </c>
      <c r="S32" t="n">
        <v>21.88</v>
      </c>
      <c r="T32" t="n">
        <v>2093.02</v>
      </c>
      <c r="U32" t="n">
        <v>0.78</v>
      </c>
      <c r="V32" t="n">
        <v>0.86</v>
      </c>
      <c r="W32" t="n">
        <v>1</v>
      </c>
      <c r="X32" t="n">
        <v>0.13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9.973100000000001</v>
      </c>
      <c r="E33" t="n">
        <v>10.03</v>
      </c>
      <c r="F33" t="n">
        <v>7.2</v>
      </c>
      <c r="G33" t="n">
        <v>53.99</v>
      </c>
      <c r="H33" t="n">
        <v>0.75</v>
      </c>
      <c r="I33" t="n">
        <v>8</v>
      </c>
      <c r="J33" t="n">
        <v>206.94</v>
      </c>
      <c r="K33" t="n">
        <v>54.38</v>
      </c>
      <c r="L33" t="n">
        <v>8.75</v>
      </c>
      <c r="M33" t="n">
        <v>3</v>
      </c>
      <c r="N33" t="n">
        <v>43.81</v>
      </c>
      <c r="O33" t="n">
        <v>25756.9</v>
      </c>
      <c r="P33" t="n">
        <v>77.91</v>
      </c>
      <c r="Q33" t="n">
        <v>605.84</v>
      </c>
      <c r="R33" t="n">
        <v>28.44</v>
      </c>
      <c r="S33" t="n">
        <v>21.88</v>
      </c>
      <c r="T33" t="n">
        <v>2256.46</v>
      </c>
      <c r="U33" t="n">
        <v>0.77</v>
      </c>
      <c r="V33" t="n">
        <v>0.86</v>
      </c>
      <c r="W33" t="n">
        <v>1.01</v>
      </c>
      <c r="X33" t="n">
        <v>0.14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9.9756</v>
      </c>
      <c r="E34" t="n">
        <v>10.02</v>
      </c>
      <c r="F34" t="n">
        <v>7.2</v>
      </c>
      <c r="G34" t="n">
        <v>53.98</v>
      </c>
      <c r="H34" t="n">
        <v>0.77</v>
      </c>
      <c r="I34" t="n">
        <v>8</v>
      </c>
      <c r="J34" t="n">
        <v>207.34</v>
      </c>
      <c r="K34" t="n">
        <v>54.38</v>
      </c>
      <c r="L34" t="n">
        <v>9</v>
      </c>
      <c r="M34" t="n">
        <v>2</v>
      </c>
      <c r="N34" t="n">
        <v>43.96</v>
      </c>
      <c r="O34" t="n">
        <v>25806.1</v>
      </c>
      <c r="P34" t="n">
        <v>77.70999999999999</v>
      </c>
      <c r="Q34" t="n">
        <v>605.84</v>
      </c>
      <c r="R34" t="n">
        <v>28.37</v>
      </c>
      <c r="S34" t="n">
        <v>21.88</v>
      </c>
      <c r="T34" t="n">
        <v>2220.41</v>
      </c>
      <c r="U34" t="n">
        <v>0.77</v>
      </c>
      <c r="V34" t="n">
        <v>0.86</v>
      </c>
      <c r="W34" t="n">
        <v>1.01</v>
      </c>
      <c r="X34" t="n">
        <v>0.14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9.976699999999999</v>
      </c>
      <c r="E35" t="n">
        <v>10.02</v>
      </c>
      <c r="F35" t="n">
        <v>7.2</v>
      </c>
      <c r="G35" t="n">
        <v>53.97</v>
      </c>
      <c r="H35" t="n">
        <v>0.79</v>
      </c>
      <c r="I35" t="n">
        <v>8</v>
      </c>
      <c r="J35" t="n">
        <v>207.74</v>
      </c>
      <c r="K35" t="n">
        <v>54.38</v>
      </c>
      <c r="L35" t="n">
        <v>9.25</v>
      </c>
      <c r="M35" t="n">
        <v>2</v>
      </c>
      <c r="N35" t="n">
        <v>44.11</v>
      </c>
      <c r="O35" t="n">
        <v>25855.35</v>
      </c>
      <c r="P35" t="n">
        <v>77.25</v>
      </c>
      <c r="Q35" t="n">
        <v>605.86</v>
      </c>
      <c r="R35" t="n">
        <v>28.32</v>
      </c>
      <c r="S35" t="n">
        <v>21.88</v>
      </c>
      <c r="T35" t="n">
        <v>2196.49</v>
      </c>
      <c r="U35" t="n">
        <v>0.77</v>
      </c>
      <c r="V35" t="n">
        <v>0.86</v>
      </c>
      <c r="W35" t="n">
        <v>1</v>
      </c>
      <c r="X35" t="n">
        <v>0.14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9.979799999999999</v>
      </c>
      <c r="E36" t="n">
        <v>10.02</v>
      </c>
      <c r="F36" t="n">
        <v>7.19</v>
      </c>
      <c r="G36" t="n">
        <v>53.94</v>
      </c>
      <c r="H36" t="n">
        <v>0.8100000000000001</v>
      </c>
      <c r="I36" t="n">
        <v>8</v>
      </c>
      <c r="J36" t="n">
        <v>208.14</v>
      </c>
      <c r="K36" t="n">
        <v>54.38</v>
      </c>
      <c r="L36" t="n">
        <v>9.5</v>
      </c>
      <c r="M36" t="n">
        <v>2</v>
      </c>
      <c r="N36" t="n">
        <v>44.26</v>
      </c>
      <c r="O36" t="n">
        <v>25904.65</v>
      </c>
      <c r="P36" t="n">
        <v>76.95</v>
      </c>
      <c r="Q36" t="n">
        <v>605.9</v>
      </c>
      <c r="R36" t="n">
        <v>28.19</v>
      </c>
      <c r="S36" t="n">
        <v>21.88</v>
      </c>
      <c r="T36" t="n">
        <v>2133.57</v>
      </c>
      <c r="U36" t="n">
        <v>0.78</v>
      </c>
      <c r="V36" t="n">
        <v>0.86</v>
      </c>
      <c r="W36" t="n">
        <v>1.01</v>
      </c>
      <c r="X36" t="n">
        <v>0.13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9.9809</v>
      </c>
      <c r="E37" t="n">
        <v>10.02</v>
      </c>
      <c r="F37" t="n">
        <v>7.19</v>
      </c>
      <c r="G37" t="n">
        <v>53.94</v>
      </c>
      <c r="H37" t="n">
        <v>0.83</v>
      </c>
      <c r="I37" t="n">
        <v>8</v>
      </c>
      <c r="J37" t="n">
        <v>208.54</v>
      </c>
      <c r="K37" t="n">
        <v>54.38</v>
      </c>
      <c r="L37" t="n">
        <v>9.75</v>
      </c>
      <c r="M37" t="n">
        <v>2</v>
      </c>
      <c r="N37" t="n">
        <v>44.41</v>
      </c>
      <c r="O37" t="n">
        <v>25954</v>
      </c>
      <c r="P37" t="n">
        <v>76.61</v>
      </c>
      <c r="Q37" t="n">
        <v>605.84</v>
      </c>
      <c r="R37" t="n">
        <v>28.17</v>
      </c>
      <c r="S37" t="n">
        <v>21.88</v>
      </c>
      <c r="T37" t="n">
        <v>2121.7</v>
      </c>
      <c r="U37" t="n">
        <v>0.78</v>
      </c>
      <c r="V37" t="n">
        <v>0.86</v>
      </c>
      <c r="W37" t="n">
        <v>1.01</v>
      </c>
      <c r="X37" t="n">
        <v>0.13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9.9704</v>
      </c>
      <c r="E38" t="n">
        <v>10.03</v>
      </c>
      <c r="F38" t="n">
        <v>7.2</v>
      </c>
      <c r="G38" t="n">
        <v>54.01</v>
      </c>
      <c r="H38" t="n">
        <v>0.85</v>
      </c>
      <c r="I38" t="n">
        <v>8</v>
      </c>
      <c r="J38" t="n">
        <v>208.94</v>
      </c>
      <c r="K38" t="n">
        <v>54.38</v>
      </c>
      <c r="L38" t="n">
        <v>10</v>
      </c>
      <c r="M38" t="n">
        <v>0</v>
      </c>
      <c r="N38" t="n">
        <v>44.56</v>
      </c>
      <c r="O38" t="n">
        <v>26003.41</v>
      </c>
      <c r="P38" t="n">
        <v>76.7</v>
      </c>
      <c r="Q38" t="n">
        <v>605.88</v>
      </c>
      <c r="R38" t="n">
        <v>28.3</v>
      </c>
      <c r="S38" t="n">
        <v>21.88</v>
      </c>
      <c r="T38" t="n">
        <v>2186.55</v>
      </c>
      <c r="U38" t="n">
        <v>0.77</v>
      </c>
      <c r="V38" t="n">
        <v>0.86</v>
      </c>
      <c r="W38" t="n">
        <v>1.01</v>
      </c>
      <c r="X38" t="n">
        <v>0.14</v>
      </c>
      <c r="Y38" t="n">
        <v>1</v>
      </c>
      <c r="Z38" t="n">
        <v>10</v>
      </c>
    </row>
    <row r="39">
      <c r="A39" t="n">
        <v>0</v>
      </c>
      <c r="B39" t="n">
        <v>140</v>
      </c>
      <c r="C39" t="inlineStr">
        <is>
          <t xml:space="preserve">CONCLUIDO	</t>
        </is>
      </c>
      <c r="D39" t="n">
        <v>5.37</v>
      </c>
      <c r="E39" t="n">
        <v>18.62</v>
      </c>
      <c r="F39" t="n">
        <v>9.51</v>
      </c>
      <c r="G39" t="n">
        <v>4.79</v>
      </c>
      <c r="H39" t="n">
        <v>0.06</v>
      </c>
      <c r="I39" t="n">
        <v>119</v>
      </c>
      <c r="J39" t="n">
        <v>274.09</v>
      </c>
      <c r="K39" t="n">
        <v>60.56</v>
      </c>
      <c r="L39" t="n">
        <v>1</v>
      </c>
      <c r="M39" t="n">
        <v>117</v>
      </c>
      <c r="N39" t="n">
        <v>72.53</v>
      </c>
      <c r="O39" t="n">
        <v>34038.11</v>
      </c>
      <c r="P39" t="n">
        <v>163.75</v>
      </c>
      <c r="Q39" t="n">
        <v>606.02</v>
      </c>
      <c r="R39" t="n">
        <v>100.44</v>
      </c>
      <c r="S39" t="n">
        <v>21.88</v>
      </c>
      <c r="T39" t="n">
        <v>37700.43</v>
      </c>
      <c r="U39" t="n">
        <v>0.22</v>
      </c>
      <c r="V39" t="n">
        <v>0.65</v>
      </c>
      <c r="W39" t="n">
        <v>1.19</v>
      </c>
      <c r="X39" t="n">
        <v>2.45</v>
      </c>
      <c r="Y39" t="n">
        <v>1</v>
      </c>
      <c r="Z39" t="n">
        <v>10</v>
      </c>
    </row>
    <row r="40">
      <c r="A40" t="n">
        <v>1</v>
      </c>
      <c r="B40" t="n">
        <v>140</v>
      </c>
      <c r="C40" t="inlineStr">
        <is>
          <t xml:space="preserve">CONCLUIDO	</t>
        </is>
      </c>
      <c r="D40" t="n">
        <v>6.0822</v>
      </c>
      <c r="E40" t="n">
        <v>16.44</v>
      </c>
      <c r="F40" t="n">
        <v>8.890000000000001</v>
      </c>
      <c r="G40" t="n">
        <v>5.99</v>
      </c>
      <c r="H40" t="n">
        <v>0.08</v>
      </c>
      <c r="I40" t="n">
        <v>89</v>
      </c>
      <c r="J40" t="n">
        <v>274.57</v>
      </c>
      <c r="K40" t="n">
        <v>60.56</v>
      </c>
      <c r="L40" t="n">
        <v>1.25</v>
      </c>
      <c r="M40" t="n">
        <v>87</v>
      </c>
      <c r="N40" t="n">
        <v>72.76000000000001</v>
      </c>
      <c r="O40" t="n">
        <v>34097.72</v>
      </c>
      <c r="P40" t="n">
        <v>152.74</v>
      </c>
      <c r="Q40" t="n">
        <v>606.0599999999999</v>
      </c>
      <c r="R40" t="n">
        <v>80.8</v>
      </c>
      <c r="S40" t="n">
        <v>21.88</v>
      </c>
      <c r="T40" t="n">
        <v>28030.3</v>
      </c>
      <c r="U40" t="n">
        <v>0.27</v>
      </c>
      <c r="V40" t="n">
        <v>0.7</v>
      </c>
      <c r="W40" t="n">
        <v>1.15</v>
      </c>
      <c r="X40" t="n">
        <v>1.83</v>
      </c>
      <c r="Y40" t="n">
        <v>1</v>
      </c>
      <c r="Z40" t="n">
        <v>10</v>
      </c>
    </row>
    <row r="41">
      <c r="A41" t="n">
        <v>2</v>
      </c>
      <c r="B41" t="n">
        <v>140</v>
      </c>
      <c r="C41" t="inlineStr">
        <is>
          <t xml:space="preserve">CONCLUIDO	</t>
        </is>
      </c>
      <c r="D41" t="n">
        <v>6.6223</v>
      </c>
      <c r="E41" t="n">
        <v>15.1</v>
      </c>
      <c r="F41" t="n">
        <v>8.49</v>
      </c>
      <c r="G41" t="n">
        <v>7.18</v>
      </c>
      <c r="H41" t="n">
        <v>0.1</v>
      </c>
      <c r="I41" t="n">
        <v>71</v>
      </c>
      <c r="J41" t="n">
        <v>275.05</v>
      </c>
      <c r="K41" t="n">
        <v>60.56</v>
      </c>
      <c r="L41" t="n">
        <v>1.5</v>
      </c>
      <c r="M41" t="n">
        <v>69</v>
      </c>
      <c r="N41" t="n">
        <v>73</v>
      </c>
      <c r="O41" t="n">
        <v>34157.42</v>
      </c>
      <c r="P41" t="n">
        <v>145.37</v>
      </c>
      <c r="Q41" t="n">
        <v>605.97</v>
      </c>
      <c r="R41" t="n">
        <v>68.69</v>
      </c>
      <c r="S41" t="n">
        <v>21.88</v>
      </c>
      <c r="T41" t="n">
        <v>22066.28</v>
      </c>
      <c r="U41" t="n">
        <v>0.32</v>
      </c>
      <c r="V41" t="n">
        <v>0.73</v>
      </c>
      <c r="W41" t="n">
        <v>1.11</v>
      </c>
      <c r="X41" t="n">
        <v>1.43</v>
      </c>
      <c r="Y41" t="n">
        <v>1</v>
      </c>
      <c r="Z41" t="n">
        <v>10</v>
      </c>
    </row>
    <row r="42">
      <c r="A42" t="n">
        <v>3</v>
      </c>
      <c r="B42" t="n">
        <v>140</v>
      </c>
      <c r="C42" t="inlineStr">
        <is>
          <t xml:space="preserve">CONCLUIDO	</t>
        </is>
      </c>
      <c r="D42" t="n">
        <v>7.0269</v>
      </c>
      <c r="E42" t="n">
        <v>14.23</v>
      </c>
      <c r="F42" t="n">
        <v>8.25</v>
      </c>
      <c r="G42" t="n">
        <v>8.390000000000001</v>
      </c>
      <c r="H42" t="n">
        <v>0.11</v>
      </c>
      <c r="I42" t="n">
        <v>59</v>
      </c>
      <c r="J42" t="n">
        <v>275.54</v>
      </c>
      <c r="K42" t="n">
        <v>60.56</v>
      </c>
      <c r="L42" t="n">
        <v>1.75</v>
      </c>
      <c r="M42" t="n">
        <v>57</v>
      </c>
      <c r="N42" t="n">
        <v>73.23</v>
      </c>
      <c r="O42" t="n">
        <v>34217.22</v>
      </c>
      <c r="P42" t="n">
        <v>140.85</v>
      </c>
      <c r="Q42" t="n">
        <v>605.9400000000001</v>
      </c>
      <c r="R42" t="n">
        <v>61.45</v>
      </c>
      <c r="S42" t="n">
        <v>21.88</v>
      </c>
      <c r="T42" t="n">
        <v>18505.12</v>
      </c>
      <c r="U42" t="n">
        <v>0.36</v>
      </c>
      <c r="V42" t="n">
        <v>0.75</v>
      </c>
      <c r="W42" t="n">
        <v>1.08</v>
      </c>
      <c r="X42" t="n">
        <v>1.19</v>
      </c>
      <c r="Y42" t="n">
        <v>1</v>
      </c>
      <c r="Z42" t="n">
        <v>10</v>
      </c>
    </row>
    <row r="43">
      <c r="A43" t="n">
        <v>4</v>
      </c>
      <c r="B43" t="n">
        <v>140</v>
      </c>
      <c r="C43" t="inlineStr">
        <is>
          <t xml:space="preserve">CONCLUIDO	</t>
        </is>
      </c>
      <c r="D43" t="n">
        <v>7.3324</v>
      </c>
      <c r="E43" t="n">
        <v>13.64</v>
      </c>
      <c r="F43" t="n">
        <v>8.07</v>
      </c>
      <c r="G43" t="n">
        <v>9.5</v>
      </c>
      <c r="H43" t="n">
        <v>0.13</v>
      </c>
      <c r="I43" t="n">
        <v>51</v>
      </c>
      <c r="J43" t="n">
        <v>276.02</v>
      </c>
      <c r="K43" t="n">
        <v>60.56</v>
      </c>
      <c r="L43" t="n">
        <v>2</v>
      </c>
      <c r="M43" t="n">
        <v>49</v>
      </c>
      <c r="N43" t="n">
        <v>73.47</v>
      </c>
      <c r="O43" t="n">
        <v>34277.1</v>
      </c>
      <c r="P43" t="n">
        <v>137.45</v>
      </c>
      <c r="Q43" t="n">
        <v>606.04</v>
      </c>
      <c r="R43" t="n">
        <v>55.59</v>
      </c>
      <c r="S43" t="n">
        <v>21.88</v>
      </c>
      <c r="T43" t="n">
        <v>15619.02</v>
      </c>
      <c r="U43" t="n">
        <v>0.39</v>
      </c>
      <c r="V43" t="n">
        <v>0.77</v>
      </c>
      <c r="W43" t="n">
        <v>1.08</v>
      </c>
      <c r="X43" t="n">
        <v>1.01</v>
      </c>
      <c r="Y43" t="n">
        <v>1</v>
      </c>
      <c r="Z43" t="n">
        <v>10</v>
      </c>
    </row>
    <row r="44">
      <c r="A44" t="n">
        <v>5</v>
      </c>
      <c r="B44" t="n">
        <v>140</v>
      </c>
      <c r="C44" t="inlineStr">
        <is>
          <t xml:space="preserve">CONCLUIDO	</t>
        </is>
      </c>
      <c r="D44" t="n">
        <v>7.6165</v>
      </c>
      <c r="E44" t="n">
        <v>13.13</v>
      </c>
      <c r="F44" t="n">
        <v>7.93</v>
      </c>
      <c r="G44" t="n">
        <v>10.81</v>
      </c>
      <c r="H44" t="n">
        <v>0.14</v>
      </c>
      <c r="I44" t="n">
        <v>44</v>
      </c>
      <c r="J44" t="n">
        <v>276.51</v>
      </c>
      <c r="K44" t="n">
        <v>60.56</v>
      </c>
      <c r="L44" t="n">
        <v>2.25</v>
      </c>
      <c r="M44" t="n">
        <v>42</v>
      </c>
      <c r="N44" t="n">
        <v>73.70999999999999</v>
      </c>
      <c r="O44" t="n">
        <v>34337.08</v>
      </c>
      <c r="P44" t="n">
        <v>134.55</v>
      </c>
      <c r="Q44" t="n">
        <v>605.88</v>
      </c>
      <c r="R44" t="n">
        <v>51.55</v>
      </c>
      <c r="S44" t="n">
        <v>21.88</v>
      </c>
      <c r="T44" t="n">
        <v>13632.82</v>
      </c>
      <c r="U44" t="n">
        <v>0.42</v>
      </c>
      <c r="V44" t="n">
        <v>0.78</v>
      </c>
      <c r="W44" t="n">
        <v>1.05</v>
      </c>
      <c r="X44" t="n">
        <v>0.87</v>
      </c>
      <c r="Y44" t="n">
        <v>1</v>
      </c>
      <c r="Z44" t="n">
        <v>10</v>
      </c>
    </row>
    <row r="45">
      <c r="A45" t="n">
        <v>6</v>
      </c>
      <c r="B45" t="n">
        <v>140</v>
      </c>
      <c r="C45" t="inlineStr">
        <is>
          <t xml:space="preserve">CONCLUIDO	</t>
        </is>
      </c>
      <c r="D45" t="n">
        <v>7.8355</v>
      </c>
      <c r="E45" t="n">
        <v>12.76</v>
      </c>
      <c r="F45" t="n">
        <v>7.82</v>
      </c>
      <c r="G45" t="n">
        <v>12.04</v>
      </c>
      <c r="H45" t="n">
        <v>0.16</v>
      </c>
      <c r="I45" t="n">
        <v>39</v>
      </c>
      <c r="J45" t="n">
        <v>277</v>
      </c>
      <c r="K45" t="n">
        <v>60.56</v>
      </c>
      <c r="L45" t="n">
        <v>2.5</v>
      </c>
      <c r="M45" t="n">
        <v>37</v>
      </c>
      <c r="N45" t="n">
        <v>73.94</v>
      </c>
      <c r="O45" t="n">
        <v>34397.15</v>
      </c>
      <c r="P45" t="n">
        <v>132.48</v>
      </c>
      <c r="Q45" t="n">
        <v>605.99</v>
      </c>
      <c r="R45" t="n">
        <v>48.03</v>
      </c>
      <c r="S45" t="n">
        <v>21.88</v>
      </c>
      <c r="T45" t="n">
        <v>11895.19</v>
      </c>
      <c r="U45" t="n">
        <v>0.46</v>
      </c>
      <c r="V45" t="n">
        <v>0.79</v>
      </c>
      <c r="W45" t="n">
        <v>1.05</v>
      </c>
      <c r="X45" t="n">
        <v>0.77</v>
      </c>
      <c r="Y45" t="n">
        <v>1</v>
      </c>
      <c r="Z45" t="n">
        <v>10</v>
      </c>
    </row>
    <row r="46">
      <c r="A46" t="n">
        <v>7</v>
      </c>
      <c r="B46" t="n">
        <v>140</v>
      </c>
      <c r="C46" t="inlineStr">
        <is>
          <t xml:space="preserve">CONCLUIDO	</t>
        </is>
      </c>
      <c r="D46" t="n">
        <v>8.0105</v>
      </c>
      <c r="E46" t="n">
        <v>12.48</v>
      </c>
      <c r="F46" t="n">
        <v>7.75</v>
      </c>
      <c r="G46" t="n">
        <v>13.29</v>
      </c>
      <c r="H46" t="n">
        <v>0.18</v>
      </c>
      <c r="I46" t="n">
        <v>35</v>
      </c>
      <c r="J46" t="n">
        <v>277.48</v>
      </c>
      <c r="K46" t="n">
        <v>60.56</v>
      </c>
      <c r="L46" t="n">
        <v>2.75</v>
      </c>
      <c r="M46" t="n">
        <v>33</v>
      </c>
      <c r="N46" t="n">
        <v>74.18000000000001</v>
      </c>
      <c r="O46" t="n">
        <v>34457.31</v>
      </c>
      <c r="P46" t="n">
        <v>130.65</v>
      </c>
      <c r="Q46" t="n">
        <v>605.88</v>
      </c>
      <c r="R46" t="n">
        <v>45.92</v>
      </c>
      <c r="S46" t="n">
        <v>21.88</v>
      </c>
      <c r="T46" t="n">
        <v>10859.28</v>
      </c>
      <c r="U46" t="n">
        <v>0.48</v>
      </c>
      <c r="V46" t="n">
        <v>0.8</v>
      </c>
      <c r="W46" t="n">
        <v>1.04</v>
      </c>
      <c r="X46" t="n">
        <v>0.7</v>
      </c>
      <c r="Y46" t="n">
        <v>1</v>
      </c>
      <c r="Z46" t="n">
        <v>10</v>
      </c>
    </row>
    <row r="47">
      <c r="A47" t="n">
        <v>8</v>
      </c>
      <c r="B47" t="n">
        <v>140</v>
      </c>
      <c r="C47" t="inlineStr">
        <is>
          <t xml:space="preserve">CONCLUIDO	</t>
        </is>
      </c>
      <c r="D47" t="n">
        <v>8.157500000000001</v>
      </c>
      <c r="E47" t="n">
        <v>12.26</v>
      </c>
      <c r="F47" t="n">
        <v>7.69</v>
      </c>
      <c r="G47" t="n">
        <v>14.41</v>
      </c>
      <c r="H47" t="n">
        <v>0.19</v>
      </c>
      <c r="I47" t="n">
        <v>32</v>
      </c>
      <c r="J47" t="n">
        <v>277.97</v>
      </c>
      <c r="K47" t="n">
        <v>60.56</v>
      </c>
      <c r="L47" t="n">
        <v>3</v>
      </c>
      <c r="M47" t="n">
        <v>30</v>
      </c>
      <c r="N47" t="n">
        <v>74.42</v>
      </c>
      <c r="O47" t="n">
        <v>34517.57</v>
      </c>
      <c r="P47" t="n">
        <v>129.27</v>
      </c>
      <c r="Q47" t="n">
        <v>605.91</v>
      </c>
      <c r="R47" t="n">
        <v>43.84</v>
      </c>
      <c r="S47" t="n">
        <v>21.88</v>
      </c>
      <c r="T47" t="n">
        <v>9834.549999999999</v>
      </c>
      <c r="U47" t="n">
        <v>0.5</v>
      </c>
      <c r="V47" t="n">
        <v>0.8</v>
      </c>
      <c r="W47" t="n">
        <v>1.04</v>
      </c>
      <c r="X47" t="n">
        <v>0.63</v>
      </c>
      <c r="Y47" t="n">
        <v>1</v>
      </c>
      <c r="Z47" t="n">
        <v>10</v>
      </c>
    </row>
    <row r="48">
      <c r="A48" t="n">
        <v>9</v>
      </c>
      <c r="B48" t="n">
        <v>140</v>
      </c>
      <c r="C48" t="inlineStr">
        <is>
          <t xml:space="preserve">CONCLUIDO	</t>
        </is>
      </c>
      <c r="D48" t="n">
        <v>8.2425</v>
      </c>
      <c r="E48" t="n">
        <v>12.13</v>
      </c>
      <c r="F48" t="n">
        <v>7.66</v>
      </c>
      <c r="G48" t="n">
        <v>15.33</v>
      </c>
      <c r="H48" t="n">
        <v>0.21</v>
      </c>
      <c r="I48" t="n">
        <v>30</v>
      </c>
      <c r="J48" t="n">
        <v>278.46</v>
      </c>
      <c r="K48" t="n">
        <v>60.56</v>
      </c>
      <c r="L48" t="n">
        <v>3.25</v>
      </c>
      <c r="M48" t="n">
        <v>28</v>
      </c>
      <c r="N48" t="n">
        <v>74.66</v>
      </c>
      <c r="O48" t="n">
        <v>34577.92</v>
      </c>
      <c r="P48" t="n">
        <v>128.51</v>
      </c>
      <c r="Q48" t="n">
        <v>605.92</v>
      </c>
      <c r="R48" t="n">
        <v>42.87</v>
      </c>
      <c r="S48" t="n">
        <v>21.88</v>
      </c>
      <c r="T48" t="n">
        <v>9361.76</v>
      </c>
      <c r="U48" t="n">
        <v>0.51</v>
      </c>
      <c r="V48" t="n">
        <v>0.8100000000000001</v>
      </c>
      <c r="W48" t="n">
        <v>1.04</v>
      </c>
      <c r="X48" t="n">
        <v>0.61</v>
      </c>
      <c r="Y48" t="n">
        <v>1</v>
      </c>
      <c r="Z48" t="n">
        <v>10</v>
      </c>
    </row>
    <row r="49">
      <c r="A49" t="n">
        <v>10</v>
      </c>
      <c r="B49" t="n">
        <v>140</v>
      </c>
      <c r="C49" t="inlineStr">
        <is>
          <t xml:space="preserve">CONCLUIDO	</t>
        </is>
      </c>
      <c r="D49" t="n">
        <v>8.4122</v>
      </c>
      <c r="E49" t="n">
        <v>11.89</v>
      </c>
      <c r="F49" t="n">
        <v>7.58</v>
      </c>
      <c r="G49" t="n">
        <v>16.84</v>
      </c>
      <c r="H49" t="n">
        <v>0.22</v>
      </c>
      <c r="I49" t="n">
        <v>27</v>
      </c>
      <c r="J49" t="n">
        <v>278.95</v>
      </c>
      <c r="K49" t="n">
        <v>60.56</v>
      </c>
      <c r="L49" t="n">
        <v>3.5</v>
      </c>
      <c r="M49" t="n">
        <v>25</v>
      </c>
      <c r="N49" t="n">
        <v>74.90000000000001</v>
      </c>
      <c r="O49" t="n">
        <v>34638.36</v>
      </c>
      <c r="P49" t="n">
        <v>126.7</v>
      </c>
      <c r="Q49" t="n">
        <v>606.02</v>
      </c>
      <c r="R49" t="n">
        <v>40.24</v>
      </c>
      <c r="S49" t="n">
        <v>21.88</v>
      </c>
      <c r="T49" t="n">
        <v>8060.18</v>
      </c>
      <c r="U49" t="n">
        <v>0.54</v>
      </c>
      <c r="V49" t="n">
        <v>0.82</v>
      </c>
      <c r="W49" t="n">
        <v>1.03</v>
      </c>
      <c r="X49" t="n">
        <v>0.52</v>
      </c>
      <c r="Y49" t="n">
        <v>1</v>
      </c>
      <c r="Z49" t="n">
        <v>10</v>
      </c>
    </row>
    <row r="50">
      <c r="A50" t="n">
        <v>11</v>
      </c>
      <c r="B50" t="n">
        <v>140</v>
      </c>
      <c r="C50" t="inlineStr">
        <is>
          <t xml:space="preserve">CONCLUIDO	</t>
        </is>
      </c>
      <c r="D50" t="n">
        <v>8.510999999999999</v>
      </c>
      <c r="E50" t="n">
        <v>11.75</v>
      </c>
      <c r="F50" t="n">
        <v>7.54</v>
      </c>
      <c r="G50" t="n">
        <v>18.1</v>
      </c>
      <c r="H50" t="n">
        <v>0.24</v>
      </c>
      <c r="I50" t="n">
        <v>25</v>
      </c>
      <c r="J50" t="n">
        <v>279.44</v>
      </c>
      <c r="K50" t="n">
        <v>60.56</v>
      </c>
      <c r="L50" t="n">
        <v>3.75</v>
      </c>
      <c r="M50" t="n">
        <v>23</v>
      </c>
      <c r="N50" t="n">
        <v>75.14</v>
      </c>
      <c r="O50" t="n">
        <v>34698.9</v>
      </c>
      <c r="P50" t="n">
        <v>125.63</v>
      </c>
      <c r="Q50" t="n">
        <v>605.91</v>
      </c>
      <c r="R50" t="n">
        <v>39.26</v>
      </c>
      <c r="S50" t="n">
        <v>21.88</v>
      </c>
      <c r="T50" t="n">
        <v>7582.2</v>
      </c>
      <c r="U50" t="n">
        <v>0.5600000000000001</v>
      </c>
      <c r="V50" t="n">
        <v>0.82</v>
      </c>
      <c r="W50" t="n">
        <v>1.03</v>
      </c>
      <c r="X50" t="n">
        <v>0.48</v>
      </c>
      <c r="Y50" t="n">
        <v>1</v>
      </c>
      <c r="Z50" t="n">
        <v>10</v>
      </c>
    </row>
    <row r="51">
      <c r="A51" t="n">
        <v>12</v>
      </c>
      <c r="B51" t="n">
        <v>140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7.53</v>
      </c>
      <c r="G51" t="n">
        <v>18.83</v>
      </c>
      <c r="H51" t="n">
        <v>0.25</v>
      </c>
      <c r="I51" t="n">
        <v>24</v>
      </c>
      <c r="J51" t="n">
        <v>279.94</v>
      </c>
      <c r="K51" t="n">
        <v>60.56</v>
      </c>
      <c r="L51" t="n">
        <v>4</v>
      </c>
      <c r="M51" t="n">
        <v>22</v>
      </c>
      <c r="N51" t="n">
        <v>75.38</v>
      </c>
      <c r="O51" t="n">
        <v>34759.54</v>
      </c>
      <c r="P51" t="n">
        <v>125.25</v>
      </c>
      <c r="Q51" t="n">
        <v>605.84</v>
      </c>
      <c r="R51" t="n">
        <v>38.82</v>
      </c>
      <c r="S51" t="n">
        <v>21.88</v>
      </c>
      <c r="T51" t="n">
        <v>7365.13</v>
      </c>
      <c r="U51" t="n">
        <v>0.5600000000000001</v>
      </c>
      <c r="V51" t="n">
        <v>0.82</v>
      </c>
      <c r="W51" t="n">
        <v>1.03</v>
      </c>
      <c r="X51" t="n">
        <v>0.48</v>
      </c>
      <c r="Y51" t="n">
        <v>1</v>
      </c>
      <c r="Z51" t="n">
        <v>10</v>
      </c>
    </row>
    <row r="52">
      <c r="A52" t="n">
        <v>13</v>
      </c>
      <c r="B52" t="n">
        <v>140</v>
      </c>
      <c r="C52" t="inlineStr">
        <is>
          <t xml:space="preserve">CONCLUIDO	</t>
        </is>
      </c>
      <c r="D52" t="n">
        <v>8.6762</v>
      </c>
      <c r="E52" t="n">
        <v>11.53</v>
      </c>
      <c r="F52" t="n">
        <v>7.48</v>
      </c>
      <c r="G52" t="n">
        <v>20.39</v>
      </c>
      <c r="H52" t="n">
        <v>0.27</v>
      </c>
      <c r="I52" t="n">
        <v>22</v>
      </c>
      <c r="J52" t="n">
        <v>280.43</v>
      </c>
      <c r="K52" t="n">
        <v>60.56</v>
      </c>
      <c r="L52" t="n">
        <v>4.25</v>
      </c>
      <c r="M52" t="n">
        <v>20</v>
      </c>
      <c r="N52" t="n">
        <v>75.62</v>
      </c>
      <c r="O52" t="n">
        <v>34820.27</v>
      </c>
      <c r="P52" t="n">
        <v>123.83</v>
      </c>
      <c r="Q52" t="n">
        <v>605.9299999999999</v>
      </c>
      <c r="R52" t="n">
        <v>37.28</v>
      </c>
      <c r="S52" t="n">
        <v>21.88</v>
      </c>
      <c r="T52" t="n">
        <v>6604.32</v>
      </c>
      <c r="U52" t="n">
        <v>0.59</v>
      </c>
      <c r="V52" t="n">
        <v>0.83</v>
      </c>
      <c r="W52" t="n">
        <v>1.02</v>
      </c>
      <c r="X52" t="n">
        <v>0.42</v>
      </c>
      <c r="Y52" t="n">
        <v>1</v>
      </c>
      <c r="Z52" t="n">
        <v>10</v>
      </c>
    </row>
    <row r="53">
      <c r="A53" t="n">
        <v>14</v>
      </c>
      <c r="B53" t="n">
        <v>140</v>
      </c>
      <c r="C53" t="inlineStr">
        <is>
          <t xml:space="preserve">CONCLUIDO	</t>
        </is>
      </c>
      <c r="D53" t="n">
        <v>8.743600000000001</v>
      </c>
      <c r="E53" t="n">
        <v>11.44</v>
      </c>
      <c r="F53" t="n">
        <v>7.44</v>
      </c>
      <c r="G53" t="n">
        <v>21.25</v>
      </c>
      <c r="H53" t="n">
        <v>0.29</v>
      </c>
      <c r="I53" t="n">
        <v>21</v>
      </c>
      <c r="J53" t="n">
        <v>280.92</v>
      </c>
      <c r="K53" t="n">
        <v>60.56</v>
      </c>
      <c r="L53" t="n">
        <v>4.5</v>
      </c>
      <c r="M53" t="n">
        <v>19</v>
      </c>
      <c r="N53" t="n">
        <v>75.87</v>
      </c>
      <c r="O53" t="n">
        <v>34881.09</v>
      </c>
      <c r="P53" t="n">
        <v>122.8</v>
      </c>
      <c r="Q53" t="n">
        <v>605.9</v>
      </c>
      <c r="R53" t="n">
        <v>35.94</v>
      </c>
      <c r="S53" t="n">
        <v>21.88</v>
      </c>
      <c r="T53" t="n">
        <v>5944.1</v>
      </c>
      <c r="U53" t="n">
        <v>0.61</v>
      </c>
      <c r="V53" t="n">
        <v>0.83</v>
      </c>
      <c r="W53" t="n">
        <v>1.02</v>
      </c>
      <c r="X53" t="n">
        <v>0.38</v>
      </c>
      <c r="Y53" t="n">
        <v>1</v>
      </c>
      <c r="Z53" t="n">
        <v>10</v>
      </c>
    </row>
    <row r="54">
      <c r="A54" t="n">
        <v>15</v>
      </c>
      <c r="B54" t="n">
        <v>140</v>
      </c>
      <c r="C54" t="inlineStr">
        <is>
          <t xml:space="preserve">CONCLUIDO	</t>
        </is>
      </c>
      <c r="D54" t="n">
        <v>8.7803</v>
      </c>
      <c r="E54" t="n">
        <v>11.39</v>
      </c>
      <c r="F54" t="n">
        <v>7.44</v>
      </c>
      <c r="G54" t="n">
        <v>22.33</v>
      </c>
      <c r="H54" t="n">
        <v>0.3</v>
      </c>
      <c r="I54" t="n">
        <v>20</v>
      </c>
      <c r="J54" t="n">
        <v>281.41</v>
      </c>
      <c r="K54" t="n">
        <v>60.56</v>
      </c>
      <c r="L54" t="n">
        <v>4.75</v>
      </c>
      <c r="M54" t="n">
        <v>18</v>
      </c>
      <c r="N54" t="n">
        <v>76.11</v>
      </c>
      <c r="O54" t="n">
        <v>34942.02</v>
      </c>
      <c r="P54" t="n">
        <v>122.67</v>
      </c>
      <c r="Q54" t="n">
        <v>605.84</v>
      </c>
      <c r="R54" t="n">
        <v>36.03</v>
      </c>
      <c r="S54" t="n">
        <v>21.88</v>
      </c>
      <c r="T54" t="n">
        <v>5990.31</v>
      </c>
      <c r="U54" t="n">
        <v>0.61</v>
      </c>
      <c r="V54" t="n">
        <v>0.83</v>
      </c>
      <c r="W54" t="n">
        <v>1.03</v>
      </c>
      <c r="X54" t="n">
        <v>0.39</v>
      </c>
      <c r="Y54" t="n">
        <v>1</v>
      </c>
      <c r="Z54" t="n">
        <v>10</v>
      </c>
    </row>
    <row r="55">
      <c r="A55" t="n">
        <v>16</v>
      </c>
      <c r="B55" t="n">
        <v>140</v>
      </c>
      <c r="C55" t="inlineStr">
        <is>
          <t xml:space="preserve">CONCLUIDO	</t>
        </is>
      </c>
      <c r="D55" t="n">
        <v>8.8409</v>
      </c>
      <c r="E55" t="n">
        <v>11.31</v>
      </c>
      <c r="F55" t="n">
        <v>7.42</v>
      </c>
      <c r="G55" t="n">
        <v>23.42</v>
      </c>
      <c r="H55" t="n">
        <v>0.32</v>
      </c>
      <c r="I55" t="n">
        <v>19</v>
      </c>
      <c r="J55" t="n">
        <v>281.91</v>
      </c>
      <c r="K55" t="n">
        <v>60.56</v>
      </c>
      <c r="L55" t="n">
        <v>5</v>
      </c>
      <c r="M55" t="n">
        <v>17</v>
      </c>
      <c r="N55" t="n">
        <v>76.34999999999999</v>
      </c>
      <c r="O55" t="n">
        <v>35003.04</v>
      </c>
      <c r="P55" t="n">
        <v>121.52</v>
      </c>
      <c r="Q55" t="n">
        <v>605.84</v>
      </c>
      <c r="R55" t="n">
        <v>35.33</v>
      </c>
      <c r="S55" t="n">
        <v>21.88</v>
      </c>
      <c r="T55" t="n">
        <v>5645.32</v>
      </c>
      <c r="U55" t="n">
        <v>0.62</v>
      </c>
      <c r="V55" t="n">
        <v>0.83</v>
      </c>
      <c r="W55" t="n">
        <v>1.02</v>
      </c>
      <c r="X55" t="n">
        <v>0.36</v>
      </c>
      <c r="Y55" t="n">
        <v>1</v>
      </c>
      <c r="Z55" t="n">
        <v>10</v>
      </c>
    </row>
    <row r="56">
      <c r="A56" t="n">
        <v>17</v>
      </c>
      <c r="B56" t="n">
        <v>140</v>
      </c>
      <c r="C56" t="inlineStr">
        <is>
          <t xml:space="preserve">CONCLUIDO	</t>
        </is>
      </c>
      <c r="D56" t="n">
        <v>8.8979</v>
      </c>
      <c r="E56" t="n">
        <v>11.24</v>
      </c>
      <c r="F56" t="n">
        <v>7.4</v>
      </c>
      <c r="G56" t="n">
        <v>24.66</v>
      </c>
      <c r="H56" t="n">
        <v>0.33</v>
      </c>
      <c r="I56" t="n">
        <v>18</v>
      </c>
      <c r="J56" t="n">
        <v>282.4</v>
      </c>
      <c r="K56" t="n">
        <v>60.56</v>
      </c>
      <c r="L56" t="n">
        <v>5.25</v>
      </c>
      <c r="M56" t="n">
        <v>16</v>
      </c>
      <c r="N56" t="n">
        <v>76.59999999999999</v>
      </c>
      <c r="O56" t="n">
        <v>35064.15</v>
      </c>
      <c r="P56" t="n">
        <v>120.84</v>
      </c>
      <c r="Q56" t="n">
        <v>605.88</v>
      </c>
      <c r="R56" t="n">
        <v>34.81</v>
      </c>
      <c r="S56" t="n">
        <v>21.88</v>
      </c>
      <c r="T56" t="n">
        <v>5392.89</v>
      </c>
      <c r="U56" t="n">
        <v>0.63</v>
      </c>
      <c r="V56" t="n">
        <v>0.84</v>
      </c>
      <c r="W56" t="n">
        <v>1.02</v>
      </c>
      <c r="X56" t="n">
        <v>0.34</v>
      </c>
      <c r="Y56" t="n">
        <v>1</v>
      </c>
      <c r="Z56" t="n">
        <v>10</v>
      </c>
    </row>
    <row r="57">
      <c r="A57" t="n">
        <v>18</v>
      </c>
      <c r="B57" t="n">
        <v>140</v>
      </c>
      <c r="C57" t="inlineStr">
        <is>
          <t xml:space="preserve">CONCLUIDO	</t>
        </is>
      </c>
      <c r="D57" t="n">
        <v>8.9452</v>
      </c>
      <c r="E57" t="n">
        <v>11.18</v>
      </c>
      <c r="F57" t="n">
        <v>7.39</v>
      </c>
      <c r="G57" t="n">
        <v>26.08</v>
      </c>
      <c r="H57" t="n">
        <v>0.35</v>
      </c>
      <c r="I57" t="n">
        <v>17</v>
      </c>
      <c r="J57" t="n">
        <v>282.9</v>
      </c>
      <c r="K57" t="n">
        <v>60.56</v>
      </c>
      <c r="L57" t="n">
        <v>5.5</v>
      </c>
      <c r="M57" t="n">
        <v>15</v>
      </c>
      <c r="N57" t="n">
        <v>76.84999999999999</v>
      </c>
      <c r="O57" t="n">
        <v>35125.37</v>
      </c>
      <c r="P57" t="n">
        <v>120.44</v>
      </c>
      <c r="Q57" t="n">
        <v>605.9299999999999</v>
      </c>
      <c r="R57" t="n">
        <v>34.73</v>
      </c>
      <c r="S57" t="n">
        <v>21.88</v>
      </c>
      <c r="T57" t="n">
        <v>5357.6</v>
      </c>
      <c r="U57" t="n">
        <v>0.63</v>
      </c>
      <c r="V57" t="n">
        <v>0.84</v>
      </c>
      <c r="W57" t="n">
        <v>1.01</v>
      </c>
      <c r="X57" t="n">
        <v>0.33</v>
      </c>
      <c r="Y57" t="n">
        <v>1</v>
      </c>
      <c r="Z57" t="n">
        <v>10</v>
      </c>
    </row>
    <row r="58">
      <c r="A58" t="n">
        <v>19</v>
      </c>
      <c r="B58" t="n">
        <v>140</v>
      </c>
      <c r="C58" t="inlineStr">
        <is>
          <t xml:space="preserve">CONCLUIDO	</t>
        </is>
      </c>
      <c r="D58" t="n">
        <v>9.0221</v>
      </c>
      <c r="E58" t="n">
        <v>11.08</v>
      </c>
      <c r="F58" t="n">
        <v>7.35</v>
      </c>
      <c r="G58" t="n">
        <v>27.55</v>
      </c>
      <c r="H58" t="n">
        <v>0.36</v>
      </c>
      <c r="I58" t="n">
        <v>16</v>
      </c>
      <c r="J58" t="n">
        <v>283.4</v>
      </c>
      <c r="K58" t="n">
        <v>60.56</v>
      </c>
      <c r="L58" t="n">
        <v>5.75</v>
      </c>
      <c r="M58" t="n">
        <v>14</v>
      </c>
      <c r="N58" t="n">
        <v>77.09</v>
      </c>
      <c r="O58" t="n">
        <v>35186.68</v>
      </c>
      <c r="P58" t="n">
        <v>119.45</v>
      </c>
      <c r="Q58" t="n">
        <v>605.84</v>
      </c>
      <c r="R58" t="n">
        <v>33.28</v>
      </c>
      <c r="S58" t="n">
        <v>21.88</v>
      </c>
      <c r="T58" t="n">
        <v>4635.16</v>
      </c>
      <c r="U58" t="n">
        <v>0.66</v>
      </c>
      <c r="V58" t="n">
        <v>0.84</v>
      </c>
      <c r="W58" t="n">
        <v>1.01</v>
      </c>
      <c r="X58" t="n">
        <v>0.29</v>
      </c>
      <c r="Y58" t="n">
        <v>1</v>
      </c>
      <c r="Z58" t="n">
        <v>10</v>
      </c>
    </row>
    <row r="59">
      <c r="A59" t="n">
        <v>20</v>
      </c>
      <c r="B59" t="n">
        <v>140</v>
      </c>
      <c r="C59" t="inlineStr">
        <is>
          <t xml:space="preserve">CONCLUIDO	</t>
        </is>
      </c>
      <c r="D59" t="n">
        <v>9.0016</v>
      </c>
      <c r="E59" t="n">
        <v>11.11</v>
      </c>
      <c r="F59" t="n">
        <v>7.37</v>
      </c>
      <c r="G59" t="n">
        <v>27.65</v>
      </c>
      <c r="H59" t="n">
        <v>0.38</v>
      </c>
      <c r="I59" t="n">
        <v>16</v>
      </c>
      <c r="J59" t="n">
        <v>283.9</v>
      </c>
      <c r="K59" t="n">
        <v>60.56</v>
      </c>
      <c r="L59" t="n">
        <v>6</v>
      </c>
      <c r="M59" t="n">
        <v>14</v>
      </c>
      <c r="N59" t="n">
        <v>77.34</v>
      </c>
      <c r="O59" t="n">
        <v>35248.1</v>
      </c>
      <c r="P59" t="n">
        <v>119.04</v>
      </c>
      <c r="Q59" t="n">
        <v>605.84</v>
      </c>
      <c r="R59" t="n">
        <v>34.1</v>
      </c>
      <c r="S59" t="n">
        <v>21.88</v>
      </c>
      <c r="T59" t="n">
        <v>5046.8</v>
      </c>
      <c r="U59" t="n">
        <v>0.64</v>
      </c>
      <c r="V59" t="n">
        <v>0.84</v>
      </c>
      <c r="W59" t="n">
        <v>1.01</v>
      </c>
      <c r="X59" t="n">
        <v>0.32</v>
      </c>
      <c r="Y59" t="n">
        <v>1</v>
      </c>
      <c r="Z59" t="n">
        <v>10</v>
      </c>
    </row>
    <row r="60">
      <c r="A60" t="n">
        <v>21</v>
      </c>
      <c r="B60" t="n">
        <v>140</v>
      </c>
      <c r="C60" t="inlineStr">
        <is>
          <t xml:space="preserve">CONCLUIDO	</t>
        </is>
      </c>
      <c r="D60" t="n">
        <v>9.072100000000001</v>
      </c>
      <c r="E60" t="n">
        <v>11.02</v>
      </c>
      <c r="F60" t="n">
        <v>7.34</v>
      </c>
      <c r="G60" t="n">
        <v>29.35</v>
      </c>
      <c r="H60" t="n">
        <v>0.39</v>
      </c>
      <c r="I60" t="n">
        <v>15</v>
      </c>
      <c r="J60" t="n">
        <v>284.4</v>
      </c>
      <c r="K60" t="n">
        <v>60.56</v>
      </c>
      <c r="L60" t="n">
        <v>6.25</v>
      </c>
      <c r="M60" t="n">
        <v>13</v>
      </c>
      <c r="N60" t="n">
        <v>77.59</v>
      </c>
      <c r="O60" t="n">
        <v>35309.61</v>
      </c>
      <c r="P60" t="n">
        <v>118.59</v>
      </c>
      <c r="Q60" t="n">
        <v>605.88</v>
      </c>
      <c r="R60" t="n">
        <v>32.79</v>
      </c>
      <c r="S60" t="n">
        <v>21.88</v>
      </c>
      <c r="T60" t="n">
        <v>4395.03</v>
      </c>
      <c r="U60" t="n">
        <v>0.67</v>
      </c>
      <c r="V60" t="n">
        <v>0.84</v>
      </c>
      <c r="W60" t="n">
        <v>1.02</v>
      </c>
      <c r="X60" t="n">
        <v>0.28</v>
      </c>
      <c r="Y60" t="n">
        <v>1</v>
      </c>
      <c r="Z60" t="n">
        <v>10</v>
      </c>
    </row>
    <row r="61">
      <c r="A61" t="n">
        <v>22</v>
      </c>
      <c r="B61" t="n">
        <v>140</v>
      </c>
      <c r="C61" t="inlineStr">
        <is>
          <t xml:space="preserve">CONCLUIDO	</t>
        </is>
      </c>
      <c r="D61" t="n">
        <v>9.133599999999999</v>
      </c>
      <c r="E61" t="n">
        <v>10.95</v>
      </c>
      <c r="F61" t="n">
        <v>7.32</v>
      </c>
      <c r="G61" t="n">
        <v>31.36</v>
      </c>
      <c r="H61" t="n">
        <v>0.41</v>
      </c>
      <c r="I61" t="n">
        <v>14</v>
      </c>
      <c r="J61" t="n">
        <v>284.89</v>
      </c>
      <c r="K61" t="n">
        <v>60.56</v>
      </c>
      <c r="L61" t="n">
        <v>6.5</v>
      </c>
      <c r="M61" t="n">
        <v>12</v>
      </c>
      <c r="N61" t="n">
        <v>77.84</v>
      </c>
      <c r="O61" t="n">
        <v>35371.22</v>
      </c>
      <c r="P61" t="n">
        <v>117.49</v>
      </c>
      <c r="Q61" t="n">
        <v>605.88</v>
      </c>
      <c r="R61" t="n">
        <v>32.16</v>
      </c>
      <c r="S61" t="n">
        <v>21.88</v>
      </c>
      <c r="T61" t="n">
        <v>4086.53</v>
      </c>
      <c r="U61" t="n">
        <v>0.68</v>
      </c>
      <c r="V61" t="n">
        <v>0.85</v>
      </c>
      <c r="W61" t="n">
        <v>1.01</v>
      </c>
      <c r="X61" t="n">
        <v>0.26</v>
      </c>
      <c r="Y61" t="n">
        <v>1</v>
      </c>
      <c r="Z61" t="n">
        <v>10</v>
      </c>
    </row>
    <row r="62">
      <c r="A62" t="n">
        <v>23</v>
      </c>
      <c r="B62" t="n">
        <v>140</v>
      </c>
      <c r="C62" t="inlineStr">
        <is>
          <t xml:space="preserve">CONCLUIDO	</t>
        </is>
      </c>
      <c r="D62" t="n">
        <v>9.138</v>
      </c>
      <c r="E62" t="n">
        <v>10.94</v>
      </c>
      <c r="F62" t="n">
        <v>7.31</v>
      </c>
      <c r="G62" t="n">
        <v>31.33</v>
      </c>
      <c r="H62" t="n">
        <v>0.42</v>
      </c>
      <c r="I62" t="n">
        <v>14</v>
      </c>
      <c r="J62" t="n">
        <v>285.39</v>
      </c>
      <c r="K62" t="n">
        <v>60.56</v>
      </c>
      <c r="L62" t="n">
        <v>6.75</v>
      </c>
      <c r="M62" t="n">
        <v>12</v>
      </c>
      <c r="N62" t="n">
        <v>78.09</v>
      </c>
      <c r="O62" t="n">
        <v>35432.93</v>
      </c>
      <c r="P62" t="n">
        <v>117.42</v>
      </c>
      <c r="Q62" t="n">
        <v>605.84</v>
      </c>
      <c r="R62" t="n">
        <v>31.99</v>
      </c>
      <c r="S62" t="n">
        <v>21.88</v>
      </c>
      <c r="T62" t="n">
        <v>4004.22</v>
      </c>
      <c r="U62" t="n">
        <v>0.68</v>
      </c>
      <c r="V62" t="n">
        <v>0.85</v>
      </c>
      <c r="W62" t="n">
        <v>1.01</v>
      </c>
      <c r="X62" t="n">
        <v>0.25</v>
      </c>
      <c r="Y62" t="n">
        <v>1</v>
      </c>
      <c r="Z62" t="n">
        <v>10</v>
      </c>
    </row>
    <row r="63">
      <c r="A63" t="n">
        <v>24</v>
      </c>
      <c r="B63" t="n">
        <v>140</v>
      </c>
      <c r="C63" t="inlineStr">
        <is>
          <t xml:space="preserve">CONCLUIDO	</t>
        </is>
      </c>
      <c r="D63" t="n">
        <v>9.1867</v>
      </c>
      <c r="E63" t="n">
        <v>10.89</v>
      </c>
      <c r="F63" t="n">
        <v>7.31</v>
      </c>
      <c r="G63" t="n">
        <v>33.72</v>
      </c>
      <c r="H63" t="n">
        <v>0.44</v>
      </c>
      <c r="I63" t="n">
        <v>13</v>
      </c>
      <c r="J63" t="n">
        <v>285.9</v>
      </c>
      <c r="K63" t="n">
        <v>60.56</v>
      </c>
      <c r="L63" t="n">
        <v>7</v>
      </c>
      <c r="M63" t="n">
        <v>11</v>
      </c>
      <c r="N63" t="n">
        <v>78.34</v>
      </c>
      <c r="O63" t="n">
        <v>35494.74</v>
      </c>
      <c r="P63" t="n">
        <v>116.4</v>
      </c>
      <c r="Q63" t="n">
        <v>605.9400000000001</v>
      </c>
      <c r="R63" t="n">
        <v>31.85</v>
      </c>
      <c r="S63" t="n">
        <v>21.88</v>
      </c>
      <c r="T63" t="n">
        <v>3936.37</v>
      </c>
      <c r="U63" t="n">
        <v>0.6899999999999999</v>
      </c>
      <c r="V63" t="n">
        <v>0.85</v>
      </c>
      <c r="W63" t="n">
        <v>1.01</v>
      </c>
      <c r="X63" t="n">
        <v>0.25</v>
      </c>
      <c r="Y63" t="n">
        <v>1</v>
      </c>
      <c r="Z63" t="n">
        <v>10</v>
      </c>
    </row>
    <row r="64">
      <c r="A64" t="n">
        <v>25</v>
      </c>
      <c r="B64" t="n">
        <v>140</v>
      </c>
      <c r="C64" t="inlineStr">
        <is>
          <t xml:space="preserve">CONCLUIDO	</t>
        </is>
      </c>
      <c r="D64" t="n">
        <v>9.1844</v>
      </c>
      <c r="E64" t="n">
        <v>10.89</v>
      </c>
      <c r="F64" t="n">
        <v>7.31</v>
      </c>
      <c r="G64" t="n">
        <v>33.73</v>
      </c>
      <c r="H64" t="n">
        <v>0.45</v>
      </c>
      <c r="I64" t="n">
        <v>13</v>
      </c>
      <c r="J64" t="n">
        <v>286.4</v>
      </c>
      <c r="K64" t="n">
        <v>60.56</v>
      </c>
      <c r="L64" t="n">
        <v>7.25</v>
      </c>
      <c r="M64" t="n">
        <v>11</v>
      </c>
      <c r="N64" t="n">
        <v>78.59</v>
      </c>
      <c r="O64" t="n">
        <v>35556.78</v>
      </c>
      <c r="P64" t="n">
        <v>116.5</v>
      </c>
      <c r="Q64" t="n">
        <v>605.92</v>
      </c>
      <c r="R64" t="n">
        <v>31.97</v>
      </c>
      <c r="S64" t="n">
        <v>21.88</v>
      </c>
      <c r="T64" t="n">
        <v>3997.97</v>
      </c>
      <c r="U64" t="n">
        <v>0.68</v>
      </c>
      <c r="V64" t="n">
        <v>0.85</v>
      </c>
      <c r="W64" t="n">
        <v>1.01</v>
      </c>
      <c r="X64" t="n">
        <v>0.25</v>
      </c>
      <c r="Y64" t="n">
        <v>1</v>
      </c>
      <c r="Z64" t="n">
        <v>10</v>
      </c>
    </row>
    <row r="65">
      <c r="A65" t="n">
        <v>26</v>
      </c>
      <c r="B65" t="n">
        <v>140</v>
      </c>
      <c r="C65" t="inlineStr">
        <is>
          <t xml:space="preserve">CONCLUIDO	</t>
        </is>
      </c>
      <c r="D65" t="n">
        <v>9.185499999999999</v>
      </c>
      <c r="E65" t="n">
        <v>10.89</v>
      </c>
      <c r="F65" t="n">
        <v>7.31</v>
      </c>
      <c r="G65" t="n">
        <v>33.72</v>
      </c>
      <c r="H65" t="n">
        <v>0.47</v>
      </c>
      <c r="I65" t="n">
        <v>13</v>
      </c>
      <c r="J65" t="n">
        <v>286.9</v>
      </c>
      <c r="K65" t="n">
        <v>60.56</v>
      </c>
      <c r="L65" t="n">
        <v>7.5</v>
      </c>
      <c r="M65" t="n">
        <v>11</v>
      </c>
      <c r="N65" t="n">
        <v>78.84999999999999</v>
      </c>
      <c r="O65" t="n">
        <v>35618.8</v>
      </c>
      <c r="P65" t="n">
        <v>115.91</v>
      </c>
      <c r="Q65" t="n">
        <v>605.87</v>
      </c>
      <c r="R65" t="n">
        <v>31.72</v>
      </c>
      <c r="S65" t="n">
        <v>21.88</v>
      </c>
      <c r="T65" t="n">
        <v>3870.97</v>
      </c>
      <c r="U65" t="n">
        <v>0.6899999999999999</v>
      </c>
      <c r="V65" t="n">
        <v>0.85</v>
      </c>
      <c r="W65" t="n">
        <v>1.02</v>
      </c>
      <c r="X65" t="n">
        <v>0.25</v>
      </c>
      <c r="Y65" t="n">
        <v>1</v>
      </c>
      <c r="Z65" t="n">
        <v>10</v>
      </c>
    </row>
    <row r="66">
      <c r="A66" t="n">
        <v>27</v>
      </c>
      <c r="B66" t="n">
        <v>140</v>
      </c>
      <c r="C66" t="inlineStr">
        <is>
          <t xml:space="preserve">CONCLUIDO	</t>
        </is>
      </c>
      <c r="D66" t="n">
        <v>9.253299999999999</v>
      </c>
      <c r="E66" t="n">
        <v>10.81</v>
      </c>
      <c r="F66" t="n">
        <v>7.28</v>
      </c>
      <c r="G66" t="n">
        <v>36.4</v>
      </c>
      <c r="H66" t="n">
        <v>0.48</v>
      </c>
      <c r="I66" t="n">
        <v>12</v>
      </c>
      <c r="J66" t="n">
        <v>287.41</v>
      </c>
      <c r="K66" t="n">
        <v>60.56</v>
      </c>
      <c r="L66" t="n">
        <v>7.75</v>
      </c>
      <c r="M66" t="n">
        <v>10</v>
      </c>
      <c r="N66" t="n">
        <v>79.09999999999999</v>
      </c>
      <c r="O66" t="n">
        <v>35680.92</v>
      </c>
      <c r="P66" t="n">
        <v>114.93</v>
      </c>
      <c r="Q66" t="n">
        <v>605.99</v>
      </c>
      <c r="R66" t="n">
        <v>31.2</v>
      </c>
      <c r="S66" t="n">
        <v>21.88</v>
      </c>
      <c r="T66" t="n">
        <v>3617.58</v>
      </c>
      <c r="U66" t="n">
        <v>0.7</v>
      </c>
      <c r="V66" t="n">
        <v>0.85</v>
      </c>
      <c r="W66" t="n">
        <v>1</v>
      </c>
      <c r="X66" t="n">
        <v>0.22</v>
      </c>
      <c r="Y66" t="n">
        <v>1</v>
      </c>
      <c r="Z66" t="n">
        <v>10</v>
      </c>
    </row>
    <row r="67">
      <c r="A67" t="n">
        <v>28</v>
      </c>
      <c r="B67" t="n">
        <v>140</v>
      </c>
      <c r="C67" t="inlineStr">
        <is>
          <t xml:space="preserve">CONCLUIDO	</t>
        </is>
      </c>
      <c r="D67" t="n">
        <v>9.252800000000001</v>
      </c>
      <c r="E67" t="n">
        <v>10.81</v>
      </c>
      <c r="F67" t="n">
        <v>7.28</v>
      </c>
      <c r="G67" t="n">
        <v>36.4</v>
      </c>
      <c r="H67" t="n">
        <v>0.49</v>
      </c>
      <c r="I67" t="n">
        <v>12</v>
      </c>
      <c r="J67" t="n">
        <v>287.91</v>
      </c>
      <c r="K67" t="n">
        <v>60.56</v>
      </c>
      <c r="L67" t="n">
        <v>8</v>
      </c>
      <c r="M67" t="n">
        <v>10</v>
      </c>
      <c r="N67" t="n">
        <v>79.36</v>
      </c>
      <c r="O67" t="n">
        <v>35743.15</v>
      </c>
      <c r="P67" t="n">
        <v>114.79</v>
      </c>
      <c r="Q67" t="n">
        <v>605.84</v>
      </c>
      <c r="R67" t="n">
        <v>30.99</v>
      </c>
      <c r="S67" t="n">
        <v>21.88</v>
      </c>
      <c r="T67" t="n">
        <v>3510.45</v>
      </c>
      <c r="U67" t="n">
        <v>0.71</v>
      </c>
      <c r="V67" t="n">
        <v>0.85</v>
      </c>
      <c r="W67" t="n">
        <v>1.01</v>
      </c>
      <c r="X67" t="n">
        <v>0.22</v>
      </c>
      <c r="Y67" t="n">
        <v>1</v>
      </c>
      <c r="Z67" t="n">
        <v>10</v>
      </c>
    </row>
    <row r="68">
      <c r="A68" t="n">
        <v>29</v>
      </c>
      <c r="B68" t="n">
        <v>140</v>
      </c>
      <c r="C68" t="inlineStr">
        <is>
          <t xml:space="preserve">CONCLUIDO	</t>
        </is>
      </c>
      <c r="D68" t="n">
        <v>9.326700000000001</v>
      </c>
      <c r="E68" t="n">
        <v>10.72</v>
      </c>
      <c r="F68" t="n">
        <v>7.25</v>
      </c>
      <c r="G68" t="n">
        <v>39.53</v>
      </c>
      <c r="H68" t="n">
        <v>0.51</v>
      </c>
      <c r="I68" t="n">
        <v>11</v>
      </c>
      <c r="J68" t="n">
        <v>288.42</v>
      </c>
      <c r="K68" t="n">
        <v>60.56</v>
      </c>
      <c r="L68" t="n">
        <v>8.25</v>
      </c>
      <c r="M68" t="n">
        <v>9</v>
      </c>
      <c r="N68" t="n">
        <v>79.61</v>
      </c>
      <c r="O68" t="n">
        <v>35805.48</v>
      </c>
      <c r="P68" t="n">
        <v>113.81</v>
      </c>
      <c r="Q68" t="n">
        <v>605.84</v>
      </c>
      <c r="R68" t="n">
        <v>29.91</v>
      </c>
      <c r="S68" t="n">
        <v>21.88</v>
      </c>
      <c r="T68" t="n">
        <v>2978.31</v>
      </c>
      <c r="U68" t="n">
        <v>0.73</v>
      </c>
      <c r="V68" t="n">
        <v>0.85</v>
      </c>
      <c r="W68" t="n">
        <v>1.01</v>
      </c>
      <c r="X68" t="n">
        <v>0.19</v>
      </c>
      <c r="Y68" t="n">
        <v>1</v>
      </c>
      <c r="Z68" t="n">
        <v>10</v>
      </c>
    </row>
    <row r="69">
      <c r="A69" t="n">
        <v>30</v>
      </c>
      <c r="B69" t="n">
        <v>140</v>
      </c>
      <c r="C69" t="inlineStr">
        <is>
          <t xml:space="preserve">CONCLUIDO	</t>
        </is>
      </c>
      <c r="D69" t="n">
        <v>9.3165</v>
      </c>
      <c r="E69" t="n">
        <v>10.73</v>
      </c>
      <c r="F69" t="n">
        <v>7.26</v>
      </c>
      <c r="G69" t="n">
        <v>39.59</v>
      </c>
      <c r="H69" t="n">
        <v>0.52</v>
      </c>
      <c r="I69" t="n">
        <v>11</v>
      </c>
      <c r="J69" t="n">
        <v>288.92</v>
      </c>
      <c r="K69" t="n">
        <v>60.56</v>
      </c>
      <c r="L69" t="n">
        <v>8.5</v>
      </c>
      <c r="M69" t="n">
        <v>9</v>
      </c>
      <c r="N69" t="n">
        <v>79.87</v>
      </c>
      <c r="O69" t="n">
        <v>35867.91</v>
      </c>
      <c r="P69" t="n">
        <v>113.61</v>
      </c>
      <c r="Q69" t="n">
        <v>605.86</v>
      </c>
      <c r="R69" t="n">
        <v>30.32</v>
      </c>
      <c r="S69" t="n">
        <v>21.88</v>
      </c>
      <c r="T69" t="n">
        <v>3180.87</v>
      </c>
      <c r="U69" t="n">
        <v>0.72</v>
      </c>
      <c r="V69" t="n">
        <v>0.85</v>
      </c>
      <c r="W69" t="n">
        <v>1.01</v>
      </c>
      <c r="X69" t="n">
        <v>0.2</v>
      </c>
      <c r="Y69" t="n">
        <v>1</v>
      </c>
      <c r="Z69" t="n">
        <v>10</v>
      </c>
    </row>
    <row r="70">
      <c r="A70" t="n">
        <v>31</v>
      </c>
      <c r="B70" t="n">
        <v>140</v>
      </c>
      <c r="C70" t="inlineStr">
        <is>
          <t xml:space="preserve">CONCLUIDO	</t>
        </is>
      </c>
      <c r="D70" t="n">
        <v>9.318199999999999</v>
      </c>
      <c r="E70" t="n">
        <v>10.73</v>
      </c>
      <c r="F70" t="n">
        <v>7.26</v>
      </c>
      <c r="G70" t="n">
        <v>39.58</v>
      </c>
      <c r="H70" t="n">
        <v>0.54</v>
      </c>
      <c r="I70" t="n">
        <v>11</v>
      </c>
      <c r="J70" t="n">
        <v>289.43</v>
      </c>
      <c r="K70" t="n">
        <v>60.56</v>
      </c>
      <c r="L70" t="n">
        <v>8.75</v>
      </c>
      <c r="M70" t="n">
        <v>9</v>
      </c>
      <c r="N70" t="n">
        <v>80.12</v>
      </c>
      <c r="O70" t="n">
        <v>35930.44</v>
      </c>
      <c r="P70" t="n">
        <v>113</v>
      </c>
      <c r="Q70" t="n">
        <v>605.9</v>
      </c>
      <c r="R70" t="n">
        <v>30.37</v>
      </c>
      <c r="S70" t="n">
        <v>21.88</v>
      </c>
      <c r="T70" t="n">
        <v>3208.27</v>
      </c>
      <c r="U70" t="n">
        <v>0.72</v>
      </c>
      <c r="V70" t="n">
        <v>0.85</v>
      </c>
      <c r="W70" t="n">
        <v>1.01</v>
      </c>
      <c r="X70" t="n">
        <v>0.2</v>
      </c>
      <c r="Y70" t="n">
        <v>1</v>
      </c>
      <c r="Z70" t="n">
        <v>10</v>
      </c>
    </row>
    <row r="71">
      <c r="A71" t="n">
        <v>32</v>
      </c>
      <c r="B71" t="n">
        <v>140</v>
      </c>
      <c r="C71" t="inlineStr">
        <is>
          <t xml:space="preserve">CONCLUIDO	</t>
        </is>
      </c>
      <c r="D71" t="n">
        <v>9.379899999999999</v>
      </c>
      <c r="E71" t="n">
        <v>10.66</v>
      </c>
      <c r="F71" t="n">
        <v>7.24</v>
      </c>
      <c r="G71" t="n">
        <v>43.43</v>
      </c>
      <c r="H71" t="n">
        <v>0.55</v>
      </c>
      <c r="I71" t="n">
        <v>10</v>
      </c>
      <c r="J71" t="n">
        <v>289.94</v>
      </c>
      <c r="K71" t="n">
        <v>60.56</v>
      </c>
      <c r="L71" t="n">
        <v>9</v>
      </c>
      <c r="M71" t="n">
        <v>8</v>
      </c>
      <c r="N71" t="n">
        <v>80.38</v>
      </c>
      <c r="O71" t="n">
        <v>35993.08</v>
      </c>
      <c r="P71" t="n">
        <v>112.37</v>
      </c>
      <c r="Q71" t="n">
        <v>605.84</v>
      </c>
      <c r="R71" t="n">
        <v>29.81</v>
      </c>
      <c r="S71" t="n">
        <v>21.88</v>
      </c>
      <c r="T71" t="n">
        <v>2933.14</v>
      </c>
      <c r="U71" t="n">
        <v>0.73</v>
      </c>
      <c r="V71" t="n">
        <v>0.85</v>
      </c>
      <c r="W71" t="n">
        <v>1</v>
      </c>
      <c r="X71" t="n">
        <v>0.18</v>
      </c>
      <c r="Y71" t="n">
        <v>1</v>
      </c>
      <c r="Z71" t="n">
        <v>10</v>
      </c>
    </row>
    <row r="72">
      <c r="A72" t="n">
        <v>33</v>
      </c>
      <c r="B72" t="n">
        <v>140</v>
      </c>
      <c r="C72" t="inlineStr">
        <is>
          <t xml:space="preserve">CONCLUIDO	</t>
        </is>
      </c>
      <c r="D72" t="n">
        <v>9.3796</v>
      </c>
      <c r="E72" t="n">
        <v>10.66</v>
      </c>
      <c r="F72" t="n">
        <v>7.24</v>
      </c>
      <c r="G72" t="n">
        <v>43.43</v>
      </c>
      <c r="H72" t="n">
        <v>0.57</v>
      </c>
      <c r="I72" t="n">
        <v>10</v>
      </c>
      <c r="J72" t="n">
        <v>290.45</v>
      </c>
      <c r="K72" t="n">
        <v>60.56</v>
      </c>
      <c r="L72" t="n">
        <v>9.25</v>
      </c>
      <c r="M72" t="n">
        <v>8</v>
      </c>
      <c r="N72" t="n">
        <v>80.64</v>
      </c>
      <c r="O72" t="n">
        <v>36055.83</v>
      </c>
      <c r="P72" t="n">
        <v>112.09</v>
      </c>
      <c r="Q72" t="n">
        <v>605.84</v>
      </c>
      <c r="R72" t="n">
        <v>29.71</v>
      </c>
      <c r="S72" t="n">
        <v>21.88</v>
      </c>
      <c r="T72" t="n">
        <v>2881.93</v>
      </c>
      <c r="U72" t="n">
        <v>0.74</v>
      </c>
      <c r="V72" t="n">
        <v>0.85</v>
      </c>
      <c r="W72" t="n">
        <v>1.01</v>
      </c>
      <c r="X72" t="n">
        <v>0.18</v>
      </c>
      <c r="Y72" t="n">
        <v>1</v>
      </c>
      <c r="Z72" t="n">
        <v>10</v>
      </c>
    </row>
    <row r="73">
      <c r="A73" t="n">
        <v>34</v>
      </c>
      <c r="B73" t="n">
        <v>140</v>
      </c>
      <c r="C73" t="inlineStr">
        <is>
          <t xml:space="preserve">CONCLUIDO	</t>
        </is>
      </c>
      <c r="D73" t="n">
        <v>9.375500000000001</v>
      </c>
      <c r="E73" t="n">
        <v>10.67</v>
      </c>
      <c r="F73" t="n">
        <v>7.24</v>
      </c>
      <c r="G73" t="n">
        <v>43.46</v>
      </c>
      <c r="H73" t="n">
        <v>0.58</v>
      </c>
      <c r="I73" t="n">
        <v>10</v>
      </c>
      <c r="J73" t="n">
        <v>290.96</v>
      </c>
      <c r="K73" t="n">
        <v>60.56</v>
      </c>
      <c r="L73" t="n">
        <v>9.5</v>
      </c>
      <c r="M73" t="n">
        <v>8</v>
      </c>
      <c r="N73" t="n">
        <v>80.90000000000001</v>
      </c>
      <c r="O73" t="n">
        <v>36118.68</v>
      </c>
      <c r="P73" t="n">
        <v>111.45</v>
      </c>
      <c r="Q73" t="n">
        <v>605.85</v>
      </c>
      <c r="R73" t="n">
        <v>29.82</v>
      </c>
      <c r="S73" t="n">
        <v>21.88</v>
      </c>
      <c r="T73" t="n">
        <v>2939.11</v>
      </c>
      <c r="U73" t="n">
        <v>0.73</v>
      </c>
      <c r="V73" t="n">
        <v>0.85</v>
      </c>
      <c r="W73" t="n">
        <v>1.01</v>
      </c>
      <c r="X73" t="n">
        <v>0.18</v>
      </c>
      <c r="Y73" t="n">
        <v>1</v>
      </c>
      <c r="Z73" t="n">
        <v>10</v>
      </c>
    </row>
    <row r="74">
      <c r="A74" t="n">
        <v>35</v>
      </c>
      <c r="B74" t="n">
        <v>140</v>
      </c>
      <c r="C74" t="inlineStr">
        <is>
          <t xml:space="preserve">CONCLUIDO	</t>
        </is>
      </c>
      <c r="D74" t="n">
        <v>9.3767</v>
      </c>
      <c r="E74" t="n">
        <v>10.66</v>
      </c>
      <c r="F74" t="n">
        <v>7.24</v>
      </c>
      <c r="G74" t="n">
        <v>43.45</v>
      </c>
      <c r="H74" t="n">
        <v>0.6</v>
      </c>
      <c r="I74" t="n">
        <v>10</v>
      </c>
      <c r="J74" t="n">
        <v>291.47</v>
      </c>
      <c r="K74" t="n">
        <v>60.56</v>
      </c>
      <c r="L74" t="n">
        <v>9.75</v>
      </c>
      <c r="M74" t="n">
        <v>8</v>
      </c>
      <c r="N74" t="n">
        <v>81.16</v>
      </c>
      <c r="O74" t="n">
        <v>36181.64</v>
      </c>
      <c r="P74" t="n">
        <v>110.69</v>
      </c>
      <c r="Q74" t="n">
        <v>605.84</v>
      </c>
      <c r="R74" t="n">
        <v>29.87</v>
      </c>
      <c r="S74" t="n">
        <v>21.88</v>
      </c>
      <c r="T74" t="n">
        <v>2961.82</v>
      </c>
      <c r="U74" t="n">
        <v>0.73</v>
      </c>
      <c r="V74" t="n">
        <v>0.85</v>
      </c>
      <c r="W74" t="n">
        <v>1.01</v>
      </c>
      <c r="X74" t="n">
        <v>0.18</v>
      </c>
      <c r="Y74" t="n">
        <v>1</v>
      </c>
      <c r="Z74" t="n">
        <v>10</v>
      </c>
    </row>
    <row r="75">
      <c r="A75" t="n">
        <v>36</v>
      </c>
      <c r="B75" t="n">
        <v>140</v>
      </c>
      <c r="C75" t="inlineStr">
        <is>
          <t xml:space="preserve">CONCLUIDO	</t>
        </is>
      </c>
      <c r="D75" t="n">
        <v>9.440899999999999</v>
      </c>
      <c r="E75" t="n">
        <v>10.59</v>
      </c>
      <c r="F75" t="n">
        <v>7.22</v>
      </c>
      <c r="G75" t="n">
        <v>48.14</v>
      </c>
      <c r="H75" t="n">
        <v>0.61</v>
      </c>
      <c r="I75" t="n">
        <v>9</v>
      </c>
      <c r="J75" t="n">
        <v>291.98</v>
      </c>
      <c r="K75" t="n">
        <v>60.56</v>
      </c>
      <c r="L75" t="n">
        <v>10</v>
      </c>
      <c r="M75" t="n">
        <v>7</v>
      </c>
      <c r="N75" t="n">
        <v>81.42</v>
      </c>
      <c r="O75" t="n">
        <v>36244.71</v>
      </c>
      <c r="P75" t="n">
        <v>109.97</v>
      </c>
      <c r="Q75" t="n">
        <v>605.86</v>
      </c>
      <c r="R75" t="n">
        <v>29.27</v>
      </c>
      <c r="S75" t="n">
        <v>21.88</v>
      </c>
      <c r="T75" t="n">
        <v>2669.08</v>
      </c>
      <c r="U75" t="n">
        <v>0.75</v>
      </c>
      <c r="V75" t="n">
        <v>0.86</v>
      </c>
      <c r="W75" t="n">
        <v>1</v>
      </c>
      <c r="X75" t="n">
        <v>0.16</v>
      </c>
      <c r="Y75" t="n">
        <v>1</v>
      </c>
      <c r="Z75" t="n">
        <v>10</v>
      </c>
    </row>
    <row r="76">
      <c r="A76" t="n">
        <v>37</v>
      </c>
      <c r="B76" t="n">
        <v>140</v>
      </c>
      <c r="C76" t="inlineStr">
        <is>
          <t xml:space="preserve">CONCLUIDO	</t>
        </is>
      </c>
      <c r="D76" t="n">
        <v>9.441599999999999</v>
      </c>
      <c r="E76" t="n">
        <v>10.59</v>
      </c>
      <c r="F76" t="n">
        <v>7.22</v>
      </c>
      <c r="G76" t="n">
        <v>48.14</v>
      </c>
      <c r="H76" t="n">
        <v>0.62</v>
      </c>
      <c r="I76" t="n">
        <v>9</v>
      </c>
      <c r="J76" t="n">
        <v>292.49</v>
      </c>
      <c r="K76" t="n">
        <v>60.56</v>
      </c>
      <c r="L76" t="n">
        <v>10.25</v>
      </c>
      <c r="M76" t="n">
        <v>7</v>
      </c>
      <c r="N76" t="n">
        <v>81.68000000000001</v>
      </c>
      <c r="O76" t="n">
        <v>36307.88</v>
      </c>
      <c r="P76" t="n">
        <v>110.1</v>
      </c>
      <c r="Q76" t="n">
        <v>605.84</v>
      </c>
      <c r="R76" t="n">
        <v>29.25</v>
      </c>
      <c r="S76" t="n">
        <v>21.88</v>
      </c>
      <c r="T76" t="n">
        <v>2654.96</v>
      </c>
      <c r="U76" t="n">
        <v>0.75</v>
      </c>
      <c r="V76" t="n">
        <v>0.86</v>
      </c>
      <c r="W76" t="n">
        <v>1</v>
      </c>
      <c r="X76" t="n">
        <v>0.16</v>
      </c>
      <c r="Y76" t="n">
        <v>1</v>
      </c>
      <c r="Z76" t="n">
        <v>10</v>
      </c>
    </row>
    <row r="77">
      <c r="A77" t="n">
        <v>38</v>
      </c>
      <c r="B77" t="n">
        <v>140</v>
      </c>
      <c r="C77" t="inlineStr">
        <is>
          <t xml:space="preserve">CONCLUIDO	</t>
        </is>
      </c>
      <c r="D77" t="n">
        <v>9.4429</v>
      </c>
      <c r="E77" t="n">
        <v>10.59</v>
      </c>
      <c r="F77" t="n">
        <v>7.22</v>
      </c>
      <c r="G77" t="n">
        <v>48.13</v>
      </c>
      <c r="H77" t="n">
        <v>0.64</v>
      </c>
      <c r="I77" t="n">
        <v>9</v>
      </c>
      <c r="J77" t="n">
        <v>293</v>
      </c>
      <c r="K77" t="n">
        <v>60.56</v>
      </c>
      <c r="L77" t="n">
        <v>10.5</v>
      </c>
      <c r="M77" t="n">
        <v>7</v>
      </c>
      <c r="N77" t="n">
        <v>81.95</v>
      </c>
      <c r="O77" t="n">
        <v>36371.17</v>
      </c>
      <c r="P77" t="n">
        <v>109.88</v>
      </c>
      <c r="Q77" t="n">
        <v>605.84</v>
      </c>
      <c r="R77" t="n">
        <v>29.13</v>
      </c>
      <c r="S77" t="n">
        <v>21.88</v>
      </c>
      <c r="T77" t="n">
        <v>2596.87</v>
      </c>
      <c r="U77" t="n">
        <v>0.75</v>
      </c>
      <c r="V77" t="n">
        <v>0.86</v>
      </c>
      <c r="W77" t="n">
        <v>1.01</v>
      </c>
      <c r="X77" t="n">
        <v>0.16</v>
      </c>
      <c r="Y77" t="n">
        <v>1</v>
      </c>
      <c r="Z77" t="n">
        <v>10</v>
      </c>
    </row>
    <row r="78">
      <c r="A78" t="n">
        <v>39</v>
      </c>
      <c r="B78" t="n">
        <v>140</v>
      </c>
      <c r="C78" t="inlineStr">
        <is>
          <t xml:space="preserve">CONCLUIDO	</t>
        </is>
      </c>
      <c r="D78" t="n">
        <v>9.436400000000001</v>
      </c>
      <c r="E78" t="n">
        <v>10.6</v>
      </c>
      <c r="F78" t="n">
        <v>7.23</v>
      </c>
      <c r="G78" t="n">
        <v>48.17</v>
      </c>
      <c r="H78" t="n">
        <v>0.65</v>
      </c>
      <c r="I78" t="n">
        <v>9</v>
      </c>
      <c r="J78" t="n">
        <v>293.52</v>
      </c>
      <c r="K78" t="n">
        <v>60.56</v>
      </c>
      <c r="L78" t="n">
        <v>10.75</v>
      </c>
      <c r="M78" t="n">
        <v>7</v>
      </c>
      <c r="N78" t="n">
        <v>82.20999999999999</v>
      </c>
      <c r="O78" t="n">
        <v>36434.56</v>
      </c>
      <c r="P78" t="n">
        <v>108.8</v>
      </c>
      <c r="Q78" t="n">
        <v>605.86</v>
      </c>
      <c r="R78" t="n">
        <v>29.39</v>
      </c>
      <c r="S78" t="n">
        <v>21.88</v>
      </c>
      <c r="T78" t="n">
        <v>2726.05</v>
      </c>
      <c r="U78" t="n">
        <v>0.74</v>
      </c>
      <c r="V78" t="n">
        <v>0.86</v>
      </c>
      <c r="W78" t="n">
        <v>1</v>
      </c>
      <c r="X78" t="n">
        <v>0.17</v>
      </c>
      <c r="Y78" t="n">
        <v>1</v>
      </c>
      <c r="Z78" t="n">
        <v>10</v>
      </c>
    </row>
    <row r="79">
      <c r="A79" t="n">
        <v>40</v>
      </c>
      <c r="B79" t="n">
        <v>140</v>
      </c>
      <c r="C79" t="inlineStr">
        <is>
          <t xml:space="preserve">CONCLUIDO	</t>
        </is>
      </c>
      <c r="D79" t="n">
        <v>9.501899999999999</v>
      </c>
      <c r="E79" t="n">
        <v>10.52</v>
      </c>
      <c r="F79" t="n">
        <v>7.21</v>
      </c>
      <c r="G79" t="n">
        <v>54.04</v>
      </c>
      <c r="H79" t="n">
        <v>0.67</v>
      </c>
      <c r="I79" t="n">
        <v>8</v>
      </c>
      <c r="J79" t="n">
        <v>294.03</v>
      </c>
      <c r="K79" t="n">
        <v>60.56</v>
      </c>
      <c r="L79" t="n">
        <v>11</v>
      </c>
      <c r="M79" t="n">
        <v>6</v>
      </c>
      <c r="N79" t="n">
        <v>82.48</v>
      </c>
      <c r="O79" t="n">
        <v>36498.06</v>
      </c>
      <c r="P79" t="n">
        <v>107.64</v>
      </c>
      <c r="Q79" t="n">
        <v>605.84</v>
      </c>
      <c r="R79" t="n">
        <v>28.67</v>
      </c>
      <c r="S79" t="n">
        <v>21.88</v>
      </c>
      <c r="T79" t="n">
        <v>2370.95</v>
      </c>
      <c r="U79" t="n">
        <v>0.76</v>
      </c>
      <c r="V79" t="n">
        <v>0.86</v>
      </c>
      <c r="W79" t="n">
        <v>1.01</v>
      </c>
      <c r="X79" t="n">
        <v>0.15</v>
      </c>
      <c r="Y79" t="n">
        <v>1</v>
      </c>
      <c r="Z79" t="n">
        <v>10</v>
      </c>
    </row>
    <row r="80">
      <c r="A80" t="n">
        <v>41</v>
      </c>
      <c r="B80" t="n">
        <v>140</v>
      </c>
      <c r="C80" t="inlineStr">
        <is>
          <t xml:space="preserve">CONCLUIDO	</t>
        </is>
      </c>
      <c r="D80" t="n">
        <v>9.513</v>
      </c>
      <c r="E80" t="n">
        <v>10.51</v>
      </c>
      <c r="F80" t="n">
        <v>7.19</v>
      </c>
      <c r="G80" t="n">
        <v>53.95</v>
      </c>
      <c r="H80" t="n">
        <v>0.68</v>
      </c>
      <c r="I80" t="n">
        <v>8</v>
      </c>
      <c r="J80" t="n">
        <v>294.55</v>
      </c>
      <c r="K80" t="n">
        <v>60.56</v>
      </c>
      <c r="L80" t="n">
        <v>11.25</v>
      </c>
      <c r="M80" t="n">
        <v>6</v>
      </c>
      <c r="N80" t="n">
        <v>82.73999999999999</v>
      </c>
      <c r="O80" t="n">
        <v>36561.67</v>
      </c>
      <c r="P80" t="n">
        <v>107.64</v>
      </c>
      <c r="Q80" t="n">
        <v>605.89</v>
      </c>
      <c r="R80" t="n">
        <v>28.45</v>
      </c>
      <c r="S80" t="n">
        <v>21.88</v>
      </c>
      <c r="T80" t="n">
        <v>2264.04</v>
      </c>
      <c r="U80" t="n">
        <v>0.77</v>
      </c>
      <c r="V80" t="n">
        <v>0.86</v>
      </c>
      <c r="W80" t="n">
        <v>1</v>
      </c>
      <c r="X80" t="n">
        <v>0.14</v>
      </c>
      <c r="Y80" t="n">
        <v>1</v>
      </c>
      <c r="Z80" t="n">
        <v>10</v>
      </c>
    </row>
    <row r="81">
      <c r="A81" t="n">
        <v>42</v>
      </c>
      <c r="B81" t="n">
        <v>140</v>
      </c>
      <c r="C81" t="inlineStr">
        <is>
          <t xml:space="preserve">CONCLUIDO	</t>
        </is>
      </c>
      <c r="D81" t="n">
        <v>9.52</v>
      </c>
      <c r="E81" t="n">
        <v>10.5</v>
      </c>
      <c r="F81" t="n">
        <v>7.19</v>
      </c>
      <c r="G81" t="n">
        <v>53.89</v>
      </c>
      <c r="H81" t="n">
        <v>0.6899999999999999</v>
      </c>
      <c r="I81" t="n">
        <v>8</v>
      </c>
      <c r="J81" t="n">
        <v>295.06</v>
      </c>
      <c r="K81" t="n">
        <v>60.56</v>
      </c>
      <c r="L81" t="n">
        <v>11.5</v>
      </c>
      <c r="M81" t="n">
        <v>6</v>
      </c>
      <c r="N81" t="n">
        <v>83.01000000000001</v>
      </c>
      <c r="O81" t="n">
        <v>36625.39</v>
      </c>
      <c r="P81" t="n">
        <v>106.83</v>
      </c>
      <c r="Q81" t="n">
        <v>605.84</v>
      </c>
      <c r="R81" t="n">
        <v>28.17</v>
      </c>
      <c r="S81" t="n">
        <v>21.88</v>
      </c>
      <c r="T81" t="n">
        <v>2123.46</v>
      </c>
      <c r="U81" t="n">
        <v>0.78</v>
      </c>
      <c r="V81" t="n">
        <v>0.86</v>
      </c>
      <c r="W81" t="n">
        <v>1</v>
      </c>
      <c r="X81" t="n">
        <v>0.13</v>
      </c>
      <c r="Y81" t="n">
        <v>1</v>
      </c>
      <c r="Z81" t="n">
        <v>10</v>
      </c>
    </row>
    <row r="82">
      <c r="A82" t="n">
        <v>43</v>
      </c>
      <c r="B82" t="n">
        <v>140</v>
      </c>
      <c r="C82" t="inlineStr">
        <is>
          <t xml:space="preserve">CONCLUIDO	</t>
        </is>
      </c>
      <c r="D82" t="n">
        <v>9.513</v>
      </c>
      <c r="E82" t="n">
        <v>10.51</v>
      </c>
      <c r="F82" t="n">
        <v>7.19</v>
      </c>
      <c r="G82" t="n">
        <v>53.95</v>
      </c>
      <c r="H82" t="n">
        <v>0.71</v>
      </c>
      <c r="I82" t="n">
        <v>8</v>
      </c>
      <c r="J82" t="n">
        <v>295.58</v>
      </c>
      <c r="K82" t="n">
        <v>60.56</v>
      </c>
      <c r="L82" t="n">
        <v>11.75</v>
      </c>
      <c r="M82" t="n">
        <v>6</v>
      </c>
      <c r="N82" t="n">
        <v>83.28</v>
      </c>
      <c r="O82" t="n">
        <v>36689.22</v>
      </c>
      <c r="P82" t="n">
        <v>106.32</v>
      </c>
      <c r="Q82" t="n">
        <v>605.84</v>
      </c>
      <c r="R82" t="n">
        <v>28.27</v>
      </c>
      <c r="S82" t="n">
        <v>21.88</v>
      </c>
      <c r="T82" t="n">
        <v>2170.9</v>
      </c>
      <c r="U82" t="n">
        <v>0.77</v>
      </c>
      <c r="V82" t="n">
        <v>0.86</v>
      </c>
      <c r="W82" t="n">
        <v>1</v>
      </c>
      <c r="X82" t="n">
        <v>0.14</v>
      </c>
      <c r="Y82" t="n">
        <v>1</v>
      </c>
      <c r="Z82" t="n">
        <v>10</v>
      </c>
    </row>
    <row r="83">
      <c r="A83" t="n">
        <v>44</v>
      </c>
      <c r="B83" t="n">
        <v>140</v>
      </c>
      <c r="C83" t="inlineStr">
        <is>
          <t xml:space="preserve">CONCLUIDO	</t>
        </is>
      </c>
      <c r="D83" t="n">
        <v>9.512</v>
      </c>
      <c r="E83" t="n">
        <v>10.51</v>
      </c>
      <c r="F83" t="n">
        <v>7.19</v>
      </c>
      <c r="G83" t="n">
        <v>53.96</v>
      </c>
      <c r="H83" t="n">
        <v>0.72</v>
      </c>
      <c r="I83" t="n">
        <v>8</v>
      </c>
      <c r="J83" t="n">
        <v>296.1</v>
      </c>
      <c r="K83" t="n">
        <v>60.56</v>
      </c>
      <c r="L83" t="n">
        <v>12</v>
      </c>
      <c r="M83" t="n">
        <v>6</v>
      </c>
      <c r="N83" t="n">
        <v>83.54000000000001</v>
      </c>
      <c r="O83" t="n">
        <v>36753.16</v>
      </c>
      <c r="P83" t="n">
        <v>105.58</v>
      </c>
      <c r="Q83" t="n">
        <v>605.84</v>
      </c>
      <c r="R83" t="n">
        <v>28.31</v>
      </c>
      <c r="S83" t="n">
        <v>21.88</v>
      </c>
      <c r="T83" t="n">
        <v>2194.03</v>
      </c>
      <c r="U83" t="n">
        <v>0.77</v>
      </c>
      <c r="V83" t="n">
        <v>0.86</v>
      </c>
      <c r="W83" t="n">
        <v>1</v>
      </c>
      <c r="X83" t="n">
        <v>0.14</v>
      </c>
      <c r="Y83" t="n">
        <v>1</v>
      </c>
      <c r="Z83" t="n">
        <v>10</v>
      </c>
    </row>
    <row r="84">
      <c r="A84" t="n">
        <v>45</v>
      </c>
      <c r="B84" t="n">
        <v>140</v>
      </c>
      <c r="C84" t="inlineStr">
        <is>
          <t xml:space="preserve">CONCLUIDO	</t>
        </is>
      </c>
      <c r="D84" t="n">
        <v>9.512499999999999</v>
      </c>
      <c r="E84" t="n">
        <v>10.51</v>
      </c>
      <c r="F84" t="n">
        <v>7.19</v>
      </c>
      <c r="G84" t="n">
        <v>53.95</v>
      </c>
      <c r="H84" t="n">
        <v>0.74</v>
      </c>
      <c r="I84" t="n">
        <v>8</v>
      </c>
      <c r="J84" t="n">
        <v>296.62</v>
      </c>
      <c r="K84" t="n">
        <v>60.56</v>
      </c>
      <c r="L84" t="n">
        <v>12.25</v>
      </c>
      <c r="M84" t="n">
        <v>6</v>
      </c>
      <c r="N84" t="n">
        <v>83.81</v>
      </c>
      <c r="O84" t="n">
        <v>36817.22</v>
      </c>
      <c r="P84" t="n">
        <v>105.18</v>
      </c>
      <c r="Q84" t="n">
        <v>605.84</v>
      </c>
      <c r="R84" t="n">
        <v>28.39</v>
      </c>
      <c r="S84" t="n">
        <v>21.88</v>
      </c>
      <c r="T84" t="n">
        <v>2234.11</v>
      </c>
      <c r="U84" t="n">
        <v>0.77</v>
      </c>
      <c r="V84" t="n">
        <v>0.86</v>
      </c>
      <c r="W84" t="n">
        <v>1</v>
      </c>
      <c r="X84" t="n">
        <v>0.14</v>
      </c>
      <c r="Y84" t="n">
        <v>1</v>
      </c>
      <c r="Z84" t="n">
        <v>10</v>
      </c>
    </row>
    <row r="85">
      <c r="A85" t="n">
        <v>46</v>
      </c>
      <c r="B85" t="n">
        <v>140</v>
      </c>
      <c r="C85" t="inlineStr">
        <is>
          <t xml:space="preserve">CONCLUIDO	</t>
        </is>
      </c>
      <c r="D85" t="n">
        <v>9.571199999999999</v>
      </c>
      <c r="E85" t="n">
        <v>10.45</v>
      </c>
      <c r="F85" t="n">
        <v>7.18</v>
      </c>
      <c r="G85" t="n">
        <v>61.55</v>
      </c>
      <c r="H85" t="n">
        <v>0.75</v>
      </c>
      <c r="I85" t="n">
        <v>7</v>
      </c>
      <c r="J85" t="n">
        <v>297.14</v>
      </c>
      <c r="K85" t="n">
        <v>60.56</v>
      </c>
      <c r="L85" t="n">
        <v>12.5</v>
      </c>
      <c r="M85" t="n">
        <v>5</v>
      </c>
      <c r="N85" t="n">
        <v>84.08</v>
      </c>
      <c r="O85" t="n">
        <v>36881.39</v>
      </c>
      <c r="P85" t="n">
        <v>104.08</v>
      </c>
      <c r="Q85" t="n">
        <v>605.84</v>
      </c>
      <c r="R85" t="n">
        <v>27.97</v>
      </c>
      <c r="S85" t="n">
        <v>21.88</v>
      </c>
      <c r="T85" t="n">
        <v>2024.42</v>
      </c>
      <c r="U85" t="n">
        <v>0.78</v>
      </c>
      <c r="V85" t="n">
        <v>0.86</v>
      </c>
      <c r="W85" t="n">
        <v>1</v>
      </c>
      <c r="X85" t="n">
        <v>0.12</v>
      </c>
      <c r="Y85" t="n">
        <v>1</v>
      </c>
      <c r="Z85" t="n">
        <v>10</v>
      </c>
    </row>
    <row r="86">
      <c r="A86" t="n">
        <v>47</v>
      </c>
      <c r="B86" t="n">
        <v>140</v>
      </c>
      <c r="C86" t="inlineStr">
        <is>
          <t xml:space="preserve">CONCLUIDO	</t>
        </is>
      </c>
      <c r="D86" t="n">
        <v>9.5778</v>
      </c>
      <c r="E86" t="n">
        <v>10.44</v>
      </c>
      <c r="F86" t="n">
        <v>7.17</v>
      </c>
      <c r="G86" t="n">
        <v>61.49</v>
      </c>
      <c r="H86" t="n">
        <v>0.76</v>
      </c>
      <c r="I86" t="n">
        <v>7</v>
      </c>
      <c r="J86" t="n">
        <v>297.66</v>
      </c>
      <c r="K86" t="n">
        <v>60.56</v>
      </c>
      <c r="L86" t="n">
        <v>12.75</v>
      </c>
      <c r="M86" t="n">
        <v>5</v>
      </c>
      <c r="N86" t="n">
        <v>84.36</v>
      </c>
      <c r="O86" t="n">
        <v>36945.67</v>
      </c>
      <c r="P86" t="n">
        <v>103.88</v>
      </c>
      <c r="Q86" t="n">
        <v>605.84</v>
      </c>
      <c r="R86" t="n">
        <v>27.81</v>
      </c>
      <c r="S86" t="n">
        <v>21.88</v>
      </c>
      <c r="T86" t="n">
        <v>1946.07</v>
      </c>
      <c r="U86" t="n">
        <v>0.79</v>
      </c>
      <c r="V86" t="n">
        <v>0.86</v>
      </c>
      <c r="W86" t="n">
        <v>1</v>
      </c>
      <c r="X86" t="n">
        <v>0.12</v>
      </c>
      <c r="Y86" t="n">
        <v>1</v>
      </c>
      <c r="Z86" t="n">
        <v>10</v>
      </c>
    </row>
    <row r="87">
      <c r="A87" t="n">
        <v>48</v>
      </c>
      <c r="B87" t="n">
        <v>140</v>
      </c>
      <c r="C87" t="inlineStr">
        <is>
          <t xml:space="preserve">CONCLUIDO	</t>
        </is>
      </c>
      <c r="D87" t="n">
        <v>9.571400000000001</v>
      </c>
      <c r="E87" t="n">
        <v>10.45</v>
      </c>
      <c r="F87" t="n">
        <v>7.18</v>
      </c>
      <c r="G87" t="n">
        <v>61.55</v>
      </c>
      <c r="H87" t="n">
        <v>0.78</v>
      </c>
      <c r="I87" t="n">
        <v>7</v>
      </c>
      <c r="J87" t="n">
        <v>298.18</v>
      </c>
      <c r="K87" t="n">
        <v>60.56</v>
      </c>
      <c r="L87" t="n">
        <v>13</v>
      </c>
      <c r="M87" t="n">
        <v>5</v>
      </c>
      <c r="N87" t="n">
        <v>84.63</v>
      </c>
      <c r="O87" t="n">
        <v>37010.06</v>
      </c>
      <c r="P87" t="n">
        <v>104.43</v>
      </c>
      <c r="Q87" t="n">
        <v>605.84</v>
      </c>
      <c r="R87" t="n">
        <v>28.09</v>
      </c>
      <c r="S87" t="n">
        <v>21.88</v>
      </c>
      <c r="T87" t="n">
        <v>2086.21</v>
      </c>
      <c r="U87" t="n">
        <v>0.78</v>
      </c>
      <c r="V87" t="n">
        <v>0.86</v>
      </c>
      <c r="W87" t="n">
        <v>1</v>
      </c>
      <c r="X87" t="n">
        <v>0.12</v>
      </c>
      <c r="Y87" t="n">
        <v>1</v>
      </c>
      <c r="Z87" t="n">
        <v>10</v>
      </c>
    </row>
    <row r="88">
      <c r="A88" t="n">
        <v>49</v>
      </c>
      <c r="B88" t="n">
        <v>140</v>
      </c>
      <c r="C88" t="inlineStr">
        <is>
          <t xml:space="preserve">CONCLUIDO	</t>
        </is>
      </c>
      <c r="D88" t="n">
        <v>9.5663</v>
      </c>
      <c r="E88" t="n">
        <v>10.45</v>
      </c>
      <c r="F88" t="n">
        <v>7.19</v>
      </c>
      <c r="G88" t="n">
        <v>61.6</v>
      </c>
      <c r="H88" t="n">
        <v>0.79</v>
      </c>
      <c r="I88" t="n">
        <v>7</v>
      </c>
      <c r="J88" t="n">
        <v>298.71</v>
      </c>
      <c r="K88" t="n">
        <v>60.56</v>
      </c>
      <c r="L88" t="n">
        <v>13.25</v>
      </c>
      <c r="M88" t="n">
        <v>5</v>
      </c>
      <c r="N88" t="n">
        <v>84.90000000000001</v>
      </c>
      <c r="O88" t="n">
        <v>37074.57</v>
      </c>
      <c r="P88" t="n">
        <v>104.58</v>
      </c>
      <c r="Q88" t="n">
        <v>605.84</v>
      </c>
      <c r="R88" t="n">
        <v>28.22</v>
      </c>
      <c r="S88" t="n">
        <v>21.88</v>
      </c>
      <c r="T88" t="n">
        <v>2149.92</v>
      </c>
      <c r="U88" t="n">
        <v>0.78</v>
      </c>
      <c r="V88" t="n">
        <v>0.86</v>
      </c>
      <c r="W88" t="n">
        <v>1</v>
      </c>
      <c r="X88" t="n">
        <v>0.13</v>
      </c>
      <c r="Y88" t="n">
        <v>1</v>
      </c>
      <c r="Z88" t="n">
        <v>10</v>
      </c>
    </row>
    <row r="89">
      <c r="A89" t="n">
        <v>50</v>
      </c>
      <c r="B89" t="n">
        <v>140</v>
      </c>
      <c r="C89" t="inlineStr">
        <is>
          <t xml:space="preserve">CONCLUIDO	</t>
        </is>
      </c>
      <c r="D89" t="n">
        <v>9.5801</v>
      </c>
      <c r="E89" t="n">
        <v>10.44</v>
      </c>
      <c r="F89" t="n">
        <v>7.17</v>
      </c>
      <c r="G89" t="n">
        <v>61.47</v>
      </c>
      <c r="H89" t="n">
        <v>0.8</v>
      </c>
      <c r="I89" t="n">
        <v>7</v>
      </c>
      <c r="J89" t="n">
        <v>299.23</v>
      </c>
      <c r="K89" t="n">
        <v>60.56</v>
      </c>
      <c r="L89" t="n">
        <v>13.5</v>
      </c>
      <c r="M89" t="n">
        <v>5</v>
      </c>
      <c r="N89" t="n">
        <v>85.18000000000001</v>
      </c>
      <c r="O89" t="n">
        <v>37139.2</v>
      </c>
      <c r="P89" t="n">
        <v>103.81</v>
      </c>
      <c r="Q89" t="n">
        <v>605.88</v>
      </c>
      <c r="R89" t="n">
        <v>27.75</v>
      </c>
      <c r="S89" t="n">
        <v>21.88</v>
      </c>
      <c r="T89" t="n">
        <v>1916.25</v>
      </c>
      <c r="U89" t="n">
        <v>0.79</v>
      </c>
      <c r="V89" t="n">
        <v>0.86</v>
      </c>
      <c r="W89" t="n">
        <v>1</v>
      </c>
      <c r="X89" t="n">
        <v>0.11</v>
      </c>
      <c r="Y89" t="n">
        <v>1</v>
      </c>
      <c r="Z89" t="n">
        <v>10</v>
      </c>
    </row>
    <row r="90">
      <c r="A90" t="n">
        <v>51</v>
      </c>
      <c r="B90" t="n">
        <v>140</v>
      </c>
      <c r="C90" t="inlineStr">
        <is>
          <t xml:space="preserve">CONCLUIDO	</t>
        </is>
      </c>
      <c r="D90" t="n">
        <v>9.571899999999999</v>
      </c>
      <c r="E90" t="n">
        <v>10.45</v>
      </c>
      <c r="F90" t="n">
        <v>7.18</v>
      </c>
      <c r="G90" t="n">
        <v>61.55</v>
      </c>
      <c r="H90" t="n">
        <v>0.82</v>
      </c>
      <c r="I90" t="n">
        <v>7</v>
      </c>
      <c r="J90" t="n">
        <v>299.76</v>
      </c>
      <c r="K90" t="n">
        <v>60.56</v>
      </c>
      <c r="L90" t="n">
        <v>13.75</v>
      </c>
      <c r="M90" t="n">
        <v>5</v>
      </c>
      <c r="N90" t="n">
        <v>85.45</v>
      </c>
      <c r="O90" t="n">
        <v>37204.07</v>
      </c>
      <c r="P90" t="n">
        <v>103.28</v>
      </c>
      <c r="Q90" t="n">
        <v>605.87</v>
      </c>
      <c r="R90" t="n">
        <v>27.94</v>
      </c>
      <c r="S90" t="n">
        <v>21.88</v>
      </c>
      <c r="T90" t="n">
        <v>2013.69</v>
      </c>
      <c r="U90" t="n">
        <v>0.78</v>
      </c>
      <c r="V90" t="n">
        <v>0.86</v>
      </c>
      <c r="W90" t="n">
        <v>1</v>
      </c>
      <c r="X90" t="n">
        <v>0.12</v>
      </c>
      <c r="Y90" t="n">
        <v>1</v>
      </c>
      <c r="Z90" t="n">
        <v>10</v>
      </c>
    </row>
    <row r="91">
      <c r="A91" t="n">
        <v>52</v>
      </c>
      <c r="B91" t="n">
        <v>140</v>
      </c>
      <c r="C91" t="inlineStr">
        <is>
          <t xml:space="preserve">CONCLUIDO	</t>
        </is>
      </c>
      <c r="D91" t="n">
        <v>9.569900000000001</v>
      </c>
      <c r="E91" t="n">
        <v>10.45</v>
      </c>
      <c r="F91" t="n">
        <v>7.18</v>
      </c>
      <c r="G91" t="n">
        <v>61.57</v>
      </c>
      <c r="H91" t="n">
        <v>0.83</v>
      </c>
      <c r="I91" t="n">
        <v>7</v>
      </c>
      <c r="J91" t="n">
        <v>300.28</v>
      </c>
      <c r="K91" t="n">
        <v>60.56</v>
      </c>
      <c r="L91" t="n">
        <v>14</v>
      </c>
      <c r="M91" t="n">
        <v>5</v>
      </c>
      <c r="N91" t="n">
        <v>85.73</v>
      </c>
      <c r="O91" t="n">
        <v>37268.93</v>
      </c>
      <c r="P91" t="n">
        <v>102.79</v>
      </c>
      <c r="Q91" t="n">
        <v>605.84</v>
      </c>
      <c r="R91" t="n">
        <v>28.13</v>
      </c>
      <c r="S91" t="n">
        <v>21.88</v>
      </c>
      <c r="T91" t="n">
        <v>2107.78</v>
      </c>
      <c r="U91" t="n">
        <v>0.78</v>
      </c>
      <c r="V91" t="n">
        <v>0.86</v>
      </c>
      <c r="W91" t="n">
        <v>1</v>
      </c>
      <c r="X91" t="n">
        <v>0.13</v>
      </c>
      <c r="Y91" t="n">
        <v>1</v>
      </c>
      <c r="Z91" t="n">
        <v>10</v>
      </c>
    </row>
    <row r="92">
      <c r="A92" t="n">
        <v>53</v>
      </c>
      <c r="B92" t="n">
        <v>140</v>
      </c>
      <c r="C92" t="inlineStr">
        <is>
          <t xml:space="preserve">CONCLUIDO	</t>
        </is>
      </c>
      <c r="D92" t="n">
        <v>9.579800000000001</v>
      </c>
      <c r="E92" t="n">
        <v>10.44</v>
      </c>
      <c r="F92" t="n">
        <v>7.17</v>
      </c>
      <c r="G92" t="n">
        <v>61.47</v>
      </c>
      <c r="H92" t="n">
        <v>0.84</v>
      </c>
      <c r="I92" t="n">
        <v>7</v>
      </c>
      <c r="J92" t="n">
        <v>300.81</v>
      </c>
      <c r="K92" t="n">
        <v>60.56</v>
      </c>
      <c r="L92" t="n">
        <v>14.25</v>
      </c>
      <c r="M92" t="n">
        <v>5</v>
      </c>
      <c r="N92" t="n">
        <v>86</v>
      </c>
      <c r="O92" t="n">
        <v>37333.9</v>
      </c>
      <c r="P92" t="n">
        <v>101.65</v>
      </c>
      <c r="Q92" t="n">
        <v>605.84</v>
      </c>
      <c r="R92" t="n">
        <v>27.69</v>
      </c>
      <c r="S92" t="n">
        <v>21.88</v>
      </c>
      <c r="T92" t="n">
        <v>1884.59</v>
      </c>
      <c r="U92" t="n">
        <v>0.79</v>
      </c>
      <c r="V92" t="n">
        <v>0.86</v>
      </c>
      <c r="W92" t="n">
        <v>1</v>
      </c>
      <c r="X92" t="n">
        <v>0.11</v>
      </c>
      <c r="Y92" t="n">
        <v>1</v>
      </c>
      <c r="Z92" t="n">
        <v>10</v>
      </c>
    </row>
    <row r="93">
      <c r="A93" t="n">
        <v>54</v>
      </c>
      <c r="B93" t="n">
        <v>140</v>
      </c>
      <c r="C93" t="inlineStr">
        <is>
          <t xml:space="preserve">CONCLUIDO	</t>
        </is>
      </c>
      <c r="D93" t="n">
        <v>9.652799999999999</v>
      </c>
      <c r="E93" t="n">
        <v>10.36</v>
      </c>
      <c r="F93" t="n">
        <v>7.15</v>
      </c>
      <c r="G93" t="n">
        <v>71.45</v>
      </c>
      <c r="H93" t="n">
        <v>0.86</v>
      </c>
      <c r="I93" t="n">
        <v>6</v>
      </c>
      <c r="J93" t="n">
        <v>301.34</v>
      </c>
      <c r="K93" t="n">
        <v>60.56</v>
      </c>
      <c r="L93" t="n">
        <v>14.5</v>
      </c>
      <c r="M93" t="n">
        <v>4</v>
      </c>
      <c r="N93" t="n">
        <v>86.28</v>
      </c>
      <c r="O93" t="n">
        <v>37399</v>
      </c>
      <c r="P93" t="n">
        <v>100.75</v>
      </c>
      <c r="Q93" t="n">
        <v>605.85</v>
      </c>
      <c r="R93" t="n">
        <v>26.94</v>
      </c>
      <c r="S93" t="n">
        <v>21.88</v>
      </c>
      <c r="T93" t="n">
        <v>1518.02</v>
      </c>
      <c r="U93" t="n">
        <v>0.8100000000000001</v>
      </c>
      <c r="V93" t="n">
        <v>0.87</v>
      </c>
      <c r="W93" t="n">
        <v>1</v>
      </c>
      <c r="X93" t="n">
        <v>0.09</v>
      </c>
      <c r="Y93" t="n">
        <v>1</v>
      </c>
      <c r="Z93" t="n">
        <v>10</v>
      </c>
    </row>
    <row r="94">
      <c r="A94" t="n">
        <v>55</v>
      </c>
      <c r="B94" t="n">
        <v>140</v>
      </c>
      <c r="C94" t="inlineStr">
        <is>
          <t xml:space="preserve">CONCLUIDO	</t>
        </is>
      </c>
      <c r="D94" t="n">
        <v>9.645</v>
      </c>
      <c r="E94" t="n">
        <v>10.37</v>
      </c>
      <c r="F94" t="n">
        <v>7.15</v>
      </c>
      <c r="G94" t="n">
        <v>71.54000000000001</v>
      </c>
      <c r="H94" t="n">
        <v>0.87</v>
      </c>
      <c r="I94" t="n">
        <v>6</v>
      </c>
      <c r="J94" t="n">
        <v>301.86</v>
      </c>
      <c r="K94" t="n">
        <v>60.56</v>
      </c>
      <c r="L94" t="n">
        <v>14.75</v>
      </c>
      <c r="M94" t="n">
        <v>3</v>
      </c>
      <c r="N94" t="n">
        <v>86.56</v>
      </c>
      <c r="O94" t="n">
        <v>37464.21</v>
      </c>
      <c r="P94" t="n">
        <v>100.55</v>
      </c>
      <c r="Q94" t="n">
        <v>605.84</v>
      </c>
      <c r="R94" t="n">
        <v>27.04</v>
      </c>
      <c r="S94" t="n">
        <v>21.88</v>
      </c>
      <c r="T94" t="n">
        <v>1565.75</v>
      </c>
      <c r="U94" t="n">
        <v>0.8100000000000001</v>
      </c>
      <c r="V94" t="n">
        <v>0.86</v>
      </c>
      <c r="W94" t="n">
        <v>1</v>
      </c>
      <c r="X94" t="n">
        <v>0.1</v>
      </c>
      <c r="Y94" t="n">
        <v>1</v>
      </c>
      <c r="Z94" t="n">
        <v>10</v>
      </c>
    </row>
    <row r="95">
      <c r="A95" t="n">
        <v>56</v>
      </c>
      <c r="B95" t="n">
        <v>140</v>
      </c>
      <c r="C95" t="inlineStr">
        <is>
          <t xml:space="preserve">CONCLUIDO	</t>
        </is>
      </c>
      <c r="D95" t="n">
        <v>9.6432</v>
      </c>
      <c r="E95" t="n">
        <v>10.37</v>
      </c>
      <c r="F95" t="n">
        <v>7.16</v>
      </c>
      <c r="G95" t="n">
        <v>71.56</v>
      </c>
      <c r="H95" t="n">
        <v>0.88</v>
      </c>
      <c r="I95" t="n">
        <v>6</v>
      </c>
      <c r="J95" t="n">
        <v>302.39</v>
      </c>
      <c r="K95" t="n">
        <v>60.56</v>
      </c>
      <c r="L95" t="n">
        <v>15</v>
      </c>
      <c r="M95" t="n">
        <v>3</v>
      </c>
      <c r="N95" t="n">
        <v>86.84</v>
      </c>
      <c r="O95" t="n">
        <v>37529.55</v>
      </c>
      <c r="P95" t="n">
        <v>100.24</v>
      </c>
      <c r="Q95" t="n">
        <v>605.84</v>
      </c>
      <c r="R95" t="n">
        <v>27.21</v>
      </c>
      <c r="S95" t="n">
        <v>21.88</v>
      </c>
      <c r="T95" t="n">
        <v>1653.59</v>
      </c>
      <c r="U95" t="n">
        <v>0.8</v>
      </c>
      <c r="V95" t="n">
        <v>0.86</v>
      </c>
      <c r="W95" t="n">
        <v>1</v>
      </c>
      <c r="X95" t="n">
        <v>0.1</v>
      </c>
      <c r="Y95" t="n">
        <v>1</v>
      </c>
      <c r="Z95" t="n">
        <v>10</v>
      </c>
    </row>
    <row r="96">
      <c r="A96" t="n">
        <v>57</v>
      </c>
      <c r="B96" t="n">
        <v>140</v>
      </c>
      <c r="C96" t="inlineStr">
        <is>
          <t xml:space="preserve">CONCLUIDO	</t>
        </is>
      </c>
      <c r="D96" t="n">
        <v>9.6432</v>
      </c>
      <c r="E96" t="n">
        <v>10.37</v>
      </c>
      <c r="F96" t="n">
        <v>7.16</v>
      </c>
      <c r="G96" t="n">
        <v>71.56</v>
      </c>
      <c r="H96" t="n">
        <v>0.9</v>
      </c>
      <c r="I96" t="n">
        <v>6</v>
      </c>
      <c r="J96" t="n">
        <v>302.92</v>
      </c>
      <c r="K96" t="n">
        <v>60.56</v>
      </c>
      <c r="L96" t="n">
        <v>15.25</v>
      </c>
      <c r="M96" t="n">
        <v>3</v>
      </c>
      <c r="N96" t="n">
        <v>87.12</v>
      </c>
      <c r="O96" t="n">
        <v>37595</v>
      </c>
      <c r="P96" t="n">
        <v>99.98</v>
      </c>
      <c r="Q96" t="n">
        <v>605.85</v>
      </c>
      <c r="R96" t="n">
        <v>27.24</v>
      </c>
      <c r="S96" t="n">
        <v>21.88</v>
      </c>
      <c r="T96" t="n">
        <v>1666.04</v>
      </c>
      <c r="U96" t="n">
        <v>0.8</v>
      </c>
      <c r="V96" t="n">
        <v>0.86</v>
      </c>
      <c r="W96" t="n">
        <v>1</v>
      </c>
      <c r="X96" t="n">
        <v>0.1</v>
      </c>
      <c r="Y96" t="n">
        <v>1</v>
      </c>
      <c r="Z96" t="n">
        <v>10</v>
      </c>
    </row>
    <row r="97">
      <c r="A97" t="n">
        <v>58</v>
      </c>
      <c r="B97" t="n">
        <v>140</v>
      </c>
      <c r="C97" t="inlineStr">
        <is>
          <t xml:space="preserve">CONCLUIDO	</t>
        </is>
      </c>
      <c r="D97" t="n">
        <v>9.638299999999999</v>
      </c>
      <c r="E97" t="n">
        <v>10.38</v>
      </c>
      <c r="F97" t="n">
        <v>7.16</v>
      </c>
      <c r="G97" t="n">
        <v>71.61</v>
      </c>
      <c r="H97" t="n">
        <v>0.91</v>
      </c>
      <c r="I97" t="n">
        <v>6</v>
      </c>
      <c r="J97" t="n">
        <v>303.46</v>
      </c>
      <c r="K97" t="n">
        <v>60.56</v>
      </c>
      <c r="L97" t="n">
        <v>15.5</v>
      </c>
      <c r="M97" t="n">
        <v>2</v>
      </c>
      <c r="N97" t="n">
        <v>87.40000000000001</v>
      </c>
      <c r="O97" t="n">
        <v>37660.57</v>
      </c>
      <c r="P97" t="n">
        <v>99.92</v>
      </c>
      <c r="Q97" t="n">
        <v>605.88</v>
      </c>
      <c r="R97" t="n">
        <v>27.25</v>
      </c>
      <c r="S97" t="n">
        <v>21.88</v>
      </c>
      <c r="T97" t="n">
        <v>1674.18</v>
      </c>
      <c r="U97" t="n">
        <v>0.8</v>
      </c>
      <c r="V97" t="n">
        <v>0.86</v>
      </c>
      <c r="W97" t="n">
        <v>1</v>
      </c>
      <c r="X97" t="n">
        <v>0.1</v>
      </c>
      <c r="Y97" t="n">
        <v>1</v>
      </c>
      <c r="Z97" t="n">
        <v>10</v>
      </c>
    </row>
    <row r="98">
      <c r="A98" t="n">
        <v>59</v>
      </c>
      <c r="B98" t="n">
        <v>140</v>
      </c>
      <c r="C98" t="inlineStr">
        <is>
          <t xml:space="preserve">CONCLUIDO	</t>
        </is>
      </c>
      <c r="D98" t="n">
        <v>9.639799999999999</v>
      </c>
      <c r="E98" t="n">
        <v>10.37</v>
      </c>
      <c r="F98" t="n">
        <v>7.16</v>
      </c>
      <c r="G98" t="n">
        <v>71.59</v>
      </c>
      <c r="H98" t="n">
        <v>0.92</v>
      </c>
      <c r="I98" t="n">
        <v>6</v>
      </c>
      <c r="J98" t="n">
        <v>303.99</v>
      </c>
      <c r="K98" t="n">
        <v>60.56</v>
      </c>
      <c r="L98" t="n">
        <v>15.75</v>
      </c>
      <c r="M98" t="n">
        <v>1</v>
      </c>
      <c r="N98" t="n">
        <v>87.68000000000001</v>
      </c>
      <c r="O98" t="n">
        <v>37726.27</v>
      </c>
      <c r="P98" t="n">
        <v>99.95</v>
      </c>
      <c r="Q98" t="n">
        <v>605.84</v>
      </c>
      <c r="R98" t="n">
        <v>27.24</v>
      </c>
      <c r="S98" t="n">
        <v>21.88</v>
      </c>
      <c r="T98" t="n">
        <v>1667.45</v>
      </c>
      <c r="U98" t="n">
        <v>0.8</v>
      </c>
      <c r="V98" t="n">
        <v>0.86</v>
      </c>
      <c r="W98" t="n">
        <v>1</v>
      </c>
      <c r="X98" t="n">
        <v>0.1</v>
      </c>
      <c r="Y98" t="n">
        <v>1</v>
      </c>
      <c r="Z98" t="n">
        <v>10</v>
      </c>
    </row>
    <row r="99">
      <c r="A99" t="n">
        <v>60</v>
      </c>
      <c r="B99" t="n">
        <v>140</v>
      </c>
      <c r="C99" t="inlineStr">
        <is>
          <t xml:space="preserve">CONCLUIDO	</t>
        </is>
      </c>
      <c r="D99" t="n">
        <v>9.6419</v>
      </c>
      <c r="E99" t="n">
        <v>10.37</v>
      </c>
      <c r="F99" t="n">
        <v>7.16</v>
      </c>
      <c r="G99" t="n">
        <v>71.56999999999999</v>
      </c>
      <c r="H99" t="n">
        <v>0.9399999999999999</v>
      </c>
      <c r="I99" t="n">
        <v>6</v>
      </c>
      <c r="J99" t="n">
        <v>304.52</v>
      </c>
      <c r="K99" t="n">
        <v>60.56</v>
      </c>
      <c r="L99" t="n">
        <v>16</v>
      </c>
      <c r="M99" t="n">
        <v>1</v>
      </c>
      <c r="N99" t="n">
        <v>87.97</v>
      </c>
      <c r="O99" t="n">
        <v>37792.08</v>
      </c>
      <c r="P99" t="n">
        <v>100.07</v>
      </c>
      <c r="Q99" t="n">
        <v>605.84</v>
      </c>
      <c r="R99" t="n">
        <v>27.1</v>
      </c>
      <c r="S99" t="n">
        <v>21.88</v>
      </c>
      <c r="T99" t="n">
        <v>1594.74</v>
      </c>
      <c r="U99" t="n">
        <v>0.8100000000000001</v>
      </c>
      <c r="V99" t="n">
        <v>0.86</v>
      </c>
      <c r="W99" t="n">
        <v>1</v>
      </c>
      <c r="X99" t="n">
        <v>0.1</v>
      </c>
      <c r="Y99" t="n">
        <v>1</v>
      </c>
      <c r="Z99" t="n">
        <v>10</v>
      </c>
    </row>
    <row r="100">
      <c r="A100" t="n">
        <v>61</v>
      </c>
      <c r="B100" t="n">
        <v>140</v>
      </c>
      <c r="C100" t="inlineStr">
        <is>
          <t xml:space="preserve">CONCLUIDO	</t>
        </is>
      </c>
      <c r="D100" t="n">
        <v>9.645300000000001</v>
      </c>
      <c r="E100" t="n">
        <v>10.37</v>
      </c>
      <c r="F100" t="n">
        <v>7.15</v>
      </c>
      <c r="G100" t="n">
        <v>71.53</v>
      </c>
      <c r="H100" t="n">
        <v>0.95</v>
      </c>
      <c r="I100" t="n">
        <v>6</v>
      </c>
      <c r="J100" t="n">
        <v>305.06</v>
      </c>
      <c r="K100" t="n">
        <v>60.56</v>
      </c>
      <c r="L100" t="n">
        <v>16.25</v>
      </c>
      <c r="M100" t="n">
        <v>1</v>
      </c>
      <c r="N100" t="n">
        <v>88.25</v>
      </c>
      <c r="O100" t="n">
        <v>37858.02</v>
      </c>
      <c r="P100" t="n">
        <v>100.19</v>
      </c>
      <c r="Q100" t="n">
        <v>605.84</v>
      </c>
      <c r="R100" t="n">
        <v>27.04</v>
      </c>
      <c r="S100" t="n">
        <v>21.88</v>
      </c>
      <c r="T100" t="n">
        <v>1567.52</v>
      </c>
      <c r="U100" t="n">
        <v>0.8100000000000001</v>
      </c>
      <c r="V100" t="n">
        <v>0.86</v>
      </c>
      <c r="W100" t="n">
        <v>1</v>
      </c>
      <c r="X100" t="n">
        <v>0.1</v>
      </c>
      <c r="Y100" t="n">
        <v>1</v>
      </c>
      <c r="Z100" t="n">
        <v>10</v>
      </c>
    </row>
    <row r="101">
      <c r="A101" t="n">
        <v>62</v>
      </c>
      <c r="B101" t="n">
        <v>140</v>
      </c>
      <c r="C101" t="inlineStr">
        <is>
          <t xml:space="preserve">CONCLUIDO	</t>
        </is>
      </c>
      <c r="D101" t="n">
        <v>9.6432</v>
      </c>
      <c r="E101" t="n">
        <v>10.37</v>
      </c>
      <c r="F101" t="n">
        <v>7.16</v>
      </c>
      <c r="G101" t="n">
        <v>71.56</v>
      </c>
      <c r="H101" t="n">
        <v>0.96</v>
      </c>
      <c r="I101" t="n">
        <v>6</v>
      </c>
      <c r="J101" t="n">
        <v>305.59</v>
      </c>
      <c r="K101" t="n">
        <v>60.56</v>
      </c>
      <c r="L101" t="n">
        <v>16.5</v>
      </c>
      <c r="M101" t="n">
        <v>1</v>
      </c>
      <c r="N101" t="n">
        <v>88.54000000000001</v>
      </c>
      <c r="O101" t="n">
        <v>37924.08</v>
      </c>
      <c r="P101" t="n">
        <v>100.15</v>
      </c>
      <c r="Q101" t="n">
        <v>605.84</v>
      </c>
      <c r="R101" t="n">
        <v>27.13</v>
      </c>
      <c r="S101" t="n">
        <v>21.88</v>
      </c>
      <c r="T101" t="n">
        <v>1612.15</v>
      </c>
      <c r="U101" t="n">
        <v>0.8100000000000001</v>
      </c>
      <c r="V101" t="n">
        <v>0.86</v>
      </c>
      <c r="W101" t="n">
        <v>1</v>
      </c>
      <c r="X101" t="n">
        <v>0.1</v>
      </c>
      <c r="Y101" t="n">
        <v>1</v>
      </c>
      <c r="Z101" t="n">
        <v>10</v>
      </c>
    </row>
    <row r="102">
      <c r="A102" t="n">
        <v>63</v>
      </c>
      <c r="B102" t="n">
        <v>140</v>
      </c>
      <c r="C102" t="inlineStr">
        <is>
          <t xml:space="preserve">CONCLUIDO	</t>
        </is>
      </c>
      <c r="D102" t="n">
        <v>9.637</v>
      </c>
      <c r="E102" t="n">
        <v>10.38</v>
      </c>
      <c r="F102" t="n">
        <v>7.16</v>
      </c>
      <c r="G102" t="n">
        <v>71.62</v>
      </c>
      <c r="H102" t="n">
        <v>0.97</v>
      </c>
      <c r="I102" t="n">
        <v>6</v>
      </c>
      <c r="J102" t="n">
        <v>306.13</v>
      </c>
      <c r="K102" t="n">
        <v>60.56</v>
      </c>
      <c r="L102" t="n">
        <v>16.75</v>
      </c>
      <c r="M102" t="n">
        <v>1</v>
      </c>
      <c r="N102" t="n">
        <v>88.83</v>
      </c>
      <c r="O102" t="n">
        <v>37990.27</v>
      </c>
      <c r="P102" t="n">
        <v>100.3</v>
      </c>
      <c r="Q102" t="n">
        <v>605.88</v>
      </c>
      <c r="R102" t="n">
        <v>27.24</v>
      </c>
      <c r="S102" t="n">
        <v>21.88</v>
      </c>
      <c r="T102" t="n">
        <v>1665.88</v>
      </c>
      <c r="U102" t="n">
        <v>0.8</v>
      </c>
      <c r="V102" t="n">
        <v>0.86</v>
      </c>
      <c r="W102" t="n">
        <v>1</v>
      </c>
      <c r="X102" t="n">
        <v>0.1</v>
      </c>
      <c r="Y102" t="n">
        <v>1</v>
      </c>
      <c r="Z102" t="n">
        <v>10</v>
      </c>
    </row>
    <row r="103">
      <c r="A103" t="n">
        <v>64</v>
      </c>
      <c r="B103" t="n">
        <v>140</v>
      </c>
      <c r="C103" t="inlineStr">
        <is>
          <t xml:space="preserve">CONCLUIDO	</t>
        </is>
      </c>
      <c r="D103" t="n">
        <v>9.6388</v>
      </c>
      <c r="E103" t="n">
        <v>10.37</v>
      </c>
      <c r="F103" t="n">
        <v>7.16</v>
      </c>
      <c r="G103" t="n">
        <v>71.59999999999999</v>
      </c>
      <c r="H103" t="n">
        <v>0.99</v>
      </c>
      <c r="I103" t="n">
        <v>6</v>
      </c>
      <c r="J103" t="n">
        <v>306.67</v>
      </c>
      <c r="K103" t="n">
        <v>60.56</v>
      </c>
      <c r="L103" t="n">
        <v>17</v>
      </c>
      <c r="M103" t="n">
        <v>1</v>
      </c>
      <c r="N103" t="n">
        <v>89.11</v>
      </c>
      <c r="O103" t="n">
        <v>38056.58</v>
      </c>
      <c r="P103" t="n">
        <v>100.1</v>
      </c>
      <c r="Q103" t="n">
        <v>605.84</v>
      </c>
      <c r="R103" t="n">
        <v>27.22</v>
      </c>
      <c r="S103" t="n">
        <v>21.88</v>
      </c>
      <c r="T103" t="n">
        <v>1654.41</v>
      </c>
      <c r="U103" t="n">
        <v>0.8</v>
      </c>
      <c r="V103" t="n">
        <v>0.86</v>
      </c>
      <c r="W103" t="n">
        <v>1</v>
      </c>
      <c r="X103" t="n">
        <v>0.1</v>
      </c>
      <c r="Y103" t="n">
        <v>1</v>
      </c>
      <c r="Z103" t="n">
        <v>10</v>
      </c>
    </row>
    <row r="104">
      <c r="A104" t="n">
        <v>65</v>
      </c>
      <c r="B104" t="n">
        <v>140</v>
      </c>
      <c r="C104" t="inlineStr">
        <is>
          <t xml:space="preserve">CONCLUIDO	</t>
        </is>
      </c>
      <c r="D104" t="n">
        <v>9.6471</v>
      </c>
      <c r="E104" t="n">
        <v>10.37</v>
      </c>
      <c r="F104" t="n">
        <v>7.15</v>
      </c>
      <c r="G104" t="n">
        <v>71.51000000000001</v>
      </c>
      <c r="H104" t="n">
        <v>1</v>
      </c>
      <c r="I104" t="n">
        <v>6</v>
      </c>
      <c r="J104" t="n">
        <v>307.21</v>
      </c>
      <c r="K104" t="n">
        <v>60.56</v>
      </c>
      <c r="L104" t="n">
        <v>17.25</v>
      </c>
      <c r="M104" t="n">
        <v>1</v>
      </c>
      <c r="N104" t="n">
        <v>89.40000000000001</v>
      </c>
      <c r="O104" t="n">
        <v>38123.01</v>
      </c>
      <c r="P104" t="n">
        <v>99.8</v>
      </c>
      <c r="Q104" t="n">
        <v>605.84</v>
      </c>
      <c r="R104" t="n">
        <v>26.98</v>
      </c>
      <c r="S104" t="n">
        <v>21.88</v>
      </c>
      <c r="T104" t="n">
        <v>1535.26</v>
      </c>
      <c r="U104" t="n">
        <v>0.8100000000000001</v>
      </c>
      <c r="V104" t="n">
        <v>0.86</v>
      </c>
      <c r="W104" t="n">
        <v>1</v>
      </c>
      <c r="X104" t="n">
        <v>0.09</v>
      </c>
      <c r="Y104" t="n">
        <v>1</v>
      </c>
      <c r="Z104" t="n">
        <v>10</v>
      </c>
    </row>
    <row r="105">
      <c r="A105" t="n">
        <v>66</v>
      </c>
      <c r="B105" t="n">
        <v>140</v>
      </c>
      <c r="C105" t="inlineStr">
        <is>
          <t xml:space="preserve">CONCLUIDO	</t>
        </is>
      </c>
      <c r="D105" t="n">
        <v>9.6442</v>
      </c>
      <c r="E105" t="n">
        <v>10.37</v>
      </c>
      <c r="F105" t="n">
        <v>7.15</v>
      </c>
      <c r="G105" t="n">
        <v>71.54000000000001</v>
      </c>
      <c r="H105" t="n">
        <v>1.01</v>
      </c>
      <c r="I105" t="n">
        <v>6</v>
      </c>
      <c r="J105" t="n">
        <v>307.75</v>
      </c>
      <c r="K105" t="n">
        <v>60.56</v>
      </c>
      <c r="L105" t="n">
        <v>17.5</v>
      </c>
      <c r="M105" t="n">
        <v>0</v>
      </c>
      <c r="N105" t="n">
        <v>89.69</v>
      </c>
      <c r="O105" t="n">
        <v>38189.58</v>
      </c>
      <c r="P105" t="n">
        <v>99.56999999999999</v>
      </c>
      <c r="Q105" t="n">
        <v>605.87</v>
      </c>
      <c r="R105" t="n">
        <v>27</v>
      </c>
      <c r="S105" t="n">
        <v>21.88</v>
      </c>
      <c r="T105" t="n">
        <v>1545.64</v>
      </c>
      <c r="U105" t="n">
        <v>0.8100000000000001</v>
      </c>
      <c r="V105" t="n">
        <v>0.86</v>
      </c>
      <c r="W105" t="n">
        <v>1</v>
      </c>
      <c r="X105" t="n">
        <v>0.1</v>
      </c>
      <c r="Y105" t="n">
        <v>1</v>
      </c>
      <c r="Z105" t="n">
        <v>10</v>
      </c>
    </row>
    <row r="106">
      <c r="A106" t="n">
        <v>0</v>
      </c>
      <c r="B106" t="n">
        <v>40</v>
      </c>
      <c r="C106" t="inlineStr">
        <is>
          <t xml:space="preserve">CONCLUIDO	</t>
        </is>
      </c>
      <c r="D106" t="n">
        <v>9.269299999999999</v>
      </c>
      <c r="E106" t="n">
        <v>10.79</v>
      </c>
      <c r="F106" t="n">
        <v>7.98</v>
      </c>
      <c r="G106" t="n">
        <v>10.41</v>
      </c>
      <c r="H106" t="n">
        <v>0.2</v>
      </c>
      <c r="I106" t="n">
        <v>46</v>
      </c>
      <c r="J106" t="n">
        <v>89.87</v>
      </c>
      <c r="K106" t="n">
        <v>37.55</v>
      </c>
      <c r="L106" t="n">
        <v>1</v>
      </c>
      <c r="M106" t="n">
        <v>44</v>
      </c>
      <c r="N106" t="n">
        <v>11.32</v>
      </c>
      <c r="O106" t="n">
        <v>11317.98</v>
      </c>
      <c r="P106" t="n">
        <v>62.51</v>
      </c>
      <c r="Q106" t="n">
        <v>605.9</v>
      </c>
      <c r="R106" t="n">
        <v>52.65</v>
      </c>
      <c r="S106" t="n">
        <v>21.88</v>
      </c>
      <c r="T106" t="n">
        <v>14171.16</v>
      </c>
      <c r="U106" t="n">
        <v>0.42</v>
      </c>
      <c r="V106" t="n">
        <v>0.78</v>
      </c>
      <c r="W106" t="n">
        <v>1.07</v>
      </c>
      <c r="X106" t="n">
        <v>0.92</v>
      </c>
      <c r="Y106" t="n">
        <v>1</v>
      </c>
      <c r="Z106" t="n">
        <v>10</v>
      </c>
    </row>
    <row r="107">
      <c r="A107" t="n">
        <v>1</v>
      </c>
      <c r="B107" t="n">
        <v>40</v>
      </c>
      <c r="C107" t="inlineStr">
        <is>
          <t xml:space="preserve">CONCLUIDO	</t>
        </is>
      </c>
      <c r="D107" t="n">
        <v>9.651</v>
      </c>
      <c r="E107" t="n">
        <v>10.36</v>
      </c>
      <c r="F107" t="n">
        <v>7.76</v>
      </c>
      <c r="G107" t="n">
        <v>13.3</v>
      </c>
      <c r="H107" t="n">
        <v>0.24</v>
      </c>
      <c r="I107" t="n">
        <v>35</v>
      </c>
      <c r="J107" t="n">
        <v>90.18000000000001</v>
      </c>
      <c r="K107" t="n">
        <v>37.55</v>
      </c>
      <c r="L107" t="n">
        <v>1.25</v>
      </c>
      <c r="M107" t="n">
        <v>33</v>
      </c>
      <c r="N107" t="n">
        <v>11.37</v>
      </c>
      <c r="O107" t="n">
        <v>11355.7</v>
      </c>
      <c r="P107" t="n">
        <v>59.05</v>
      </c>
      <c r="Q107" t="n">
        <v>606.13</v>
      </c>
      <c r="R107" t="n">
        <v>46.16</v>
      </c>
      <c r="S107" t="n">
        <v>21.88</v>
      </c>
      <c r="T107" t="n">
        <v>10983.41</v>
      </c>
      <c r="U107" t="n">
        <v>0.47</v>
      </c>
      <c r="V107" t="n">
        <v>0.8</v>
      </c>
      <c r="W107" t="n">
        <v>1.04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40</v>
      </c>
      <c r="C108" t="inlineStr">
        <is>
          <t xml:space="preserve">CONCLUIDO	</t>
        </is>
      </c>
      <c r="D108" t="n">
        <v>9.9217</v>
      </c>
      <c r="E108" t="n">
        <v>10.08</v>
      </c>
      <c r="F108" t="n">
        <v>7.61</v>
      </c>
      <c r="G108" t="n">
        <v>16.31</v>
      </c>
      <c r="H108" t="n">
        <v>0.29</v>
      </c>
      <c r="I108" t="n">
        <v>28</v>
      </c>
      <c r="J108" t="n">
        <v>90.48</v>
      </c>
      <c r="K108" t="n">
        <v>37.55</v>
      </c>
      <c r="L108" t="n">
        <v>1.5</v>
      </c>
      <c r="M108" t="n">
        <v>26</v>
      </c>
      <c r="N108" t="n">
        <v>11.43</v>
      </c>
      <c r="O108" t="n">
        <v>11393.43</v>
      </c>
      <c r="P108" t="n">
        <v>56.44</v>
      </c>
      <c r="Q108" t="n">
        <v>605.92</v>
      </c>
      <c r="R108" t="n">
        <v>41.4</v>
      </c>
      <c r="S108" t="n">
        <v>21.88</v>
      </c>
      <c r="T108" t="n">
        <v>8636.200000000001</v>
      </c>
      <c r="U108" t="n">
        <v>0.53</v>
      </c>
      <c r="V108" t="n">
        <v>0.8100000000000001</v>
      </c>
      <c r="W108" t="n">
        <v>1.03</v>
      </c>
      <c r="X108" t="n">
        <v>0.55</v>
      </c>
      <c r="Y108" t="n">
        <v>1</v>
      </c>
      <c r="Z108" t="n">
        <v>10</v>
      </c>
    </row>
    <row r="109">
      <c r="A109" t="n">
        <v>3</v>
      </c>
      <c r="B109" t="n">
        <v>40</v>
      </c>
      <c r="C109" t="inlineStr">
        <is>
          <t xml:space="preserve">CONCLUIDO	</t>
        </is>
      </c>
      <c r="D109" t="n">
        <v>10.1272</v>
      </c>
      <c r="E109" t="n">
        <v>9.869999999999999</v>
      </c>
      <c r="F109" t="n">
        <v>7.5</v>
      </c>
      <c r="G109" t="n">
        <v>19.57</v>
      </c>
      <c r="H109" t="n">
        <v>0.34</v>
      </c>
      <c r="I109" t="n">
        <v>23</v>
      </c>
      <c r="J109" t="n">
        <v>90.79000000000001</v>
      </c>
      <c r="K109" t="n">
        <v>37.55</v>
      </c>
      <c r="L109" t="n">
        <v>1.75</v>
      </c>
      <c r="M109" t="n">
        <v>21</v>
      </c>
      <c r="N109" t="n">
        <v>11.49</v>
      </c>
      <c r="O109" t="n">
        <v>11431.19</v>
      </c>
      <c r="P109" t="n">
        <v>53.68</v>
      </c>
      <c r="Q109" t="n">
        <v>605.84</v>
      </c>
      <c r="R109" t="n">
        <v>37.98</v>
      </c>
      <c r="S109" t="n">
        <v>21.88</v>
      </c>
      <c r="T109" t="n">
        <v>6953.99</v>
      </c>
      <c r="U109" t="n">
        <v>0.58</v>
      </c>
      <c r="V109" t="n">
        <v>0.82</v>
      </c>
      <c r="W109" t="n">
        <v>1.02</v>
      </c>
      <c r="X109" t="n">
        <v>0.44</v>
      </c>
      <c r="Y109" t="n">
        <v>1</v>
      </c>
      <c r="Z109" t="n">
        <v>10</v>
      </c>
    </row>
    <row r="110">
      <c r="A110" t="n">
        <v>4</v>
      </c>
      <c r="B110" t="n">
        <v>40</v>
      </c>
      <c r="C110" t="inlineStr">
        <is>
          <t xml:space="preserve">CONCLUIDO	</t>
        </is>
      </c>
      <c r="D110" t="n">
        <v>10.2526</v>
      </c>
      <c r="E110" t="n">
        <v>9.75</v>
      </c>
      <c r="F110" t="n">
        <v>7.44</v>
      </c>
      <c r="G110" t="n">
        <v>22.31</v>
      </c>
      <c r="H110" t="n">
        <v>0.39</v>
      </c>
      <c r="I110" t="n">
        <v>20</v>
      </c>
      <c r="J110" t="n">
        <v>91.09999999999999</v>
      </c>
      <c r="K110" t="n">
        <v>37.55</v>
      </c>
      <c r="L110" t="n">
        <v>2</v>
      </c>
      <c r="M110" t="n">
        <v>17</v>
      </c>
      <c r="N110" t="n">
        <v>11.54</v>
      </c>
      <c r="O110" t="n">
        <v>11468.97</v>
      </c>
      <c r="P110" t="n">
        <v>51.81</v>
      </c>
      <c r="Q110" t="n">
        <v>605.87</v>
      </c>
      <c r="R110" t="n">
        <v>35.84</v>
      </c>
      <c r="S110" t="n">
        <v>21.88</v>
      </c>
      <c r="T110" t="n">
        <v>5899.07</v>
      </c>
      <c r="U110" t="n">
        <v>0.61</v>
      </c>
      <c r="V110" t="n">
        <v>0.83</v>
      </c>
      <c r="W110" t="n">
        <v>1.02</v>
      </c>
      <c r="X110" t="n">
        <v>0.38</v>
      </c>
      <c r="Y110" t="n">
        <v>1</v>
      </c>
      <c r="Z110" t="n">
        <v>10</v>
      </c>
    </row>
    <row r="111">
      <c r="A111" t="n">
        <v>5</v>
      </c>
      <c r="B111" t="n">
        <v>40</v>
      </c>
      <c r="C111" t="inlineStr">
        <is>
          <t xml:space="preserve">CONCLUIDO	</t>
        </is>
      </c>
      <c r="D111" t="n">
        <v>10.3232</v>
      </c>
      <c r="E111" t="n">
        <v>9.69</v>
      </c>
      <c r="F111" t="n">
        <v>7.41</v>
      </c>
      <c r="G111" t="n">
        <v>24.69</v>
      </c>
      <c r="H111" t="n">
        <v>0.43</v>
      </c>
      <c r="I111" t="n">
        <v>18</v>
      </c>
      <c r="J111" t="n">
        <v>91.40000000000001</v>
      </c>
      <c r="K111" t="n">
        <v>37.55</v>
      </c>
      <c r="L111" t="n">
        <v>2.25</v>
      </c>
      <c r="M111" t="n">
        <v>8</v>
      </c>
      <c r="N111" t="n">
        <v>11.6</v>
      </c>
      <c r="O111" t="n">
        <v>11506.78</v>
      </c>
      <c r="P111" t="n">
        <v>49.42</v>
      </c>
      <c r="Q111" t="n">
        <v>605.84</v>
      </c>
      <c r="R111" t="n">
        <v>34.8</v>
      </c>
      <c r="S111" t="n">
        <v>21.88</v>
      </c>
      <c r="T111" t="n">
        <v>5389.17</v>
      </c>
      <c r="U111" t="n">
        <v>0.63</v>
      </c>
      <c r="V111" t="n">
        <v>0.84</v>
      </c>
      <c r="W111" t="n">
        <v>1.03</v>
      </c>
      <c r="X111" t="n">
        <v>0.35</v>
      </c>
      <c r="Y111" t="n">
        <v>1</v>
      </c>
      <c r="Z111" t="n">
        <v>10</v>
      </c>
    </row>
    <row r="112">
      <c r="A112" t="n">
        <v>6</v>
      </c>
      <c r="B112" t="n">
        <v>40</v>
      </c>
      <c r="C112" t="inlineStr">
        <is>
          <t xml:space="preserve">CONCLUIDO	</t>
        </is>
      </c>
      <c r="D112" t="n">
        <v>10.3448</v>
      </c>
      <c r="E112" t="n">
        <v>9.67</v>
      </c>
      <c r="F112" t="n">
        <v>7.41</v>
      </c>
      <c r="G112" t="n">
        <v>26.14</v>
      </c>
      <c r="H112" t="n">
        <v>0.48</v>
      </c>
      <c r="I112" t="n">
        <v>17</v>
      </c>
      <c r="J112" t="n">
        <v>91.70999999999999</v>
      </c>
      <c r="K112" t="n">
        <v>37.55</v>
      </c>
      <c r="L112" t="n">
        <v>2.5</v>
      </c>
      <c r="M112" t="n">
        <v>2</v>
      </c>
      <c r="N112" t="n">
        <v>11.66</v>
      </c>
      <c r="O112" t="n">
        <v>11544.61</v>
      </c>
      <c r="P112" t="n">
        <v>49.32</v>
      </c>
      <c r="Q112" t="n">
        <v>605.89</v>
      </c>
      <c r="R112" t="n">
        <v>34.4</v>
      </c>
      <c r="S112" t="n">
        <v>21.88</v>
      </c>
      <c r="T112" t="n">
        <v>5189.31</v>
      </c>
      <c r="U112" t="n">
        <v>0.64</v>
      </c>
      <c r="V112" t="n">
        <v>0.84</v>
      </c>
      <c r="W112" t="n">
        <v>1.04</v>
      </c>
      <c r="X112" t="n">
        <v>0.35</v>
      </c>
      <c r="Y112" t="n">
        <v>1</v>
      </c>
      <c r="Z112" t="n">
        <v>10</v>
      </c>
    </row>
    <row r="113">
      <c r="A113" t="n">
        <v>7</v>
      </c>
      <c r="B113" t="n">
        <v>40</v>
      </c>
      <c r="C113" t="inlineStr">
        <is>
          <t xml:space="preserve">CONCLUIDO	</t>
        </is>
      </c>
      <c r="D113" t="n">
        <v>10.3436</v>
      </c>
      <c r="E113" t="n">
        <v>9.67</v>
      </c>
      <c r="F113" t="n">
        <v>7.41</v>
      </c>
      <c r="G113" t="n">
        <v>26.14</v>
      </c>
      <c r="H113" t="n">
        <v>0.52</v>
      </c>
      <c r="I113" t="n">
        <v>17</v>
      </c>
      <c r="J113" t="n">
        <v>92.02</v>
      </c>
      <c r="K113" t="n">
        <v>37.55</v>
      </c>
      <c r="L113" t="n">
        <v>2.75</v>
      </c>
      <c r="M113" t="n">
        <v>0</v>
      </c>
      <c r="N113" t="n">
        <v>11.71</v>
      </c>
      <c r="O113" t="n">
        <v>11582.46</v>
      </c>
      <c r="P113" t="n">
        <v>49.27</v>
      </c>
      <c r="Q113" t="n">
        <v>605.89</v>
      </c>
      <c r="R113" t="n">
        <v>34.37</v>
      </c>
      <c r="S113" t="n">
        <v>21.88</v>
      </c>
      <c r="T113" t="n">
        <v>5177.67</v>
      </c>
      <c r="U113" t="n">
        <v>0.64</v>
      </c>
      <c r="V113" t="n">
        <v>0.84</v>
      </c>
      <c r="W113" t="n">
        <v>1.04</v>
      </c>
      <c r="X113" t="n">
        <v>0.35</v>
      </c>
      <c r="Y113" t="n">
        <v>1</v>
      </c>
      <c r="Z113" t="n">
        <v>10</v>
      </c>
    </row>
    <row r="114">
      <c r="A114" t="n">
        <v>0</v>
      </c>
      <c r="B114" t="n">
        <v>125</v>
      </c>
      <c r="C114" t="inlineStr">
        <is>
          <t xml:space="preserve">CONCLUIDO	</t>
        </is>
      </c>
      <c r="D114" t="n">
        <v>5.8569</v>
      </c>
      <c r="E114" t="n">
        <v>17.07</v>
      </c>
      <c r="F114" t="n">
        <v>9.26</v>
      </c>
      <c r="G114" t="n">
        <v>5.19</v>
      </c>
      <c r="H114" t="n">
        <v>0.07000000000000001</v>
      </c>
      <c r="I114" t="n">
        <v>107</v>
      </c>
      <c r="J114" t="n">
        <v>242.64</v>
      </c>
      <c r="K114" t="n">
        <v>58.47</v>
      </c>
      <c r="L114" t="n">
        <v>1</v>
      </c>
      <c r="M114" t="n">
        <v>105</v>
      </c>
      <c r="N114" t="n">
        <v>58.17</v>
      </c>
      <c r="O114" t="n">
        <v>30160.1</v>
      </c>
      <c r="P114" t="n">
        <v>147.55</v>
      </c>
      <c r="Q114" t="n">
        <v>606.13</v>
      </c>
      <c r="R114" t="n">
        <v>92.91</v>
      </c>
      <c r="S114" t="n">
        <v>21.88</v>
      </c>
      <c r="T114" t="n">
        <v>33994.98</v>
      </c>
      <c r="U114" t="n">
        <v>0.24</v>
      </c>
      <c r="V114" t="n">
        <v>0.67</v>
      </c>
      <c r="W114" t="n">
        <v>1.17</v>
      </c>
      <c r="X114" t="n">
        <v>2.2</v>
      </c>
      <c r="Y114" t="n">
        <v>1</v>
      </c>
      <c r="Z114" t="n">
        <v>10</v>
      </c>
    </row>
    <row r="115">
      <c r="A115" t="n">
        <v>1</v>
      </c>
      <c r="B115" t="n">
        <v>125</v>
      </c>
      <c r="C115" t="inlineStr">
        <is>
          <t xml:space="preserve">CONCLUIDO	</t>
        </is>
      </c>
      <c r="D115" t="n">
        <v>6.5727</v>
      </c>
      <c r="E115" t="n">
        <v>15.21</v>
      </c>
      <c r="F115" t="n">
        <v>8.68</v>
      </c>
      <c r="G115" t="n">
        <v>6.51</v>
      </c>
      <c r="H115" t="n">
        <v>0.09</v>
      </c>
      <c r="I115" t="n">
        <v>80</v>
      </c>
      <c r="J115" t="n">
        <v>243.08</v>
      </c>
      <c r="K115" t="n">
        <v>58.47</v>
      </c>
      <c r="L115" t="n">
        <v>1.25</v>
      </c>
      <c r="M115" t="n">
        <v>78</v>
      </c>
      <c r="N115" t="n">
        <v>58.36</v>
      </c>
      <c r="O115" t="n">
        <v>30214.33</v>
      </c>
      <c r="P115" t="n">
        <v>137.68</v>
      </c>
      <c r="Q115" t="n">
        <v>605.91</v>
      </c>
      <c r="R115" t="n">
        <v>74.45</v>
      </c>
      <c r="S115" t="n">
        <v>21.88</v>
      </c>
      <c r="T115" t="n">
        <v>24903.02</v>
      </c>
      <c r="U115" t="n">
        <v>0.29</v>
      </c>
      <c r="V115" t="n">
        <v>0.71</v>
      </c>
      <c r="W115" t="n">
        <v>1.13</v>
      </c>
      <c r="X115" t="n">
        <v>1.62</v>
      </c>
      <c r="Y115" t="n">
        <v>1</v>
      </c>
      <c r="Z115" t="n">
        <v>10</v>
      </c>
    </row>
    <row r="116">
      <c r="A116" t="n">
        <v>2</v>
      </c>
      <c r="B116" t="n">
        <v>125</v>
      </c>
      <c r="C116" t="inlineStr">
        <is>
          <t xml:space="preserve">CONCLUIDO	</t>
        </is>
      </c>
      <c r="D116" t="n">
        <v>7.0833</v>
      </c>
      <c r="E116" t="n">
        <v>14.12</v>
      </c>
      <c r="F116" t="n">
        <v>8.34</v>
      </c>
      <c r="G116" t="n">
        <v>7.82</v>
      </c>
      <c r="H116" t="n">
        <v>0.11</v>
      </c>
      <c r="I116" t="n">
        <v>64</v>
      </c>
      <c r="J116" t="n">
        <v>243.52</v>
      </c>
      <c r="K116" t="n">
        <v>58.47</v>
      </c>
      <c r="L116" t="n">
        <v>1.5</v>
      </c>
      <c r="M116" t="n">
        <v>62</v>
      </c>
      <c r="N116" t="n">
        <v>58.55</v>
      </c>
      <c r="O116" t="n">
        <v>30268.64</v>
      </c>
      <c r="P116" t="n">
        <v>131.78</v>
      </c>
      <c r="Q116" t="n">
        <v>606.03</v>
      </c>
      <c r="R116" t="n">
        <v>64.06</v>
      </c>
      <c r="S116" t="n">
        <v>21.88</v>
      </c>
      <c r="T116" t="n">
        <v>19787.28</v>
      </c>
      <c r="U116" t="n">
        <v>0.34</v>
      </c>
      <c r="V116" t="n">
        <v>0.74</v>
      </c>
      <c r="W116" t="n">
        <v>1.09</v>
      </c>
      <c r="X116" t="n">
        <v>1.28</v>
      </c>
      <c r="Y116" t="n">
        <v>1</v>
      </c>
      <c r="Z116" t="n">
        <v>10</v>
      </c>
    </row>
    <row r="117">
      <c r="A117" t="n">
        <v>3</v>
      </c>
      <c r="B117" t="n">
        <v>125</v>
      </c>
      <c r="C117" t="inlineStr">
        <is>
          <t xml:space="preserve">CONCLUIDO	</t>
        </is>
      </c>
      <c r="D117" t="n">
        <v>7.4382</v>
      </c>
      <c r="E117" t="n">
        <v>13.44</v>
      </c>
      <c r="F117" t="n">
        <v>8.140000000000001</v>
      </c>
      <c r="G117" t="n">
        <v>9.039999999999999</v>
      </c>
      <c r="H117" t="n">
        <v>0.13</v>
      </c>
      <c r="I117" t="n">
        <v>54</v>
      </c>
      <c r="J117" t="n">
        <v>243.96</v>
      </c>
      <c r="K117" t="n">
        <v>58.47</v>
      </c>
      <c r="L117" t="n">
        <v>1.75</v>
      </c>
      <c r="M117" t="n">
        <v>52</v>
      </c>
      <c r="N117" t="n">
        <v>58.74</v>
      </c>
      <c r="O117" t="n">
        <v>30323.01</v>
      </c>
      <c r="P117" t="n">
        <v>128.16</v>
      </c>
      <c r="Q117" t="n">
        <v>606</v>
      </c>
      <c r="R117" t="n">
        <v>57.59</v>
      </c>
      <c r="S117" t="n">
        <v>21.88</v>
      </c>
      <c r="T117" t="n">
        <v>16602.4</v>
      </c>
      <c r="U117" t="n">
        <v>0.38</v>
      </c>
      <c r="V117" t="n">
        <v>0.76</v>
      </c>
      <c r="W117" t="n">
        <v>1.08</v>
      </c>
      <c r="X117" t="n">
        <v>1.08</v>
      </c>
      <c r="Y117" t="n">
        <v>1</v>
      </c>
      <c r="Z117" t="n">
        <v>10</v>
      </c>
    </row>
    <row r="118">
      <c r="A118" t="n">
        <v>4</v>
      </c>
      <c r="B118" t="n">
        <v>125</v>
      </c>
      <c r="C118" t="inlineStr">
        <is>
          <t xml:space="preserve">CONCLUIDO	</t>
        </is>
      </c>
      <c r="D118" t="n">
        <v>7.7444</v>
      </c>
      <c r="E118" t="n">
        <v>12.91</v>
      </c>
      <c r="F118" t="n">
        <v>7.98</v>
      </c>
      <c r="G118" t="n">
        <v>10.41</v>
      </c>
      <c r="H118" t="n">
        <v>0.15</v>
      </c>
      <c r="I118" t="n">
        <v>46</v>
      </c>
      <c r="J118" t="n">
        <v>244.41</v>
      </c>
      <c r="K118" t="n">
        <v>58.47</v>
      </c>
      <c r="L118" t="n">
        <v>2</v>
      </c>
      <c r="M118" t="n">
        <v>44</v>
      </c>
      <c r="N118" t="n">
        <v>58.93</v>
      </c>
      <c r="O118" t="n">
        <v>30377.45</v>
      </c>
      <c r="P118" t="n">
        <v>125.2</v>
      </c>
      <c r="Q118" t="n">
        <v>605.88</v>
      </c>
      <c r="R118" t="n">
        <v>53.04</v>
      </c>
      <c r="S118" t="n">
        <v>21.88</v>
      </c>
      <c r="T118" t="n">
        <v>14366.96</v>
      </c>
      <c r="U118" t="n">
        <v>0.41</v>
      </c>
      <c r="V118" t="n">
        <v>0.77</v>
      </c>
      <c r="W118" t="n">
        <v>1.06</v>
      </c>
      <c r="X118" t="n">
        <v>0.92</v>
      </c>
      <c r="Y118" t="n">
        <v>1</v>
      </c>
      <c r="Z118" t="n">
        <v>10</v>
      </c>
    </row>
    <row r="119">
      <c r="A119" t="n">
        <v>5</v>
      </c>
      <c r="B119" t="n">
        <v>125</v>
      </c>
      <c r="C119" t="inlineStr">
        <is>
          <t xml:space="preserve">CONCLUIDO	</t>
        </is>
      </c>
      <c r="D119" t="n">
        <v>7.9576</v>
      </c>
      <c r="E119" t="n">
        <v>12.57</v>
      </c>
      <c r="F119" t="n">
        <v>7.87</v>
      </c>
      <c r="G119" t="n">
        <v>11.52</v>
      </c>
      <c r="H119" t="n">
        <v>0.16</v>
      </c>
      <c r="I119" t="n">
        <v>41</v>
      </c>
      <c r="J119" t="n">
        <v>244.85</v>
      </c>
      <c r="K119" t="n">
        <v>58.47</v>
      </c>
      <c r="L119" t="n">
        <v>2.25</v>
      </c>
      <c r="M119" t="n">
        <v>39</v>
      </c>
      <c r="N119" t="n">
        <v>59.12</v>
      </c>
      <c r="O119" t="n">
        <v>30431.96</v>
      </c>
      <c r="P119" t="n">
        <v>123.12</v>
      </c>
      <c r="Q119" t="n">
        <v>605.89</v>
      </c>
      <c r="R119" t="n">
        <v>49.27</v>
      </c>
      <c r="S119" t="n">
        <v>21.88</v>
      </c>
      <c r="T119" t="n">
        <v>12509.22</v>
      </c>
      <c r="U119" t="n">
        <v>0.44</v>
      </c>
      <c r="V119" t="n">
        <v>0.79</v>
      </c>
      <c r="W119" t="n">
        <v>1.06</v>
      </c>
      <c r="X119" t="n">
        <v>0.82</v>
      </c>
      <c r="Y119" t="n">
        <v>1</v>
      </c>
      <c r="Z119" t="n">
        <v>10</v>
      </c>
    </row>
    <row r="120">
      <c r="A120" t="n">
        <v>6</v>
      </c>
      <c r="B120" t="n">
        <v>125</v>
      </c>
      <c r="C120" t="inlineStr">
        <is>
          <t xml:space="preserve">CONCLUIDO	</t>
        </is>
      </c>
      <c r="D120" t="n">
        <v>8.1753</v>
      </c>
      <c r="E120" t="n">
        <v>12.23</v>
      </c>
      <c r="F120" t="n">
        <v>7.78</v>
      </c>
      <c r="G120" t="n">
        <v>12.96</v>
      </c>
      <c r="H120" t="n">
        <v>0.18</v>
      </c>
      <c r="I120" t="n">
        <v>36</v>
      </c>
      <c r="J120" t="n">
        <v>245.29</v>
      </c>
      <c r="K120" t="n">
        <v>58.47</v>
      </c>
      <c r="L120" t="n">
        <v>2.5</v>
      </c>
      <c r="M120" t="n">
        <v>34</v>
      </c>
      <c r="N120" t="n">
        <v>59.32</v>
      </c>
      <c r="O120" t="n">
        <v>30486.54</v>
      </c>
      <c r="P120" t="n">
        <v>121.04</v>
      </c>
      <c r="Q120" t="n">
        <v>605.95</v>
      </c>
      <c r="R120" t="n">
        <v>46.42</v>
      </c>
      <c r="S120" t="n">
        <v>21.88</v>
      </c>
      <c r="T120" t="n">
        <v>11107.38</v>
      </c>
      <c r="U120" t="n">
        <v>0.47</v>
      </c>
      <c r="V120" t="n">
        <v>0.8</v>
      </c>
      <c r="W120" t="n">
        <v>1.05</v>
      </c>
      <c r="X120" t="n">
        <v>0.72</v>
      </c>
      <c r="Y120" t="n">
        <v>1</v>
      </c>
      <c r="Z120" t="n">
        <v>10</v>
      </c>
    </row>
    <row r="121">
      <c r="A121" t="n">
        <v>7</v>
      </c>
      <c r="B121" t="n">
        <v>125</v>
      </c>
      <c r="C121" t="inlineStr">
        <is>
          <t xml:space="preserve">CONCLUIDO	</t>
        </is>
      </c>
      <c r="D121" t="n">
        <v>8.3665</v>
      </c>
      <c r="E121" t="n">
        <v>11.95</v>
      </c>
      <c r="F121" t="n">
        <v>7.68</v>
      </c>
      <c r="G121" t="n">
        <v>14.41</v>
      </c>
      <c r="H121" t="n">
        <v>0.2</v>
      </c>
      <c r="I121" t="n">
        <v>32</v>
      </c>
      <c r="J121" t="n">
        <v>245.73</v>
      </c>
      <c r="K121" t="n">
        <v>58.47</v>
      </c>
      <c r="L121" t="n">
        <v>2.75</v>
      </c>
      <c r="M121" t="n">
        <v>30</v>
      </c>
      <c r="N121" t="n">
        <v>59.51</v>
      </c>
      <c r="O121" t="n">
        <v>30541.19</v>
      </c>
      <c r="P121" t="n">
        <v>119.05</v>
      </c>
      <c r="Q121" t="n">
        <v>605.88</v>
      </c>
      <c r="R121" t="n">
        <v>43.69</v>
      </c>
      <c r="S121" t="n">
        <v>21.88</v>
      </c>
      <c r="T121" t="n">
        <v>9761.26</v>
      </c>
      <c r="U121" t="n">
        <v>0.5</v>
      </c>
      <c r="V121" t="n">
        <v>0.8</v>
      </c>
      <c r="W121" t="n">
        <v>1.04</v>
      </c>
      <c r="X121" t="n">
        <v>0.63</v>
      </c>
      <c r="Y121" t="n">
        <v>1</v>
      </c>
      <c r="Z121" t="n">
        <v>10</v>
      </c>
    </row>
    <row r="122">
      <c r="A122" t="n">
        <v>8</v>
      </c>
      <c r="B122" t="n">
        <v>125</v>
      </c>
      <c r="C122" t="inlineStr">
        <is>
          <t xml:space="preserve">CONCLUIDO	</t>
        </is>
      </c>
      <c r="D122" t="n">
        <v>8.4529</v>
      </c>
      <c r="E122" t="n">
        <v>11.83</v>
      </c>
      <c r="F122" t="n">
        <v>7.66</v>
      </c>
      <c r="G122" t="n">
        <v>15.31</v>
      </c>
      <c r="H122" t="n">
        <v>0.22</v>
      </c>
      <c r="I122" t="n">
        <v>30</v>
      </c>
      <c r="J122" t="n">
        <v>246.18</v>
      </c>
      <c r="K122" t="n">
        <v>58.47</v>
      </c>
      <c r="L122" t="n">
        <v>3</v>
      </c>
      <c r="M122" t="n">
        <v>28</v>
      </c>
      <c r="N122" t="n">
        <v>59.7</v>
      </c>
      <c r="O122" t="n">
        <v>30595.91</v>
      </c>
      <c r="P122" t="n">
        <v>118.22</v>
      </c>
      <c r="Q122" t="n">
        <v>605.92</v>
      </c>
      <c r="R122" t="n">
        <v>42.85</v>
      </c>
      <c r="S122" t="n">
        <v>21.88</v>
      </c>
      <c r="T122" t="n">
        <v>9353.23</v>
      </c>
      <c r="U122" t="n">
        <v>0.51</v>
      </c>
      <c r="V122" t="n">
        <v>0.8100000000000001</v>
      </c>
      <c r="W122" t="n">
        <v>1.04</v>
      </c>
      <c r="X122" t="n">
        <v>0.6</v>
      </c>
      <c r="Y122" t="n">
        <v>1</v>
      </c>
      <c r="Z122" t="n">
        <v>10</v>
      </c>
    </row>
    <row r="123">
      <c r="A123" t="n">
        <v>9</v>
      </c>
      <c r="B123" t="n">
        <v>125</v>
      </c>
      <c r="C123" t="inlineStr">
        <is>
          <t xml:space="preserve">CONCLUIDO	</t>
        </is>
      </c>
      <c r="D123" t="n">
        <v>8.6098</v>
      </c>
      <c r="E123" t="n">
        <v>11.61</v>
      </c>
      <c r="F123" t="n">
        <v>7.58</v>
      </c>
      <c r="G123" t="n">
        <v>16.85</v>
      </c>
      <c r="H123" t="n">
        <v>0.23</v>
      </c>
      <c r="I123" t="n">
        <v>27</v>
      </c>
      <c r="J123" t="n">
        <v>246.62</v>
      </c>
      <c r="K123" t="n">
        <v>58.47</v>
      </c>
      <c r="L123" t="n">
        <v>3.25</v>
      </c>
      <c r="M123" t="n">
        <v>25</v>
      </c>
      <c r="N123" t="n">
        <v>59.9</v>
      </c>
      <c r="O123" t="n">
        <v>30650.7</v>
      </c>
      <c r="P123" t="n">
        <v>116.58</v>
      </c>
      <c r="Q123" t="n">
        <v>605.9400000000001</v>
      </c>
      <c r="R123" t="n">
        <v>40.43</v>
      </c>
      <c r="S123" t="n">
        <v>21.88</v>
      </c>
      <c r="T123" t="n">
        <v>8156.4</v>
      </c>
      <c r="U123" t="n">
        <v>0.54</v>
      </c>
      <c r="V123" t="n">
        <v>0.82</v>
      </c>
      <c r="W123" t="n">
        <v>1.04</v>
      </c>
      <c r="X123" t="n">
        <v>0.52</v>
      </c>
      <c r="Y123" t="n">
        <v>1</v>
      </c>
      <c r="Z123" t="n">
        <v>10</v>
      </c>
    </row>
    <row r="124">
      <c r="A124" t="n">
        <v>10</v>
      </c>
      <c r="B124" t="n">
        <v>125</v>
      </c>
      <c r="C124" t="inlineStr">
        <is>
          <t xml:space="preserve">CONCLUIDO	</t>
        </is>
      </c>
      <c r="D124" t="n">
        <v>8.711399999999999</v>
      </c>
      <c r="E124" t="n">
        <v>11.48</v>
      </c>
      <c r="F124" t="n">
        <v>7.54</v>
      </c>
      <c r="G124" t="n">
        <v>18.1</v>
      </c>
      <c r="H124" t="n">
        <v>0.25</v>
      </c>
      <c r="I124" t="n">
        <v>25</v>
      </c>
      <c r="J124" t="n">
        <v>247.07</v>
      </c>
      <c r="K124" t="n">
        <v>58.47</v>
      </c>
      <c r="L124" t="n">
        <v>3.5</v>
      </c>
      <c r="M124" t="n">
        <v>23</v>
      </c>
      <c r="N124" t="n">
        <v>60.09</v>
      </c>
      <c r="O124" t="n">
        <v>30705.56</v>
      </c>
      <c r="P124" t="n">
        <v>115.4</v>
      </c>
      <c r="Q124" t="n">
        <v>605.9</v>
      </c>
      <c r="R124" t="n">
        <v>39.29</v>
      </c>
      <c r="S124" t="n">
        <v>21.88</v>
      </c>
      <c r="T124" t="n">
        <v>7596.36</v>
      </c>
      <c r="U124" t="n">
        <v>0.5600000000000001</v>
      </c>
      <c r="V124" t="n">
        <v>0.82</v>
      </c>
      <c r="W124" t="n">
        <v>1.03</v>
      </c>
      <c r="X124" t="n">
        <v>0.48</v>
      </c>
      <c r="Y124" t="n">
        <v>1</v>
      </c>
      <c r="Z124" t="n">
        <v>10</v>
      </c>
    </row>
    <row r="125">
      <c r="A125" t="n">
        <v>11</v>
      </c>
      <c r="B125" t="n">
        <v>125</v>
      </c>
      <c r="C125" t="inlineStr">
        <is>
          <t xml:space="preserve">CONCLUIDO	</t>
        </is>
      </c>
      <c r="D125" t="n">
        <v>8.8209</v>
      </c>
      <c r="E125" t="n">
        <v>11.34</v>
      </c>
      <c r="F125" t="n">
        <v>7.49</v>
      </c>
      <c r="G125" t="n">
        <v>19.55</v>
      </c>
      <c r="H125" t="n">
        <v>0.27</v>
      </c>
      <c r="I125" t="n">
        <v>23</v>
      </c>
      <c r="J125" t="n">
        <v>247.51</v>
      </c>
      <c r="K125" t="n">
        <v>58.47</v>
      </c>
      <c r="L125" t="n">
        <v>3.75</v>
      </c>
      <c r="M125" t="n">
        <v>21</v>
      </c>
      <c r="N125" t="n">
        <v>60.29</v>
      </c>
      <c r="O125" t="n">
        <v>30760.49</v>
      </c>
      <c r="P125" t="n">
        <v>114.33</v>
      </c>
      <c r="Q125" t="n">
        <v>605.9</v>
      </c>
      <c r="R125" t="n">
        <v>37.69</v>
      </c>
      <c r="S125" t="n">
        <v>21.88</v>
      </c>
      <c r="T125" t="n">
        <v>6806.59</v>
      </c>
      <c r="U125" t="n">
        <v>0.58</v>
      </c>
      <c r="V125" t="n">
        <v>0.83</v>
      </c>
      <c r="W125" t="n">
        <v>1.02</v>
      </c>
      <c r="X125" t="n">
        <v>0.44</v>
      </c>
      <c r="Y125" t="n">
        <v>1</v>
      </c>
      <c r="Z125" t="n">
        <v>10</v>
      </c>
    </row>
    <row r="126">
      <c r="A126" t="n">
        <v>12</v>
      </c>
      <c r="B126" t="n">
        <v>125</v>
      </c>
      <c r="C126" t="inlineStr">
        <is>
          <t xml:space="preserve">CONCLUIDO	</t>
        </is>
      </c>
      <c r="D126" t="n">
        <v>8.8705</v>
      </c>
      <c r="E126" t="n">
        <v>11.27</v>
      </c>
      <c r="F126" t="n">
        <v>7.48</v>
      </c>
      <c r="G126" t="n">
        <v>20.39</v>
      </c>
      <c r="H126" t="n">
        <v>0.29</v>
      </c>
      <c r="I126" t="n">
        <v>22</v>
      </c>
      <c r="J126" t="n">
        <v>247.96</v>
      </c>
      <c r="K126" t="n">
        <v>58.47</v>
      </c>
      <c r="L126" t="n">
        <v>4</v>
      </c>
      <c r="M126" t="n">
        <v>20</v>
      </c>
      <c r="N126" t="n">
        <v>60.48</v>
      </c>
      <c r="O126" t="n">
        <v>30815.5</v>
      </c>
      <c r="P126" t="n">
        <v>113.58</v>
      </c>
      <c r="Q126" t="n">
        <v>605.85</v>
      </c>
      <c r="R126" t="n">
        <v>37.32</v>
      </c>
      <c r="S126" t="n">
        <v>21.88</v>
      </c>
      <c r="T126" t="n">
        <v>6627.68</v>
      </c>
      <c r="U126" t="n">
        <v>0.59</v>
      </c>
      <c r="V126" t="n">
        <v>0.83</v>
      </c>
      <c r="W126" t="n">
        <v>1.02</v>
      </c>
      <c r="X126" t="n">
        <v>0.42</v>
      </c>
      <c r="Y126" t="n">
        <v>1</v>
      </c>
      <c r="Z126" t="n">
        <v>10</v>
      </c>
    </row>
    <row r="127">
      <c r="A127" t="n">
        <v>13</v>
      </c>
      <c r="B127" t="n">
        <v>125</v>
      </c>
      <c r="C127" t="inlineStr">
        <is>
          <t xml:space="preserve">CONCLUIDO	</t>
        </is>
      </c>
      <c r="D127" t="n">
        <v>8.9733</v>
      </c>
      <c r="E127" t="n">
        <v>11.14</v>
      </c>
      <c r="F127" t="n">
        <v>7.44</v>
      </c>
      <c r="G127" t="n">
        <v>22.33</v>
      </c>
      <c r="H127" t="n">
        <v>0.3</v>
      </c>
      <c r="I127" t="n">
        <v>20</v>
      </c>
      <c r="J127" t="n">
        <v>248.4</v>
      </c>
      <c r="K127" t="n">
        <v>58.47</v>
      </c>
      <c r="L127" t="n">
        <v>4.25</v>
      </c>
      <c r="M127" t="n">
        <v>18</v>
      </c>
      <c r="N127" t="n">
        <v>60.68</v>
      </c>
      <c r="O127" t="n">
        <v>30870.57</v>
      </c>
      <c r="P127" t="n">
        <v>112.66</v>
      </c>
      <c r="Q127" t="n">
        <v>605.84</v>
      </c>
      <c r="R127" t="n">
        <v>36.09</v>
      </c>
      <c r="S127" t="n">
        <v>21.88</v>
      </c>
      <c r="T127" t="n">
        <v>6022.79</v>
      </c>
      <c r="U127" t="n">
        <v>0.61</v>
      </c>
      <c r="V127" t="n">
        <v>0.83</v>
      </c>
      <c r="W127" t="n">
        <v>1.02</v>
      </c>
      <c r="X127" t="n">
        <v>0.39</v>
      </c>
      <c r="Y127" t="n">
        <v>1</v>
      </c>
      <c r="Z127" t="n">
        <v>10</v>
      </c>
    </row>
    <row r="128">
      <c r="A128" t="n">
        <v>14</v>
      </c>
      <c r="B128" t="n">
        <v>125</v>
      </c>
      <c r="C128" t="inlineStr">
        <is>
          <t xml:space="preserve">CONCLUIDO	</t>
        </is>
      </c>
      <c r="D128" t="n">
        <v>9.0364</v>
      </c>
      <c r="E128" t="n">
        <v>11.07</v>
      </c>
      <c r="F128" t="n">
        <v>7.41</v>
      </c>
      <c r="G128" t="n">
        <v>23.41</v>
      </c>
      <c r="H128" t="n">
        <v>0.32</v>
      </c>
      <c r="I128" t="n">
        <v>19</v>
      </c>
      <c r="J128" t="n">
        <v>248.85</v>
      </c>
      <c r="K128" t="n">
        <v>58.47</v>
      </c>
      <c r="L128" t="n">
        <v>4.5</v>
      </c>
      <c r="M128" t="n">
        <v>17</v>
      </c>
      <c r="N128" t="n">
        <v>60.88</v>
      </c>
      <c r="O128" t="n">
        <v>30925.72</v>
      </c>
      <c r="P128" t="n">
        <v>111.52</v>
      </c>
      <c r="Q128" t="n">
        <v>605.84</v>
      </c>
      <c r="R128" t="n">
        <v>35.07</v>
      </c>
      <c r="S128" t="n">
        <v>21.88</v>
      </c>
      <c r="T128" t="n">
        <v>5516.53</v>
      </c>
      <c r="U128" t="n">
        <v>0.62</v>
      </c>
      <c r="V128" t="n">
        <v>0.83</v>
      </c>
      <c r="W128" t="n">
        <v>1.02</v>
      </c>
      <c r="X128" t="n">
        <v>0.35</v>
      </c>
      <c r="Y128" t="n">
        <v>1</v>
      </c>
      <c r="Z128" t="n">
        <v>10</v>
      </c>
    </row>
    <row r="129">
      <c r="A129" t="n">
        <v>15</v>
      </c>
      <c r="B129" t="n">
        <v>125</v>
      </c>
      <c r="C129" t="inlineStr">
        <is>
          <t xml:space="preserve">CONCLUIDO	</t>
        </is>
      </c>
      <c r="D129" t="n">
        <v>9.0778</v>
      </c>
      <c r="E129" t="n">
        <v>11.02</v>
      </c>
      <c r="F129" t="n">
        <v>7.41</v>
      </c>
      <c r="G129" t="n">
        <v>24.7</v>
      </c>
      <c r="H129" t="n">
        <v>0.34</v>
      </c>
      <c r="I129" t="n">
        <v>18</v>
      </c>
      <c r="J129" t="n">
        <v>249.3</v>
      </c>
      <c r="K129" t="n">
        <v>58.47</v>
      </c>
      <c r="L129" t="n">
        <v>4.75</v>
      </c>
      <c r="M129" t="n">
        <v>16</v>
      </c>
      <c r="N129" t="n">
        <v>61.07</v>
      </c>
      <c r="O129" t="n">
        <v>30980.93</v>
      </c>
      <c r="P129" t="n">
        <v>110.96</v>
      </c>
      <c r="Q129" t="n">
        <v>605.84</v>
      </c>
      <c r="R129" t="n">
        <v>35.31</v>
      </c>
      <c r="S129" t="n">
        <v>21.88</v>
      </c>
      <c r="T129" t="n">
        <v>5639.74</v>
      </c>
      <c r="U129" t="n">
        <v>0.62</v>
      </c>
      <c r="V129" t="n">
        <v>0.83</v>
      </c>
      <c r="W129" t="n">
        <v>1.01</v>
      </c>
      <c r="X129" t="n">
        <v>0.35</v>
      </c>
      <c r="Y129" t="n">
        <v>1</v>
      </c>
      <c r="Z129" t="n">
        <v>10</v>
      </c>
    </row>
    <row r="130">
      <c r="A130" t="n">
        <v>16</v>
      </c>
      <c r="B130" t="n">
        <v>125</v>
      </c>
      <c r="C130" t="inlineStr">
        <is>
          <t xml:space="preserve">CONCLUIDO	</t>
        </is>
      </c>
      <c r="D130" t="n">
        <v>9.136100000000001</v>
      </c>
      <c r="E130" t="n">
        <v>10.95</v>
      </c>
      <c r="F130" t="n">
        <v>7.39</v>
      </c>
      <c r="G130" t="n">
        <v>26.07</v>
      </c>
      <c r="H130" t="n">
        <v>0.36</v>
      </c>
      <c r="I130" t="n">
        <v>17</v>
      </c>
      <c r="J130" t="n">
        <v>249.75</v>
      </c>
      <c r="K130" t="n">
        <v>58.47</v>
      </c>
      <c r="L130" t="n">
        <v>5</v>
      </c>
      <c r="M130" t="n">
        <v>15</v>
      </c>
      <c r="N130" t="n">
        <v>61.27</v>
      </c>
      <c r="O130" t="n">
        <v>31036.22</v>
      </c>
      <c r="P130" t="n">
        <v>110.39</v>
      </c>
      <c r="Q130" t="n">
        <v>605.84</v>
      </c>
      <c r="R130" t="n">
        <v>34.45</v>
      </c>
      <c r="S130" t="n">
        <v>21.88</v>
      </c>
      <c r="T130" t="n">
        <v>5218.6</v>
      </c>
      <c r="U130" t="n">
        <v>0.64</v>
      </c>
      <c r="V130" t="n">
        <v>0.84</v>
      </c>
      <c r="W130" t="n">
        <v>1.01</v>
      </c>
      <c r="X130" t="n">
        <v>0.33</v>
      </c>
      <c r="Y130" t="n">
        <v>1</v>
      </c>
      <c r="Z130" t="n">
        <v>10</v>
      </c>
    </row>
    <row r="131">
      <c r="A131" t="n">
        <v>17</v>
      </c>
      <c r="B131" t="n">
        <v>125</v>
      </c>
      <c r="C131" t="inlineStr">
        <is>
          <t xml:space="preserve">CONCLUIDO	</t>
        </is>
      </c>
      <c r="D131" t="n">
        <v>9.205500000000001</v>
      </c>
      <c r="E131" t="n">
        <v>10.86</v>
      </c>
      <c r="F131" t="n">
        <v>7.35</v>
      </c>
      <c r="G131" t="n">
        <v>27.56</v>
      </c>
      <c r="H131" t="n">
        <v>0.37</v>
      </c>
      <c r="I131" t="n">
        <v>16</v>
      </c>
      <c r="J131" t="n">
        <v>250.2</v>
      </c>
      <c r="K131" t="n">
        <v>58.47</v>
      </c>
      <c r="L131" t="n">
        <v>5.25</v>
      </c>
      <c r="M131" t="n">
        <v>14</v>
      </c>
      <c r="N131" t="n">
        <v>61.47</v>
      </c>
      <c r="O131" t="n">
        <v>31091.59</v>
      </c>
      <c r="P131" t="n">
        <v>109.34</v>
      </c>
      <c r="Q131" t="n">
        <v>605.89</v>
      </c>
      <c r="R131" t="n">
        <v>33.11</v>
      </c>
      <c r="S131" t="n">
        <v>21.88</v>
      </c>
      <c r="T131" t="n">
        <v>4553.46</v>
      </c>
      <c r="U131" t="n">
        <v>0.66</v>
      </c>
      <c r="V131" t="n">
        <v>0.84</v>
      </c>
      <c r="W131" t="n">
        <v>1.02</v>
      </c>
      <c r="X131" t="n">
        <v>0.29</v>
      </c>
      <c r="Y131" t="n">
        <v>1</v>
      </c>
      <c r="Z131" t="n">
        <v>10</v>
      </c>
    </row>
    <row r="132">
      <c r="A132" t="n">
        <v>18</v>
      </c>
      <c r="B132" t="n">
        <v>125</v>
      </c>
      <c r="C132" t="inlineStr">
        <is>
          <t xml:space="preserve">CONCLUIDO	</t>
        </is>
      </c>
      <c r="D132" t="n">
        <v>9.184100000000001</v>
      </c>
      <c r="E132" t="n">
        <v>10.89</v>
      </c>
      <c r="F132" t="n">
        <v>7.38</v>
      </c>
      <c r="G132" t="n">
        <v>27.66</v>
      </c>
      <c r="H132" t="n">
        <v>0.39</v>
      </c>
      <c r="I132" t="n">
        <v>16</v>
      </c>
      <c r="J132" t="n">
        <v>250.64</v>
      </c>
      <c r="K132" t="n">
        <v>58.47</v>
      </c>
      <c r="L132" t="n">
        <v>5.5</v>
      </c>
      <c r="M132" t="n">
        <v>14</v>
      </c>
      <c r="N132" t="n">
        <v>61.67</v>
      </c>
      <c r="O132" t="n">
        <v>31147.02</v>
      </c>
      <c r="P132" t="n">
        <v>108.88</v>
      </c>
      <c r="Q132" t="n">
        <v>605.91</v>
      </c>
      <c r="R132" t="n">
        <v>34.06</v>
      </c>
      <c r="S132" t="n">
        <v>21.88</v>
      </c>
      <c r="T132" t="n">
        <v>5025.57</v>
      </c>
      <c r="U132" t="n">
        <v>0.64</v>
      </c>
      <c r="V132" t="n">
        <v>0.84</v>
      </c>
      <c r="W132" t="n">
        <v>1.02</v>
      </c>
      <c r="X132" t="n">
        <v>0.32</v>
      </c>
      <c r="Y132" t="n">
        <v>1</v>
      </c>
      <c r="Z132" t="n">
        <v>10</v>
      </c>
    </row>
    <row r="133">
      <c r="A133" t="n">
        <v>19</v>
      </c>
      <c r="B133" t="n">
        <v>125</v>
      </c>
      <c r="C133" t="inlineStr">
        <is>
          <t xml:space="preserve">CONCLUIDO	</t>
        </is>
      </c>
      <c r="D133" t="n">
        <v>9.2547</v>
      </c>
      <c r="E133" t="n">
        <v>10.81</v>
      </c>
      <c r="F133" t="n">
        <v>7.34</v>
      </c>
      <c r="G133" t="n">
        <v>29.36</v>
      </c>
      <c r="H133" t="n">
        <v>0.41</v>
      </c>
      <c r="I133" t="n">
        <v>15</v>
      </c>
      <c r="J133" t="n">
        <v>251.09</v>
      </c>
      <c r="K133" t="n">
        <v>58.47</v>
      </c>
      <c r="L133" t="n">
        <v>5.75</v>
      </c>
      <c r="M133" t="n">
        <v>13</v>
      </c>
      <c r="N133" t="n">
        <v>61.87</v>
      </c>
      <c r="O133" t="n">
        <v>31202.53</v>
      </c>
      <c r="P133" t="n">
        <v>108.35</v>
      </c>
      <c r="Q133" t="n">
        <v>605.87</v>
      </c>
      <c r="R133" t="n">
        <v>32.95</v>
      </c>
      <c r="S133" t="n">
        <v>21.88</v>
      </c>
      <c r="T133" t="n">
        <v>4474.41</v>
      </c>
      <c r="U133" t="n">
        <v>0.66</v>
      </c>
      <c r="V133" t="n">
        <v>0.84</v>
      </c>
      <c r="W133" t="n">
        <v>1.01</v>
      </c>
      <c r="X133" t="n">
        <v>0.28</v>
      </c>
      <c r="Y133" t="n">
        <v>1</v>
      </c>
      <c r="Z133" t="n">
        <v>10</v>
      </c>
    </row>
    <row r="134">
      <c r="A134" t="n">
        <v>20</v>
      </c>
      <c r="B134" t="n">
        <v>125</v>
      </c>
      <c r="C134" t="inlineStr">
        <is>
          <t xml:space="preserve">CONCLUIDO	</t>
        </is>
      </c>
      <c r="D134" t="n">
        <v>9.3095</v>
      </c>
      <c r="E134" t="n">
        <v>10.74</v>
      </c>
      <c r="F134" t="n">
        <v>7.32</v>
      </c>
      <c r="G134" t="n">
        <v>31.39</v>
      </c>
      <c r="H134" t="n">
        <v>0.42</v>
      </c>
      <c r="I134" t="n">
        <v>14</v>
      </c>
      <c r="J134" t="n">
        <v>251.55</v>
      </c>
      <c r="K134" t="n">
        <v>58.47</v>
      </c>
      <c r="L134" t="n">
        <v>6</v>
      </c>
      <c r="M134" t="n">
        <v>12</v>
      </c>
      <c r="N134" t="n">
        <v>62.07</v>
      </c>
      <c r="O134" t="n">
        <v>31258.11</v>
      </c>
      <c r="P134" t="n">
        <v>107.28</v>
      </c>
      <c r="Q134" t="n">
        <v>605.9</v>
      </c>
      <c r="R134" t="n">
        <v>32.34</v>
      </c>
      <c r="S134" t="n">
        <v>21.88</v>
      </c>
      <c r="T134" t="n">
        <v>4175.53</v>
      </c>
      <c r="U134" t="n">
        <v>0.68</v>
      </c>
      <c r="V134" t="n">
        <v>0.84</v>
      </c>
      <c r="W134" t="n">
        <v>1.01</v>
      </c>
      <c r="X134" t="n">
        <v>0.27</v>
      </c>
      <c r="Y134" t="n">
        <v>1</v>
      </c>
      <c r="Z134" t="n">
        <v>10</v>
      </c>
    </row>
    <row r="135">
      <c r="A135" t="n">
        <v>21</v>
      </c>
      <c r="B135" t="n">
        <v>125</v>
      </c>
      <c r="C135" t="inlineStr">
        <is>
          <t xml:space="preserve">CONCLUIDO	</t>
        </is>
      </c>
      <c r="D135" t="n">
        <v>9.3062</v>
      </c>
      <c r="E135" t="n">
        <v>10.75</v>
      </c>
      <c r="F135" t="n">
        <v>7.33</v>
      </c>
      <c r="G135" t="n">
        <v>31.4</v>
      </c>
      <c r="H135" t="n">
        <v>0.44</v>
      </c>
      <c r="I135" t="n">
        <v>14</v>
      </c>
      <c r="J135" t="n">
        <v>252</v>
      </c>
      <c r="K135" t="n">
        <v>58.47</v>
      </c>
      <c r="L135" t="n">
        <v>6.25</v>
      </c>
      <c r="M135" t="n">
        <v>12</v>
      </c>
      <c r="N135" t="n">
        <v>62.27</v>
      </c>
      <c r="O135" t="n">
        <v>31313.77</v>
      </c>
      <c r="P135" t="n">
        <v>107.07</v>
      </c>
      <c r="Q135" t="n">
        <v>605.89</v>
      </c>
      <c r="R135" t="n">
        <v>32.6</v>
      </c>
      <c r="S135" t="n">
        <v>21.88</v>
      </c>
      <c r="T135" t="n">
        <v>4309.07</v>
      </c>
      <c r="U135" t="n">
        <v>0.67</v>
      </c>
      <c r="V135" t="n">
        <v>0.84</v>
      </c>
      <c r="W135" t="n">
        <v>1.01</v>
      </c>
      <c r="X135" t="n">
        <v>0.27</v>
      </c>
      <c r="Y135" t="n">
        <v>1</v>
      </c>
      <c r="Z135" t="n">
        <v>10</v>
      </c>
    </row>
    <row r="136">
      <c r="A136" t="n">
        <v>22</v>
      </c>
      <c r="B136" t="n">
        <v>125</v>
      </c>
      <c r="C136" t="inlineStr">
        <is>
          <t xml:space="preserve">CONCLUIDO	</t>
        </is>
      </c>
      <c r="D136" t="n">
        <v>9.3772</v>
      </c>
      <c r="E136" t="n">
        <v>10.66</v>
      </c>
      <c r="F136" t="n">
        <v>7.29</v>
      </c>
      <c r="G136" t="n">
        <v>33.66</v>
      </c>
      <c r="H136" t="n">
        <v>0.46</v>
      </c>
      <c r="I136" t="n">
        <v>13</v>
      </c>
      <c r="J136" t="n">
        <v>252.45</v>
      </c>
      <c r="K136" t="n">
        <v>58.47</v>
      </c>
      <c r="L136" t="n">
        <v>6.5</v>
      </c>
      <c r="M136" t="n">
        <v>11</v>
      </c>
      <c r="N136" t="n">
        <v>62.47</v>
      </c>
      <c r="O136" t="n">
        <v>31369.49</v>
      </c>
      <c r="P136" t="n">
        <v>105.81</v>
      </c>
      <c r="Q136" t="n">
        <v>605.88</v>
      </c>
      <c r="R136" t="n">
        <v>31.6</v>
      </c>
      <c r="S136" t="n">
        <v>21.88</v>
      </c>
      <c r="T136" t="n">
        <v>3811.48</v>
      </c>
      <c r="U136" t="n">
        <v>0.6899999999999999</v>
      </c>
      <c r="V136" t="n">
        <v>0.85</v>
      </c>
      <c r="W136" t="n">
        <v>1.01</v>
      </c>
      <c r="X136" t="n">
        <v>0.24</v>
      </c>
      <c r="Y136" t="n">
        <v>1</v>
      </c>
      <c r="Z136" t="n">
        <v>10</v>
      </c>
    </row>
    <row r="137">
      <c r="A137" t="n">
        <v>23</v>
      </c>
      <c r="B137" t="n">
        <v>125</v>
      </c>
      <c r="C137" t="inlineStr">
        <is>
          <t xml:space="preserve">CONCLUIDO	</t>
        </is>
      </c>
      <c r="D137" t="n">
        <v>9.361800000000001</v>
      </c>
      <c r="E137" t="n">
        <v>10.68</v>
      </c>
      <c r="F137" t="n">
        <v>7.31</v>
      </c>
      <c r="G137" t="n">
        <v>33.74</v>
      </c>
      <c r="H137" t="n">
        <v>0.47</v>
      </c>
      <c r="I137" t="n">
        <v>13</v>
      </c>
      <c r="J137" t="n">
        <v>252.9</v>
      </c>
      <c r="K137" t="n">
        <v>58.47</v>
      </c>
      <c r="L137" t="n">
        <v>6.75</v>
      </c>
      <c r="M137" t="n">
        <v>11</v>
      </c>
      <c r="N137" t="n">
        <v>62.68</v>
      </c>
      <c r="O137" t="n">
        <v>31425.3</v>
      </c>
      <c r="P137" t="n">
        <v>106.11</v>
      </c>
      <c r="Q137" t="n">
        <v>605.85</v>
      </c>
      <c r="R137" t="n">
        <v>31.98</v>
      </c>
      <c r="S137" t="n">
        <v>21.88</v>
      </c>
      <c r="T137" t="n">
        <v>4003.79</v>
      </c>
      <c r="U137" t="n">
        <v>0.68</v>
      </c>
      <c r="V137" t="n">
        <v>0.85</v>
      </c>
      <c r="W137" t="n">
        <v>1.01</v>
      </c>
      <c r="X137" t="n">
        <v>0.25</v>
      </c>
      <c r="Y137" t="n">
        <v>1</v>
      </c>
      <c r="Z137" t="n">
        <v>10</v>
      </c>
    </row>
    <row r="138">
      <c r="A138" t="n">
        <v>24</v>
      </c>
      <c r="B138" t="n">
        <v>125</v>
      </c>
      <c r="C138" t="inlineStr">
        <is>
          <t xml:space="preserve">CONCLUIDO	</t>
        </is>
      </c>
      <c r="D138" t="n">
        <v>9.432</v>
      </c>
      <c r="E138" t="n">
        <v>10.6</v>
      </c>
      <c r="F138" t="n">
        <v>7.28</v>
      </c>
      <c r="G138" t="n">
        <v>36.39</v>
      </c>
      <c r="H138" t="n">
        <v>0.49</v>
      </c>
      <c r="I138" t="n">
        <v>12</v>
      </c>
      <c r="J138" t="n">
        <v>253.35</v>
      </c>
      <c r="K138" t="n">
        <v>58.47</v>
      </c>
      <c r="L138" t="n">
        <v>7</v>
      </c>
      <c r="M138" t="n">
        <v>10</v>
      </c>
      <c r="N138" t="n">
        <v>62.88</v>
      </c>
      <c r="O138" t="n">
        <v>31481.17</v>
      </c>
      <c r="P138" t="n">
        <v>104.68</v>
      </c>
      <c r="Q138" t="n">
        <v>605.84</v>
      </c>
      <c r="R138" t="n">
        <v>31.06</v>
      </c>
      <c r="S138" t="n">
        <v>21.88</v>
      </c>
      <c r="T138" t="n">
        <v>3547.08</v>
      </c>
      <c r="U138" t="n">
        <v>0.7</v>
      </c>
      <c r="V138" t="n">
        <v>0.85</v>
      </c>
      <c r="W138" t="n">
        <v>1.01</v>
      </c>
      <c r="X138" t="n">
        <v>0.22</v>
      </c>
      <c r="Y138" t="n">
        <v>1</v>
      </c>
      <c r="Z138" t="n">
        <v>10</v>
      </c>
    </row>
    <row r="139">
      <c r="A139" t="n">
        <v>25</v>
      </c>
      <c r="B139" t="n">
        <v>125</v>
      </c>
      <c r="C139" t="inlineStr">
        <is>
          <t xml:space="preserve">CONCLUIDO	</t>
        </is>
      </c>
      <c r="D139" t="n">
        <v>9.436400000000001</v>
      </c>
      <c r="E139" t="n">
        <v>10.6</v>
      </c>
      <c r="F139" t="n">
        <v>7.27</v>
      </c>
      <c r="G139" t="n">
        <v>36.37</v>
      </c>
      <c r="H139" t="n">
        <v>0.51</v>
      </c>
      <c r="I139" t="n">
        <v>12</v>
      </c>
      <c r="J139" t="n">
        <v>253.81</v>
      </c>
      <c r="K139" t="n">
        <v>58.47</v>
      </c>
      <c r="L139" t="n">
        <v>7.25</v>
      </c>
      <c r="M139" t="n">
        <v>10</v>
      </c>
      <c r="N139" t="n">
        <v>63.08</v>
      </c>
      <c r="O139" t="n">
        <v>31537.13</v>
      </c>
      <c r="P139" t="n">
        <v>104.45</v>
      </c>
      <c r="Q139" t="n">
        <v>605.88</v>
      </c>
      <c r="R139" t="n">
        <v>31.03</v>
      </c>
      <c r="S139" t="n">
        <v>21.88</v>
      </c>
      <c r="T139" t="n">
        <v>3530.29</v>
      </c>
      <c r="U139" t="n">
        <v>0.71</v>
      </c>
      <c r="V139" t="n">
        <v>0.85</v>
      </c>
      <c r="W139" t="n">
        <v>1</v>
      </c>
      <c r="X139" t="n">
        <v>0.22</v>
      </c>
      <c r="Y139" t="n">
        <v>1</v>
      </c>
      <c r="Z139" t="n">
        <v>10</v>
      </c>
    </row>
    <row r="140">
      <c r="A140" t="n">
        <v>26</v>
      </c>
      <c r="B140" t="n">
        <v>125</v>
      </c>
      <c r="C140" t="inlineStr">
        <is>
          <t xml:space="preserve">CONCLUIDO	</t>
        </is>
      </c>
      <c r="D140" t="n">
        <v>9.499700000000001</v>
      </c>
      <c r="E140" t="n">
        <v>10.53</v>
      </c>
      <c r="F140" t="n">
        <v>7.25</v>
      </c>
      <c r="G140" t="n">
        <v>39.55</v>
      </c>
      <c r="H140" t="n">
        <v>0.52</v>
      </c>
      <c r="I140" t="n">
        <v>11</v>
      </c>
      <c r="J140" t="n">
        <v>254.26</v>
      </c>
      <c r="K140" t="n">
        <v>58.47</v>
      </c>
      <c r="L140" t="n">
        <v>7.5</v>
      </c>
      <c r="M140" t="n">
        <v>9</v>
      </c>
      <c r="N140" t="n">
        <v>63.29</v>
      </c>
      <c r="O140" t="n">
        <v>31593.16</v>
      </c>
      <c r="P140" t="n">
        <v>103.55</v>
      </c>
      <c r="Q140" t="n">
        <v>605.88</v>
      </c>
      <c r="R140" t="n">
        <v>29.9</v>
      </c>
      <c r="S140" t="n">
        <v>21.88</v>
      </c>
      <c r="T140" t="n">
        <v>2970.64</v>
      </c>
      <c r="U140" t="n">
        <v>0.73</v>
      </c>
      <c r="V140" t="n">
        <v>0.85</v>
      </c>
      <c r="W140" t="n">
        <v>1.01</v>
      </c>
      <c r="X140" t="n">
        <v>0.19</v>
      </c>
      <c r="Y140" t="n">
        <v>1</v>
      </c>
      <c r="Z140" t="n">
        <v>10</v>
      </c>
    </row>
    <row r="141">
      <c r="A141" t="n">
        <v>27</v>
      </c>
      <c r="B141" t="n">
        <v>125</v>
      </c>
      <c r="C141" t="inlineStr">
        <is>
          <t xml:space="preserve">CONCLUIDO	</t>
        </is>
      </c>
      <c r="D141" t="n">
        <v>9.488899999999999</v>
      </c>
      <c r="E141" t="n">
        <v>10.54</v>
      </c>
      <c r="F141" t="n">
        <v>7.26</v>
      </c>
      <c r="G141" t="n">
        <v>39.61</v>
      </c>
      <c r="H141" t="n">
        <v>0.54</v>
      </c>
      <c r="I141" t="n">
        <v>11</v>
      </c>
      <c r="J141" t="n">
        <v>254.72</v>
      </c>
      <c r="K141" t="n">
        <v>58.47</v>
      </c>
      <c r="L141" t="n">
        <v>7.75</v>
      </c>
      <c r="M141" t="n">
        <v>9</v>
      </c>
      <c r="N141" t="n">
        <v>63.49</v>
      </c>
      <c r="O141" t="n">
        <v>31649.26</v>
      </c>
      <c r="P141" t="n">
        <v>103.07</v>
      </c>
      <c r="Q141" t="n">
        <v>605.85</v>
      </c>
      <c r="R141" t="n">
        <v>30.53</v>
      </c>
      <c r="S141" t="n">
        <v>21.88</v>
      </c>
      <c r="T141" t="n">
        <v>3287.36</v>
      </c>
      <c r="U141" t="n">
        <v>0.72</v>
      </c>
      <c r="V141" t="n">
        <v>0.85</v>
      </c>
      <c r="W141" t="n">
        <v>1.01</v>
      </c>
      <c r="X141" t="n">
        <v>0.2</v>
      </c>
      <c r="Y141" t="n">
        <v>1</v>
      </c>
      <c r="Z141" t="n">
        <v>10</v>
      </c>
    </row>
    <row r="142">
      <c r="A142" t="n">
        <v>28</v>
      </c>
      <c r="B142" t="n">
        <v>125</v>
      </c>
      <c r="C142" t="inlineStr">
        <is>
          <t xml:space="preserve">CONCLUIDO	</t>
        </is>
      </c>
      <c r="D142" t="n">
        <v>9.4899</v>
      </c>
      <c r="E142" t="n">
        <v>10.54</v>
      </c>
      <c r="F142" t="n">
        <v>7.26</v>
      </c>
      <c r="G142" t="n">
        <v>39.61</v>
      </c>
      <c r="H142" t="n">
        <v>0.5600000000000001</v>
      </c>
      <c r="I142" t="n">
        <v>11</v>
      </c>
      <c r="J142" t="n">
        <v>255.17</v>
      </c>
      <c r="K142" t="n">
        <v>58.47</v>
      </c>
      <c r="L142" t="n">
        <v>8</v>
      </c>
      <c r="M142" t="n">
        <v>9</v>
      </c>
      <c r="N142" t="n">
        <v>63.7</v>
      </c>
      <c r="O142" t="n">
        <v>31705.44</v>
      </c>
      <c r="P142" t="n">
        <v>102.54</v>
      </c>
      <c r="Q142" t="n">
        <v>605.84</v>
      </c>
      <c r="R142" t="n">
        <v>30.66</v>
      </c>
      <c r="S142" t="n">
        <v>21.88</v>
      </c>
      <c r="T142" t="n">
        <v>3349.62</v>
      </c>
      <c r="U142" t="n">
        <v>0.71</v>
      </c>
      <c r="V142" t="n">
        <v>0.85</v>
      </c>
      <c r="W142" t="n">
        <v>1</v>
      </c>
      <c r="X142" t="n">
        <v>0.2</v>
      </c>
      <c r="Y142" t="n">
        <v>1</v>
      </c>
      <c r="Z142" t="n">
        <v>10</v>
      </c>
    </row>
    <row r="143">
      <c r="A143" t="n">
        <v>29</v>
      </c>
      <c r="B143" t="n">
        <v>125</v>
      </c>
      <c r="C143" t="inlineStr">
        <is>
          <t xml:space="preserve">CONCLUIDO	</t>
        </is>
      </c>
      <c r="D143" t="n">
        <v>9.555899999999999</v>
      </c>
      <c r="E143" t="n">
        <v>10.46</v>
      </c>
      <c r="F143" t="n">
        <v>7.24</v>
      </c>
      <c r="G143" t="n">
        <v>43.41</v>
      </c>
      <c r="H143" t="n">
        <v>0.57</v>
      </c>
      <c r="I143" t="n">
        <v>10</v>
      </c>
      <c r="J143" t="n">
        <v>255.63</v>
      </c>
      <c r="K143" t="n">
        <v>58.47</v>
      </c>
      <c r="L143" t="n">
        <v>8.25</v>
      </c>
      <c r="M143" t="n">
        <v>8</v>
      </c>
      <c r="N143" t="n">
        <v>63.91</v>
      </c>
      <c r="O143" t="n">
        <v>31761.69</v>
      </c>
      <c r="P143" t="n">
        <v>101.39</v>
      </c>
      <c r="Q143" t="n">
        <v>605.84</v>
      </c>
      <c r="R143" t="n">
        <v>29.59</v>
      </c>
      <c r="S143" t="n">
        <v>21.88</v>
      </c>
      <c r="T143" t="n">
        <v>2820.27</v>
      </c>
      <c r="U143" t="n">
        <v>0.74</v>
      </c>
      <c r="V143" t="n">
        <v>0.85</v>
      </c>
      <c r="W143" t="n">
        <v>1.01</v>
      </c>
      <c r="X143" t="n">
        <v>0.18</v>
      </c>
      <c r="Y143" t="n">
        <v>1</v>
      </c>
      <c r="Z143" t="n">
        <v>10</v>
      </c>
    </row>
    <row r="144">
      <c r="A144" t="n">
        <v>30</v>
      </c>
      <c r="B144" t="n">
        <v>125</v>
      </c>
      <c r="C144" t="inlineStr">
        <is>
          <t xml:space="preserve">CONCLUIDO	</t>
        </is>
      </c>
      <c r="D144" t="n">
        <v>9.5557</v>
      </c>
      <c r="E144" t="n">
        <v>10.46</v>
      </c>
      <c r="F144" t="n">
        <v>7.24</v>
      </c>
      <c r="G144" t="n">
        <v>43.41</v>
      </c>
      <c r="H144" t="n">
        <v>0.59</v>
      </c>
      <c r="I144" t="n">
        <v>10</v>
      </c>
      <c r="J144" t="n">
        <v>256.09</v>
      </c>
      <c r="K144" t="n">
        <v>58.47</v>
      </c>
      <c r="L144" t="n">
        <v>8.5</v>
      </c>
      <c r="M144" t="n">
        <v>8</v>
      </c>
      <c r="N144" t="n">
        <v>64.11</v>
      </c>
      <c r="O144" t="n">
        <v>31818.02</v>
      </c>
      <c r="P144" t="n">
        <v>100.78</v>
      </c>
      <c r="Q144" t="n">
        <v>605.91</v>
      </c>
      <c r="R144" t="n">
        <v>29.63</v>
      </c>
      <c r="S144" t="n">
        <v>21.88</v>
      </c>
      <c r="T144" t="n">
        <v>2840.8</v>
      </c>
      <c r="U144" t="n">
        <v>0.74</v>
      </c>
      <c r="V144" t="n">
        <v>0.85</v>
      </c>
      <c r="W144" t="n">
        <v>1.01</v>
      </c>
      <c r="X144" t="n">
        <v>0.18</v>
      </c>
      <c r="Y144" t="n">
        <v>1</v>
      </c>
      <c r="Z144" t="n">
        <v>10</v>
      </c>
    </row>
    <row r="145">
      <c r="A145" t="n">
        <v>31</v>
      </c>
      <c r="B145" t="n">
        <v>125</v>
      </c>
      <c r="C145" t="inlineStr">
        <is>
          <t xml:space="preserve">CONCLUIDO	</t>
        </is>
      </c>
      <c r="D145" t="n">
        <v>9.560700000000001</v>
      </c>
      <c r="E145" t="n">
        <v>10.46</v>
      </c>
      <c r="F145" t="n">
        <v>7.23</v>
      </c>
      <c r="G145" t="n">
        <v>43.38</v>
      </c>
      <c r="H145" t="n">
        <v>0.61</v>
      </c>
      <c r="I145" t="n">
        <v>10</v>
      </c>
      <c r="J145" t="n">
        <v>256.54</v>
      </c>
      <c r="K145" t="n">
        <v>58.47</v>
      </c>
      <c r="L145" t="n">
        <v>8.75</v>
      </c>
      <c r="M145" t="n">
        <v>8</v>
      </c>
      <c r="N145" t="n">
        <v>64.31999999999999</v>
      </c>
      <c r="O145" t="n">
        <v>31874.43</v>
      </c>
      <c r="P145" t="n">
        <v>100.17</v>
      </c>
      <c r="Q145" t="n">
        <v>605.84</v>
      </c>
      <c r="R145" t="n">
        <v>29.5</v>
      </c>
      <c r="S145" t="n">
        <v>21.88</v>
      </c>
      <c r="T145" t="n">
        <v>2776.09</v>
      </c>
      <c r="U145" t="n">
        <v>0.74</v>
      </c>
      <c r="V145" t="n">
        <v>0.86</v>
      </c>
      <c r="W145" t="n">
        <v>1</v>
      </c>
      <c r="X145" t="n">
        <v>0.17</v>
      </c>
      <c r="Y145" t="n">
        <v>1</v>
      </c>
      <c r="Z145" t="n">
        <v>10</v>
      </c>
    </row>
    <row r="146">
      <c r="A146" t="n">
        <v>32</v>
      </c>
      <c r="B146" t="n">
        <v>125</v>
      </c>
      <c r="C146" t="inlineStr">
        <is>
          <t xml:space="preserve">CONCLUIDO	</t>
        </is>
      </c>
      <c r="D146" t="n">
        <v>9.616899999999999</v>
      </c>
      <c r="E146" t="n">
        <v>10.4</v>
      </c>
      <c r="F146" t="n">
        <v>7.22</v>
      </c>
      <c r="G146" t="n">
        <v>48.11</v>
      </c>
      <c r="H146" t="n">
        <v>0.62</v>
      </c>
      <c r="I146" t="n">
        <v>9</v>
      </c>
      <c r="J146" t="n">
        <v>257</v>
      </c>
      <c r="K146" t="n">
        <v>58.47</v>
      </c>
      <c r="L146" t="n">
        <v>9</v>
      </c>
      <c r="M146" t="n">
        <v>7</v>
      </c>
      <c r="N146" t="n">
        <v>64.53</v>
      </c>
      <c r="O146" t="n">
        <v>31931.04</v>
      </c>
      <c r="P146" t="n">
        <v>99.34</v>
      </c>
      <c r="Q146" t="n">
        <v>605.85</v>
      </c>
      <c r="R146" t="n">
        <v>29.17</v>
      </c>
      <c r="S146" t="n">
        <v>21.88</v>
      </c>
      <c r="T146" t="n">
        <v>2614.32</v>
      </c>
      <c r="U146" t="n">
        <v>0.75</v>
      </c>
      <c r="V146" t="n">
        <v>0.86</v>
      </c>
      <c r="W146" t="n">
        <v>1</v>
      </c>
      <c r="X146" t="n">
        <v>0.16</v>
      </c>
      <c r="Y146" t="n">
        <v>1</v>
      </c>
      <c r="Z146" t="n">
        <v>10</v>
      </c>
    </row>
    <row r="147">
      <c r="A147" t="n">
        <v>33</v>
      </c>
      <c r="B147" t="n">
        <v>125</v>
      </c>
      <c r="C147" t="inlineStr">
        <is>
          <t xml:space="preserve">CONCLUIDO	</t>
        </is>
      </c>
      <c r="D147" t="n">
        <v>9.609999999999999</v>
      </c>
      <c r="E147" t="n">
        <v>10.41</v>
      </c>
      <c r="F147" t="n">
        <v>7.22</v>
      </c>
      <c r="G147" t="n">
        <v>48.16</v>
      </c>
      <c r="H147" t="n">
        <v>0.64</v>
      </c>
      <c r="I147" t="n">
        <v>9</v>
      </c>
      <c r="J147" t="n">
        <v>257.46</v>
      </c>
      <c r="K147" t="n">
        <v>58.47</v>
      </c>
      <c r="L147" t="n">
        <v>9.25</v>
      </c>
      <c r="M147" t="n">
        <v>7</v>
      </c>
      <c r="N147" t="n">
        <v>64.73999999999999</v>
      </c>
      <c r="O147" t="n">
        <v>31987.61</v>
      </c>
      <c r="P147" t="n">
        <v>99.45999999999999</v>
      </c>
      <c r="Q147" t="n">
        <v>605.87</v>
      </c>
      <c r="R147" t="n">
        <v>29.28</v>
      </c>
      <c r="S147" t="n">
        <v>21.88</v>
      </c>
      <c r="T147" t="n">
        <v>2670.77</v>
      </c>
      <c r="U147" t="n">
        <v>0.75</v>
      </c>
      <c r="V147" t="n">
        <v>0.86</v>
      </c>
      <c r="W147" t="n">
        <v>1.01</v>
      </c>
      <c r="X147" t="n">
        <v>0.17</v>
      </c>
      <c r="Y147" t="n">
        <v>1</v>
      </c>
      <c r="Z147" t="n">
        <v>10</v>
      </c>
    </row>
    <row r="148">
      <c r="A148" t="n">
        <v>34</v>
      </c>
      <c r="B148" t="n">
        <v>125</v>
      </c>
      <c r="C148" t="inlineStr">
        <is>
          <t xml:space="preserve">CONCLUIDO	</t>
        </is>
      </c>
      <c r="D148" t="n">
        <v>9.616899999999999</v>
      </c>
      <c r="E148" t="n">
        <v>10.4</v>
      </c>
      <c r="F148" t="n">
        <v>7.22</v>
      </c>
      <c r="G148" t="n">
        <v>48.11</v>
      </c>
      <c r="H148" t="n">
        <v>0.66</v>
      </c>
      <c r="I148" t="n">
        <v>9</v>
      </c>
      <c r="J148" t="n">
        <v>257.92</v>
      </c>
      <c r="K148" t="n">
        <v>58.47</v>
      </c>
      <c r="L148" t="n">
        <v>9.5</v>
      </c>
      <c r="M148" t="n">
        <v>7</v>
      </c>
      <c r="N148" t="n">
        <v>64.95</v>
      </c>
      <c r="O148" t="n">
        <v>32044.25</v>
      </c>
      <c r="P148" t="n">
        <v>99.16</v>
      </c>
      <c r="Q148" t="n">
        <v>605.86</v>
      </c>
      <c r="R148" t="n">
        <v>29.1</v>
      </c>
      <c r="S148" t="n">
        <v>21.88</v>
      </c>
      <c r="T148" t="n">
        <v>2579.77</v>
      </c>
      <c r="U148" t="n">
        <v>0.75</v>
      </c>
      <c r="V148" t="n">
        <v>0.86</v>
      </c>
      <c r="W148" t="n">
        <v>1</v>
      </c>
      <c r="X148" t="n">
        <v>0.16</v>
      </c>
      <c r="Y148" t="n">
        <v>1</v>
      </c>
      <c r="Z148" t="n">
        <v>10</v>
      </c>
    </row>
    <row r="149">
      <c r="A149" t="n">
        <v>35</v>
      </c>
      <c r="B149" t="n">
        <v>125</v>
      </c>
      <c r="C149" t="inlineStr">
        <is>
          <t xml:space="preserve">CONCLUIDO	</t>
        </is>
      </c>
      <c r="D149" t="n">
        <v>9.6097</v>
      </c>
      <c r="E149" t="n">
        <v>10.41</v>
      </c>
      <c r="F149" t="n">
        <v>7.22</v>
      </c>
      <c r="G149" t="n">
        <v>48.16</v>
      </c>
      <c r="H149" t="n">
        <v>0.67</v>
      </c>
      <c r="I149" t="n">
        <v>9</v>
      </c>
      <c r="J149" t="n">
        <v>258.38</v>
      </c>
      <c r="K149" t="n">
        <v>58.47</v>
      </c>
      <c r="L149" t="n">
        <v>9.75</v>
      </c>
      <c r="M149" t="n">
        <v>7</v>
      </c>
      <c r="N149" t="n">
        <v>65.16</v>
      </c>
      <c r="O149" t="n">
        <v>32100.97</v>
      </c>
      <c r="P149" t="n">
        <v>97.7</v>
      </c>
      <c r="Q149" t="n">
        <v>605.84</v>
      </c>
      <c r="R149" t="n">
        <v>29.38</v>
      </c>
      <c r="S149" t="n">
        <v>21.88</v>
      </c>
      <c r="T149" t="n">
        <v>2721.24</v>
      </c>
      <c r="U149" t="n">
        <v>0.74</v>
      </c>
      <c r="V149" t="n">
        <v>0.86</v>
      </c>
      <c r="W149" t="n">
        <v>1</v>
      </c>
      <c r="X149" t="n">
        <v>0.17</v>
      </c>
      <c r="Y149" t="n">
        <v>1</v>
      </c>
      <c r="Z149" t="n">
        <v>10</v>
      </c>
    </row>
    <row r="150">
      <c r="A150" t="n">
        <v>36</v>
      </c>
      <c r="B150" t="n">
        <v>125</v>
      </c>
      <c r="C150" t="inlineStr">
        <is>
          <t xml:space="preserve">CONCLUIDO	</t>
        </is>
      </c>
      <c r="D150" t="n">
        <v>9.6837</v>
      </c>
      <c r="E150" t="n">
        <v>10.33</v>
      </c>
      <c r="F150" t="n">
        <v>7.19</v>
      </c>
      <c r="G150" t="n">
        <v>53.94</v>
      </c>
      <c r="H150" t="n">
        <v>0.6899999999999999</v>
      </c>
      <c r="I150" t="n">
        <v>8</v>
      </c>
      <c r="J150" t="n">
        <v>258.84</v>
      </c>
      <c r="K150" t="n">
        <v>58.47</v>
      </c>
      <c r="L150" t="n">
        <v>10</v>
      </c>
      <c r="M150" t="n">
        <v>6</v>
      </c>
      <c r="N150" t="n">
        <v>65.37</v>
      </c>
      <c r="O150" t="n">
        <v>32157.77</v>
      </c>
      <c r="P150" t="n">
        <v>96.68000000000001</v>
      </c>
      <c r="Q150" t="n">
        <v>605.84</v>
      </c>
      <c r="R150" t="n">
        <v>28.39</v>
      </c>
      <c r="S150" t="n">
        <v>21.88</v>
      </c>
      <c r="T150" t="n">
        <v>2230.13</v>
      </c>
      <c r="U150" t="n">
        <v>0.77</v>
      </c>
      <c r="V150" t="n">
        <v>0.86</v>
      </c>
      <c r="W150" t="n">
        <v>1</v>
      </c>
      <c r="X150" t="n">
        <v>0.13</v>
      </c>
      <c r="Y150" t="n">
        <v>1</v>
      </c>
      <c r="Z150" t="n">
        <v>10</v>
      </c>
    </row>
    <row r="151">
      <c r="A151" t="n">
        <v>37</v>
      </c>
      <c r="B151" t="n">
        <v>125</v>
      </c>
      <c r="C151" t="inlineStr">
        <is>
          <t xml:space="preserve">CONCLUIDO	</t>
        </is>
      </c>
      <c r="D151" t="n">
        <v>9.6891</v>
      </c>
      <c r="E151" t="n">
        <v>10.32</v>
      </c>
      <c r="F151" t="n">
        <v>7.19</v>
      </c>
      <c r="G151" t="n">
        <v>53.9</v>
      </c>
      <c r="H151" t="n">
        <v>0.7</v>
      </c>
      <c r="I151" t="n">
        <v>8</v>
      </c>
      <c r="J151" t="n">
        <v>259.3</v>
      </c>
      <c r="K151" t="n">
        <v>58.47</v>
      </c>
      <c r="L151" t="n">
        <v>10.25</v>
      </c>
      <c r="M151" t="n">
        <v>6</v>
      </c>
      <c r="N151" t="n">
        <v>65.58</v>
      </c>
      <c r="O151" t="n">
        <v>32214.64</v>
      </c>
      <c r="P151" t="n">
        <v>95.89</v>
      </c>
      <c r="Q151" t="n">
        <v>605.84</v>
      </c>
      <c r="R151" t="n">
        <v>28.12</v>
      </c>
      <c r="S151" t="n">
        <v>21.88</v>
      </c>
      <c r="T151" t="n">
        <v>2096.82</v>
      </c>
      <c r="U151" t="n">
        <v>0.78</v>
      </c>
      <c r="V151" t="n">
        <v>0.86</v>
      </c>
      <c r="W151" t="n">
        <v>1</v>
      </c>
      <c r="X151" t="n">
        <v>0.13</v>
      </c>
      <c r="Y151" t="n">
        <v>1</v>
      </c>
      <c r="Z151" t="n">
        <v>10</v>
      </c>
    </row>
    <row r="152">
      <c r="A152" t="n">
        <v>38</v>
      </c>
      <c r="B152" t="n">
        <v>125</v>
      </c>
      <c r="C152" t="inlineStr">
        <is>
          <t xml:space="preserve">CONCLUIDO	</t>
        </is>
      </c>
      <c r="D152" t="n">
        <v>9.6839</v>
      </c>
      <c r="E152" t="n">
        <v>10.33</v>
      </c>
      <c r="F152" t="n">
        <v>7.19</v>
      </c>
      <c r="G152" t="n">
        <v>53.94</v>
      </c>
      <c r="H152" t="n">
        <v>0.72</v>
      </c>
      <c r="I152" t="n">
        <v>8</v>
      </c>
      <c r="J152" t="n">
        <v>259.76</v>
      </c>
      <c r="K152" t="n">
        <v>58.47</v>
      </c>
      <c r="L152" t="n">
        <v>10.5</v>
      </c>
      <c r="M152" t="n">
        <v>6</v>
      </c>
      <c r="N152" t="n">
        <v>65.79000000000001</v>
      </c>
      <c r="O152" t="n">
        <v>32271.6</v>
      </c>
      <c r="P152" t="n">
        <v>95.62</v>
      </c>
      <c r="Q152" t="n">
        <v>605.84</v>
      </c>
      <c r="R152" t="n">
        <v>28.26</v>
      </c>
      <c r="S152" t="n">
        <v>21.88</v>
      </c>
      <c r="T152" t="n">
        <v>2166.96</v>
      </c>
      <c r="U152" t="n">
        <v>0.77</v>
      </c>
      <c r="V152" t="n">
        <v>0.86</v>
      </c>
      <c r="W152" t="n">
        <v>1</v>
      </c>
      <c r="X152" t="n">
        <v>0.13</v>
      </c>
      <c r="Y152" t="n">
        <v>1</v>
      </c>
      <c r="Z152" t="n">
        <v>10</v>
      </c>
    </row>
    <row r="153">
      <c r="A153" t="n">
        <v>39</v>
      </c>
      <c r="B153" t="n">
        <v>125</v>
      </c>
      <c r="C153" t="inlineStr">
        <is>
          <t xml:space="preserve">CONCLUIDO	</t>
        </is>
      </c>
      <c r="D153" t="n">
        <v>9.6785</v>
      </c>
      <c r="E153" t="n">
        <v>10.33</v>
      </c>
      <c r="F153" t="n">
        <v>7.2</v>
      </c>
      <c r="G153" t="n">
        <v>53.98</v>
      </c>
      <c r="H153" t="n">
        <v>0.74</v>
      </c>
      <c r="I153" t="n">
        <v>8</v>
      </c>
      <c r="J153" t="n">
        <v>260.23</v>
      </c>
      <c r="K153" t="n">
        <v>58.47</v>
      </c>
      <c r="L153" t="n">
        <v>10.75</v>
      </c>
      <c r="M153" t="n">
        <v>6</v>
      </c>
      <c r="N153" t="n">
        <v>66</v>
      </c>
      <c r="O153" t="n">
        <v>32328.64</v>
      </c>
      <c r="P153" t="n">
        <v>94.63</v>
      </c>
      <c r="Q153" t="n">
        <v>605.84</v>
      </c>
      <c r="R153" t="n">
        <v>28.46</v>
      </c>
      <c r="S153" t="n">
        <v>21.88</v>
      </c>
      <c r="T153" t="n">
        <v>2266.04</v>
      </c>
      <c r="U153" t="n">
        <v>0.77</v>
      </c>
      <c r="V153" t="n">
        <v>0.86</v>
      </c>
      <c r="W153" t="n">
        <v>1</v>
      </c>
      <c r="X153" t="n">
        <v>0.14</v>
      </c>
      <c r="Y153" t="n">
        <v>1</v>
      </c>
      <c r="Z153" t="n">
        <v>10</v>
      </c>
    </row>
    <row r="154">
      <c r="A154" t="n">
        <v>40</v>
      </c>
      <c r="B154" t="n">
        <v>125</v>
      </c>
      <c r="C154" t="inlineStr">
        <is>
          <t xml:space="preserve">CONCLUIDO	</t>
        </is>
      </c>
      <c r="D154" t="n">
        <v>9.68</v>
      </c>
      <c r="E154" t="n">
        <v>10.33</v>
      </c>
      <c r="F154" t="n">
        <v>7.2</v>
      </c>
      <c r="G154" t="n">
        <v>53.97</v>
      </c>
      <c r="H154" t="n">
        <v>0.75</v>
      </c>
      <c r="I154" t="n">
        <v>8</v>
      </c>
      <c r="J154" t="n">
        <v>260.69</v>
      </c>
      <c r="K154" t="n">
        <v>58.47</v>
      </c>
      <c r="L154" t="n">
        <v>11</v>
      </c>
      <c r="M154" t="n">
        <v>6</v>
      </c>
      <c r="N154" t="n">
        <v>66.20999999999999</v>
      </c>
      <c r="O154" t="n">
        <v>32385.75</v>
      </c>
      <c r="P154" t="n">
        <v>93.33</v>
      </c>
      <c r="Q154" t="n">
        <v>605.84</v>
      </c>
      <c r="R154" t="n">
        <v>28.47</v>
      </c>
      <c r="S154" t="n">
        <v>21.88</v>
      </c>
      <c r="T154" t="n">
        <v>2271.01</v>
      </c>
      <c r="U154" t="n">
        <v>0.77</v>
      </c>
      <c r="V154" t="n">
        <v>0.86</v>
      </c>
      <c r="W154" t="n">
        <v>1</v>
      </c>
      <c r="X154" t="n">
        <v>0.14</v>
      </c>
      <c r="Y154" t="n">
        <v>1</v>
      </c>
      <c r="Z154" t="n">
        <v>10</v>
      </c>
    </row>
    <row r="155">
      <c r="A155" t="n">
        <v>41</v>
      </c>
      <c r="B155" t="n">
        <v>125</v>
      </c>
      <c r="C155" t="inlineStr">
        <is>
          <t xml:space="preserve">CONCLUIDO	</t>
        </is>
      </c>
      <c r="D155" t="n">
        <v>9.7445</v>
      </c>
      <c r="E155" t="n">
        <v>10.26</v>
      </c>
      <c r="F155" t="n">
        <v>7.17</v>
      </c>
      <c r="G155" t="n">
        <v>61.5</v>
      </c>
      <c r="H155" t="n">
        <v>0.77</v>
      </c>
      <c r="I155" t="n">
        <v>7</v>
      </c>
      <c r="J155" t="n">
        <v>261.15</v>
      </c>
      <c r="K155" t="n">
        <v>58.47</v>
      </c>
      <c r="L155" t="n">
        <v>11.25</v>
      </c>
      <c r="M155" t="n">
        <v>5</v>
      </c>
      <c r="N155" t="n">
        <v>66.43000000000001</v>
      </c>
      <c r="O155" t="n">
        <v>32442.95</v>
      </c>
      <c r="P155" t="n">
        <v>92.70999999999999</v>
      </c>
      <c r="Q155" t="n">
        <v>605.84</v>
      </c>
      <c r="R155" t="n">
        <v>27.69</v>
      </c>
      <c r="S155" t="n">
        <v>21.88</v>
      </c>
      <c r="T155" t="n">
        <v>1887.35</v>
      </c>
      <c r="U155" t="n">
        <v>0.79</v>
      </c>
      <c r="V155" t="n">
        <v>0.86</v>
      </c>
      <c r="W155" t="n">
        <v>1</v>
      </c>
      <c r="X155" t="n">
        <v>0.12</v>
      </c>
      <c r="Y155" t="n">
        <v>1</v>
      </c>
      <c r="Z155" t="n">
        <v>10</v>
      </c>
    </row>
    <row r="156">
      <c r="A156" t="n">
        <v>42</v>
      </c>
      <c r="B156" t="n">
        <v>125</v>
      </c>
      <c r="C156" t="inlineStr">
        <is>
          <t xml:space="preserve">CONCLUIDO	</t>
        </is>
      </c>
      <c r="D156" t="n">
        <v>9.7387</v>
      </c>
      <c r="E156" t="n">
        <v>10.27</v>
      </c>
      <c r="F156" t="n">
        <v>7.18</v>
      </c>
      <c r="G156" t="n">
        <v>61.55</v>
      </c>
      <c r="H156" t="n">
        <v>0.78</v>
      </c>
      <c r="I156" t="n">
        <v>7</v>
      </c>
      <c r="J156" t="n">
        <v>261.62</v>
      </c>
      <c r="K156" t="n">
        <v>58.47</v>
      </c>
      <c r="L156" t="n">
        <v>11.5</v>
      </c>
      <c r="M156" t="n">
        <v>5</v>
      </c>
      <c r="N156" t="n">
        <v>66.64</v>
      </c>
      <c r="O156" t="n">
        <v>32500.22</v>
      </c>
      <c r="P156" t="n">
        <v>93.13</v>
      </c>
      <c r="Q156" t="n">
        <v>605.84</v>
      </c>
      <c r="R156" t="n">
        <v>28.02</v>
      </c>
      <c r="S156" t="n">
        <v>21.88</v>
      </c>
      <c r="T156" t="n">
        <v>2051.13</v>
      </c>
      <c r="U156" t="n">
        <v>0.78</v>
      </c>
      <c r="V156" t="n">
        <v>0.86</v>
      </c>
      <c r="W156" t="n">
        <v>1</v>
      </c>
      <c r="X156" t="n">
        <v>0.12</v>
      </c>
      <c r="Y156" t="n">
        <v>1</v>
      </c>
      <c r="Z156" t="n">
        <v>10</v>
      </c>
    </row>
    <row r="157">
      <c r="A157" t="n">
        <v>43</v>
      </c>
      <c r="B157" t="n">
        <v>125</v>
      </c>
      <c r="C157" t="inlineStr">
        <is>
          <t xml:space="preserve">CONCLUIDO	</t>
        </is>
      </c>
      <c r="D157" t="n">
        <v>9.7326</v>
      </c>
      <c r="E157" t="n">
        <v>10.27</v>
      </c>
      <c r="F157" t="n">
        <v>7.19</v>
      </c>
      <c r="G157" t="n">
        <v>61.6</v>
      </c>
      <c r="H157" t="n">
        <v>0.8</v>
      </c>
      <c r="I157" t="n">
        <v>7</v>
      </c>
      <c r="J157" t="n">
        <v>262.08</v>
      </c>
      <c r="K157" t="n">
        <v>58.47</v>
      </c>
      <c r="L157" t="n">
        <v>11.75</v>
      </c>
      <c r="M157" t="n">
        <v>5</v>
      </c>
      <c r="N157" t="n">
        <v>66.86</v>
      </c>
      <c r="O157" t="n">
        <v>32557.58</v>
      </c>
      <c r="P157" t="n">
        <v>93.55</v>
      </c>
      <c r="Q157" t="n">
        <v>605.84</v>
      </c>
      <c r="R157" t="n">
        <v>28.22</v>
      </c>
      <c r="S157" t="n">
        <v>21.88</v>
      </c>
      <c r="T157" t="n">
        <v>2152.76</v>
      </c>
      <c r="U157" t="n">
        <v>0.78</v>
      </c>
      <c r="V157" t="n">
        <v>0.86</v>
      </c>
      <c r="W157" t="n">
        <v>1</v>
      </c>
      <c r="X157" t="n">
        <v>0.13</v>
      </c>
      <c r="Y157" t="n">
        <v>1</v>
      </c>
      <c r="Z157" t="n">
        <v>10</v>
      </c>
    </row>
    <row r="158">
      <c r="A158" t="n">
        <v>44</v>
      </c>
      <c r="B158" t="n">
        <v>125</v>
      </c>
      <c r="C158" t="inlineStr">
        <is>
          <t xml:space="preserve">CONCLUIDO	</t>
        </is>
      </c>
      <c r="D158" t="n">
        <v>9.7476</v>
      </c>
      <c r="E158" t="n">
        <v>10.26</v>
      </c>
      <c r="F158" t="n">
        <v>7.17</v>
      </c>
      <c r="G158" t="n">
        <v>61.47</v>
      </c>
      <c r="H158" t="n">
        <v>0.8100000000000001</v>
      </c>
      <c r="I158" t="n">
        <v>7</v>
      </c>
      <c r="J158" t="n">
        <v>262.55</v>
      </c>
      <c r="K158" t="n">
        <v>58.47</v>
      </c>
      <c r="L158" t="n">
        <v>12</v>
      </c>
      <c r="M158" t="n">
        <v>4</v>
      </c>
      <c r="N158" t="n">
        <v>67.06999999999999</v>
      </c>
      <c r="O158" t="n">
        <v>32615.02</v>
      </c>
      <c r="P158" t="n">
        <v>92.81999999999999</v>
      </c>
      <c r="Q158" t="n">
        <v>605.84</v>
      </c>
      <c r="R158" t="n">
        <v>27.69</v>
      </c>
      <c r="S158" t="n">
        <v>21.88</v>
      </c>
      <c r="T158" t="n">
        <v>1888.29</v>
      </c>
      <c r="U158" t="n">
        <v>0.79</v>
      </c>
      <c r="V158" t="n">
        <v>0.86</v>
      </c>
      <c r="W158" t="n">
        <v>1</v>
      </c>
      <c r="X158" t="n">
        <v>0.11</v>
      </c>
      <c r="Y158" t="n">
        <v>1</v>
      </c>
      <c r="Z158" t="n">
        <v>10</v>
      </c>
    </row>
    <row r="159">
      <c r="A159" t="n">
        <v>45</v>
      </c>
      <c r="B159" t="n">
        <v>125</v>
      </c>
      <c r="C159" t="inlineStr">
        <is>
          <t xml:space="preserve">CONCLUIDO	</t>
        </is>
      </c>
      <c r="D159" t="n">
        <v>9.7453</v>
      </c>
      <c r="E159" t="n">
        <v>10.26</v>
      </c>
      <c r="F159" t="n">
        <v>7.17</v>
      </c>
      <c r="G159" t="n">
        <v>61.49</v>
      </c>
      <c r="H159" t="n">
        <v>0.83</v>
      </c>
      <c r="I159" t="n">
        <v>7</v>
      </c>
      <c r="J159" t="n">
        <v>263.01</v>
      </c>
      <c r="K159" t="n">
        <v>58.47</v>
      </c>
      <c r="L159" t="n">
        <v>12.25</v>
      </c>
      <c r="M159" t="n">
        <v>3</v>
      </c>
      <c r="N159" t="n">
        <v>67.29000000000001</v>
      </c>
      <c r="O159" t="n">
        <v>32672.53</v>
      </c>
      <c r="P159" t="n">
        <v>91.84</v>
      </c>
      <c r="Q159" t="n">
        <v>605.84</v>
      </c>
      <c r="R159" t="n">
        <v>27.74</v>
      </c>
      <c r="S159" t="n">
        <v>21.88</v>
      </c>
      <c r="T159" t="n">
        <v>1914.16</v>
      </c>
      <c r="U159" t="n">
        <v>0.79</v>
      </c>
      <c r="V159" t="n">
        <v>0.86</v>
      </c>
      <c r="W159" t="n">
        <v>1</v>
      </c>
      <c r="X159" t="n">
        <v>0.12</v>
      </c>
      <c r="Y159" t="n">
        <v>1</v>
      </c>
      <c r="Z159" t="n">
        <v>10</v>
      </c>
    </row>
    <row r="160">
      <c r="A160" t="n">
        <v>46</v>
      </c>
      <c r="B160" t="n">
        <v>125</v>
      </c>
      <c r="C160" t="inlineStr">
        <is>
          <t xml:space="preserve">CONCLUIDO	</t>
        </is>
      </c>
      <c r="D160" t="n">
        <v>9.738899999999999</v>
      </c>
      <c r="E160" t="n">
        <v>10.27</v>
      </c>
      <c r="F160" t="n">
        <v>7.18</v>
      </c>
      <c r="G160" t="n">
        <v>61.55</v>
      </c>
      <c r="H160" t="n">
        <v>0.84</v>
      </c>
      <c r="I160" t="n">
        <v>7</v>
      </c>
      <c r="J160" t="n">
        <v>263.48</v>
      </c>
      <c r="K160" t="n">
        <v>58.47</v>
      </c>
      <c r="L160" t="n">
        <v>12.5</v>
      </c>
      <c r="M160" t="n">
        <v>3</v>
      </c>
      <c r="N160" t="n">
        <v>67.51000000000001</v>
      </c>
      <c r="O160" t="n">
        <v>32730.13</v>
      </c>
      <c r="P160" t="n">
        <v>91.64</v>
      </c>
      <c r="Q160" t="n">
        <v>605.85</v>
      </c>
      <c r="R160" t="n">
        <v>28.04</v>
      </c>
      <c r="S160" t="n">
        <v>21.88</v>
      </c>
      <c r="T160" t="n">
        <v>2063.42</v>
      </c>
      <c r="U160" t="n">
        <v>0.78</v>
      </c>
      <c r="V160" t="n">
        <v>0.86</v>
      </c>
      <c r="W160" t="n">
        <v>1</v>
      </c>
      <c r="X160" t="n">
        <v>0.12</v>
      </c>
      <c r="Y160" t="n">
        <v>1</v>
      </c>
      <c r="Z160" t="n">
        <v>10</v>
      </c>
    </row>
    <row r="161">
      <c r="A161" t="n">
        <v>47</v>
      </c>
      <c r="B161" t="n">
        <v>125</v>
      </c>
      <c r="C161" t="inlineStr">
        <is>
          <t xml:space="preserve">CONCLUIDO	</t>
        </is>
      </c>
      <c r="D161" t="n">
        <v>9.7363</v>
      </c>
      <c r="E161" t="n">
        <v>10.27</v>
      </c>
      <c r="F161" t="n">
        <v>7.18</v>
      </c>
      <c r="G161" t="n">
        <v>61.57</v>
      </c>
      <c r="H161" t="n">
        <v>0.86</v>
      </c>
      <c r="I161" t="n">
        <v>7</v>
      </c>
      <c r="J161" t="n">
        <v>263.95</v>
      </c>
      <c r="K161" t="n">
        <v>58.47</v>
      </c>
      <c r="L161" t="n">
        <v>12.75</v>
      </c>
      <c r="M161" t="n">
        <v>3</v>
      </c>
      <c r="N161" t="n">
        <v>67.72</v>
      </c>
      <c r="O161" t="n">
        <v>32787.82</v>
      </c>
      <c r="P161" t="n">
        <v>91.25</v>
      </c>
      <c r="Q161" t="n">
        <v>605.84</v>
      </c>
      <c r="R161" t="n">
        <v>28.07</v>
      </c>
      <c r="S161" t="n">
        <v>21.88</v>
      </c>
      <c r="T161" t="n">
        <v>2075.27</v>
      </c>
      <c r="U161" t="n">
        <v>0.78</v>
      </c>
      <c r="V161" t="n">
        <v>0.86</v>
      </c>
      <c r="W161" t="n">
        <v>1</v>
      </c>
      <c r="X161" t="n">
        <v>0.13</v>
      </c>
      <c r="Y161" t="n">
        <v>1</v>
      </c>
      <c r="Z161" t="n">
        <v>10</v>
      </c>
    </row>
    <row r="162">
      <c r="A162" t="n">
        <v>48</v>
      </c>
      <c r="B162" t="n">
        <v>125</v>
      </c>
      <c r="C162" t="inlineStr">
        <is>
          <t xml:space="preserve">CONCLUIDO	</t>
        </is>
      </c>
      <c r="D162" t="n">
        <v>9.741099999999999</v>
      </c>
      <c r="E162" t="n">
        <v>10.27</v>
      </c>
      <c r="F162" t="n">
        <v>7.18</v>
      </c>
      <c r="G162" t="n">
        <v>61.53</v>
      </c>
      <c r="H162" t="n">
        <v>0.87</v>
      </c>
      <c r="I162" t="n">
        <v>7</v>
      </c>
      <c r="J162" t="n">
        <v>264.42</v>
      </c>
      <c r="K162" t="n">
        <v>58.47</v>
      </c>
      <c r="L162" t="n">
        <v>13</v>
      </c>
      <c r="M162" t="n">
        <v>3</v>
      </c>
      <c r="N162" t="n">
        <v>67.94</v>
      </c>
      <c r="O162" t="n">
        <v>32845.58</v>
      </c>
      <c r="P162" t="n">
        <v>90.54000000000001</v>
      </c>
      <c r="Q162" t="n">
        <v>605.88</v>
      </c>
      <c r="R162" t="n">
        <v>27.81</v>
      </c>
      <c r="S162" t="n">
        <v>21.88</v>
      </c>
      <c r="T162" t="n">
        <v>1948.86</v>
      </c>
      <c r="U162" t="n">
        <v>0.79</v>
      </c>
      <c r="V162" t="n">
        <v>0.86</v>
      </c>
      <c r="W162" t="n">
        <v>1</v>
      </c>
      <c r="X162" t="n">
        <v>0.12</v>
      </c>
      <c r="Y162" t="n">
        <v>1</v>
      </c>
      <c r="Z162" t="n">
        <v>10</v>
      </c>
    </row>
    <row r="163">
      <c r="A163" t="n">
        <v>49</v>
      </c>
      <c r="B163" t="n">
        <v>125</v>
      </c>
      <c r="C163" t="inlineStr">
        <is>
          <t xml:space="preserve">CONCLUIDO	</t>
        </is>
      </c>
      <c r="D163" t="n">
        <v>9.813499999999999</v>
      </c>
      <c r="E163" t="n">
        <v>10.19</v>
      </c>
      <c r="F163" t="n">
        <v>7.15</v>
      </c>
      <c r="G163" t="n">
        <v>71.5</v>
      </c>
      <c r="H163" t="n">
        <v>0.89</v>
      </c>
      <c r="I163" t="n">
        <v>6</v>
      </c>
      <c r="J163" t="n">
        <v>264.89</v>
      </c>
      <c r="K163" t="n">
        <v>58.47</v>
      </c>
      <c r="L163" t="n">
        <v>13.25</v>
      </c>
      <c r="M163" t="n">
        <v>2</v>
      </c>
      <c r="N163" t="n">
        <v>68.16</v>
      </c>
      <c r="O163" t="n">
        <v>32903.43</v>
      </c>
      <c r="P163" t="n">
        <v>89.47</v>
      </c>
      <c r="Q163" t="n">
        <v>605.84</v>
      </c>
      <c r="R163" t="n">
        <v>27.03</v>
      </c>
      <c r="S163" t="n">
        <v>21.88</v>
      </c>
      <c r="T163" t="n">
        <v>1563.01</v>
      </c>
      <c r="U163" t="n">
        <v>0.8100000000000001</v>
      </c>
      <c r="V163" t="n">
        <v>0.87</v>
      </c>
      <c r="W163" t="n">
        <v>1</v>
      </c>
      <c r="X163" t="n">
        <v>0.09</v>
      </c>
      <c r="Y163" t="n">
        <v>1</v>
      </c>
      <c r="Z163" t="n">
        <v>10</v>
      </c>
    </row>
    <row r="164">
      <c r="A164" t="n">
        <v>50</v>
      </c>
      <c r="B164" t="n">
        <v>125</v>
      </c>
      <c r="C164" t="inlineStr">
        <is>
          <t xml:space="preserve">CONCLUIDO	</t>
        </is>
      </c>
      <c r="D164" t="n">
        <v>9.8058</v>
      </c>
      <c r="E164" t="n">
        <v>10.2</v>
      </c>
      <c r="F164" t="n">
        <v>7.16</v>
      </c>
      <c r="G164" t="n">
        <v>71.58</v>
      </c>
      <c r="H164" t="n">
        <v>0.91</v>
      </c>
      <c r="I164" t="n">
        <v>6</v>
      </c>
      <c r="J164" t="n">
        <v>265.36</v>
      </c>
      <c r="K164" t="n">
        <v>58.47</v>
      </c>
      <c r="L164" t="n">
        <v>13.5</v>
      </c>
      <c r="M164" t="n">
        <v>1</v>
      </c>
      <c r="N164" t="n">
        <v>68.38</v>
      </c>
      <c r="O164" t="n">
        <v>32961.36</v>
      </c>
      <c r="P164" t="n">
        <v>89.70999999999999</v>
      </c>
      <c r="Q164" t="n">
        <v>605.84</v>
      </c>
      <c r="R164" t="n">
        <v>27.16</v>
      </c>
      <c r="S164" t="n">
        <v>21.88</v>
      </c>
      <c r="T164" t="n">
        <v>1626.75</v>
      </c>
      <c r="U164" t="n">
        <v>0.8100000000000001</v>
      </c>
      <c r="V164" t="n">
        <v>0.86</v>
      </c>
      <c r="W164" t="n">
        <v>1</v>
      </c>
      <c r="X164" t="n">
        <v>0.1</v>
      </c>
      <c r="Y164" t="n">
        <v>1</v>
      </c>
      <c r="Z164" t="n">
        <v>10</v>
      </c>
    </row>
    <row r="165">
      <c r="A165" t="n">
        <v>51</v>
      </c>
      <c r="B165" t="n">
        <v>125</v>
      </c>
      <c r="C165" t="inlineStr">
        <is>
          <t xml:space="preserve">CONCLUIDO	</t>
        </is>
      </c>
      <c r="D165" t="n">
        <v>9.801299999999999</v>
      </c>
      <c r="E165" t="n">
        <v>10.2</v>
      </c>
      <c r="F165" t="n">
        <v>7.16</v>
      </c>
      <c r="G165" t="n">
        <v>71.62</v>
      </c>
      <c r="H165" t="n">
        <v>0.92</v>
      </c>
      <c r="I165" t="n">
        <v>6</v>
      </c>
      <c r="J165" t="n">
        <v>265.83</v>
      </c>
      <c r="K165" t="n">
        <v>58.47</v>
      </c>
      <c r="L165" t="n">
        <v>13.75</v>
      </c>
      <c r="M165" t="n">
        <v>0</v>
      </c>
      <c r="N165" t="n">
        <v>68.59999999999999</v>
      </c>
      <c r="O165" t="n">
        <v>33019.37</v>
      </c>
      <c r="P165" t="n">
        <v>89.92</v>
      </c>
      <c r="Q165" t="n">
        <v>605.88</v>
      </c>
      <c r="R165" t="n">
        <v>27.17</v>
      </c>
      <c r="S165" t="n">
        <v>21.88</v>
      </c>
      <c r="T165" t="n">
        <v>1631.2</v>
      </c>
      <c r="U165" t="n">
        <v>0.8100000000000001</v>
      </c>
      <c r="V165" t="n">
        <v>0.86</v>
      </c>
      <c r="W165" t="n">
        <v>1.01</v>
      </c>
      <c r="X165" t="n">
        <v>0.1</v>
      </c>
      <c r="Y165" t="n">
        <v>1</v>
      </c>
      <c r="Z165" t="n">
        <v>10</v>
      </c>
    </row>
    <row r="166">
      <c r="A166" t="n">
        <v>0</v>
      </c>
      <c r="B166" t="n">
        <v>30</v>
      </c>
      <c r="C166" t="inlineStr">
        <is>
          <t xml:space="preserve">CONCLUIDO	</t>
        </is>
      </c>
      <c r="D166" t="n">
        <v>9.785500000000001</v>
      </c>
      <c r="E166" t="n">
        <v>10.22</v>
      </c>
      <c r="F166" t="n">
        <v>7.8</v>
      </c>
      <c r="G166" t="n">
        <v>12.65</v>
      </c>
      <c r="H166" t="n">
        <v>0.24</v>
      </c>
      <c r="I166" t="n">
        <v>37</v>
      </c>
      <c r="J166" t="n">
        <v>71.52</v>
      </c>
      <c r="K166" t="n">
        <v>32.27</v>
      </c>
      <c r="L166" t="n">
        <v>1</v>
      </c>
      <c r="M166" t="n">
        <v>35</v>
      </c>
      <c r="N166" t="n">
        <v>8.25</v>
      </c>
      <c r="O166" t="n">
        <v>9054.6</v>
      </c>
      <c r="P166" t="n">
        <v>49.8</v>
      </c>
      <c r="Q166" t="n">
        <v>605.89</v>
      </c>
      <c r="R166" t="n">
        <v>47.04</v>
      </c>
      <c r="S166" t="n">
        <v>21.88</v>
      </c>
      <c r="T166" t="n">
        <v>11412.78</v>
      </c>
      <c r="U166" t="n">
        <v>0.47</v>
      </c>
      <c r="V166" t="n">
        <v>0.79</v>
      </c>
      <c r="W166" t="n">
        <v>1.06</v>
      </c>
      <c r="X166" t="n">
        <v>0.74</v>
      </c>
      <c r="Y166" t="n">
        <v>1</v>
      </c>
      <c r="Z166" t="n">
        <v>10</v>
      </c>
    </row>
    <row r="167">
      <c r="A167" t="n">
        <v>1</v>
      </c>
      <c r="B167" t="n">
        <v>30</v>
      </c>
      <c r="C167" t="inlineStr">
        <is>
          <t xml:space="preserve">CONCLUIDO	</t>
        </is>
      </c>
      <c r="D167" t="n">
        <v>10.1306</v>
      </c>
      <c r="E167" t="n">
        <v>9.869999999999999</v>
      </c>
      <c r="F167" t="n">
        <v>7.59</v>
      </c>
      <c r="G167" t="n">
        <v>16.27</v>
      </c>
      <c r="H167" t="n">
        <v>0.3</v>
      </c>
      <c r="I167" t="n">
        <v>28</v>
      </c>
      <c r="J167" t="n">
        <v>71.81</v>
      </c>
      <c r="K167" t="n">
        <v>32.27</v>
      </c>
      <c r="L167" t="n">
        <v>1.25</v>
      </c>
      <c r="M167" t="n">
        <v>26</v>
      </c>
      <c r="N167" t="n">
        <v>8.289999999999999</v>
      </c>
      <c r="O167" t="n">
        <v>9090.98</v>
      </c>
      <c r="P167" t="n">
        <v>46.19</v>
      </c>
      <c r="Q167" t="n">
        <v>605.9299999999999</v>
      </c>
      <c r="R167" t="n">
        <v>40.85</v>
      </c>
      <c r="S167" t="n">
        <v>21.88</v>
      </c>
      <c r="T167" t="n">
        <v>8363.629999999999</v>
      </c>
      <c r="U167" t="n">
        <v>0.54</v>
      </c>
      <c r="V167" t="n">
        <v>0.8100000000000001</v>
      </c>
      <c r="W167" t="n">
        <v>1.03</v>
      </c>
      <c r="X167" t="n">
        <v>0.53</v>
      </c>
      <c r="Y167" t="n">
        <v>1</v>
      </c>
      <c r="Z167" t="n">
        <v>10</v>
      </c>
    </row>
    <row r="168">
      <c r="A168" t="n">
        <v>2</v>
      </c>
      <c r="B168" t="n">
        <v>30</v>
      </c>
      <c r="C168" t="inlineStr">
        <is>
          <t xml:space="preserve">CONCLUIDO	</t>
        </is>
      </c>
      <c r="D168" t="n">
        <v>10.2981</v>
      </c>
      <c r="E168" t="n">
        <v>9.710000000000001</v>
      </c>
      <c r="F168" t="n">
        <v>7.51</v>
      </c>
      <c r="G168" t="n">
        <v>19.59</v>
      </c>
      <c r="H168" t="n">
        <v>0.36</v>
      </c>
      <c r="I168" t="n">
        <v>23</v>
      </c>
      <c r="J168" t="n">
        <v>72.11</v>
      </c>
      <c r="K168" t="n">
        <v>32.27</v>
      </c>
      <c r="L168" t="n">
        <v>1.5</v>
      </c>
      <c r="M168" t="n">
        <v>11</v>
      </c>
      <c r="N168" t="n">
        <v>8.34</v>
      </c>
      <c r="O168" t="n">
        <v>9127.379999999999</v>
      </c>
      <c r="P168" t="n">
        <v>43.89</v>
      </c>
      <c r="Q168" t="n">
        <v>605.9299999999999</v>
      </c>
      <c r="R168" t="n">
        <v>37.85</v>
      </c>
      <c r="S168" t="n">
        <v>21.88</v>
      </c>
      <c r="T168" t="n">
        <v>6885.64</v>
      </c>
      <c r="U168" t="n">
        <v>0.58</v>
      </c>
      <c r="V168" t="n">
        <v>0.82</v>
      </c>
      <c r="W168" t="n">
        <v>1.04</v>
      </c>
      <c r="X168" t="n">
        <v>0.45</v>
      </c>
      <c r="Y168" t="n">
        <v>1</v>
      </c>
      <c r="Z168" t="n">
        <v>10</v>
      </c>
    </row>
    <row r="169">
      <c r="A169" t="n">
        <v>3</v>
      </c>
      <c r="B169" t="n">
        <v>30</v>
      </c>
      <c r="C169" t="inlineStr">
        <is>
          <t xml:space="preserve">CONCLUIDO	</t>
        </is>
      </c>
      <c r="D169" t="n">
        <v>10.314</v>
      </c>
      <c r="E169" t="n">
        <v>9.699999999999999</v>
      </c>
      <c r="F169" t="n">
        <v>7.51</v>
      </c>
      <c r="G169" t="n">
        <v>20.48</v>
      </c>
      <c r="H169" t="n">
        <v>0.42</v>
      </c>
      <c r="I169" t="n">
        <v>22</v>
      </c>
      <c r="J169" t="n">
        <v>72.40000000000001</v>
      </c>
      <c r="K169" t="n">
        <v>32.27</v>
      </c>
      <c r="L169" t="n">
        <v>1.75</v>
      </c>
      <c r="M169" t="n">
        <v>1</v>
      </c>
      <c r="N169" t="n">
        <v>8.380000000000001</v>
      </c>
      <c r="O169" t="n">
        <v>9163.799999999999</v>
      </c>
      <c r="P169" t="n">
        <v>43.18</v>
      </c>
      <c r="Q169" t="n">
        <v>605.88</v>
      </c>
      <c r="R169" t="n">
        <v>37.39</v>
      </c>
      <c r="S169" t="n">
        <v>21.88</v>
      </c>
      <c r="T169" t="n">
        <v>6663.78</v>
      </c>
      <c r="U169" t="n">
        <v>0.59</v>
      </c>
      <c r="V169" t="n">
        <v>0.82</v>
      </c>
      <c r="W169" t="n">
        <v>1.05</v>
      </c>
      <c r="X169" t="n">
        <v>0.45</v>
      </c>
      <c r="Y169" t="n">
        <v>1</v>
      </c>
      <c r="Z169" t="n">
        <v>10</v>
      </c>
    </row>
    <row r="170">
      <c r="A170" t="n">
        <v>4</v>
      </c>
      <c r="B170" t="n">
        <v>30</v>
      </c>
      <c r="C170" t="inlineStr">
        <is>
          <t xml:space="preserve">CONCLUIDO	</t>
        </is>
      </c>
      <c r="D170" t="n">
        <v>10.3164</v>
      </c>
      <c r="E170" t="n">
        <v>9.69</v>
      </c>
      <c r="F170" t="n">
        <v>7.51</v>
      </c>
      <c r="G170" t="n">
        <v>20.47</v>
      </c>
      <c r="H170" t="n">
        <v>0.48</v>
      </c>
      <c r="I170" t="n">
        <v>22</v>
      </c>
      <c r="J170" t="n">
        <v>72.7</v>
      </c>
      <c r="K170" t="n">
        <v>32.27</v>
      </c>
      <c r="L170" t="n">
        <v>2</v>
      </c>
      <c r="M170" t="n">
        <v>0</v>
      </c>
      <c r="N170" t="n">
        <v>8.43</v>
      </c>
      <c r="O170" t="n">
        <v>9200.25</v>
      </c>
      <c r="P170" t="n">
        <v>43.32</v>
      </c>
      <c r="Q170" t="n">
        <v>605.84</v>
      </c>
      <c r="R170" t="n">
        <v>37.31</v>
      </c>
      <c r="S170" t="n">
        <v>21.88</v>
      </c>
      <c r="T170" t="n">
        <v>6620.2</v>
      </c>
      <c r="U170" t="n">
        <v>0.59</v>
      </c>
      <c r="V170" t="n">
        <v>0.82</v>
      </c>
      <c r="W170" t="n">
        <v>1.05</v>
      </c>
      <c r="X170" t="n">
        <v>0.45</v>
      </c>
      <c r="Y170" t="n">
        <v>1</v>
      </c>
      <c r="Z170" t="n">
        <v>10</v>
      </c>
    </row>
    <row r="171">
      <c r="A171" t="n">
        <v>0</v>
      </c>
      <c r="B171" t="n">
        <v>15</v>
      </c>
      <c r="C171" t="inlineStr">
        <is>
          <t xml:space="preserve">CONCLUIDO	</t>
        </is>
      </c>
      <c r="D171" t="n">
        <v>9.9086</v>
      </c>
      <c r="E171" t="n">
        <v>10.09</v>
      </c>
      <c r="F171" t="n">
        <v>7.93</v>
      </c>
      <c r="G171" t="n">
        <v>11.32</v>
      </c>
      <c r="H171" t="n">
        <v>0.43</v>
      </c>
      <c r="I171" t="n">
        <v>42</v>
      </c>
      <c r="J171" t="n">
        <v>39.78</v>
      </c>
      <c r="K171" t="n">
        <v>19.54</v>
      </c>
      <c r="L171" t="n">
        <v>1</v>
      </c>
      <c r="M171" t="n">
        <v>0</v>
      </c>
      <c r="N171" t="n">
        <v>4.24</v>
      </c>
      <c r="O171" t="n">
        <v>5140</v>
      </c>
      <c r="P171" t="n">
        <v>31.09</v>
      </c>
      <c r="Q171" t="n">
        <v>605.84</v>
      </c>
      <c r="R171" t="n">
        <v>49.7</v>
      </c>
      <c r="S171" t="n">
        <v>21.88</v>
      </c>
      <c r="T171" t="n">
        <v>12717.76</v>
      </c>
      <c r="U171" t="n">
        <v>0.44</v>
      </c>
      <c r="V171" t="n">
        <v>0.78</v>
      </c>
      <c r="W171" t="n">
        <v>1.11</v>
      </c>
      <c r="X171" t="n">
        <v>0.87</v>
      </c>
      <c r="Y171" t="n">
        <v>1</v>
      </c>
      <c r="Z171" t="n">
        <v>10</v>
      </c>
    </row>
    <row r="172">
      <c r="A172" t="n">
        <v>0</v>
      </c>
      <c r="B172" t="n">
        <v>70</v>
      </c>
      <c r="C172" t="inlineStr">
        <is>
          <t xml:space="preserve">CONCLUIDO	</t>
        </is>
      </c>
      <c r="D172" t="n">
        <v>7.9245</v>
      </c>
      <c r="E172" t="n">
        <v>12.62</v>
      </c>
      <c r="F172" t="n">
        <v>8.43</v>
      </c>
      <c r="G172" t="n">
        <v>7.44</v>
      </c>
      <c r="H172" t="n">
        <v>0.12</v>
      </c>
      <c r="I172" t="n">
        <v>68</v>
      </c>
      <c r="J172" t="n">
        <v>141.81</v>
      </c>
      <c r="K172" t="n">
        <v>47.83</v>
      </c>
      <c r="L172" t="n">
        <v>1</v>
      </c>
      <c r="M172" t="n">
        <v>66</v>
      </c>
      <c r="N172" t="n">
        <v>22.98</v>
      </c>
      <c r="O172" t="n">
        <v>17723.39</v>
      </c>
      <c r="P172" t="n">
        <v>93.45</v>
      </c>
      <c r="Q172" t="n">
        <v>606.0700000000001</v>
      </c>
      <c r="R172" t="n">
        <v>66.59</v>
      </c>
      <c r="S172" t="n">
        <v>21.88</v>
      </c>
      <c r="T172" t="n">
        <v>21033.29</v>
      </c>
      <c r="U172" t="n">
        <v>0.33</v>
      </c>
      <c r="V172" t="n">
        <v>0.73</v>
      </c>
      <c r="W172" t="n">
        <v>1.11</v>
      </c>
      <c r="X172" t="n">
        <v>1.37</v>
      </c>
      <c r="Y172" t="n">
        <v>1</v>
      </c>
      <c r="Z172" t="n">
        <v>10</v>
      </c>
    </row>
    <row r="173">
      <c r="A173" t="n">
        <v>1</v>
      </c>
      <c r="B173" t="n">
        <v>70</v>
      </c>
      <c r="C173" t="inlineStr">
        <is>
          <t xml:space="preserve">CONCLUIDO	</t>
        </is>
      </c>
      <c r="D173" t="n">
        <v>8.4596</v>
      </c>
      <c r="E173" t="n">
        <v>11.82</v>
      </c>
      <c r="F173" t="n">
        <v>8.09</v>
      </c>
      <c r="G173" t="n">
        <v>9.33</v>
      </c>
      <c r="H173" t="n">
        <v>0.16</v>
      </c>
      <c r="I173" t="n">
        <v>52</v>
      </c>
      <c r="J173" t="n">
        <v>142.15</v>
      </c>
      <c r="K173" t="n">
        <v>47.83</v>
      </c>
      <c r="L173" t="n">
        <v>1.25</v>
      </c>
      <c r="M173" t="n">
        <v>50</v>
      </c>
      <c r="N173" t="n">
        <v>23.07</v>
      </c>
      <c r="O173" t="n">
        <v>17765.46</v>
      </c>
      <c r="P173" t="n">
        <v>88.76000000000001</v>
      </c>
      <c r="Q173" t="n">
        <v>605.9400000000001</v>
      </c>
      <c r="R173" t="n">
        <v>56.53</v>
      </c>
      <c r="S173" t="n">
        <v>21.88</v>
      </c>
      <c r="T173" t="n">
        <v>16083.2</v>
      </c>
      <c r="U173" t="n">
        <v>0.39</v>
      </c>
      <c r="V173" t="n">
        <v>0.76</v>
      </c>
      <c r="W173" t="n">
        <v>1.07</v>
      </c>
      <c r="X173" t="n">
        <v>1.03</v>
      </c>
      <c r="Y173" t="n">
        <v>1</v>
      </c>
      <c r="Z173" t="n">
        <v>10</v>
      </c>
    </row>
    <row r="174">
      <c r="A174" t="n">
        <v>2</v>
      </c>
      <c r="B174" t="n">
        <v>70</v>
      </c>
      <c r="C174" t="inlineStr">
        <is>
          <t xml:space="preserve">CONCLUIDO	</t>
        </is>
      </c>
      <c r="D174" t="n">
        <v>8.8179</v>
      </c>
      <c r="E174" t="n">
        <v>11.34</v>
      </c>
      <c r="F174" t="n">
        <v>7.9</v>
      </c>
      <c r="G174" t="n">
        <v>11.28</v>
      </c>
      <c r="H174" t="n">
        <v>0.19</v>
      </c>
      <c r="I174" t="n">
        <v>42</v>
      </c>
      <c r="J174" t="n">
        <v>142.49</v>
      </c>
      <c r="K174" t="n">
        <v>47.83</v>
      </c>
      <c r="L174" t="n">
        <v>1.5</v>
      </c>
      <c r="M174" t="n">
        <v>40</v>
      </c>
      <c r="N174" t="n">
        <v>23.16</v>
      </c>
      <c r="O174" t="n">
        <v>17807.56</v>
      </c>
      <c r="P174" t="n">
        <v>85.66</v>
      </c>
      <c r="Q174" t="n">
        <v>605.98</v>
      </c>
      <c r="R174" t="n">
        <v>50.33</v>
      </c>
      <c r="S174" t="n">
        <v>21.88</v>
      </c>
      <c r="T174" t="n">
        <v>13032.65</v>
      </c>
      <c r="U174" t="n">
        <v>0.43</v>
      </c>
      <c r="V174" t="n">
        <v>0.78</v>
      </c>
      <c r="W174" t="n">
        <v>1.06</v>
      </c>
      <c r="X174" t="n">
        <v>0.84</v>
      </c>
      <c r="Y174" t="n">
        <v>1</v>
      </c>
      <c r="Z174" t="n">
        <v>10</v>
      </c>
    </row>
    <row r="175">
      <c r="A175" t="n">
        <v>3</v>
      </c>
      <c r="B175" t="n">
        <v>70</v>
      </c>
      <c r="C175" t="inlineStr">
        <is>
          <t xml:space="preserve">CONCLUIDO	</t>
        </is>
      </c>
      <c r="D175" t="n">
        <v>9.096399999999999</v>
      </c>
      <c r="E175" t="n">
        <v>10.99</v>
      </c>
      <c r="F175" t="n">
        <v>7.75</v>
      </c>
      <c r="G175" t="n">
        <v>13.29</v>
      </c>
      <c r="H175" t="n">
        <v>0.22</v>
      </c>
      <c r="I175" t="n">
        <v>35</v>
      </c>
      <c r="J175" t="n">
        <v>142.83</v>
      </c>
      <c r="K175" t="n">
        <v>47.83</v>
      </c>
      <c r="L175" t="n">
        <v>1.75</v>
      </c>
      <c r="M175" t="n">
        <v>33</v>
      </c>
      <c r="N175" t="n">
        <v>23.25</v>
      </c>
      <c r="O175" t="n">
        <v>17849.7</v>
      </c>
      <c r="P175" t="n">
        <v>83.06999999999999</v>
      </c>
      <c r="Q175" t="n">
        <v>605.96</v>
      </c>
      <c r="R175" t="n">
        <v>46.13</v>
      </c>
      <c r="S175" t="n">
        <v>21.88</v>
      </c>
      <c r="T175" t="n">
        <v>10968.56</v>
      </c>
      <c r="U175" t="n">
        <v>0.47</v>
      </c>
      <c r="V175" t="n">
        <v>0.8</v>
      </c>
      <c r="W175" t="n">
        <v>1.04</v>
      </c>
      <c r="X175" t="n">
        <v>0.7</v>
      </c>
      <c r="Y175" t="n">
        <v>1</v>
      </c>
      <c r="Z175" t="n">
        <v>10</v>
      </c>
    </row>
    <row r="176">
      <c r="A176" t="n">
        <v>4</v>
      </c>
      <c r="B176" t="n">
        <v>70</v>
      </c>
      <c r="C176" t="inlineStr">
        <is>
          <t xml:space="preserve">CONCLUIDO	</t>
        </is>
      </c>
      <c r="D176" t="n">
        <v>9.311</v>
      </c>
      <c r="E176" t="n">
        <v>10.74</v>
      </c>
      <c r="F176" t="n">
        <v>7.64</v>
      </c>
      <c r="G176" t="n">
        <v>15.29</v>
      </c>
      <c r="H176" t="n">
        <v>0.25</v>
      </c>
      <c r="I176" t="n">
        <v>30</v>
      </c>
      <c r="J176" t="n">
        <v>143.17</v>
      </c>
      <c r="K176" t="n">
        <v>47.83</v>
      </c>
      <c r="L176" t="n">
        <v>2</v>
      </c>
      <c r="M176" t="n">
        <v>28</v>
      </c>
      <c r="N176" t="n">
        <v>23.34</v>
      </c>
      <c r="O176" t="n">
        <v>17891.86</v>
      </c>
      <c r="P176" t="n">
        <v>81.09</v>
      </c>
      <c r="Q176" t="n">
        <v>605.9</v>
      </c>
      <c r="R176" t="n">
        <v>42.25</v>
      </c>
      <c r="S176" t="n">
        <v>21.88</v>
      </c>
      <c r="T176" t="n">
        <v>9051.370000000001</v>
      </c>
      <c r="U176" t="n">
        <v>0.52</v>
      </c>
      <c r="V176" t="n">
        <v>0.8100000000000001</v>
      </c>
      <c r="W176" t="n">
        <v>1.04</v>
      </c>
      <c r="X176" t="n">
        <v>0.59</v>
      </c>
      <c r="Y176" t="n">
        <v>1</v>
      </c>
      <c r="Z176" t="n">
        <v>10</v>
      </c>
    </row>
    <row r="177">
      <c r="A177" t="n">
        <v>5</v>
      </c>
      <c r="B177" t="n">
        <v>70</v>
      </c>
      <c r="C177" t="inlineStr">
        <is>
          <t xml:space="preserve">CONCLUIDO	</t>
        </is>
      </c>
      <c r="D177" t="n">
        <v>9.4419</v>
      </c>
      <c r="E177" t="n">
        <v>10.59</v>
      </c>
      <c r="F177" t="n">
        <v>7.58</v>
      </c>
      <c r="G177" t="n">
        <v>16.85</v>
      </c>
      <c r="H177" t="n">
        <v>0.28</v>
      </c>
      <c r="I177" t="n">
        <v>27</v>
      </c>
      <c r="J177" t="n">
        <v>143.51</v>
      </c>
      <c r="K177" t="n">
        <v>47.83</v>
      </c>
      <c r="L177" t="n">
        <v>2.25</v>
      </c>
      <c r="M177" t="n">
        <v>25</v>
      </c>
      <c r="N177" t="n">
        <v>23.44</v>
      </c>
      <c r="O177" t="n">
        <v>17934.06</v>
      </c>
      <c r="P177" t="n">
        <v>79.36</v>
      </c>
      <c r="Q177" t="n">
        <v>605.85</v>
      </c>
      <c r="R177" t="n">
        <v>40.28</v>
      </c>
      <c r="S177" t="n">
        <v>21.88</v>
      </c>
      <c r="T177" t="n">
        <v>8080.2</v>
      </c>
      <c r="U177" t="n">
        <v>0.54</v>
      </c>
      <c r="V177" t="n">
        <v>0.82</v>
      </c>
      <c r="W177" t="n">
        <v>1.04</v>
      </c>
      <c r="X177" t="n">
        <v>0.52</v>
      </c>
      <c r="Y177" t="n">
        <v>1</v>
      </c>
      <c r="Z177" t="n">
        <v>10</v>
      </c>
    </row>
    <row r="178">
      <c r="A178" t="n">
        <v>6</v>
      </c>
      <c r="B178" t="n">
        <v>70</v>
      </c>
      <c r="C178" t="inlineStr">
        <is>
          <t xml:space="preserve">CONCLUIDO	</t>
        </is>
      </c>
      <c r="D178" t="n">
        <v>9.5694</v>
      </c>
      <c r="E178" t="n">
        <v>10.45</v>
      </c>
      <c r="F178" t="n">
        <v>7.53</v>
      </c>
      <c r="G178" t="n">
        <v>18.82</v>
      </c>
      <c r="H178" t="n">
        <v>0.31</v>
      </c>
      <c r="I178" t="n">
        <v>24</v>
      </c>
      <c r="J178" t="n">
        <v>143.86</v>
      </c>
      <c r="K178" t="n">
        <v>47.83</v>
      </c>
      <c r="L178" t="n">
        <v>2.5</v>
      </c>
      <c r="M178" t="n">
        <v>22</v>
      </c>
      <c r="N178" t="n">
        <v>23.53</v>
      </c>
      <c r="O178" t="n">
        <v>17976.29</v>
      </c>
      <c r="P178" t="n">
        <v>78.05</v>
      </c>
      <c r="Q178" t="n">
        <v>605.96</v>
      </c>
      <c r="R178" t="n">
        <v>38.74</v>
      </c>
      <c r="S178" t="n">
        <v>21.88</v>
      </c>
      <c r="T178" t="n">
        <v>7326.23</v>
      </c>
      <c r="U178" t="n">
        <v>0.5600000000000001</v>
      </c>
      <c r="V178" t="n">
        <v>0.82</v>
      </c>
      <c r="W178" t="n">
        <v>1.03</v>
      </c>
      <c r="X178" t="n">
        <v>0.47</v>
      </c>
      <c r="Y178" t="n">
        <v>1</v>
      </c>
      <c r="Z178" t="n">
        <v>10</v>
      </c>
    </row>
    <row r="179">
      <c r="A179" t="n">
        <v>7</v>
      </c>
      <c r="B179" t="n">
        <v>70</v>
      </c>
      <c r="C179" t="inlineStr">
        <is>
          <t xml:space="preserve">CONCLUIDO	</t>
        </is>
      </c>
      <c r="D179" t="n">
        <v>9.7242</v>
      </c>
      <c r="E179" t="n">
        <v>10.28</v>
      </c>
      <c r="F179" t="n">
        <v>7.45</v>
      </c>
      <c r="G179" t="n">
        <v>21.28</v>
      </c>
      <c r="H179" t="n">
        <v>0.34</v>
      </c>
      <c r="I179" t="n">
        <v>21</v>
      </c>
      <c r="J179" t="n">
        <v>144.2</v>
      </c>
      <c r="K179" t="n">
        <v>47.83</v>
      </c>
      <c r="L179" t="n">
        <v>2.75</v>
      </c>
      <c r="M179" t="n">
        <v>19</v>
      </c>
      <c r="N179" t="n">
        <v>23.62</v>
      </c>
      <c r="O179" t="n">
        <v>18018.55</v>
      </c>
      <c r="P179" t="n">
        <v>76.18000000000001</v>
      </c>
      <c r="Q179" t="n">
        <v>605.87</v>
      </c>
      <c r="R179" t="n">
        <v>36.22</v>
      </c>
      <c r="S179" t="n">
        <v>21.88</v>
      </c>
      <c r="T179" t="n">
        <v>6083.22</v>
      </c>
      <c r="U179" t="n">
        <v>0.6</v>
      </c>
      <c r="V179" t="n">
        <v>0.83</v>
      </c>
      <c r="W179" t="n">
        <v>1.02</v>
      </c>
      <c r="X179" t="n">
        <v>0.39</v>
      </c>
      <c r="Y179" t="n">
        <v>1</v>
      </c>
      <c r="Z179" t="n">
        <v>10</v>
      </c>
    </row>
    <row r="180">
      <c r="A180" t="n">
        <v>8</v>
      </c>
      <c r="B180" t="n">
        <v>70</v>
      </c>
      <c r="C180" t="inlineStr">
        <is>
          <t xml:space="preserve">CONCLUIDO	</t>
        </is>
      </c>
      <c r="D180" t="n">
        <v>9.8162</v>
      </c>
      <c r="E180" t="n">
        <v>10.19</v>
      </c>
      <c r="F180" t="n">
        <v>7.41</v>
      </c>
      <c r="G180" t="n">
        <v>23.4</v>
      </c>
      <c r="H180" t="n">
        <v>0.37</v>
      </c>
      <c r="I180" t="n">
        <v>19</v>
      </c>
      <c r="J180" t="n">
        <v>144.54</v>
      </c>
      <c r="K180" t="n">
        <v>47.83</v>
      </c>
      <c r="L180" t="n">
        <v>3</v>
      </c>
      <c r="M180" t="n">
        <v>17</v>
      </c>
      <c r="N180" t="n">
        <v>23.71</v>
      </c>
      <c r="O180" t="n">
        <v>18060.85</v>
      </c>
      <c r="P180" t="n">
        <v>74.81</v>
      </c>
      <c r="Q180" t="n">
        <v>605.9299999999999</v>
      </c>
      <c r="R180" t="n">
        <v>35.01</v>
      </c>
      <c r="S180" t="n">
        <v>21.88</v>
      </c>
      <c r="T180" t="n">
        <v>5485.54</v>
      </c>
      <c r="U180" t="n">
        <v>0.63</v>
      </c>
      <c r="V180" t="n">
        <v>0.83</v>
      </c>
      <c r="W180" t="n">
        <v>1.02</v>
      </c>
      <c r="X180" t="n">
        <v>0.35</v>
      </c>
      <c r="Y180" t="n">
        <v>1</v>
      </c>
      <c r="Z180" t="n">
        <v>10</v>
      </c>
    </row>
    <row r="181">
      <c r="A181" t="n">
        <v>9</v>
      </c>
      <c r="B181" t="n">
        <v>70</v>
      </c>
      <c r="C181" t="inlineStr">
        <is>
          <t xml:space="preserve">CONCLUIDO	</t>
        </is>
      </c>
      <c r="D181" t="n">
        <v>9.864100000000001</v>
      </c>
      <c r="E181" t="n">
        <v>10.14</v>
      </c>
      <c r="F181" t="n">
        <v>7.39</v>
      </c>
      <c r="G181" t="n">
        <v>24.63</v>
      </c>
      <c r="H181" t="n">
        <v>0.4</v>
      </c>
      <c r="I181" t="n">
        <v>18</v>
      </c>
      <c r="J181" t="n">
        <v>144.89</v>
      </c>
      <c r="K181" t="n">
        <v>47.83</v>
      </c>
      <c r="L181" t="n">
        <v>3.25</v>
      </c>
      <c r="M181" t="n">
        <v>16</v>
      </c>
      <c r="N181" t="n">
        <v>23.81</v>
      </c>
      <c r="O181" t="n">
        <v>18103.18</v>
      </c>
      <c r="P181" t="n">
        <v>73.08</v>
      </c>
      <c r="Q181" t="n">
        <v>605.85</v>
      </c>
      <c r="R181" t="n">
        <v>34.48</v>
      </c>
      <c r="S181" t="n">
        <v>21.88</v>
      </c>
      <c r="T181" t="n">
        <v>5229.13</v>
      </c>
      <c r="U181" t="n">
        <v>0.63</v>
      </c>
      <c r="V181" t="n">
        <v>0.84</v>
      </c>
      <c r="W181" t="n">
        <v>1.02</v>
      </c>
      <c r="X181" t="n">
        <v>0.33</v>
      </c>
      <c r="Y181" t="n">
        <v>1</v>
      </c>
      <c r="Z181" t="n">
        <v>10</v>
      </c>
    </row>
    <row r="182">
      <c r="A182" t="n">
        <v>10</v>
      </c>
      <c r="B182" t="n">
        <v>70</v>
      </c>
      <c r="C182" t="inlineStr">
        <is>
          <t xml:space="preserve">CONCLUIDO	</t>
        </is>
      </c>
      <c r="D182" t="n">
        <v>9.9497</v>
      </c>
      <c r="E182" t="n">
        <v>10.05</v>
      </c>
      <c r="F182" t="n">
        <v>7.36</v>
      </c>
      <c r="G182" t="n">
        <v>27.6</v>
      </c>
      <c r="H182" t="n">
        <v>0.43</v>
      </c>
      <c r="I182" t="n">
        <v>16</v>
      </c>
      <c r="J182" t="n">
        <v>145.23</v>
      </c>
      <c r="K182" t="n">
        <v>47.83</v>
      </c>
      <c r="L182" t="n">
        <v>3.5</v>
      </c>
      <c r="M182" t="n">
        <v>14</v>
      </c>
      <c r="N182" t="n">
        <v>23.9</v>
      </c>
      <c r="O182" t="n">
        <v>18145.54</v>
      </c>
      <c r="P182" t="n">
        <v>72.37</v>
      </c>
      <c r="Q182" t="n">
        <v>605.96</v>
      </c>
      <c r="R182" t="n">
        <v>33.45</v>
      </c>
      <c r="S182" t="n">
        <v>21.88</v>
      </c>
      <c r="T182" t="n">
        <v>4724.15</v>
      </c>
      <c r="U182" t="n">
        <v>0.65</v>
      </c>
      <c r="V182" t="n">
        <v>0.84</v>
      </c>
      <c r="W182" t="n">
        <v>1.02</v>
      </c>
      <c r="X182" t="n">
        <v>0.3</v>
      </c>
      <c r="Y182" t="n">
        <v>1</v>
      </c>
      <c r="Z182" t="n">
        <v>10</v>
      </c>
    </row>
    <row r="183">
      <c r="A183" t="n">
        <v>11</v>
      </c>
      <c r="B183" t="n">
        <v>70</v>
      </c>
      <c r="C183" t="inlineStr">
        <is>
          <t xml:space="preserve">CONCLUIDO	</t>
        </is>
      </c>
      <c r="D183" t="n">
        <v>10.0022</v>
      </c>
      <c r="E183" t="n">
        <v>10</v>
      </c>
      <c r="F183" t="n">
        <v>7.34</v>
      </c>
      <c r="G183" t="n">
        <v>29.34</v>
      </c>
      <c r="H183" t="n">
        <v>0.46</v>
      </c>
      <c r="I183" t="n">
        <v>15</v>
      </c>
      <c r="J183" t="n">
        <v>145.57</v>
      </c>
      <c r="K183" t="n">
        <v>47.83</v>
      </c>
      <c r="L183" t="n">
        <v>3.75</v>
      </c>
      <c r="M183" t="n">
        <v>13</v>
      </c>
      <c r="N183" t="n">
        <v>23.99</v>
      </c>
      <c r="O183" t="n">
        <v>18187.93</v>
      </c>
      <c r="P183" t="n">
        <v>70.98</v>
      </c>
      <c r="Q183" t="n">
        <v>605.85</v>
      </c>
      <c r="R183" t="n">
        <v>32.82</v>
      </c>
      <c r="S183" t="n">
        <v>21.88</v>
      </c>
      <c r="T183" t="n">
        <v>4411.51</v>
      </c>
      <c r="U183" t="n">
        <v>0.67</v>
      </c>
      <c r="V183" t="n">
        <v>0.84</v>
      </c>
      <c r="W183" t="n">
        <v>1.01</v>
      </c>
      <c r="X183" t="n">
        <v>0.28</v>
      </c>
      <c r="Y183" t="n">
        <v>1</v>
      </c>
      <c r="Z183" t="n">
        <v>10</v>
      </c>
    </row>
    <row r="184">
      <c r="A184" t="n">
        <v>12</v>
      </c>
      <c r="B184" t="n">
        <v>70</v>
      </c>
      <c r="C184" t="inlineStr">
        <is>
          <t xml:space="preserve">CONCLUIDO	</t>
        </is>
      </c>
      <c r="D184" t="n">
        <v>10.05</v>
      </c>
      <c r="E184" t="n">
        <v>9.949999999999999</v>
      </c>
      <c r="F184" t="n">
        <v>7.32</v>
      </c>
      <c r="G184" t="n">
        <v>31.36</v>
      </c>
      <c r="H184" t="n">
        <v>0.49</v>
      </c>
      <c r="I184" t="n">
        <v>14</v>
      </c>
      <c r="J184" t="n">
        <v>145.92</v>
      </c>
      <c r="K184" t="n">
        <v>47.83</v>
      </c>
      <c r="L184" t="n">
        <v>4</v>
      </c>
      <c r="M184" t="n">
        <v>12</v>
      </c>
      <c r="N184" t="n">
        <v>24.09</v>
      </c>
      <c r="O184" t="n">
        <v>18230.35</v>
      </c>
      <c r="P184" t="n">
        <v>70.05</v>
      </c>
      <c r="Q184" t="n">
        <v>605.86</v>
      </c>
      <c r="R184" t="n">
        <v>32.26</v>
      </c>
      <c r="S184" t="n">
        <v>21.88</v>
      </c>
      <c r="T184" t="n">
        <v>4137.16</v>
      </c>
      <c r="U184" t="n">
        <v>0.68</v>
      </c>
      <c r="V184" t="n">
        <v>0.85</v>
      </c>
      <c r="W184" t="n">
        <v>1.01</v>
      </c>
      <c r="X184" t="n">
        <v>0.26</v>
      </c>
      <c r="Y184" t="n">
        <v>1</v>
      </c>
      <c r="Z184" t="n">
        <v>10</v>
      </c>
    </row>
    <row r="185">
      <c r="A185" t="n">
        <v>13</v>
      </c>
      <c r="B185" t="n">
        <v>70</v>
      </c>
      <c r="C185" t="inlineStr">
        <is>
          <t xml:space="preserve">CONCLUIDO	</t>
        </is>
      </c>
      <c r="D185" t="n">
        <v>10.0934</v>
      </c>
      <c r="E185" t="n">
        <v>9.91</v>
      </c>
      <c r="F185" t="n">
        <v>7.3</v>
      </c>
      <c r="G185" t="n">
        <v>33.71</v>
      </c>
      <c r="H185" t="n">
        <v>0.51</v>
      </c>
      <c r="I185" t="n">
        <v>13</v>
      </c>
      <c r="J185" t="n">
        <v>146.26</v>
      </c>
      <c r="K185" t="n">
        <v>47.83</v>
      </c>
      <c r="L185" t="n">
        <v>4.25</v>
      </c>
      <c r="M185" t="n">
        <v>11</v>
      </c>
      <c r="N185" t="n">
        <v>24.18</v>
      </c>
      <c r="O185" t="n">
        <v>18272.81</v>
      </c>
      <c r="P185" t="n">
        <v>68.59999999999999</v>
      </c>
      <c r="Q185" t="n">
        <v>605.87</v>
      </c>
      <c r="R185" t="n">
        <v>31.87</v>
      </c>
      <c r="S185" t="n">
        <v>21.88</v>
      </c>
      <c r="T185" t="n">
        <v>3948.19</v>
      </c>
      <c r="U185" t="n">
        <v>0.6899999999999999</v>
      </c>
      <c r="V185" t="n">
        <v>0.85</v>
      </c>
      <c r="W185" t="n">
        <v>1.01</v>
      </c>
      <c r="X185" t="n">
        <v>0.25</v>
      </c>
      <c r="Y185" t="n">
        <v>1</v>
      </c>
      <c r="Z185" t="n">
        <v>10</v>
      </c>
    </row>
    <row r="186">
      <c r="A186" t="n">
        <v>14</v>
      </c>
      <c r="B186" t="n">
        <v>70</v>
      </c>
      <c r="C186" t="inlineStr">
        <is>
          <t xml:space="preserve">CONCLUIDO	</t>
        </is>
      </c>
      <c r="D186" t="n">
        <v>10.1437</v>
      </c>
      <c r="E186" t="n">
        <v>9.859999999999999</v>
      </c>
      <c r="F186" t="n">
        <v>7.28</v>
      </c>
      <c r="G186" t="n">
        <v>36.42</v>
      </c>
      <c r="H186" t="n">
        <v>0.54</v>
      </c>
      <c r="I186" t="n">
        <v>12</v>
      </c>
      <c r="J186" t="n">
        <v>146.61</v>
      </c>
      <c r="K186" t="n">
        <v>47.83</v>
      </c>
      <c r="L186" t="n">
        <v>4.5</v>
      </c>
      <c r="M186" t="n">
        <v>10</v>
      </c>
      <c r="N186" t="n">
        <v>24.28</v>
      </c>
      <c r="O186" t="n">
        <v>18315.3</v>
      </c>
      <c r="P186" t="n">
        <v>67.02</v>
      </c>
      <c r="Q186" t="n">
        <v>605.95</v>
      </c>
      <c r="R186" t="n">
        <v>31.14</v>
      </c>
      <c r="S186" t="n">
        <v>21.88</v>
      </c>
      <c r="T186" t="n">
        <v>3586.84</v>
      </c>
      <c r="U186" t="n">
        <v>0.7</v>
      </c>
      <c r="V186" t="n">
        <v>0.85</v>
      </c>
      <c r="W186" t="n">
        <v>1.01</v>
      </c>
      <c r="X186" t="n">
        <v>0.23</v>
      </c>
      <c r="Y186" t="n">
        <v>1</v>
      </c>
      <c r="Z186" t="n">
        <v>10</v>
      </c>
    </row>
    <row r="187">
      <c r="A187" t="n">
        <v>15</v>
      </c>
      <c r="B187" t="n">
        <v>70</v>
      </c>
      <c r="C187" t="inlineStr">
        <is>
          <t xml:space="preserve">CONCLUIDO	</t>
        </is>
      </c>
      <c r="D187" t="n">
        <v>10.2009</v>
      </c>
      <c r="E187" t="n">
        <v>9.800000000000001</v>
      </c>
      <c r="F187" t="n">
        <v>7.26</v>
      </c>
      <c r="G187" t="n">
        <v>39.58</v>
      </c>
      <c r="H187" t="n">
        <v>0.57</v>
      </c>
      <c r="I187" t="n">
        <v>11</v>
      </c>
      <c r="J187" t="n">
        <v>146.95</v>
      </c>
      <c r="K187" t="n">
        <v>47.83</v>
      </c>
      <c r="L187" t="n">
        <v>4.75</v>
      </c>
      <c r="M187" t="n">
        <v>7</v>
      </c>
      <c r="N187" t="n">
        <v>24.37</v>
      </c>
      <c r="O187" t="n">
        <v>18357.82</v>
      </c>
      <c r="P187" t="n">
        <v>65.76000000000001</v>
      </c>
      <c r="Q187" t="n">
        <v>605.87</v>
      </c>
      <c r="R187" t="n">
        <v>30.21</v>
      </c>
      <c r="S187" t="n">
        <v>21.88</v>
      </c>
      <c r="T187" t="n">
        <v>3124.84</v>
      </c>
      <c r="U187" t="n">
        <v>0.72</v>
      </c>
      <c r="V187" t="n">
        <v>0.85</v>
      </c>
      <c r="W187" t="n">
        <v>1.01</v>
      </c>
      <c r="X187" t="n">
        <v>0.2</v>
      </c>
      <c r="Y187" t="n">
        <v>1</v>
      </c>
      <c r="Z187" t="n">
        <v>10</v>
      </c>
    </row>
    <row r="188">
      <c r="A188" t="n">
        <v>16</v>
      </c>
      <c r="B188" t="n">
        <v>70</v>
      </c>
      <c r="C188" t="inlineStr">
        <is>
          <t xml:space="preserve">CONCLUIDO	</t>
        </is>
      </c>
      <c r="D188" t="n">
        <v>10.1945</v>
      </c>
      <c r="E188" t="n">
        <v>9.81</v>
      </c>
      <c r="F188" t="n">
        <v>7.26</v>
      </c>
      <c r="G188" t="n">
        <v>39.62</v>
      </c>
      <c r="H188" t="n">
        <v>0.6</v>
      </c>
      <c r="I188" t="n">
        <v>11</v>
      </c>
      <c r="J188" t="n">
        <v>147.3</v>
      </c>
      <c r="K188" t="n">
        <v>47.83</v>
      </c>
      <c r="L188" t="n">
        <v>5</v>
      </c>
      <c r="M188" t="n">
        <v>7</v>
      </c>
      <c r="N188" t="n">
        <v>24.47</v>
      </c>
      <c r="O188" t="n">
        <v>18400.38</v>
      </c>
      <c r="P188" t="n">
        <v>64.95999999999999</v>
      </c>
      <c r="Q188" t="n">
        <v>605.84</v>
      </c>
      <c r="R188" t="n">
        <v>30.53</v>
      </c>
      <c r="S188" t="n">
        <v>21.88</v>
      </c>
      <c r="T188" t="n">
        <v>3288.77</v>
      </c>
      <c r="U188" t="n">
        <v>0.72</v>
      </c>
      <c r="V188" t="n">
        <v>0.85</v>
      </c>
      <c r="W188" t="n">
        <v>1.01</v>
      </c>
      <c r="X188" t="n">
        <v>0.21</v>
      </c>
      <c r="Y188" t="n">
        <v>1</v>
      </c>
      <c r="Z188" t="n">
        <v>10</v>
      </c>
    </row>
    <row r="189">
      <c r="A189" t="n">
        <v>17</v>
      </c>
      <c r="B189" t="n">
        <v>70</v>
      </c>
      <c r="C189" t="inlineStr">
        <is>
          <t xml:space="preserve">CONCLUIDO	</t>
        </is>
      </c>
      <c r="D189" t="n">
        <v>10.1995</v>
      </c>
      <c r="E189" t="n">
        <v>9.800000000000001</v>
      </c>
      <c r="F189" t="n">
        <v>7.26</v>
      </c>
      <c r="G189" t="n">
        <v>39.59</v>
      </c>
      <c r="H189" t="n">
        <v>0.63</v>
      </c>
      <c r="I189" t="n">
        <v>11</v>
      </c>
      <c r="J189" t="n">
        <v>147.64</v>
      </c>
      <c r="K189" t="n">
        <v>47.83</v>
      </c>
      <c r="L189" t="n">
        <v>5.25</v>
      </c>
      <c r="M189" t="n">
        <v>4</v>
      </c>
      <c r="N189" t="n">
        <v>24.56</v>
      </c>
      <c r="O189" t="n">
        <v>18442.97</v>
      </c>
      <c r="P189" t="n">
        <v>64.44</v>
      </c>
      <c r="Q189" t="n">
        <v>605.88</v>
      </c>
      <c r="R189" t="n">
        <v>30.21</v>
      </c>
      <c r="S189" t="n">
        <v>21.88</v>
      </c>
      <c r="T189" t="n">
        <v>3127.12</v>
      </c>
      <c r="U189" t="n">
        <v>0.72</v>
      </c>
      <c r="V189" t="n">
        <v>0.85</v>
      </c>
      <c r="W189" t="n">
        <v>1.01</v>
      </c>
      <c r="X189" t="n">
        <v>0.2</v>
      </c>
      <c r="Y189" t="n">
        <v>1</v>
      </c>
      <c r="Z189" t="n">
        <v>10</v>
      </c>
    </row>
    <row r="190">
      <c r="A190" t="n">
        <v>18</v>
      </c>
      <c r="B190" t="n">
        <v>70</v>
      </c>
      <c r="C190" t="inlineStr">
        <is>
          <t xml:space="preserve">CONCLUIDO	</t>
        </is>
      </c>
      <c r="D190" t="n">
        <v>10.2386</v>
      </c>
      <c r="E190" t="n">
        <v>9.77</v>
      </c>
      <c r="F190" t="n">
        <v>7.25</v>
      </c>
      <c r="G190" t="n">
        <v>43.5</v>
      </c>
      <c r="H190" t="n">
        <v>0.66</v>
      </c>
      <c r="I190" t="n">
        <v>10</v>
      </c>
      <c r="J190" t="n">
        <v>147.99</v>
      </c>
      <c r="K190" t="n">
        <v>47.83</v>
      </c>
      <c r="L190" t="n">
        <v>5.5</v>
      </c>
      <c r="M190" t="n">
        <v>2</v>
      </c>
      <c r="N190" t="n">
        <v>24.66</v>
      </c>
      <c r="O190" t="n">
        <v>18485.59</v>
      </c>
      <c r="P190" t="n">
        <v>64.09999999999999</v>
      </c>
      <c r="Q190" t="n">
        <v>605.88</v>
      </c>
      <c r="R190" t="n">
        <v>29.89</v>
      </c>
      <c r="S190" t="n">
        <v>21.88</v>
      </c>
      <c r="T190" t="n">
        <v>2969.93</v>
      </c>
      <c r="U190" t="n">
        <v>0.73</v>
      </c>
      <c r="V190" t="n">
        <v>0.85</v>
      </c>
      <c r="W190" t="n">
        <v>1.01</v>
      </c>
      <c r="X190" t="n">
        <v>0.19</v>
      </c>
      <c r="Y190" t="n">
        <v>1</v>
      </c>
      <c r="Z190" t="n">
        <v>10</v>
      </c>
    </row>
    <row r="191">
      <c r="A191" t="n">
        <v>19</v>
      </c>
      <c r="B191" t="n">
        <v>70</v>
      </c>
      <c r="C191" t="inlineStr">
        <is>
          <t xml:space="preserve">CONCLUIDO	</t>
        </is>
      </c>
      <c r="D191" t="n">
        <v>10.2444</v>
      </c>
      <c r="E191" t="n">
        <v>9.76</v>
      </c>
      <c r="F191" t="n">
        <v>7.24</v>
      </c>
      <c r="G191" t="n">
        <v>43.47</v>
      </c>
      <c r="H191" t="n">
        <v>0.6899999999999999</v>
      </c>
      <c r="I191" t="n">
        <v>10</v>
      </c>
      <c r="J191" t="n">
        <v>148.33</v>
      </c>
      <c r="K191" t="n">
        <v>47.83</v>
      </c>
      <c r="L191" t="n">
        <v>5.75</v>
      </c>
      <c r="M191" t="n">
        <v>0</v>
      </c>
      <c r="N191" t="n">
        <v>24.75</v>
      </c>
      <c r="O191" t="n">
        <v>18528.25</v>
      </c>
      <c r="P191" t="n">
        <v>63.95</v>
      </c>
      <c r="Q191" t="n">
        <v>605.84</v>
      </c>
      <c r="R191" t="n">
        <v>29.62</v>
      </c>
      <c r="S191" t="n">
        <v>21.88</v>
      </c>
      <c r="T191" t="n">
        <v>2837.83</v>
      </c>
      <c r="U191" t="n">
        <v>0.74</v>
      </c>
      <c r="V191" t="n">
        <v>0.85</v>
      </c>
      <c r="W191" t="n">
        <v>1.02</v>
      </c>
      <c r="X191" t="n">
        <v>0.19</v>
      </c>
      <c r="Y191" t="n">
        <v>1</v>
      </c>
      <c r="Z191" t="n">
        <v>10</v>
      </c>
    </row>
    <row r="192">
      <c r="A192" t="n">
        <v>0</v>
      </c>
      <c r="B192" t="n">
        <v>90</v>
      </c>
      <c r="C192" t="inlineStr">
        <is>
          <t xml:space="preserve">CONCLUIDO	</t>
        </is>
      </c>
      <c r="D192" t="n">
        <v>7.1207</v>
      </c>
      <c r="E192" t="n">
        <v>14.04</v>
      </c>
      <c r="F192" t="n">
        <v>8.710000000000001</v>
      </c>
      <c r="G192" t="n">
        <v>6.37</v>
      </c>
      <c r="H192" t="n">
        <v>0.1</v>
      </c>
      <c r="I192" t="n">
        <v>82</v>
      </c>
      <c r="J192" t="n">
        <v>176.73</v>
      </c>
      <c r="K192" t="n">
        <v>52.44</v>
      </c>
      <c r="L192" t="n">
        <v>1</v>
      </c>
      <c r="M192" t="n">
        <v>80</v>
      </c>
      <c r="N192" t="n">
        <v>33.29</v>
      </c>
      <c r="O192" t="n">
        <v>22031.19</v>
      </c>
      <c r="P192" t="n">
        <v>112.4</v>
      </c>
      <c r="Q192" t="n">
        <v>606.01</v>
      </c>
      <c r="R192" t="n">
        <v>75.58</v>
      </c>
      <c r="S192" t="n">
        <v>21.88</v>
      </c>
      <c r="T192" t="n">
        <v>25455.69</v>
      </c>
      <c r="U192" t="n">
        <v>0.29</v>
      </c>
      <c r="V192" t="n">
        <v>0.71</v>
      </c>
      <c r="W192" t="n">
        <v>1.12</v>
      </c>
      <c r="X192" t="n">
        <v>1.65</v>
      </c>
      <c r="Y192" t="n">
        <v>1</v>
      </c>
      <c r="Z192" t="n">
        <v>10</v>
      </c>
    </row>
    <row r="193">
      <c r="A193" t="n">
        <v>1</v>
      </c>
      <c r="B193" t="n">
        <v>90</v>
      </c>
      <c r="C193" t="inlineStr">
        <is>
          <t xml:space="preserve">CONCLUIDO	</t>
        </is>
      </c>
      <c r="D193" t="n">
        <v>7.7451</v>
      </c>
      <c r="E193" t="n">
        <v>12.91</v>
      </c>
      <c r="F193" t="n">
        <v>8.289999999999999</v>
      </c>
      <c r="G193" t="n">
        <v>8.02</v>
      </c>
      <c r="H193" t="n">
        <v>0.13</v>
      </c>
      <c r="I193" t="n">
        <v>62</v>
      </c>
      <c r="J193" t="n">
        <v>177.1</v>
      </c>
      <c r="K193" t="n">
        <v>52.44</v>
      </c>
      <c r="L193" t="n">
        <v>1.25</v>
      </c>
      <c r="M193" t="n">
        <v>60</v>
      </c>
      <c r="N193" t="n">
        <v>33.41</v>
      </c>
      <c r="O193" t="n">
        <v>22076.81</v>
      </c>
      <c r="P193" t="n">
        <v>106.24</v>
      </c>
      <c r="Q193" t="n">
        <v>605.91</v>
      </c>
      <c r="R193" t="n">
        <v>62.45</v>
      </c>
      <c r="S193" t="n">
        <v>21.88</v>
      </c>
      <c r="T193" t="n">
        <v>18990.51</v>
      </c>
      <c r="U193" t="n">
        <v>0.35</v>
      </c>
      <c r="V193" t="n">
        <v>0.75</v>
      </c>
      <c r="W193" t="n">
        <v>1.09</v>
      </c>
      <c r="X193" t="n">
        <v>1.23</v>
      </c>
      <c r="Y193" t="n">
        <v>1</v>
      </c>
      <c r="Z193" t="n">
        <v>10</v>
      </c>
    </row>
    <row r="194">
      <c r="A194" t="n">
        <v>2</v>
      </c>
      <c r="B194" t="n">
        <v>90</v>
      </c>
      <c r="C194" t="inlineStr">
        <is>
          <t xml:space="preserve">CONCLUIDO	</t>
        </is>
      </c>
      <c r="D194" t="n">
        <v>8.161199999999999</v>
      </c>
      <c r="E194" t="n">
        <v>12.25</v>
      </c>
      <c r="F194" t="n">
        <v>8.050000000000001</v>
      </c>
      <c r="G194" t="n">
        <v>9.67</v>
      </c>
      <c r="H194" t="n">
        <v>0.15</v>
      </c>
      <c r="I194" t="n">
        <v>50</v>
      </c>
      <c r="J194" t="n">
        <v>177.47</v>
      </c>
      <c r="K194" t="n">
        <v>52.44</v>
      </c>
      <c r="L194" t="n">
        <v>1.5</v>
      </c>
      <c r="M194" t="n">
        <v>48</v>
      </c>
      <c r="N194" t="n">
        <v>33.53</v>
      </c>
      <c r="O194" t="n">
        <v>22122.46</v>
      </c>
      <c r="P194" t="n">
        <v>102.63</v>
      </c>
      <c r="Q194" t="n">
        <v>605.9</v>
      </c>
      <c r="R194" t="n">
        <v>55.25</v>
      </c>
      <c r="S194" t="n">
        <v>21.88</v>
      </c>
      <c r="T194" t="n">
        <v>15451.83</v>
      </c>
      <c r="U194" t="n">
        <v>0.4</v>
      </c>
      <c r="V194" t="n">
        <v>0.77</v>
      </c>
      <c r="W194" t="n">
        <v>1.07</v>
      </c>
      <c r="X194" t="n">
        <v>1</v>
      </c>
      <c r="Y194" t="n">
        <v>1</v>
      </c>
      <c r="Z194" t="n">
        <v>10</v>
      </c>
    </row>
    <row r="195">
      <c r="A195" t="n">
        <v>3</v>
      </c>
      <c r="B195" t="n">
        <v>90</v>
      </c>
      <c r="C195" t="inlineStr">
        <is>
          <t xml:space="preserve">CONCLUIDO	</t>
        </is>
      </c>
      <c r="D195" t="n">
        <v>8.468</v>
      </c>
      <c r="E195" t="n">
        <v>11.81</v>
      </c>
      <c r="F195" t="n">
        <v>7.9</v>
      </c>
      <c r="G195" t="n">
        <v>11.28</v>
      </c>
      <c r="H195" t="n">
        <v>0.17</v>
      </c>
      <c r="I195" t="n">
        <v>42</v>
      </c>
      <c r="J195" t="n">
        <v>177.84</v>
      </c>
      <c r="K195" t="n">
        <v>52.44</v>
      </c>
      <c r="L195" t="n">
        <v>1.75</v>
      </c>
      <c r="M195" t="n">
        <v>40</v>
      </c>
      <c r="N195" t="n">
        <v>33.65</v>
      </c>
      <c r="O195" t="n">
        <v>22168.15</v>
      </c>
      <c r="P195" t="n">
        <v>99.79000000000001</v>
      </c>
      <c r="Q195" t="n">
        <v>605.88</v>
      </c>
      <c r="R195" t="n">
        <v>50.24</v>
      </c>
      <c r="S195" t="n">
        <v>21.88</v>
      </c>
      <c r="T195" t="n">
        <v>12988.73</v>
      </c>
      <c r="U195" t="n">
        <v>0.44</v>
      </c>
      <c r="V195" t="n">
        <v>0.78</v>
      </c>
      <c r="W195" t="n">
        <v>1.06</v>
      </c>
      <c r="X195" t="n">
        <v>0.84</v>
      </c>
      <c r="Y195" t="n">
        <v>1</v>
      </c>
      <c r="Z195" t="n">
        <v>10</v>
      </c>
    </row>
    <row r="196">
      <c r="A196" t="n">
        <v>4</v>
      </c>
      <c r="B196" t="n">
        <v>90</v>
      </c>
      <c r="C196" t="inlineStr">
        <is>
          <t xml:space="preserve">CONCLUIDO	</t>
        </is>
      </c>
      <c r="D196" t="n">
        <v>8.7254</v>
      </c>
      <c r="E196" t="n">
        <v>11.46</v>
      </c>
      <c r="F196" t="n">
        <v>7.76</v>
      </c>
      <c r="G196" t="n">
        <v>12.93</v>
      </c>
      <c r="H196" t="n">
        <v>0.2</v>
      </c>
      <c r="I196" t="n">
        <v>36</v>
      </c>
      <c r="J196" t="n">
        <v>178.21</v>
      </c>
      <c r="K196" t="n">
        <v>52.44</v>
      </c>
      <c r="L196" t="n">
        <v>2</v>
      </c>
      <c r="M196" t="n">
        <v>34</v>
      </c>
      <c r="N196" t="n">
        <v>33.77</v>
      </c>
      <c r="O196" t="n">
        <v>22213.89</v>
      </c>
      <c r="P196" t="n">
        <v>97.34</v>
      </c>
      <c r="Q196" t="n">
        <v>605.84</v>
      </c>
      <c r="R196" t="n">
        <v>46.37</v>
      </c>
      <c r="S196" t="n">
        <v>21.88</v>
      </c>
      <c r="T196" t="n">
        <v>11081.1</v>
      </c>
      <c r="U196" t="n">
        <v>0.47</v>
      </c>
      <c r="V196" t="n">
        <v>0.8</v>
      </c>
      <c r="W196" t="n">
        <v>1.04</v>
      </c>
      <c r="X196" t="n">
        <v>0.7</v>
      </c>
      <c r="Y196" t="n">
        <v>1</v>
      </c>
      <c r="Z196" t="n">
        <v>10</v>
      </c>
    </row>
    <row r="197">
      <c r="A197" t="n">
        <v>5</v>
      </c>
      <c r="B197" t="n">
        <v>90</v>
      </c>
      <c r="C197" t="inlineStr">
        <is>
          <t xml:space="preserve">CONCLUIDO	</t>
        </is>
      </c>
      <c r="D197" t="n">
        <v>8.892799999999999</v>
      </c>
      <c r="E197" t="n">
        <v>11.24</v>
      </c>
      <c r="F197" t="n">
        <v>7.69</v>
      </c>
      <c r="G197" t="n">
        <v>14.41</v>
      </c>
      <c r="H197" t="n">
        <v>0.22</v>
      </c>
      <c r="I197" t="n">
        <v>32</v>
      </c>
      <c r="J197" t="n">
        <v>178.59</v>
      </c>
      <c r="K197" t="n">
        <v>52.44</v>
      </c>
      <c r="L197" t="n">
        <v>2.25</v>
      </c>
      <c r="M197" t="n">
        <v>30</v>
      </c>
      <c r="N197" t="n">
        <v>33.89</v>
      </c>
      <c r="O197" t="n">
        <v>22259.66</v>
      </c>
      <c r="P197" t="n">
        <v>95.86</v>
      </c>
      <c r="Q197" t="n">
        <v>605.91</v>
      </c>
      <c r="R197" t="n">
        <v>43.61</v>
      </c>
      <c r="S197" t="n">
        <v>21.88</v>
      </c>
      <c r="T197" t="n">
        <v>9720</v>
      </c>
      <c r="U197" t="n">
        <v>0.5</v>
      </c>
      <c r="V197" t="n">
        <v>0.8</v>
      </c>
      <c r="W197" t="n">
        <v>1.04</v>
      </c>
      <c r="X197" t="n">
        <v>0.63</v>
      </c>
      <c r="Y197" t="n">
        <v>1</v>
      </c>
      <c r="Z197" t="n">
        <v>10</v>
      </c>
    </row>
    <row r="198">
      <c r="A198" t="n">
        <v>6</v>
      </c>
      <c r="B198" t="n">
        <v>90</v>
      </c>
      <c r="C198" t="inlineStr">
        <is>
          <t xml:space="preserve">CONCLUIDO	</t>
        </is>
      </c>
      <c r="D198" t="n">
        <v>9.073499999999999</v>
      </c>
      <c r="E198" t="n">
        <v>11.02</v>
      </c>
      <c r="F198" t="n">
        <v>7.61</v>
      </c>
      <c r="G198" t="n">
        <v>16.3</v>
      </c>
      <c r="H198" t="n">
        <v>0.25</v>
      </c>
      <c r="I198" t="n">
        <v>28</v>
      </c>
      <c r="J198" t="n">
        <v>178.96</v>
      </c>
      <c r="K198" t="n">
        <v>52.44</v>
      </c>
      <c r="L198" t="n">
        <v>2.5</v>
      </c>
      <c r="M198" t="n">
        <v>26</v>
      </c>
      <c r="N198" t="n">
        <v>34.02</v>
      </c>
      <c r="O198" t="n">
        <v>22305.48</v>
      </c>
      <c r="P198" t="n">
        <v>94.15000000000001</v>
      </c>
      <c r="Q198" t="n">
        <v>606</v>
      </c>
      <c r="R198" t="n">
        <v>41.3</v>
      </c>
      <c r="S198" t="n">
        <v>21.88</v>
      </c>
      <c r="T198" t="n">
        <v>8587.76</v>
      </c>
      <c r="U198" t="n">
        <v>0.53</v>
      </c>
      <c r="V198" t="n">
        <v>0.8100000000000001</v>
      </c>
      <c r="W198" t="n">
        <v>1.03</v>
      </c>
      <c r="X198" t="n">
        <v>0.55</v>
      </c>
      <c r="Y198" t="n">
        <v>1</v>
      </c>
      <c r="Z198" t="n">
        <v>10</v>
      </c>
    </row>
    <row r="199">
      <c r="A199" t="n">
        <v>7</v>
      </c>
      <c r="B199" t="n">
        <v>90</v>
      </c>
      <c r="C199" t="inlineStr">
        <is>
          <t xml:space="preserve">CONCLUIDO	</t>
        </is>
      </c>
      <c r="D199" t="n">
        <v>9.1694</v>
      </c>
      <c r="E199" t="n">
        <v>10.91</v>
      </c>
      <c r="F199" t="n">
        <v>7.56</v>
      </c>
      <c r="G199" t="n">
        <v>17.45</v>
      </c>
      <c r="H199" t="n">
        <v>0.27</v>
      </c>
      <c r="I199" t="n">
        <v>26</v>
      </c>
      <c r="J199" t="n">
        <v>179.33</v>
      </c>
      <c r="K199" t="n">
        <v>52.44</v>
      </c>
      <c r="L199" t="n">
        <v>2.75</v>
      </c>
      <c r="M199" t="n">
        <v>24</v>
      </c>
      <c r="N199" t="n">
        <v>34.14</v>
      </c>
      <c r="O199" t="n">
        <v>22351.34</v>
      </c>
      <c r="P199" t="n">
        <v>92.75</v>
      </c>
      <c r="Q199" t="n">
        <v>605.89</v>
      </c>
      <c r="R199" t="n">
        <v>39.84</v>
      </c>
      <c r="S199" t="n">
        <v>21.88</v>
      </c>
      <c r="T199" t="n">
        <v>7869.17</v>
      </c>
      <c r="U199" t="n">
        <v>0.55</v>
      </c>
      <c r="V199" t="n">
        <v>0.82</v>
      </c>
      <c r="W199" t="n">
        <v>1.03</v>
      </c>
      <c r="X199" t="n">
        <v>0.5</v>
      </c>
      <c r="Y199" t="n">
        <v>1</v>
      </c>
      <c r="Z199" t="n">
        <v>10</v>
      </c>
    </row>
    <row r="200">
      <c r="A200" t="n">
        <v>8</v>
      </c>
      <c r="B200" t="n">
        <v>90</v>
      </c>
      <c r="C200" t="inlineStr">
        <is>
          <t xml:space="preserve">CONCLUIDO	</t>
        </is>
      </c>
      <c r="D200" t="n">
        <v>9.317500000000001</v>
      </c>
      <c r="E200" t="n">
        <v>10.73</v>
      </c>
      <c r="F200" t="n">
        <v>7.49</v>
      </c>
      <c r="G200" t="n">
        <v>19.55</v>
      </c>
      <c r="H200" t="n">
        <v>0.3</v>
      </c>
      <c r="I200" t="n">
        <v>23</v>
      </c>
      <c r="J200" t="n">
        <v>179.7</v>
      </c>
      <c r="K200" t="n">
        <v>52.44</v>
      </c>
      <c r="L200" t="n">
        <v>3</v>
      </c>
      <c r="M200" t="n">
        <v>21</v>
      </c>
      <c r="N200" t="n">
        <v>34.26</v>
      </c>
      <c r="O200" t="n">
        <v>22397.24</v>
      </c>
      <c r="P200" t="n">
        <v>91.23999999999999</v>
      </c>
      <c r="Q200" t="n">
        <v>605.95</v>
      </c>
      <c r="R200" t="n">
        <v>37.81</v>
      </c>
      <c r="S200" t="n">
        <v>21.88</v>
      </c>
      <c r="T200" t="n">
        <v>6866.45</v>
      </c>
      <c r="U200" t="n">
        <v>0.58</v>
      </c>
      <c r="V200" t="n">
        <v>0.83</v>
      </c>
      <c r="W200" t="n">
        <v>1.02</v>
      </c>
      <c r="X200" t="n">
        <v>0.44</v>
      </c>
      <c r="Y200" t="n">
        <v>1</v>
      </c>
      <c r="Z200" t="n">
        <v>10</v>
      </c>
    </row>
    <row r="201">
      <c r="A201" t="n">
        <v>9</v>
      </c>
      <c r="B201" t="n">
        <v>90</v>
      </c>
      <c r="C201" t="inlineStr">
        <is>
          <t xml:space="preserve">CONCLUIDO	</t>
        </is>
      </c>
      <c r="D201" t="n">
        <v>9.423299999999999</v>
      </c>
      <c r="E201" t="n">
        <v>10.61</v>
      </c>
      <c r="F201" t="n">
        <v>7.44</v>
      </c>
      <c r="G201" t="n">
        <v>21.27</v>
      </c>
      <c r="H201" t="n">
        <v>0.32</v>
      </c>
      <c r="I201" t="n">
        <v>21</v>
      </c>
      <c r="J201" t="n">
        <v>180.07</v>
      </c>
      <c r="K201" t="n">
        <v>52.44</v>
      </c>
      <c r="L201" t="n">
        <v>3.25</v>
      </c>
      <c r="M201" t="n">
        <v>19</v>
      </c>
      <c r="N201" t="n">
        <v>34.38</v>
      </c>
      <c r="O201" t="n">
        <v>22443.18</v>
      </c>
      <c r="P201" t="n">
        <v>89.87</v>
      </c>
      <c r="Q201" t="n">
        <v>605.84</v>
      </c>
      <c r="R201" t="n">
        <v>36.29</v>
      </c>
      <c r="S201" t="n">
        <v>21.88</v>
      </c>
      <c r="T201" t="n">
        <v>6119.04</v>
      </c>
      <c r="U201" t="n">
        <v>0.6</v>
      </c>
      <c r="V201" t="n">
        <v>0.83</v>
      </c>
      <c r="W201" t="n">
        <v>1.02</v>
      </c>
      <c r="X201" t="n">
        <v>0.39</v>
      </c>
      <c r="Y201" t="n">
        <v>1</v>
      </c>
      <c r="Z201" t="n">
        <v>10</v>
      </c>
    </row>
    <row r="202">
      <c r="A202" t="n">
        <v>10</v>
      </c>
      <c r="B202" t="n">
        <v>90</v>
      </c>
      <c r="C202" t="inlineStr">
        <is>
          <t xml:space="preserve">CONCLUIDO	</t>
        </is>
      </c>
      <c r="D202" t="n">
        <v>9.4635</v>
      </c>
      <c r="E202" t="n">
        <v>10.57</v>
      </c>
      <c r="F202" t="n">
        <v>7.44</v>
      </c>
      <c r="G202" t="n">
        <v>22.31</v>
      </c>
      <c r="H202" t="n">
        <v>0.34</v>
      </c>
      <c r="I202" t="n">
        <v>20</v>
      </c>
      <c r="J202" t="n">
        <v>180.45</v>
      </c>
      <c r="K202" t="n">
        <v>52.44</v>
      </c>
      <c r="L202" t="n">
        <v>3.5</v>
      </c>
      <c r="M202" t="n">
        <v>18</v>
      </c>
      <c r="N202" t="n">
        <v>34.51</v>
      </c>
      <c r="O202" t="n">
        <v>22489.16</v>
      </c>
      <c r="P202" t="n">
        <v>89.06</v>
      </c>
      <c r="Q202" t="n">
        <v>605.85</v>
      </c>
      <c r="R202" t="n">
        <v>35.78</v>
      </c>
      <c r="S202" t="n">
        <v>21.88</v>
      </c>
      <c r="T202" t="n">
        <v>5867.02</v>
      </c>
      <c r="U202" t="n">
        <v>0.61</v>
      </c>
      <c r="V202" t="n">
        <v>0.83</v>
      </c>
      <c r="W202" t="n">
        <v>1.03</v>
      </c>
      <c r="X202" t="n">
        <v>0.38</v>
      </c>
      <c r="Y202" t="n">
        <v>1</v>
      </c>
      <c r="Z202" t="n">
        <v>10</v>
      </c>
    </row>
    <row r="203">
      <c r="A203" t="n">
        <v>11</v>
      </c>
      <c r="B203" t="n">
        <v>90</v>
      </c>
      <c r="C203" t="inlineStr">
        <is>
          <t xml:space="preserve">CONCLUIDO	</t>
        </is>
      </c>
      <c r="D203" t="n">
        <v>9.5496</v>
      </c>
      <c r="E203" t="n">
        <v>10.47</v>
      </c>
      <c r="F203" t="n">
        <v>7.41</v>
      </c>
      <c r="G203" t="n">
        <v>24.7</v>
      </c>
      <c r="H203" t="n">
        <v>0.37</v>
      </c>
      <c r="I203" t="n">
        <v>18</v>
      </c>
      <c r="J203" t="n">
        <v>180.82</v>
      </c>
      <c r="K203" t="n">
        <v>52.44</v>
      </c>
      <c r="L203" t="n">
        <v>3.75</v>
      </c>
      <c r="M203" t="n">
        <v>16</v>
      </c>
      <c r="N203" t="n">
        <v>34.63</v>
      </c>
      <c r="O203" t="n">
        <v>22535.19</v>
      </c>
      <c r="P203" t="n">
        <v>87.86</v>
      </c>
      <c r="Q203" t="n">
        <v>605.88</v>
      </c>
      <c r="R203" t="n">
        <v>35.35</v>
      </c>
      <c r="S203" t="n">
        <v>21.88</v>
      </c>
      <c r="T203" t="n">
        <v>5663.58</v>
      </c>
      <c r="U203" t="n">
        <v>0.62</v>
      </c>
      <c r="V203" t="n">
        <v>0.83</v>
      </c>
      <c r="W203" t="n">
        <v>1.01</v>
      </c>
      <c r="X203" t="n">
        <v>0.35</v>
      </c>
      <c r="Y203" t="n">
        <v>1</v>
      </c>
      <c r="Z203" t="n">
        <v>10</v>
      </c>
    </row>
    <row r="204">
      <c r="A204" t="n">
        <v>12</v>
      </c>
      <c r="B204" t="n">
        <v>90</v>
      </c>
      <c r="C204" t="inlineStr">
        <is>
          <t xml:space="preserve">CONCLUIDO	</t>
        </is>
      </c>
      <c r="D204" t="n">
        <v>9.600300000000001</v>
      </c>
      <c r="E204" t="n">
        <v>10.42</v>
      </c>
      <c r="F204" t="n">
        <v>7.39</v>
      </c>
      <c r="G204" t="n">
        <v>26.09</v>
      </c>
      <c r="H204" t="n">
        <v>0.39</v>
      </c>
      <c r="I204" t="n">
        <v>17</v>
      </c>
      <c r="J204" t="n">
        <v>181.19</v>
      </c>
      <c r="K204" t="n">
        <v>52.44</v>
      </c>
      <c r="L204" t="n">
        <v>4</v>
      </c>
      <c r="M204" t="n">
        <v>15</v>
      </c>
      <c r="N204" t="n">
        <v>34.75</v>
      </c>
      <c r="O204" t="n">
        <v>22581.25</v>
      </c>
      <c r="P204" t="n">
        <v>87.09999999999999</v>
      </c>
      <c r="Q204" t="n">
        <v>605.84</v>
      </c>
      <c r="R204" t="n">
        <v>34.49</v>
      </c>
      <c r="S204" t="n">
        <v>21.88</v>
      </c>
      <c r="T204" t="n">
        <v>5237.53</v>
      </c>
      <c r="U204" t="n">
        <v>0.63</v>
      </c>
      <c r="V204" t="n">
        <v>0.84</v>
      </c>
      <c r="W204" t="n">
        <v>1.02</v>
      </c>
      <c r="X204" t="n">
        <v>0.33</v>
      </c>
      <c r="Y204" t="n">
        <v>1</v>
      </c>
      <c r="Z204" t="n">
        <v>10</v>
      </c>
    </row>
    <row r="205">
      <c r="A205" t="n">
        <v>13</v>
      </c>
      <c r="B205" t="n">
        <v>90</v>
      </c>
      <c r="C205" t="inlineStr">
        <is>
          <t xml:space="preserve">CONCLUIDO	</t>
        </is>
      </c>
      <c r="D205" t="n">
        <v>9.6592</v>
      </c>
      <c r="E205" t="n">
        <v>10.35</v>
      </c>
      <c r="F205" t="n">
        <v>7.36</v>
      </c>
      <c r="G205" t="n">
        <v>27.61</v>
      </c>
      <c r="H205" t="n">
        <v>0.42</v>
      </c>
      <c r="I205" t="n">
        <v>16</v>
      </c>
      <c r="J205" t="n">
        <v>181.57</v>
      </c>
      <c r="K205" t="n">
        <v>52.44</v>
      </c>
      <c r="L205" t="n">
        <v>4.25</v>
      </c>
      <c r="M205" t="n">
        <v>14</v>
      </c>
      <c r="N205" t="n">
        <v>34.88</v>
      </c>
      <c r="O205" t="n">
        <v>22627.36</v>
      </c>
      <c r="P205" t="n">
        <v>85.89</v>
      </c>
      <c r="Q205" t="n">
        <v>605.84</v>
      </c>
      <c r="R205" t="n">
        <v>33.82</v>
      </c>
      <c r="S205" t="n">
        <v>21.88</v>
      </c>
      <c r="T205" t="n">
        <v>4906.07</v>
      </c>
      <c r="U205" t="n">
        <v>0.65</v>
      </c>
      <c r="V205" t="n">
        <v>0.84</v>
      </c>
      <c r="W205" t="n">
        <v>1.01</v>
      </c>
      <c r="X205" t="n">
        <v>0.31</v>
      </c>
      <c r="Y205" t="n">
        <v>1</v>
      </c>
      <c r="Z205" t="n">
        <v>10</v>
      </c>
    </row>
    <row r="206">
      <c r="A206" t="n">
        <v>14</v>
      </c>
      <c r="B206" t="n">
        <v>90</v>
      </c>
      <c r="C206" t="inlineStr">
        <is>
          <t xml:space="preserve">CONCLUIDO	</t>
        </is>
      </c>
      <c r="D206" t="n">
        <v>9.7166</v>
      </c>
      <c r="E206" t="n">
        <v>10.29</v>
      </c>
      <c r="F206" t="n">
        <v>7.34</v>
      </c>
      <c r="G206" t="n">
        <v>29.35</v>
      </c>
      <c r="H206" t="n">
        <v>0.44</v>
      </c>
      <c r="I206" t="n">
        <v>15</v>
      </c>
      <c r="J206" t="n">
        <v>181.94</v>
      </c>
      <c r="K206" t="n">
        <v>52.44</v>
      </c>
      <c r="L206" t="n">
        <v>4.5</v>
      </c>
      <c r="M206" t="n">
        <v>13</v>
      </c>
      <c r="N206" t="n">
        <v>35</v>
      </c>
      <c r="O206" t="n">
        <v>22673.63</v>
      </c>
      <c r="P206" t="n">
        <v>84.98999999999999</v>
      </c>
      <c r="Q206" t="n">
        <v>605.84</v>
      </c>
      <c r="R206" t="n">
        <v>32.85</v>
      </c>
      <c r="S206" t="n">
        <v>21.88</v>
      </c>
      <c r="T206" t="n">
        <v>4425.66</v>
      </c>
      <c r="U206" t="n">
        <v>0.67</v>
      </c>
      <c r="V206" t="n">
        <v>0.84</v>
      </c>
      <c r="W206" t="n">
        <v>1.01</v>
      </c>
      <c r="X206" t="n">
        <v>0.28</v>
      </c>
      <c r="Y206" t="n">
        <v>1</v>
      </c>
      <c r="Z206" t="n">
        <v>10</v>
      </c>
    </row>
    <row r="207">
      <c r="A207" t="n">
        <v>15</v>
      </c>
      <c r="B207" t="n">
        <v>90</v>
      </c>
      <c r="C207" t="inlineStr">
        <is>
          <t xml:space="preserve">CONCLUIDO	</t>
        </is>
      </c>
      <c r="D207" t="n">
        <v>9.7752</v>
      </c>
      <c r="E207" t="n">
        <v>10.23</v>
      </c>
      <c r="F207" t="n">
        <v>7.31</v>
      </c>
      <c r="G207" t="n">
        <v>31.34</v>
      </c>
      <c r="H207" t="n">
        <v>0.46</v>
      </c>
      <c r="I207" t="n">
        <v>14</v>
      </c>
      <c r="J207" t="n">
        <v>182.32</v>
      </c>
      <c r="K207" t="n">
        <v>52.44</v>
      </c>
      <c r="L207" t="n">
        <v>4.75</v>
      </c>
      <c r="M207" t="n">
        <v>12</v>
      </c>
      <c r="N207" t="n">
        <v>35.12</v>
      </c>
      <c r="O207" t="n">
        <v>22719.83</v>
      </c>
      <c r="P207" t="n">
        <v>83.67</v>
      </c>
      <c r="Q207" t="n">
        <v>605.84</v>
      </c>
      <c r="R207" t="n">
        <v>32.07</v>
      </c>
      <c r="S207" t="n">
        <v>21.88</v>
      </c>
      <c r="T207" t="n">
        <v>4043</v>
      </c>
      <c r="U207" t="n">
        <v>0.68</v>
      </c>
      <c r="V207" t="n">
        <v>0.85</v>
      </c>
      <c r="W207" t="n">
        <v>1.01</v>
      </c>
      <c r="X207" t="n">
        <v>0.25</v>
      </c>
      <c r="Y207" t="n">
        <v>1</v>
      </c>
      <c r="Z207" t="n">
        <v>10</v>
      </c>
    </row>
    <row r="208">
      <c r="A208" t="n">
        <v>16</v>
      </c>
      <c r="B208" t="n">
        <v>90</v>
      </c>
      <c r="C208" t="inlineStr">
        <is>
          <t xml:space="preserve">CONCLUIDO	</t>
        </is>
      </c>
      <c r="D208" t="n">
        <v>9.8226</v>
      </c>
      <c r="E208" t="n">
        <v>10.18</v>
      </c>
      <c r="F208" t="n">
        <v>7.3</v>
      </c>
      <c r="G208" t="n">
        <v>33.68</v>
      </c>
      <c r="H208" t="n">
        <v>0.49</v>
      </c>
      <c r="I208" t="n">
        <v>13</v>
      </c>
      <c r="J208" t="n">
        <v>182.69</v>
      </c>
      <c r="K208" t="n">
        <v>52.44</v>
      </c>
      <c r="L208" t="n">
        <v>5</v>
      </c>
      <c r="M208" t="n">
        <v>11</v>
      </c>
      <c r="N208" t="n">
        <v>35.25</v>
      </c>
      <c r="O208" t="n">
        <v>22766.06</v>
      </c>
      <c r="P208" t="n">
        <v>82.38</v>
      </c>
      <c r="Q208" t="n">
        <v>605.84</v>
      </c>
      <c r="R208" t="n">
        <v>31.73</v>
      </c>
      <c r="S208" t="n">
        <v>21.88</v>
      </c>
      <c r="T208" t="n">
        <v>3877.05</v>
      </c>
      <c r="U208" t="n">
        <v>0.6899999999999999</v>
      </c>
      <c r="V208" t="n">
        <v>0.85</v>
      </c>
      <c r="W208" t="n">
        <v>1.01</v>
      </c>
      <c r="X208" t="n">
        <v>0.24</v>
      </c>
      <c r="Y208" t="n">
        <v>1</v>
      </c>
      <c r="Z208" t="n">
        <v>10</v>
      </c>
    </row>
    <row r="209">
      <c r="A209" t="n">
        <v>17</v>
      </c>
      <c r="B209" t="n">
        <v>90</v>
      </c>
      <c r="C209" t="inlineStr">
        <is>
          <t xml:space="preserve">CONCLUIDO	</t>
        </is>
      </c>
      <c r="D209" t="n">
        <v>9.8093</v>
      </c>
      <c r="E209" t="n">
        <v>10.19</v>
      </c>
      <c r="F209" t="n">
        <v>7.31</v>
      </c>
      <c r="G209" t="n">
        <v>33.75</v>
      </c>
      <c r="H209" t="n">
        <v>0.51</v>
      </c>
      <c r="I209" t="n">
        <v>13</v>
      </c>
      <c r="J209" t="n">
        <v>183.07</v>
      </c>
      <c r="K209" t="n">
        <v>52.44</v>
      </c>
      <c r="L209" t="n">
        <v>5.25</v>
      </c>
      <c r="M209" t="n">
        <v>11</v>
      </c>
      <c r="N209" t="n">
        <v>35.37</v>
      </c>
      <c r="O209" t="n">
        <v>22812.34</v>
      </c>
      <c r="P209" t="n">
        <v>82.65000000000001</v>
      </c>
      <c r="Q209" t="n">
        <v>605.88</v>
      </c>
      <c r="R209" t="n">
        <v>32.03</v>
      </c>
      <c r="S209" t="n">
        <v>21.88</v>
      </c>
      <c r="T209" t="n">
        <v>4026.19</v>
      </c>
      <c r="U209" t="n">
        <v>0.68</v>
      </c>
      <c r="V209" t="n">
        <v>0.85</v>
      </c>
      <c r="W209" t="n">
        <v>1.01</v>
      </c>
      <c r="X209" t="n">
        <v>0.25</v>
      </c>
      <c r="Y209" t="n">
        <v>1</v>
      </c>
      <c r="Z209" t="n">
        <v>10</v>
      </c>
    </row>
    <row r="210">
      <c r="A210" t="n">
        <v>18</v>
      </c>
      <c r="B210" t="n">
        <v>90</v>
      </c>
      <c r="C210" t="inlineStr">
        <is>
          <t xml:space="preserve">CONCLUIDO	</t>
        </is>
      </c>
      <c r="D210" t="n">
        <v>9.8714</v>
      </c>
      <c r="E210" t="n">
        <v>10.13</v>
      </c>
      <c r="F210" t="n">
        <v>7.28</v>
      </c>
      <c r="G210" t="n">
        <v>36.42</v>
      </c>
      <c r="H210" t="n">
        <v>0.53</v>
      </c>
      <c r="I210" t="n">
        <v>12</v>
      </c>
      <c r="J210" t="n">
        <v>183.44</v>
      </c>
      <c r="K210" t="n">
        <v>52.44</v>
      </c>
      <c r="L210" t="n">
        <v>5.5</v>
      </c>
      <c r="M210" t="n">
        <v>10</v>
      </c>
      <c r="N210" t="n">
        <v>35.5</v>
      </c>
      <c r="O210" t="n">
        <v>22858.66</v>
      </c>
      <c r="P210" t="n">
        <v>80.94</v>
      </c>
      <c r="Q210" t="n">
        <v>605.84</v>
      </c>
      <c r="R210" t="n">
        <v>31.22</v>
      </c>
      <c r="S210" t="n">
        <v>21.88</v>
      </c>
      <c r="T210" t="n">
        <v>3628.67</v>
      </c>
      <c r="U210" t="n">
        <v>0.7</v>
      </c>
      <c r="V210" t="n">
        <v>0.85</v>
      </c>
      <c r="W210" t="n">
        <v>1.01</v>
      </c>
      <c r="X210" t="n">
        <v>0.23</v>
      </c>
      <c r="Y210" t="n">
        <v>1</v>
      </c>
      <c r="Z210" t="n">
        <v>10</v>
      </c>
    </row>
    <row r="211">
      <c r="A211" t="n">
        <v>19</v>
      </c>
      <c r="B211" t="n">
        <v>90</v>
      </c>
      <c r="C211" t="inlineStr">
        <is>
          <t xml:space="preserve">CONCLUIDO	</t>
        </is>
      </c>
      <c r="D211" t="n">
        <v>9.941700000000001</v>
      </c>
      <c r="E211" t="n">
        <v>10.06</v>
      </c>
      <c r="F211" t="n">
        <v>7.25</v>
      </c>
      <c r="G211" t="n">
        <v>39.53</v>
      </c>
      <c r="H211" t="n">
        <v>0.55</v>
      </c>
      <c r="I211" t="n">
        <v>11</v>
      </c>
      <c r="J211" t="n">
        <v>183.82</v>
      </c>
      <c r="K211" t="n">
        <v>52.44</v>
      </c>
      <c r="L211" t="n">
        <v>5.75</v>
      </c>
      <c r="M211" t="n">
        <v>9</v>
      </c>
      <c r="N211" t="n">
        <v>35.63</v>
      </c>
      <c r="O211" t="n">
        <v>22905.03</v>
      </c>
      <c r="P211" t="n">
        <v>79.81</v>
      </c>
      <c r="Q211" t="n">
        <v>605.84</v>
      </c>
      <c r="R211" t="n">
        <v>29.96</v>
      </c>
      <c r="S211" t="n">
        <v>21.88</v>
      </c>
      <c r="T211" t="n">
        <v>3003.22</v>
      </c>
      <c r="U211" t="n">
        <v>0.73</v>
      </c>
      <c r="V211" t="n">
        <v>0.85</v>
      </c>
      <c r="W211" t="n">
        <v>1.01</v>
      </c>
      <c r="X211" t="n">
        <v>0.19</v>
      </c>
      <c r="Y211" t="n">
        <v>1</v>
      </c>
      <c r="Z211" t="n">
        <v>10</v>
      </c>
    </row>
    <row r="212">
      <c r="A212" t="n">
        <v>20</v>
      </c>
      <c r="B212" t="n">
        <v>90</v>
      </c>
      <c r="C212" t="inlineStr">
        <is>
          <t xml:space="preserve">CONCLUIDO	</t>
        </is>
      </c>
      <c r="D212" t="n">
        <v>9.9277</v>
      </c>
      <c r="E212" t="n">
        <v>10.07</v>
      </c>
      <c r="F212" t="n">
        <v>7.26</v>
      </c>
      <c r="G212" t="n">
        <v>39.61</v>
      </c>
      <c r="H212" t="n">
        <v>0.58</v>
      </c>
      <c r="I212" t="n">
        <v>11</v>
      </c>
      <c r="J212" t="n">
        <v>184.19</v>
      </c>
      <c r="K212" t="n">
        <v>52.44</v>
      </c>
      <c r="L212" t="n">
        <v>6</v>
      </c>
      <c r="M212" t="n">
        <v>9</v>
      </c>
      <c r="N212" t="n">
        <v>35.75</v>
      </c>
      <c r="O212" t="n">
        <v>22951.43</v>
      </c>
      <c r="P212" t="n">
        <v>78.8</v>
      </c>
      <c r="Q212" t="n">
        <v>605.88</v>
      </c>
      <c r="R212" t="n">
        <v>30.55</v>
      </c>
      <c r="S212" t="n">
        <v>21.88</v>
      </c>
      <c r="T212" t="n">
        <v>3294.38</v>
      </c>
      <c r="U212" t="n">
        <v>0.72</v>
      </c>
      <c r="V212" t="n">
        <v>0.85</v>
      </c>
      <c r="W212" t="n">
        <v>1.01</v>
      </c>
      <c r="X212" t="n">
        <v>0.2</v>
      </c>
      <c r="Y212" t="n">
        <v>1</v>
      </c>
      <c r="Z212" t="n">
        <v>10</v>
      </c>
    </row>
    <row r="213">
      <c r="A213" t="n">
        <v>21</v>
      </c>
      <c r="B213" t="n">
        <v>90</v>
      </c>
      <c r="C213" t="inlineStr">
        <is>
          <t xml:space="preserve">CONCLUIDO	</t>
        </is>
      </c>
      <c r="D213" t="n">
        <v>9.9847</v>
      </c>
      <c r="E213" t="n">
        <v>10.02</v>
      </c>
      <c r="F213" t="n">
        <v>7.24</v>
      </c>
      <c r="G213" t="n">
        <v>43.43</v>
      </c>
      <c r="H213" t="n">
        <v>0.6</v>
      </c>
      <c r="I213" t="n">
        <v>10</v>
      </c>
      <c r="J213" t="n">
        <v>184.57</v>
      </c>
      <c r="K213" t="n">
        <v>52.44</v>
      </c>
      <c r="L213" t="n">
        <v>6.25</v>
      </c>
      <c r="M213" t="n">
        <v>8</v>
      </c>
      <c r="N213" t="n">
        <v>35.88</v>
      </c>
      <c r="O213" t="n">
        <v>22997.88</v>
      </c>
      <c r="P213" t="n">
        <v>77.76000000000001</v>
      </c>
      <c r="Q213" t="n">
        <v>605.84</v>
      </c>
      <c r="R213" t="n">
        <v>29.74</v>
      </c>
      <c r="S213" t="n">
        <v>21.88</v>
      </c>
      <c r="T213" t="n">
        <v>2895.46</v>
      </c>
      <c r="U213" t="n">
        <v>0.74</v>
      </c>
      <c r="V213" t="n">
        <v>0.85</v>
      </c>
      <c r="W213" t="n">
        <v>1.01</v>
      </c>
      <c r="X213" t="n">
        <v>0.18</v>
      </c>
      <c r="Y213" t="n">
        <v>1</v>
      </c>
      <c r="Z213" t="n">
        <v>10</v>
      </c>
    </row>
    <row r="214">
      <c r="A214" t="n">
        <v>22</v>
      </c>
      <c r="B214" t="n">
        <v>90</v>
      </c>
      <c r="C214" t="inlineStr">
        <is>
          <t xml:space="preserve">CONCLUIDO	</t>
        </is>
      </c>
      <c r="D214" t="n">
        <v>9.984999999999999</v>
      </c>
      <c r="E214" t="n">
        <v>10.02</v>
      </c>
      <c r="F214" t="n">
        <v>7.24</v>
      </c>
      <c r="G214" t="n">
        <v>43.43</v>
      </c>
      <c r="H214" t="n">
        <v>0.62</v>
      </c>
      <c r="I214" t="n">
        <v>10</v>
      </c>
      <c r="J214" t="n">
        <v>184.95</v>
      </c>
      <c r="K214" t="n">
        <v>52.44</v>
      </c>
      <c r="L214" t="n">
        <v>6.5</v>
      </c>
      <c r="M214" t="n">
        <v>8</v>
      </c>
      <c r="N214" t="n">
        <v>36.01</v>
      </c>
      <c r="O214" t="n">
        <v>23044.38</v>
      </c>
      <c r="P214" t="n">
        <v>76.81999999999999</v>
      </c>
      <c r="Q214" t="n">
        <v>605.84</v>
      </c>
      <c r="R214" t="n">
        <v>29.75</v>
      </c>
      <c r="S214" t="n">
        <v>21.88</v>
      </c>
      <c r="T214" t="n">
        <v>2903.34</v>
      </c>
      <c r="U214" t="n">
        <v>0.74</v>
      </c>
      <c r="V214" t="n">
        <v>0.85</v>
      </c>
      <c r="W214" t="n">
        <v>1.01</v>
      </c>
      <c r="X214" t="n">
        <v>0.18</v>
      </c>
      <c r="Y214" t="n">
        <v>1</v>
      </c>
      <c r="Z214" t="n">
        <v>10</v>
      </c>
    </row>
    <row r="215">
      <c r="A215" t="n">
        <v>23</v>
      </c>
      <c r="B215" t="n">
        <v>90</v>
      </c>
      <c r="C215" t="inlineStr">
        <is>
          <t xml:space="preserve">CONCLUIDO	</t>
        </is>
      </c>
      <c r="D215" t="n">
        <v>10.0368</v>
      </c>
      <c r="E215" t="n">
        <v>9.960000000000001</v>
      </c>
      <c r="F215" t="n">
        <v>7.22</v>
      </c>
      <c r="G215" t="n">
        <v>48.15</v>
      </c>
      <c r="H215" t="n">
        <v>0.65</v>
      </c>
      <c r="I215" t="n">
        <v>9</v>
      </c>
      <c r="J215" t="n">
        <v>185.33</v>
      </c>
      <c r="K215" t="n">
        <v>52.44</v>
      </c>
      <c r="L215" t="n">
        <v>6.75</v>
      </c>
      <c r="M215" t="n">
        <v>7</v>
      </c>
      <c r="N215" t="n">
        <v>36.13</v>
      </c>
      <c r="O215" t="n">
        <v>23090.91</v>
      </c>
      <c r="P215" t="n">
        <v>75.20999999999999</v>
      </c>
      <c r="Q215" t="n">
        <v>605.84</v>
      </c>
      <c r="R215" t="n">
        <v>29.33</v>
      </c>
      <c r="S215" t="n">
        <v>21.88</v>
      </c>
      <c r="T215" t="n">
        <v>2696.62</v>
      </c>
      <c r="U215" t="n">
        <v>0.75</v>
      </c>
      <c r="V215" t="n">
        <v>0.86</v>
      </c>
      <c r="W215" t="n">
        <v>1</v>
      </c>
      <c r="X215" t="n">
        <v>0.17</v>
      </c>
      <c r="Y215" t="n">
        <v>1</v>
      </c>
      <c r="Z215" t="n">
        <v>10</v>
      </c>
    </row>
    <row r="216">
      <c r="A216" t="n">
        <v>24</v>
      </c>
      <c r="B216" t="n">
        <v>90</v>
      </c>
      <c r="C216" t="inlineStr">
        <is>
          <t xml:space="preserve">CONCLUIDO	</t>
        </is>
      </c>
      <c r="D216" t="n">
        <v>10.041</v>
      </c>
      <c r="E216" t="n">
        <v>9.960000000000001</v>
      </c>
      <c r="F216" t="n">
        <v>7.22</v>
      </c>
      <c r="G216" t="n">
        <v>48.12</v>
      </c>
      <c r="H216" t="n">
        <v>0.67</v>
      </c>
      <c r="I216" t="n">
        <v>9</v>
      </c>
      <c r="J216" t="n">
        <v>185.7</v>
      </c>
      <c r="K216" t="n">
        <v>52.44</v>
      </c>
      <c r="L216" t="n">
        <v>7</v>
      </c>
      <c r="M216" t="n">
        <v>7</v>
      </c>
      <c r="N216" t="n">
        <v>36.26</v>
      </c>
      <c r="O216" t="n">
        <v>23137.49</v>
      </c>
      <c r="P216" t="n">
        <v>74.84999999999999</v>
      </c>
      <c r="Q216" t="n">
        <v>605.84</v>
      </c>
      <c r="R216" t="n">
        <v>29.17</v>
      </c>
      <c r="S216" t="n">
        <v>21.88</v>
      </c>
      <c r="T216" t="n">
        <v>2615.29</v>
      </c>
      <c r="U216" t="n">
        <v>0.75</v>
      </c>
      <c r="V216" t="n">
        <v>0.86</v>
      </c>
      <c r="W216" t="n">
        <v>1</v>
      </c>
      <c r="X216" t="n">
        <v>0.16</v>
      </c>
      <c r="Y216" t="n">
        <v>1</v>
      </c>
      <c r="Z216" t="n">
        <v>10</v>
      </c>
    </row>
    <row r="217">
      <c r="A217" t="n">
        <v>25</v>
      </c>
      <c r="B217" t="n">
        <v>90</v>
      </c>
      <c r="C217" t="inlineStr">
        <is>
          <t xml:space="preserve">CONCLUIDO	</t>
        </is>
      </c>
      <c r="D217" t="n">
        <v>10.0348</v>
      </c>
      <c r="E217" t="n">
        <v>9.970000000000001</v>
      </c>
      <c r="F217" t="n">
        <v>7.22</v>
      </c>
      <c r="G217" t="n">
        <v>48.16</v>
      </c>
      <c r="H217" t="n">
        <v>0.6899999999999999</v>
      </c>
      <c r="I217" t="n">
        <v>9</v>
      </c>
      <c r="J217" t="n">
        <v>186.08</v>
      </c>
      <c r="K217" t="n">
        <v>52.44</v>
      </c>
      <c r="L217" t="n">
        <v>7.25</v>
      </c>
      <c r="M217" t="n">
        <v>5</v>
      </c>
      <c r="N217" t="n">
        <v>36.39</v>
      </c>
      <c r="O217" t="n">
        <v>23184.11</v>
      </c>
      <c r="P217" t="n">
        <v>73.51000000000001</v>
      </c>
      <c r="Q217" t="n">
        <v>605.9400000000001</v>
      </c>
      <c r="R217" t="n">
        <v>29.34</v>
      </c>
      <c r="S217" t="n">
        <v>21.88</v>
      </c>
      <c r="T217" t="n">
        <v>2701.14</v>
      </c>
      <c r="U217" t="n">
        <v>0.75</v>
      </c>
      <c r="V217" t="n">
        <v>0.86</v>
      </c>
      <c r="W217" t="n">
        <v>1.01</v>
      </c>
      <c r="X217" t="n">
        <v>0.17</v>
      </c>
      <c r="Y217" t="n">
        <v>1</v>
      </c>
      <c r="Z217" t="n">
        <v>10</v>
      </c>
    </row>
    <row r="218">
      <c r="A218" t="n">
        <v>26</v>
      </c>
      <c r="B218" t="n">
        <v>90</v>
      </c>
      <c r="C218" t="inlineStr">
        <is>
          <t xml:space="preserve">CONCLUIDO	</t>
        </is>
      </c>
      <c r="D218" t="n">
        <v>10.0343</v>
      </c>
      <c r="E218" t="n">
        <v>9.970000000000001</v>
      </c>
      <c r="F218" t="n">
        <v>7.23</v>
      </c>
      <c r="G218" t="n">
        <v>48.17</v>
      </c>
      <c r="H218" t="n">
        <v>0.71</v>
      </c>
      <c r="I218" t="n">
        <v>9</v>
      </c>
      <c r="J218" t="n">
        <v>186.46</v>
      </c>
      <c r="K218" t="n">
        <v>52.44</v>
      </c>
      <c r="L218" t="n">
        <v>7.5</v>
      </c>
      <c r="M218" t="n">
        <v>4</v>
      </c>
      <c r="N218" t="n">
        <v>36.52</v>
      </c>
      <c r="O218" t="n">
        <v>23230.78</v>
      </c>
      <c r="P218" t="n">
        <v>72.67</v>
      </c>
      <c r="Q218" t="n">
        <v>605.84</v>
      </c>
      <c r="R218" t="n">
        <v>29.3</v>
      </c>
      <c r="S218" t="n">
        <v>21.88</v>
      </c>
      <c r="T218" t="n">
        <v>2683.74</v>
      </c>
      <c r="U218" t="n">
        <v>0.75</v>
      </c>
      <c r="V218" t="n">
        <v>0.86</v>
      </c>
      <c r="W218" t="n">
        <v>1.01</v>
      </c>
      <c r="X218" t="n">
        <v>0.17</v>
      </c>
      <c r="Y218" t="n">
        <v>1</v>
      </c>
      <c r="Z218" t="n">
        <v>10</v>
      </c>
    </row>
    <row r="219">
      <c r="A219" t="n">
        <v>27</v>
      </c>
      <c r="B219" t="n">
        <v>90</v>
      </c>
      <c r="C219" t="inlineStr">
        <is>
          <t xml:space="preserve">CONCLUIDO	</t>
        </is>
      </c>
      <c r="D219" t="n">
        <v>10.0945</v>
      </c>
      <c r="E219" t="n">
        <v>9.91</v>
      </c>
      <c r="F219" t="n">
        <v>7.2</v>
      </c>
      <c r="G219" t="n">
        <v>54.01</v>
      </c>
      <c r="H219" t="n">
        <v>0.74</v>
      </c>
      <c r="I219" t="n">
        <v>8</v>
      </c>
      <c r="J219" t="n">
        <v>186.84</v>
      </c>
      <c r="K219" t="n">
        <v>52.44</v>
      </c>
      <c r="L219" t="n">
        <v>7.75</v>
      </c>
      <c r="M219" t="n">
        <v>2</v>
      </c>
      <c r="N219" t="n">
        <v>36.65</v>
      </c>
      <c r="O219" t="n">
        <v>23277.49</v>
      </c>
      <c r="P219" t="n">
        <v>72.39</v>
      </c>
      <c r="Q219" t="n">
        <v>605.84</v>
      </c>
      <c r="R219" t="n">
        <v>28.44</v>
      </c>
      <c r="S219" t="n">
        <v>21.88</v>
      </c>
      <c r="T219" t="n">
        <v>2258.28</v>
      </c>
      <c r="U219" t="n">
        <v>0.77</v>
      </c>
      <c r="V219" t="n">
        <v>0.86</v>
      </c>
      <c r="W219" t="n">
        <v>1.01</v>
      </c>
      <c r="X219" t="n">
        <v>0.14</v>
      </c>
      <c r="Y219" t="n">
        <v>1</v>
      </c>
      <c r="Z219" t="n">
        <v>10</v>
      </c>
    </row>
    <row r="220">
      <c r="A220" t="n">
        <v>28</v>
      </c>
      <c r="B220" t="n">
        <v>90</v>
      </c>
      <c r="C220" t="inlineStr">
        <is>
          <t xml:space="preserve">CONCLUIDO	</t>
        </is>
      </c>
      <c r="D220" t="n">
        <v>10.0999</v>
      </c>
      <c r="E220" t="n">
        <v>9.9</v>
      </c>
      <c r="F220" t="n">
        <v>7.2</v>
      </c>
      <c r="G220" t="n">
        <v>53.97</v>
      </c>
      <c r="H220" t="n">
        <v>0.76</v>
      </c>
      <c r="I220" t="n">
        <v>8</v>
      </c>
      <c r="J220" t="n">
        <v>187.22</v>
      </c>
      <c r="K220" t="n">
        <v>52.44</v>
      </c>
      <c r="L220" t="n">
        <v>8</v>
      </c>
      <c r="M220" t="n">
        <v>2</v>
      </c>
      <c r="N220" t="n">
        <v>36.78</v>
      </c>
      <c r="O220" t="n">
        <v>23324.24</v>
      </c>
      <c r="P220" t="n">
        <v>72.78</v>
      </c>
      <c r="Q220" t="n">
        <v>605.84</v>
      </c>
      <c r="R220" t="n">
        <v>28.34</v>
      </c>
      <c r="S220" t="n">
        <v>21.88</v>
      </c>
      <c r="T220" t="n">
        <v>2207.25</v>
      </c>
      <c r="U220" t="n">
        <v>0.77</v>
      </c>
      <c r="V220" t="n">
        <v>0.86</v>
      </c>
      <c r="W220" t="n">
        <v>1.01</v>
      </c>
      <c r="X220" t="n">
        <v>0.14</v>
      </c>
      <c r="Y220" t="n">
        <v>1</v>
      </c>
      <c r="Z220" t="n">
        <v>10</v>
      </c>
    </row>
    <row r="221">
      <c r="A221" t="n">
        <v>29</v>
      </c>
      <c r="B221" t="n">
        <v>90</v>
      </c>
      <c r="C221" t="inlineStr">
        <is>
          <t xml:space="preserve">CONCLUIDO	</t>
        </is>
      </c>
      <c r="D221" t="n">
        <v>10.097</v>
      </c>
      <c r="E221" t="n">
        <v>9.9</v>
      </c>
      <c r="F221" t="n">
        <v>7.2</v>
      </c>
      <c r="G221" t="n">
        <v>53.99</v>
      </c>
      <c r="H221" t="n">
        <v>0.78</v>
      </c>
      <c r="I221" t="n">
        <v>8</v>
      </c>
      <c r="J221" t="n">
        <v>187.6</v>
      </c>
      <c r="K221" t="n">
        <v>52.44</v>
      </c>
      <c r="L221" t="n">
        <v>8.25</v>
      </c>
      <c r="M221" t="n">
        <v>0</v>
      </c>
      <c r="N221" t="n">
        <v>36.9</v>
      </c>
      <c r="O221" t="n">
        <v>23371.04</v>
      </c>
      <c r="P221" t="n">
        <v>72.94</v>
      </c>
      <c r="Q221" t="n">
        <v>605.84</v>
      </c>
      <c r="R221" t="n">
        <v>28.35</v>
      </c>
      <c r="S221" t="n">
        <v>21.88</v>
      </c>
      <c r="T221" t="n">
        <v>2211.22</v>
      </c>
      <c r="U221" t="n">
        <v>0.77</v>
      </c>
      <c r="V221" t="n">
        <v>0.86</v>
      </c>
      <c r="W221" t="n">
        <v>1.01</v>
      </c>
      <c r="X221" t="n">
        <v>0.14</v>
      </c>
      <c r="Y221" t="n">
        <v>1</v>
      </c>
      <c r="Z221" t="n">
        <v>10</v>
      </c>
    </row>
    <row r="222">
      <c r="A222" t="n">
        <v>0</v>
      </c>
      <c r="B222" t="n">
        <v>110</v>
      </c>
      <c r="C222" t="inlineStr">
        <is>
          <t xml:space="preserve">CONCLUIDO	</t>
        </is>
      </c>
      <c r="D222" t="n">
        <v>6.3678</v>
      </c>
      <c r="E222" t="n">
        <v>15.7</v>
      </c>
      <c r="F222" t="n">
        <v>9.039999999999999</v>
      </c>
      <c r="G222" t="n">
        <v>5.65</v>
      </c>
      <c r="H222" t="n">
        <v>0.08</v>
      </c>
      <c r="I222" t="n">
        <v>96</v>
      </c>
      <c r="J222" t="n">
        <v>213.37</v>
      </c>
      <c r="K222" t="n">
        <v>56.13</v>
      </c>
      <c r="L222" t="n">
        <v>1</v>
      </c>
      <c r="M222" t="n">
        <v>94</v>
      </c>
      <c r="N222" t="n">
        <v>46.25</v>
      </c>
      <c r="O222" t="n">
        <v>26550.29</v>
      </c>
      <c r="P222" t="n">
        <v>132.37</v>
      </c>
      <c r="Q222" t="n">
        <v>606.08</v>
      </c>
      <c r="R222" t="n">
        <v>85.7</v>
      </c>
      <c r="S222" t="n">
        <v>21.88</v>
      </c>
      <c r="T222" t="n">
        <v>30444.54</v>
      </c>
      <c r="U222" t="n">
        <v>0.26</v>
      </c>
      <c r="V222" t="n">
        <v>0.68</v>
      </c>
      <c r="W222" t="n">
        <v>1.15</v>
      </c>
      <c r="X222" t="n">
        <v>1.98</v>
      </c>
      <c r="Y222" t="n">
        <v>1</v>
      </c>
      <c r="Z222" t="n">
        <v>10</v>
      </c>
    </row>
    <row r="223">
      <c r="A223" t="n">
        <v>1</v>
      </c>
      <c r="B223" t="n">
        <v>110</v>
      </c>
      <c r="C223" t="inlineStr">
        <is>
          <t xml:space="preserve">CONCLUIDO	</t>
        </is>
      </c>
      <c r="D223" t="n">
        <v>7.024</v>
      </c>
      <c r="E223" t="n">
        <v>14.24</v>
      </c>
      <c r="F223" t="n">
        <v>8.539999999999999</v>
      </c>
      <c r="G223" t="n">
        <v>7.02</v>
      </c>
      <c r="H223" t="n">
        <v>0.1</v>
      </c>
      <c r="I223" t="n">
        <v>73</v>
      </c>
      <c r="J223" t="n">
        <v>213.78</v>
      </c>
      <c r="K223" t="n">
        <v>56.13</v>
      </c>
      <c r="L223" t="n">
        <v>1.25</v>
      </c>
      <c r="M223" t="n">
        <v>71</v>
      </c>
      <c r="N223" t="n">
        <v>46.4</v>
      </c>
      <c r="O223" t="n">
        <v>26600.32</v>
      </c>
      <c r="P223" t="n">
        <v>124.51</v>
      </c>
      <c r="Q223" t="n">
        <v>605.9400000000001</v>
      </c>
      <c r="R223" t="n">
        <v>70.45</v>
      </c>
      <c r="S223" t="n">
        <v>21.88</v>
      </c>
      <c r="T223" t="n">
        <v>22935.36</v>
      </c>
      <c r="U223" t="n">
        <v>0.31</v>
      </c>
      <c r="V223" t="n">
        <v>0.72</v>
      </c>
      <c r="W223" t="n">
        <v>1.11</v>
      </c>
      <c r="X223" t="n">
        <v>1.48</v>
      </c>
      <c r="Y223" t="n">
        <v>1</v>
      </c>
      <c r="Z223" t="n">
        <v>10</v>
      </c>
    </row>
    <row r="224">
      <c r="A224" t="n">
        <v>2</v>
      </c>
      <c r="B224" t="n">
        <v>110</v>
      </c>
      <c r="C224" t="inlineStr">
        <is>
          <t xml:space="preserve">CONCLUIDO	</t>
        </is>
      </c>
      <c r="D224" t="n">
        <v>7.529</v>
      </c>
      <c r="E224" t="n">
        <v>13.28</v>
      </c>
      <c r="F224" t="n">
        <v>8.220000000000001</v>
      </c>
      <c r="G224" t="n">
        <v>8.5</v>
      </c>
      <c r="H224" t="n">
        <v>0.12</v>
      </c>
      <c r="I224" t="n">
        <v>58</v>
      </c>
      <c r="J224" t="n">
        <v>214.19</v>
      </c>
      <c r="K224" t="n">
        <v>56.13</v>
      </c>
      <c r="L224" t="n">
        <v>1.5</v>
      </c>
      <c r="M224" t="n">
        <v>56</v>
      </c>
      <c r="N224" t="n">
        <v>46.56</v>
      </c>
      <c r="O224" t="n">
        <v>26650.41</v>
      </c>
      <c r="P224" t="n">
        <v>119.15</v>
      </c>
      <c r="Q224" t="n">
        <v>605.87</v>
      </c>
      <c r="R224" t="n">
        <v>60.35</v>
      </c>
      <c r="S224" t="n">
        <v>21.88</v>
      </c>
      <c r="T224" t="n">
        <v>17959.58</v>
      </c>
      <c r="U224" t="n">
        <v>0.36</v>
      </c>
      <c r="V224" t="n">
        <v>0.75</v>
      </c>
      <c r="W224" t="n">
        <v>1.08</v>
      </c>
      <c r="X224" t="n">
        <v>1.16</v>
      </c>
      <c r="Y224" t="n">
        <v>1</v>
      </c>
      <c r="Z224" t="n">
        <v>10</v>
      </c>
    </row>
    <row r="225">
      <c r="A225" t="n">
        <v>3</v>
      </c>
      <c r="B225" t="n">
        <v>110</v>
      </c>
      <c r="C225" t="inlineStr">
        <is>
          <t xml:space="preserve">CONCLUIDO	</t>
        </is>
      </c>
      <c r="D225" t="n">
        <v>7.8775</v>
      </c>
      <c r="E225" t="n">
        <v>12.69</v>
      </c>
      <c r="F225" t="n">
        <v>8.01</v>
      </c>
      <c r="G225" t="n">
        <v>9.81</v>
      </c>
      <c r="H225" t="n">
        <v>0.14</v>
      </c>
      <c r="I225" t="n">
        <v>49</v>
      </c>
      <c r="J225" t="n">
        <v>214.59</v>
      </c>
      <c r="K225" t="n">
        <v>56.13</v>
      </c>
      <c r="L225" t="n">
        <v>1.75</v>
      </c>
      <c r="M225" t="n">
        <v>47</v>
      </c>
      <c r="N225" t="n">
        <v>46.72</v>
      </c>
      <c r="O225" t="n">
        <v>26700.55</v>
      </c>
      <c r="P225" t="n">
        <v>115.52</v>
      </c>
      <c r="Q225" t="n">
        <v>605.9400000000001</v>
      </c>
      <c r="R225" t="n">
        <v>54.02</v>
      </c>
      <c r="S225" t="n">
        <v>21.88</v>
      </c>
      <c r="T225" t="n">
        <v>14840.98</v>
      </c>
      <c r="U225" t="n">
        <v>0.41</v>
      </c>
      <c r="V225" t="n">
        <v>0.77</v>
      </c>
      <c r="W225" t="n">
        <v>1.06</v>
      </c>
      <c r="X225" t="n">
        <v>0.95</v>
      </c>
      <c r="Y225" t="n">
        <v>1</v>
      </c>
      <c r="Z225" t="n">
        <v>10</v>
      </c>
    </row>
    <row r="226">
      <c r="A226" t="n">
        <v>4</v>
      </c>
      <c r="B226" t="n">
        <v>110</v>
      </c>
      <c r="C226" t="inlineStr">
        <is>
          <t xml:space="preserve">CONCLUIDO	</t>
        </is>
      </c>
      <c r="D226" t="n">
        <v>8.144399999999999</v>
      </c>
      <c r="E226" t="n">
        <v>12.28</v>
      </c>
      <c r="F226" t="n">
        <v>7.89</v>
      </c>
      <c r="G226" t="n">
        <v>11.27</v>
      </c>
      <c r="H226" t="n">
        <v>0.17</v>
      </c>
      <c r="I226" t="n">
        <v>42</v>
      </c>
      <c r="J226" t="n">
        <v>215</v>
      </c>
      <c r="K226" t="n">
        <v>56.13</v>
      </c>
      <c r="L226" t="n">
        <v>2</v>
      </c>
      <c r="M226" t="n">
        <v>40</v>
      </c>
      <c r="N226" t="n">
        <v>46.87</v>
      </c>
      <c r="O226" t="n">
        <v>26750.75</v>
      </c>
      <c r="P226" t="n">
        <v>113.3</v>
      </c>
      <c r="Q226" t="n">
        <v>605.9400000000001</v>
      </c>
      <c r="R226" t="n">
        <v>49.97</v>
      </c>
      <c r="S226" t="n">
        <v>21.88</v>
      </c>
      <c r="T226" t="n">
        <v>12854.13</v>
      </c>
      <c r="U226" t="n">
        <v>0.44</v>
      </c>
      <c r="V226" t="n">
        <v>0.78</v>
      </c>
      <c r="W226" t="n">
        <v>1.06</v>
      </c>
      <c r="X226" t="n">
        <v>0.83</v>
      </c>
      <c r="Y226" t="n">
        <v>1</v>
      </c>
      <c r="Z226" t="n">
        <v>10</v>
      </c>
    </row>
    <row r="227">
      <c r="A227" t="n">
        <v>5</v>
      </c>
      <c r="B227" t="n">
        <v>110</v>
      </c>
      <c r="C227" t="inlineStr">
        <is>
          <t xml:space="preserve">CONCLUIDO	</t>
        </is>
      </c>
      <c r="D227" t="n">
        <v>8.359999999999999</v>
      </c>
      <c r="E227" t="n">
        <v>11.96</v>
      </c>
      <c r="F227" t="n">
        <v>7.79</v>
      </c>
      <c r="G227" t="n">
        <v>12.63</v>
      </c>
      <c r="H227" t="n">
        <v>0.19</v>
      </c>
      <c r="I227" t="n">
        <v>37</v>
      </c>
      <c r="J227" t="n">
        <v>215.41</v>
      </c>
      <c r="K227" t="n">
        <v>56.13</v>
      </c>
      <c r="L227" t="n">
        <v>2.25</v>
      </c>
      <c r="M227" t="n">
        <v>35</v>
      </c>
      <c r="N227" t="n">
        <v>47.03</v>
      </c>
      <c r="O227" t="n">
        <v>26801</v>
      </c>
      <c r="P227" t="n">
        <v>111.16</v>
      </c>
      <c r="Q227" t="n">
        <v>605.88</v>
      </c>
      <c r="R227" t="n">
        <v>46.77</v>
      </c>
      <c r="S227" t="n">
        <v>21.88</v>
      </c>
      <c r="T227" t="n">
        <v>11277.16</v>
      </c>
      <c r="U227" t="n">
        <v>0.47</v>
      </c>
      <c r="V227" t="n">
        <v>0.79</v>
      </c>
      <c r="W227" t="n">
        <v>1.05</v>
      </c>
      <c r="X227" t="n">
        <v>0.73</v>
      </c>
      <c r="Y227" t="n">
        <v>1</v>
      </c>
      <c r="Z227" t="n">
        <v>10</v>
      </c>
    </row>
    <row r="228">
      <c r="A228" t="n">
        <v>6</v>
      </c>
      <c r="B228" t="n">
        <v>110</v>
      </c>
      <c r="C228" t="inlineStr">
        <is>
          <t xml:space="preserve">CONCLUIDO	</t>
        </is>
      </c>
      <c r="D228" t="n">
        <v>8.5425</v>
      </c>
      <c r="E228" t="n">
        <v>11.71</v>
      </c>
      <c r="F228" t="n">
        <v>7.7</v>
      </c>
      <c r="G228" t="n">
        <v>14</v>
      </c>
      <c r="H228" t="n">
        <v>0.21</v>
      </c>
      <c r="I228" t="n">
        <v>33</v>
      </c>
      <c r="J228" t="n">
        <v>215.82</v>
      </c>
      <c r="K228" t="n">
        <v>56.13</v>
      </c>
      <c r="L228" t="n">
        <v>2.5</v>
      </c>
      <c r="M228" t="n">
        <v>31</v>
      </c>
      <c r="N228" t="n">
        <v>47.19</v>
      </c>
      <c r="O228" t="n">
        <v>26851.31</v>
      </c>
      <c r="P228" t="n">
        <v>109.41</v>
      </c>
      <c r="Q228" t="n">
        <v>605.99</v>
      </c>
      <c r="R228" t="n">
        <v>44.45</v>
      </c>
      <c r="S228" t="n">
        <v>21.88</v>
      </c>
      <c r="T228" t="n">
        <v>10138.84</v>
      </c>
      <c r="U228" t="n">
        <v>0.49</v>
      </c>
      <c r="V228" t="n">
        <v>0.8</v>
      </c>
      <c r="W228" t="n">
        <v>1.03</v>
      </c>
      <c r="X228" t="n">
        <v>0.64</v>
      </c>
      <c r="Y228" t="n">
        <v>1</v>
      </c>
      <c r="Z228" t="n">
        <v>10</v>
      </c>
    </row>
    <row r="229">
      <c r="A229" t="n">
        <v>7</v>
      </c>
      <c r="B229" t="n">
        <v>110</v>
      </c>
      <c r="C229" t="inlineStr">
        <is>
          <t xml:space="preserve">CONCLUIDO	</t>
        </is>
      </c>
      <c r="D229" t="n">
        <v>8.663600000000001</v>
      </c>
      <c r="E229" t="n">
        <v>11.54</v>
      </c>
      <c r="F229" t="n">
        <v>7.66</v>
      </c>
      <c r="G229" t="n">
        <v>15.33</v>
      </c>
      <c r="H229" t="n">
        <v>0.23</v>
      </c>
      <c r="I229" t="n">
        <v>30</v>
      </c>
      <c r="J229" t="n">
        <v>216.22</v>
      </c>
      <c r="K229" t="n">
        <v>56.13</v>
      </c>
      <c r="L229" t="n">
        <v>2.75</v>
      </c>
      <c r="M229" t="n">
        <v>28</v>
      </c>
      <c r="N229" t="n">
        <v>47.35</v>
      </c>
      <c r="O229" t="n">
        <v>26901.66</v>
      </c>
      <c r="P229" t="n">
        <v>108.35</v>
      </c>
      <c r="Q229" t="n">
        <v>605.87</v>
      </c>
      <c r="R229" t="n">
        <v>42.9</v>
      </c>
      <c r="S229" t="n">
        <v>21.88</v>
      </c>
      <c r="T229" t="n">
        <v>9378.98</v>
      </c>
      <c r="U229" t="n">
        <v>0.51</v>
      </c>
      <c r="V229" t="n">
        <v>0.8100000000000001</v>
      </c>
      <c r="W229" t="n">
        <v>1.04</v>
      </c>
      <c r="X229" t="n">
        <v>0.6</v>
      </c>
      <c r="Y229" t="n">
        <v>1</v>
      </c>
      <c r="Z229" t="n">
        <v>10</v>
      </c>
    </row>
    <row r="230">
      <c r="A230" t="n">
        <v>8</v>
      </c>
      <c r="B230" t="n">
        <v>110</v>
      </c>
      <c r="C230" t="inlineStr">
        <is>
          <t xml:space="preserve">CONCLUIDO	</t>
        </is>
      </c>
      <c r="D230" t="n">
        <v>8.8294</v>
      </c>
      <c r="E230" t="n">
        <v>11.33</v>
      </c>
      <c r="F230" t="n">
        <v>7.57</v>
      </c>
      <c r="G230" t="n">
        <v>16.83</v>
      </c>
      <c r="H230" t="n">
        <v>0.25</v>
      </c>
      <c r="I230" t="n">
        <v>27</v>
      </c>
      <c r="J230" t="n">
        <v>216.63</v>
      </c>
      <c r="K230" t="n">
        <v>56.13</v>
      </c>
      <c r="L230" t="n">
        <v>3</v>
      </c>
      <c r="M230" t="n">
        <v>25</v>
      </c>
      <c r="N230" t="n">
        <v>47.51</v>
      </c>
      <c r="O230" t="n">
        <v>26952.08</v>
      </c>
      <c r="P230" t="n">
        <v>106.36</v>
      </c>
      <c r="Q230" t="n">
        <v>605.84</v>
      </c>
      <c r="R230" t="n">
        <v>40</v>
      </c>
      <c r="S230" t="n">
        <v>21.88</v>
      </c>
      <c r="T230" t="n">
        <v>7940.75</v>
      </c>
      <c r="U230" t="n">
        <v>0.55</v>
      </c>
      <c r="V230" t="n">
        <v>0.82</v>
      </c>
      <c r="W230" t="n">
        <v>1.04</v>
      </c>
      <c r="X230" t="n">
        <v>0.52</v>
      </c>
      <c r="Y230" t="n">
        <v>1</v>
      </c>
      <c r="Z230" t="n">
        <v>10</v>
      </c>
    </row>
    <row r="231">
      <c r="A231" t="n">
        <v>9</v>
      </c>
      <c r="B231" t="n">
        <v>110</v>
      </c>
      <c r="C231" t="inlineStr">
        <is>
          <t xml:space="preserve">CONCLUIDO	</t>
        </is>
      </c>
      <c r="D231" t="n">
        <v>8.920400000000001</v>
      </c>
      <c r="E231" t="n">
        <v>11.21</v>
      </c>
      <c r="F231" t="n">
        <v>7.54</v>
      </c>
      <c r="G231" t="n">
        <v>18.1</v>
      </c>
      <c r="H231" t="n">
        <v>0.27</v>
      </c>
      <c r="I231" t="n">
        <v>25</v>
      </c>
      <c r="J231" t="n">
        <v>217.04</v>
      </c>
      <c r="K231" t="n">
        <v>56.13</v>
      </c>
      <c r="L231" t="n">
        <v>3.25</v>
      </c>
      <c r="M231" t="n">
        <v>23</v>
      </c>
      <c r="N231" t="n">
        <v>47.66</v>
      </c>
      <c r="O231" t="n">
        <v>27002.55</v>
      </c>
      <c r="P231" t="n">
        <v>105.38</v>
      </c>
      <c r="Q231" t="n">
        <v>605.91</v>
      </c>
      <c r="R231" t="n">
        <v>39.15</v>
      </c>
      <c r="S231" t="n">
        <v>21.88</v>
      </c>
      <c r="T231" t="n">
        <v>7524.67</v>
      </c>
      <c r="U231" t="n">
        <v>0.5600000000000001</v>
      </c>
      <c r="V231" t="n">
        <v>0.82</v>
      </c>
      <c r="W231" t="n">
        <v>1.03</v>
      </c>
      <c r="X231" t="n">
        <v>0.48</v>
      </c>
      <c r="Y231" t="n">
        <v>1</v>
      </c>
      <c r="Z231" t="n">
        <v>10</v>
      </c>
    </row>
    <row r="232">
      <c r="A232" t="n">
        <v>10</v>
      </c>
      <c r="B232" t="n">
        <v>110</v>
      </c>
      <c r="C232" t="inlineStr">
        <is>
          <t xml:space="preserve">CONCLUIDO	</t>
        </is>
      </c>
      <c r="D232" t="n">
        <v>9.012600000000001</v>
      </c>
      <c r="E232" t="n">
        <v>11.1</v>
      </c>
      <c r="F232" t="n">
        <v>7.51</v>
      </c>
      <c r="G232" t="n">
        <v>19.6</v>
      </c>
      <c r="H232" t="n">
        <v>0.29</v>
      </c>
      <c r="I232" t="n">
        <v>23</v>
      </c>
      <c r="J232" t="n">
        <v>217.45</v>
      </c>
      <c r="K232" t="n">
        <v>56.13</v>
      </c>
      <c r="L232" t="n">
        <v>3.5</v>
      </c>
      <c r="M232" t="n">
        <v>21</v>
      </c>
      <c r="N232" t="n">
        <v>47.82</v>
      </c>
      <c r="O232" t="n">
        <v>27053.07</v>
      </c>
      <c r="P232" t="n">
        <v>104.47</v>
      </c>
      <c r="Q232" t="n">
        <v>605.84</v>
      </c>
      <c r="R232" t="n">
        <v>38.21</v>
      </c>
      <c r="S232" t="n">
        <v>21.88</v>
      </c>
      <c r="T232" t="n">
        <v>7066.52</v>
      </c>
      <c r="U232" t="n">
        <v>0.57</v>
      </c>
      <c r="V232" t="n">
        <v>0.82</v>
      </c>
      <c r="W232" t="n">
        <v>1.03</v>
      </c>
      <c r="X232" t="n">
        <v>0.45</v>
      </c>
      <c r="Y232" t="n">
        <v>1</v>
      </c>
      <c r="Z232" t="n">
        <v>10</v>
      </c>
    </row>
    <row r="233">
      <c r="A233" t="n">
        <v>11</v>
      </c>
      <c r="B233" t="n">
        <v>110</v>
      </c>
      <c r="C233" t="inlineStr">
        <is>
          <t xml:space="preserve">CONCLUIDO	</t>
        </is>
      </c>
      <c r="D233" t="n">
        <v>9.132400000000001</v>
      </c>
      <c r="E233" t="n">
        <v>10.95</v>
      </c>
      <c r="F233" t="n">
        <v>7.45</v>
      </c>
      <c r="G233" t="n">
        <v>21.29</v>
      </c>
      <c r="H233" t="n">
        <v>0.31</v>
      </c>
      <c r="I233" t="n">
        <v>21</v>
      </c>
      <c r="J233" t="n">
        <v>217.86</v>
      </c>
      <c r="K233" t="n">
        <v>56.13</v>
      </c>
      <c r="L233" t="n">
        <v>3.75</v>
      </c>
      <c r="M233" t="n">
        <v>19</v>
      </c>
      <c r="N233" t="n">
        <v>47.98</v>
      </c>
      <c r="O233" t="n">
        <v>27103.65</v>
      </c>
      <c r="P233" t="n">
        <v>103.22</v>
      </c>
      <c r="Q233" t="n">
        <v>605.86</v>
      </c>
      <c r="R233" t="n">
        <v>36.16</v>
      </c>
      <c r="S233" t="n">
        <v>21.88</v>
      </c>
      <c r="T233" t="n">
        <v>6052.42</v>
      </c>
      <c r="U233" t="n">
        <v>0.61</v>
      </c>
      <c r="V233" t="n">
        <v>0.83</v>
      </c>
      <c r="W233" t="n">
        <v>1.03</v>
      </c>
      <c r="X233" t="n">
        <v>0.39</v>
      </c>
      <c r="Y233" t="n">
        <v>1</v>
      </c>
      <c r="Z233" t="n">
        <v>10</v>
      </c>
    </row>
    <row r="234">
      <c r="A234" t="n">
        <v>12</v>
      </c>
      <c r="B234" t="n">
        <v>110</v>
      </c>
      <c r="C234" t="inlineStr">
        <is>
          <t xml:space="preserve">CONCLUIDO	</t>
        </is>
      </c>
      <c r="D234" t="n">
        <v>9.1767</v>
      </c>
      <c r="E234" t="n">
        <v>10.9</v>
      </c>
      <c r="F234" t="n">
        <v>7.44</v>
      </c>
      <c r="G234" t="n">
        <v>22.32</v>
      </c>
      <c r="H234" t="n">
        <v>0.33</v>
      </c>
      <c r="I234" t="n">
        <v>20</v>
      </c>
      <c r="J234" t="n">
        <v>218.27</v>
      </c>
      <c r="K234" t="n">
        <v>56.13</v>
      </c>
      <c r="L234" t="n">
        <v>4</v>
      </c>
      <c r="M234" t="n">
        <v>18</v>
      </c>
      <c r="N234" t="n">
        <v>48.15</v>
      </c>
      <c r="O234" t="n">
        <v>27154.29</v>
      </c>
      <c r="P234" t="n">
        <v>102.51</v>
      </c>
      <c r="Q234" t="n">
        <v>605.86</v>
      </c>
      <c r="R234" t="n">
        <v>35.99</v>
      </c>
      <c r="S234" t="n">
        <v>21.88</v>
      </c>
      <c r="T234" t="n">
        <v>5970.36</v>
      </c>
      <c r="U234" t="n">
        <v>0.61</v>
      </c>
      <c r="V234" t="n">
        <v>0.83</v>
      </c>
      <c r="W234" t="n">
        <v>1.02</v>
      </c>
      <c r="X234" t="n">
        <v>0.38</v>
      </c>
      <c r="Y234" t="n">
        <v>1</v>
      </c>
      <c r="Z234" t="n">
        <v>10</v>
      </c>
    </row>
    <row r="235">
      <c r="A235" t="n">
        <v>13</v>
      </c>
      <c r="B235" t="n">
        <v>110</v>
      </c>
      <c r="C235" t="inlineStr">
        <is>
          <t xml:space="preserve">CONCLUIDO	</t>
        </is>
      </c>
      <c r="D235" t="n">
        <v>9.2807</v>
      </c>
      <c r="E235" t="n">
        <v>10.78</v>
      </c>
      <c r="F235" t="n">
        <v>7.4</v>
      </c>
      <c r="G235" t="n">
        <v>24.67</v>
      </c>
      <c r="H235" t="n">
        <v>0.35</v>
      </c>
      <c r="I235" t="n">
        <v>18</v>
      </c>
      <c r="J235" t="n">
        <v>218.68</v>
      </c>
      <c r="K235" t="n">
        <v>56.13</v>
      </c>
      <c r="L235" t="n">
        <v>4.25</v>
      </c>
      <c r="M235" t="n">
        <v>16</v>
      </c>
      <c r="N235" t="n">
        <v>48.31</v>
      </c>
      <c r="O235" t="n">
        <v>27204.98</v>
      </c>
      <c r="P235" t="n">
        <v>101.03</v>
      </c>
      <c r="Q235" t="n">
        <v>605.85</v>
      </c>
      <c r="R235" t="n">
        <v>34.84</v>
      </c>
      <c r="S235" t="n">
        <v>21.88</v>
      </c>
      <c r="T235" t="n">
        <v>5406.24</v>
      </c>
      <c r="U235" t="n">
        <v>0.63</v>
      </c>
      <c r="V235" t="n">
        <v>0.84</v>
      </c>
      <c r="W235" t="n">
        <v>1.02</v>
      </c>
      <c r="X235" t="n">
        <v>0.34</v>
      </c>
      <c r="Y235" t="n">
        <v>1</v>
      </c>
      <c r="Z235" t="n">
        <v>10</v>
      </c>
    </row>
    <row r="236">
      <c r="A236" t="n">
        <v>14</v>
      </c>
      <c r="B236" t="n">
        <v>110</v>
      </c>
      <c r="C236" t="inlineStr">
        <is>
          <t xml:space="preserve">CONCLUIDO	</t>
        </is>
      </c>
      <c r="D236" t="n">
        <v>9.331300000000001</v>
      </c>
      <c r="E236" t="n">
        <v>10.72</v>
      </c>
      <c r="F236" t="n">
        <v>7.39</v>
      </c>
      <c r="G236" t="n">
        <v>26.07</v>
      </c>
      <c r="H236" t="n">
        <v>0.36</v>
      </c>
      <c r="I236" t="n">
        <v>17</v>
      </c>
      <c r="J236" t="n">
        <v>219.09</v>
      </c>
      <c r="K236" t="n">
        <v>56.13</v>
      </c>
      <c r="L236" t="n">
        <v>4.5</v>
      </c>
      <c r="M236" t="n">
        <v>15</v>
      </c>
      <c r="N236" t="n">
        <v>48.47</v>
      </c>
      <c r="O236" t="n">
        <v>27255.72</v>
      </c>
      <c r="P236" t="n">
        <v>100.43</v>
      </c>
      <c r="Q236" t="n">
        <v>605.91</v>
      </c>
      <c r="R236" t="n">
        <v>34.21</v>
      </c>
      <c r="S236" t="n">
        <v>21.88</v>
      </c>
      <c r="T236" t="n">
        <v>5097.35</v>
      </c>
      <c r="U236" t="n">
        <v>0.64</v>
      </c>
      <c r="V236" t="n">
        <v>0.84</v>
      </c>
      <c r="W236" t="n">
        <v>1.02</v>
      </c>
      <c r="X236" t="n">
        <v>0.33</v>
      </c>
      <c r="Y236" t="n">
        <v>1</v>
      </c>
      <c r="Z236" t="n">
        <v>10</v>
      </c>
    </row>
    <row r="237">
      <c r="A237" t="n">
        <v>15</v>
      </c>
      <c r="B237" t="n">
        <v>110</v>
      </c>
      <c r="C237" t="inlineStr">
        <is>
          <t xml:space="preserve">CONCLUIDO	</t>
        </is>
      </c>
      <c r="D237" t="n">
        <v>9.407299999999999</v>
      </c>
      <c r="E237" t="n">
        <v>10.63</v>
      </c>
      <c r="F237" t="n">
        <v>7.34</v>
      </c>
      <c r="G237" t="n">
        <v>27.53</v>
      </c>
      <c r="H237" t="n">
        <v>0.38</v>
      </c>
      <c r="I237" t="n">
        <v>16</v>
      </c>
      <c r="J237" t="n">
        <v>219.51</v>
      </c>
      <c r="K237" t="n">
        <v>56.13</v>
      </c>
      <c r="L237" t="n">
        <v>4.75</v>
      </c>
      <c r="M237" t="n">
        <v>14</v>
      </c>
      <c r="N237" t="n">
        <v>48.63</v>
      </c>
      <c r="O237" t="n">
        <v>27306.53</v>
      </c>
      <c r="P237" t="n">
        <v>99.25</v>
      </c>
      <c r="Q237" t="n">
        <v>605.84</v>
      </c>
      <c r="R237" t="n">
        <v>33.05</v>
      </c>
      <c r="S237" t="n">
        <v>21.88</v>
      </c>
      <c r="T237" t="n">
        <v>4521.4</v>
      </c>
      <c r="U237" t="n">
        <v>0.66</v>
      </c>
      <c r="V237" t="n">
        <v>0.84</v>
      </c>
      <c r="W237" t="n">
        <v>1.01</v>
      </c>
      <c r="X237" t="n">
        <v>0.28</v>
      </c>
      <c r="Y237" t="n">
        <v>1</v>
      </c>
      <c r="Z237" t="n">
        <v>10</v>
      </c>
    </row>
    <row r="238">
      <c r="A238" t="n">
        <v>16</v>
      </c>
      <c r="B238" t="n">
        <v>110</v>
      </c>
      <c r="C238" t="inlineStr">
        <is>
          <t xml:space="preserve">CONCLUIDO	</t>
        </is>
      </c>
      <c r="D238" t="n">
        <v>9.385999999999999</v>
      </c>
      <c r="E238" t="n">
        <v>10.65</v>
      </c>
      <c r="F238" t="n">
        <v>7.37</v>
      </c>
      <c r="G238" t="n">
        <v>27.62</v>
      </c>
      <c r="H238" t="n">
        <v>0.4</v>
      </c>
      <c r="I238" t="n">
        <v>16</v>
      </c>
      <c r="J238" t="n">
        <v>219.92</v>
      </c>
      <c r="K238" t="n">
        <v>56.13</v>
      </c>
      <c r="L238" t="n">
        <v>5</v>
      </c>
      <c r="M238" t="n">
        <v>14</v>
      </c>
      <c r="N238" t="n">
        <v>48.79</v>
      </c>
      <c r="O238" t="n">
        <v>27357.39</v>
      </c>
      <c r="P238" t="n">
        <v>98.68000000000001</v>
      </c>
      <c r="Q238" t="n">
        <v>605.9400000000001</v>
      </c>
      <c r="R238" t="n">
        <v>34.01</v>
      </c>
      <c r="S238" t="n">
        <v>21.88</v>
      </c>
      <c r="T238" t="n">
        <v>5002.74</v>
      </c>
      <c r="U238" t="n">
        <v>0.64</v>
      </c>
      <c r="V238" t="n">
        <v>0.84</v>
      </c>
      <c r="W238" t="n">
        <v>1.01</v>
      </c>
      <c r="X238" t="n">
        <v>0.31</v>
      </c>
      <c r="Y238" t="n">
        <v>1</v>
      </c>
      <c r="Z238" t="n">
        <v>10</v>
      </c>
    </row>
    <row r="239">
      <c r="A239" t="n">
        <v>17</v>
      </c>
      <c r="B239" t="n">
        <v>110</v>
      </c>
      <c r="C239" t="inlineStr">
        <is>
          <t xml:space="preserve">CONCLUIDO	</t>
        </is>
      </c>
      <c r="D239" t="n">
        <v>9.452299999999999</v>
      </c>
      <c r="E239" t="n">
        <v>10.58</v>
      </c>
      <c r="F239" t="n">
        <v>7.33</v>
      </c>
      <c r="G239" t="n">
        <v>29.33</v>
      </c>
      <c r="H239" t="n">
        <v>0.42</v>
      </c>
      <c r="I239" t="n">
        <v>15</v>
      </c>
      <c r="J239" t="n">
        <v>220.33</v>
      </c>
      <c r="K239" t="n">
        <v>56.13</v>
      </c>
      <c r="L239" t="n">
        <v>5.25</v>
      </c>
      <c r="M239" t="n">
        <v>13</v>
      </c>
      <c r="N239" t="n">
        <v>48.95</v>
      </c>
      <c r="O239" t="n">
        <v>27408.3</v>
      </c>
      <c r="P239" t="n">
        <v>97.8</v>
      </c>
      <c r="Q239" t="n">
        <v>605.87</v>
      </c>
      <c r="R239" t="n">
        <v>32.7</v>
      </c>
      <c r="S239" t="n">
        <v>21.88</v>
      </c>
      <c r="T239" t="n">
        <v>4353</v>
      </c>
      <c r="U239" t="n">
        <v>0.67</v>
      </c>
      <c r="V239" t="n">
        <v>0.84</v>
      </c>
      <c r="W239" t="n">
        <v>1.01</v>
      </c>
      <c r="X239" t="n">
        <v>0.28</v>
      </c>
      <c r="Y239" t="n">
        <v>1</v>
      </c>
      <c r="Z239" t="n">
        <v>10</v>
      </c>
    </row>
    <row r="240">
      <c r="A240" t="n">
        <v>18</v>
      </c>
      <c r="B240" t="n">
        <v>110</v>
      </c>
      <c r="C240" t="inlineStr">
        <is>
          <t xml:space="preserve">CONCLUIDO	</t>
        </is>
      </c>
      <c r="D240" t="n">
        <v>9.510199999999999</v>
      </c>
      <c r="E240" t="n">
        <v>10.52</v>
      </c>
      <c r="F240" t="n">
        <v>7.31</v>
      </c>
      <c r="G240" t="n">
        <v>31.33</v>
      </c>
      <c r="H240" t="n">
        <v>0.44</v>
      </c>
      <c r="I240" t="n">
        <v>14</v>
      </c>
      <c r="J240" t="n">
        <v>220.74</v>
      </c>
      <c r="K240" t="n">
        <v>56.13</v>
      </c>
      <c r="L240" t="n">
        <v>5.5</v>
      </c>
      <c r="M240" t="n">
        <v>12</v>
      </c>
      <c r="N240" t="n">
        <v>49.12</v>
      </c>
      <c r="O240" t="n">
        <v>27459.27</v>
      </c>
      <c r="P240" t="n">
        <v>97.04000000000001</v>
      </c>
      <c r="Q240" t="n">
        <v>605.84</v>
      </c>
      <c r="R240" t="n">
        <v>32</v>
      </c>
      <c r="S240" t="n">
        <v>21.88</v>
      </c>
      <c r="T240" t="n">
        <v>4005.65</v>
      </c>
      <c r="U240" t="n">
        <v>0.68</v>
      </c>
      <c r="V240" t="n">
        <v>0.85</v>
      </c>
      <c r="W240" t="n">
        <v>1.01</v>
      </c>
      <c r="X240" t="n">
        <v>0.25</v>
      </c>
      <c r="Y240" t="n">
        <v>1</v>
      </c>
      <c r="Z240" t="n">
        <v>10</v>
      </c>
    </row>
    <row r="241">
      <c r="A241" t="n">
        <v>19</v>
      </c>
      <c r="B241" t="n">
        <v>110</v>
      </c>
      <c r="C241" t="inlineStr">
        <is>
          <t xml:space="preserve">CONCLUIDO	</t>
        </is>
      </c>
      <c r="D241" t="n">
        <v>9.555400000000001</v>
      </c>
      <c r="E241" t="n">
        <v>10.47</v>
      </c>
      <c r="F241" t="n">
        <v>7.3</v>
      </c>
      <c r="G241" t="n">
        <v>33.71</v>
      </c>
      <c r="H241" t="n">
        <v>0.46</v>
      </c>
      <c r="I241" t="n">
        <v>13</v>
      </c>
      <c r="J241" t="n">
        <v>221.16</v>
      </c>
      <c r="K241" t="n">
        <v>56.13</v>
      </c>
      <c r="L241" t="n">
        <v>5.75</v>
      </c>
      <c r="M241" t="n">
        <v>11</v>
      </c>
      <c r="N241" t="n">
        <v>49.28</v>
      </c>
      <c r="O241" t="n">
        <v>27510.3</v>
      </c>
      <c r="P241" t="n">
        <v>96.06999999999999</v>
      </c>
      <c r="Q241" t="n">
        <v>605.85</v>
      </c>
      <c r="R241" t="n">
        <v>31.82</v>
      </c>
      <c r="S241" t="n">
        <v>21.88</v>
      </c>
      <c r="T241" t="n">
        <v>3922.6</v>
      </c>
      <c r="U241" t="n">
        <v>0.6899999999999999</v>
      </c>
      <c r="V241" t="n">
        <v>0.85</v>
      </c>
      <c r="W241" t="n">
        <v>1.01</v>
      </c>
      <c r="X241" t="n">
        <v>0.25</v>
      </c>
      <c r="Y241" t="n">
        <v>1</v>
      </c>
      <c r="Z241" t="n">
        <v>10</v>
      </c>
    </row>
    <row r="242">
      <c r="A242" t="n">
        <v>20</v>
      </c>
      <c r="B242" t="n">
        <v>110</v>
      </c>
      <c r="C242" t="inlineStr">
        <is>
          <t xml:space="preserve">CONCLUIDO	</t>
        </is>
      </c>
      <c r="D242" t="n">
        <v>9.558199999999999</v>
      </c>
      <c r="E242" t="n">
        <v>10.46</v>
      </c>
      <c r="F242" t="n">
        <v>7.3</v>
      </c>
      <c r="G242" t="n">
        <v>33.69</v>
      </c>
      <c r="H242" t="n">
        <v>0.48</v>
      </c>
      <c r="I242" t="n">
        <v>13</v>
      </c>
      <c r="J242" t="n">
        <v>221.57</v>
      </c>
      <c r="K242" t="n">
        <v>56.13</v>
      </c>
      <c r="L242" t="n">
        <v>6</v>
      </c>
      <c r="M242" t="n">
        <v>11</v>
      </c>
      <c r="N242" t="n">
        <v>49.45</v>
      </c>
      <c r="O242" t="n">
        <v>27561.39</v>
      </c>
      <c r="P242" t="n">
        <v>96.05</v>
      </c>
      <c r="Q242" t="n">
        <v>605.84</v>
      </c>
      <c r="R242" t="n">
        <v>31.91</v>
      </c>
      <c r="S242" t="n">
        <v>21.88</v>
      </c>
      <c r="T242" t="n">
        <v>3965.18</v>
      </c>
      <c r="U242" t="n">
        <v>0.6899999999999999</v>
      </c>
      <c r="V242" t="n">
        <v>0.85</v>
      </c>
      <c r="W242" t="n">
        <v>1.01</v>
      </c>
      <c r="X242" t="n">
        <v>0.24</v>
      </c>
      <c r="Y242" t="n">
        <v>1</v>
      </c>
      <c r="Z242" t="n">
        <v>10</v>
      </c>
    </row>
    <row r="243">
      <c r="A243" t="n">
        <v>21</v>
      </c>
      <c r="B243" t="n">
        <v>110</v>
      </c>
      <c r="C243" t="inlineStr">
        <is>
          <t xml:space="preserve">CONCLUIDO	</t>
        </is>
      </c>
      <c r="D243" t="n">
        <v>9.6221</v>
      </c>
      <c r="E243" t="n">
        <v>10.39</v>
      </c>
      <c r="F243" t="n">
        <v>7.27</v>
      </c>
      <c r="G243" t="n">
        <v>36.37</v>
      </c>
      <c r="H243" t="n">
        <v>0.5</v>
      </c>
      <c r="I243" t="n">
        <v>12</v>
      </c>
      <c r="J243" t="n">
        <v>221.99</v>
      </c>
      <c r="K243" t="n">
        <v>56.13</v>
      </c>
      <c r="L243" t="n">
        <v>6.25</v>
      </c>
      <c r="M243" t="n">
        <v>10</v>
      </c>
      <c r="N243" t="n">
        <v>49.61</v>
      </c>
      <c r="O243" t="n">
        <v>27612.53</v>
      </c>
      <c r="P243" t="n">
        <v>94.64</v>
      </c>
      <c r="Q243" t="n">
        <v>606</v>
      </c>
      <c r="R243" t="n">
        <v>30.91</v>
      </c>
      <c r="S243" t="n">
        <v>21.88</v>
      </c>
      <c r="T243" t="n">
        <v>3471.96</v>
      </c>
      <c r="U243" t="n">
        <v>0.71</v>
      </c>
      <c r="V243" t="n">
        <v>0.85</v>
      </c>
      <c r="W243" t="n">
        <v>1.01</v>
      </c>
      <c r="X243" t="n">
        <v>0.21</v>
      </c>
      <c r="Y243" t="n">
        <v>1</v>
      </c>
      <c r="Z243" t="n">
        <v>10</v>
      </c>
    </row>
    <row r="244">
      <c r="A244" t="n">
        <v>22</v>
      </c>
      <c r="B244" t="n">
        <v>110</v>
      </c>
      <c r="C244" t="inlineStr">
        <is>
          <t xml:space="preserve">CONCLUIDO	</t>
        </is>
      </c>
      <c r="D244" t="n">
        <v>9.620799999999999</v>
      </c>
      <c r="E244" t="n">
        <v>10.39</v>
      </c>
      <c r="F244" t="n">
        <v>7.27</v>
      </c>
      <c r="G244" t="n">
        <v>36.37</v>
      </c>
      <c r="H244" t="n">
        <v>0.52</v>
      </c>
      <c r="I244" t="n">
        <v>12</v>
      </c>
      <c r="J244" t="n">
        <v>222.4</v>
      </c>
      <c r="K244" t="n">
        <v>56.13</v>
      </c>
      <c r="L244" t="n">
        <v>6.5</v>
      </c>
      <c r="M244" t="n">
        <v>10</v>
      </c>
      <c r="N244" t="n">
        <v>49.78</v>
      </c>
      <c r="O244" t="n">
        <v>27663.85</v>
      </c>
      <c r="P244" t="n">
        <v>94.3</v>
      </c>
      <c r="Q244" t="n">
        <v>605.84</v>
      </c>
      <c r="R244" t="n">
        <v>30.9</v>
      </c>
      <c r="S244" t="n">
        <v>21.88</v>
      </c>
      <c r="T244" t="n">
        <v>3465.24</v>
      </c>
      <c r="U244" t="n">
        <v>0.71</v>
      </c>
      <c r="V244" t="n">
        <v>0.85</v>
      </c>
      <c r="W244" t="n">
        <v>1.01</v>
      </c>
      <c r="X244" t="n">
        <v>0.22</v>
      </c>
      <c r="Y244" t="n">
        <v>1</v>
      </c>
      <c r="Z244" t="n">
        <v>10</v>
      </c>
    </row>
    <row r="245">
      <c r="A245" t="n">
        <v>23</v>
      </c>
      <c r="B245" t="n">
        <v>110</v>
      </c>
      <c r="C245" t="inlineStr">
        <is>
          <t xml:space="preserve">CONCLUIDO	</t>
        </is>
      </c>
      <c r="D245" t="n">
        <v>9.6844</v>
      </c>
      <c r="E245" t="n">
        <v>10.33</v>
      </c>
      <c r="F245" t="n">
        <v>7.25</v>
      </c>
      <c r="G245" t="n">
        <v>39.54</v>
      </c>
      <c r="H245" t="n">
        <v>0.54</v>
      </c>
      <c r="I245" t="n">
        <v>11</v>
      </c>
      <c r="J245" t="n">
        <v>222.82</v>
      </c>
      <c r="K245" t="n">
        <v>56.13</v>
      </c>
      <c r="L245" t="n">
        <v>6.75</v>
      </c>
      <c r="M245" t="n">
        <v>9</v>
      </c>
      <c r="N245" t="n">
        <v>49.94</v>
      </c>
      <c r="O245" t="n">
        <v>27715.11</v>
      </c>
      <c r="P245" t="n">
        <v>93.33</v>
      </c>
      <c r="Q245" t="n">
        <v>605.84</v>
      </c>
      <c r="R245" t="n">
        <v>29.9</v>
      </c>
      <c r="S245" t="n">
        <v>21.88</v>
      </c>
      <c r="T245" t="n">
        <v>2972.05</v>
      </c>
      <c r="U245" t="n">
        <v>0.73</v>
      </c>
      <c r="V245" t="n">
        <v>0.85</v>
      </c>
      <c r="W245" t="n">
        <v>1.01</v>
      </c>
      <c r="X245" t="n">
        <v>0.19</v>
      </c>
      <c r="Y245" t="n">
        <v>1</v>
      </c>
      <c r="Z245" t="n">
        <v>10</v>
      </c>
    </row>
    <row r="246">
      <c r="A246" t="n">
        <v>24</v>
      </c>
      <c r="B246" t="n">
        <v>110</v>
      </c>
      <c r="C246" t="inlineStr">
        <is>
          <t xml:space="preserve">CONCLUIDO	</t>
        </is>
      </c>
      <c r="D246" t="n">
        <v>9.672499999999999</v>
      </c>
      <c r="E246" t="n">
        <v>10.34</v>
      </c>
      <c r="F246" t="n">
        <v>7.26</v>
      </c>
      <c r="G246" t="n">
        <v>39.61</v>
      </c>
      <c r="H246" t="n">
        <v>0.5600000000000001</v>
      </c>
      <c r="I246" t="n">
        <v>11</v>
      </c>
      <c r="J246" t="n">
        <v>223.23</v>
      </c>
      <c r="K246" t="n">
        <v>56.13</v>
      </c>
      <c r="L246" t="n">
        <v>7</v>
      </c>
      <c r="M246" t="n">
        <v>9</v>
      </c>
      <c r="N246" t="n">
        <v>50.11</v>
      </c>
      <c r="O246" t="n">
        <v>27766.43</v>
      </c>
      <c r="P246" t="n">
        <v>92.88</v>
      </c>
      <c r="Q246" t="n">
        <v>605.84</v>
      </c>
      <c r="R246" t="n">
        <v>30.6</v>
      </c>
      <c r="S246" t="n">
        <v>21.88</v>
      </c>
      <c r="T246" t="n">
        <v>3320.65</v>
      </c>
      <c r="U246" t="n">
        <v>0.72</v>
      </c>
      <c r="V246" t="n">
        <v>0.85</v>
      </c>
      <c r="W246" t="n">
        <v>1</v>
      </c>
      <c r="X246" t="n">
        <v>0.2</v>
      </c>
      <c r="Y246" t="n">
        <v>1</v>
      </c>
      <c r="Z246" t="n">
        <v>10</v>
      </c>
    </row>
    <row r="247">
      <c r="A247" t="n">
        <v>25</v>
      </c>
      <c r="B247" t="n">
        <v>110</v>
      </c>
      <c r="C247" t="inlineStr">
        <is>
          <t xml:space="preserve">CONCLUIDO	</t>
        </is>
      </c>
      <c r="D247" t="n">
        <v>9.6798</v>
      </c>
      <c r="E247" t="n">
        <v>10.33</v>
      </c>
      <c r="F247" t="n">
        <v>7.25</v>
      </c>
      <c r="G247" t="n">
        <v>39.57</v>
      </c>
      <c r="H247" t="n">
        <v>0.58</v>
      </c>
      <c r="I247" t="n">
        <v>11</v>
      </c>
      <c r="J247" t="n">
        <v>223.65</v>
      </c>
      <c r="K247" t="n">
        <v>56.13</v>
      </c>
      <c r="L247" t="n">
        <v>7.25</v>
      </c>
      <c r="M247" t="n">
        <v>9</v>
      </c>
      <c r="N247" t="n">
        <v>50.27</v>
      </c>
      <c r="O247" t="n">
        <v>27817.81</v>
      </c>
      <c r="P247" t="n">
        <v>92.2</v>
      </c>
      <c r="Q247" t="n">
        <v>605.92</v>
      </c>
      <c r="R247" t="n">
        <v>30.35</v>
      </c>
      <c r="S247" t="n">
        <v>21.88</v>
      </c>
      <c r="T247" t="n">
        <v>3195.38</v>
      </c>
      <c r="U247" t="n">
        <v>0.72</v>
      </c>
      <c r="V247" t="n">
        <v>0.85</v>
      </c>
      <c r="W247" t="n">
        <v>1</v>
      </c>
      <c r="X247" t="n">
        <v>0.2</v>
      </c>
      <c r="Y247" t="n">
        <v>1</v>
      </c>
      <c r="Z247" t="n">
        <v>10</v>
      </c>
    </row>
    <row r="248">
      <c r="A248" t="n">
        <v>26</v>
      </c>
      <c r="B248" t="n">
        <v>110</v>
      </c>
      <c r="C248" t="inlineStr">
        <is>
          <t xml:space="preserve">CONCLUIDO	</t>
        </is>
      </c>
      <c r="D248" t="n">
        <v>9.7371</v>
      </c>
      <c r="E248" t="n">
        <v>10.27</v>
      </c>
      <c r="F248" t="n">
        <v>7.24</v>
      </c>
      <c r="G248" t="n">
        <v>43.41</v>
      </c>
      <c r="H248" t="n">
        <v>0.59</v>
      </c>
      <c r="I248" t="n">
        <v>10</v>
      </c>
      <c r="J248" t="n">
        <v>224.07</v>
      </c>
      <c r="K248" t="n">
        <v>56.13</v>
      </c>
      <c r="L248" t="n">
        <v>7.5</v>
      </c>
      <c r="M248" t="n">
        <v>8</v>
      </c>
      <c r="N248" t="n">
        <v>50.44</v>
      </c>
      <c r="O248" t="n">
        <v>27869.24</v>
      </c>
      <c r="P248" t="n">
        <v>91.25</v>
      </c>
      <c r="Q248" t="n">
        <v>605.84</v>
      </c>
      <c r="R248" t="n">
        <v>29.65</v>
      </c>
      <c r="S248" t="n">
        <v>21.88</v>
      </c>
      <c r="T248" t="n">
        <v>2850.79</v>
      </c>
      <c r="U248" t="n">
        <v>0.74</v>
      </c>
      <c r="V248" t="n">
        <v>0.85</v>
      </c>
      <c r="W248" t="n">
        <v>1.01</v>
      </c>
      <c r="X248" t="n">
        <v>0.18</v>
      </c>
      <c r="Y248" t="n">
        <v>1</v>
      </c>
      <c r="Z248" t="n">
        <v>10</v>
      </c>
    </row>
    <row r="249">
      <c r="A249" t="n">
        <v>27</v>
      </c>
      <c r="B249" t="n">
        <v>110</v>
      </c>
      <c r="C249" t="inlineStr">
        <is>
          <t xml:space="preserve">CONCLUIDO	</t>
        </is>
      </c>
      <c r="D249" t="n">
        <v>9.7363</v>
      </c>
      <c r="E249" t="n">
        <v>10.27</v>
      </c>
      <c r="F249" t="n">
        <v>7.24</v>
      </c>
      <c r="G249" t="n">
        <v>43.41</v>
      </c>
      <c r="H249" t="n">
        <v>0.61</v>
      </c>
      <c r="I249" t="n">
        <v>10</v>
      </c>
      <c r="J249" t="n">
        <v>224.49</v>
      </c>
      <c r="K249" t="n">
        <v>56.13</v>
      </c>
      <c r="L249" t="n">
        <v>7.75</v>
      </c>
      <c r="M249" t="n">
        <v>8</v>
      </c>
      <c r="N249" t="n">
        <v>50.61</v>
      </c>
      <c r="O249" t="n">
        <v>27920.73</v>
      </c>
      <c r="P249" t="n">
        <v>90.3</v>
      </c>
      <c r="Q249" t="n">
        <v>605.85</v>
      </c>
      <c r="R249" t="n">
        <v>29.67</v>
      </c>
      <c r="S249" t="n">
        <v>21.88</v>
      </c>
      <c r="T249" t="n">
        <v>2861.92</v>
      </c>
      <c r="U249" t="n">
        <v>0.74</v>
      </c>
      <c r="V249" t="n">
        <v>0.85</v>
      </c>
      <c r="W249" t="n">
        <v>1.01</v>
      </c>
      <c r="X249" t="n">
        <v>0.18</v>
      </c>
      <c r="Y249" t="n">
        <v>1</v>
      </c>
      <c r="Z249" t="n">
        <v>10</v>
      </c>
    </row>
    <row r="250">
      <c r="A250" t="n">
        <v>28</v>
      </c>
      <c r="B250" t="n">
        <v>110</v>
      </c>
      <c r="C250" t="inlineStr">
        <is>
          <t xml:space="preserve">CONCLUIDO	</t>
        </is>
      </c>
      <c r="D250" t="n">
        <v>9.787699999999999</v>
      </c>
      <c r="E250" t="n">
        <v>10.22</v>
      </c>
      <c r="F250" t="n">
        <v>7.22</v>
      </c>
      <c r="G250" t="n">
        <v>48.16</v>
      </c>
      <c r="H250" t="n">
        <v>0.63</v>
      </c>
      <c r="I250" t="n">
        <v>9</v>
      </c>
      <c r="J250" t="n">
        <v>224.9</v>
      </c>
      <c r="K250" t="n">
        <v>56.13</v>
      </c>
      <c r="L250" t="n">
        <v>8</v>
      </c>
      <c r="M250" t="n">
        <v>7</v>
      </c>
      <c r="N250" t="n">
        <v>50.78</v>
      </c>
      <c r="O250" t="n">
        <v>27972.28</v>
      </c>
      <c r="P250" t="n">
        <v>89.01000000000001</v>
      </c>
      <c r="Q250" t="n">
        <v>605.87</v>
      </c>
      <c r="R250" t="n">
        <v>29.3</v>
      </c>
      <c r="S250" t="n">
        <v>21.88</v>
      </c>
      <c r="T250" t="n">
        <v>2681.11</v>
      </c>
      <c r="U250" t="n">
        <v>0.75</v>
      </c>
      <c r="V250" t="n">
        <v>0.86</v>
      </c>
      <c r="W250" t="n">
        <v>1.01</v>
      </c>
      <c r="X250" t="n">
        <v>0.17</v>
      </c>
      <c r="Y250" t="n">
        <v>1</v>
      </c>
      <c r="Z250" t="n">
        <v>10</v>
      </c>
    </row>
    <row r="251">
      <c r="A251" t="n">
        <v>29</v>
      </c>
      <c r="B251" t="n">
        <v>110</v>
      </c>
      <c r="C251" t="inlineStr">
        <is>
          <t xml:space="preserve">CONCLUIDO	</t>
        </is>
      </c>
      <c r="D251" t="n">
        <v>9.7887</v>
      </c>
      <c r="E251" t="n">
        <v>10.22</v>
      </c>
      <c r="F251" t="n">
        <v>7.22</v>
      </c>
      <c r="G251" t="n">
        <v>48.15</v>
      </c>
      <c r="H251" t="n">
        <v>0.65</v>
      </c>
      <c r="I251" t="n">
        <v>9</v>
      </c>
      <c r="J251" t="n">
        <v>225.32</v>
      </c>
      <c r="K251" t="n">
        <v>56.13</v>
      </c>
      <c r="L251" t="n">
        <v>8.25</v>
      </c>
      <c r="M251" t="n">
        <v>7</v>
      </c>
      <c r="N251" t="n">
        <v>50.95</v>
      </c>
      <c r="O251" t="n">
        <v>28023.89</v>
      </c>
      <c r="P251" t="n">
        <v>88.98999999999999</v>
      </c>
      <c r="Q251" t="n">
        <v>605.92</v>
      </c>
      <c r="R251" t="n">
        <v>29.26</v>
      </c>
      <c r="S251" t="n">
        <v>21.88</v>
      </c>
      <c r="T251" t="n">
        <v>2660.9</v>
      </c>
      <c r="U251" t="n">
        <v>0.75</v>
      </c>
      <c r="V251" t="n">
        <v>0.86</v>
      </c>
      <c r="W251" t="n">
        <v>1.01</v>
      </c>
      <c r="X251" t="n">
        <v>0.17</v>
      </c>
      <c r="Y251" t="n">
        <v>1</v>
      </c>
      <c r="Z251" t="n">
        <v>10</v>
      </c>
    </row>
    <row r="252">
      <c r="A252" t="n">
        <v>30</v>
      </c>
      <c r="B252" t="n">
        <v>110</v>
      </c>
      <c r="C252" t="inlineStr">
        <is>
          <t xml:space="preserve">CONCLUIDO	</t>
        </is>
      </c>
      <c r="D252" t="n">
        <v>9.797800000000001</v>
      </c>
      <c r="E252" t="n">
        <v>10.21</v>
      </c>
      <c r="F252" t="n">
        <v>7.21</v>
      </c>
      <c r="G252" t="n">
        <v>48.09</v>
      </c>
      <c r="H252" t="n">
        <v>0.67</v>
      </c>
      <c r="I252" t="n">
        <v>9</v>
      </c>
      <c r="J252" t="n">
        <v>225.74</v>
      </c>
      <c r="K252" t="n">
        <v>56.13</v>
      </c>
      <c r="L252" t="n">
        <v>8.5</v>
      </c>
      <c r="M252" t="n">
        <v>7</v>
      </c>
      <c r="N252" t="n">
        <v>51.11</v>
      </c>
      <c r="O252" t="n">
        <v>28075.56</v>
      </c>
      <c r="P252" t="n">
        <v>88.34</v>
      </c>
      <c r="Q252" t="n">
        <v>605.84</v>
      </c>
      <c r="R252" t="n">
        <v>29.03</v>
      </c>
      <c r="S252" t="n">
        <v>21.88</v>
      </c>
      <c r="T252" t="n">
        <v>2544.64</v>
      </c>
      <c r="U252" t="n">
        <v>0.75</v>
      </c>
      <c r="V252" t="n">
        <v>0.86</v>
      </c>
      <c r="W252" t="n">
        <v>1</v>
      </c>
      <c r="X252" t="n">
        <v>0.16</v>
      </c>
      <c r="Y252" t="n">
        <v>1</v>
      </c>
      <c r="Z252" t="n">
        <v>10</v>
      </c>
    </row>
    <row r="253">
      <c r="A253" t="n">
        <v>31</v>
      </c>
      <c r="B253" t="n">
        <v>110</v>
      </c>
      <c r="C253" t="inlineStr">
        <is>
          <t xml:space="preserve">CONCLUIDO	</t>
        </is>
      </c>
      <c r="D253" t="n">
        <v>9.7837</v>
      </c>
      <c r="E253" t="n">
        <v>10.22</v>
      </c>
      <c r="F253" t="n">
        <v>7.23</v>
      </c>
      <c r="G253" t="n">
        <v>48.19</v>
      </c>
      <c r="H253" t="n">
        <v>0.6899999999999999</v>
      </c>
      <c r="I253" t="n">
        <v>9</v>
      </c>
      <c r="J253" t="n">
        <v>226.16</v>
      </c>
      <c r="K253" t="n">
        <v>56.13</v>
      </c>
      <c r="L253" t="n">
        <v>8.75</v>
      </c>
      <c r="M253" t="n">
        <v>7</v>
      </c>
      <c r="N253" t="n">
        <v>51.28</v>
      </c>
      <c r="O253" t="n">
        <v>28127.29</v>
      </c>
      <c r="P253" t="n">
        <v>87.05</v>
      </c>
      <c r="Q253" t="n">
        <v>605.84</v>
      </c>
      <c r="R253" t="n">
        <v>29.46</v>
      </c>
      <c r="S253" t="n">
        <v>21.88</v>
      </c>
      <c r="T253" t="n">
        <v>2763.08</v>
      </c>
      <c r="U253" t="n">
        <v>0.74</v>
      </c>
      <c r="V253" t="n">
        <v>0.86</v>
      </c>
      <c r="W253" t="n">
        <v>1</v>
      </c>
      <c r="X253" t="n">
        <v>0.17</v>
      </c>
      <c r="Y253" t="n">
        <v>1</v>
      </c>
      <c r="Z253" t="n">
        <v>10</v>
      </c>
    </row>
    <row r="254">
      <c r="A254" t="n">
        <v>32</v>
      </c>
      <c r="B254" t="n">
        <v>110</v>
      </c>
      <c r="C254" t="inlineStr">
        <is>
          <t xml:space="preserve">CONCLUIDO	</t>
        </is>
      </c>
      <c r="D254" t="n">
        <v>9.860300000000001</v>
      </c>
      <c r="E254" t="n">
        <v>10.14</v>
      </c>
      <c r="F254" t="n">
        <v>7.19</v>
      </c>
      <c r="G254" t="n">
        <v>53.93</v>
      </c>
      <c r="H254" t="n">
        <v>0.71</v>
      </c>
      <c r="I254" t="n">
        <v>8</v>
      </c>
      <c r="J254" t="n">
        <v>226.58</v>
      </c>
      <c r="K254" t="n">
        <v>56.13</v>
      </c>
      <c r="L254" t="n">
        <v>9</v>
      </c>
      <c r="M254" t="n">
        <v>6</v>
      </c>
      <c r="N254" t="n">
        <v>51.45</v>
      </c>
      <c r="O254" t="n">
        <v>28179.08</v>
      </c>
      <c r="P254" t="n">
        <v>86.11</v>
      </c>
      <c r="Q254" t="n">
        <v>605.84</v>
      </c>
      <c r="R254" t="n">
        <v>28.37</v>
      </c>
      <c r="S254" t="n">
        <v>21.88</v>
      </c>
      <c r="T254" t="n">
        <v>2220.06</v>
      </c>
      <c r="U254" t="n">
        <v>0.77</v>
      </c>
      <c r="V254" t="n">
        <v>0.86</v>
      </c>
      <c r="W254" t="n">
        <v>1</v>
      </c>
      <c r="X254" t="n">
        <v>0.13</v>
      </c>
      <c r="Y254" t="n">
        <v>1</v>
      </c>
      <c r="Z254" t="n">
        <v>10</v>
      </c>
    </row>
    <row r="255">
      <c r="A255" t="n">
        <v>33</v>
      </c>
      <c r="B255" t="n">
        <v>110</v>
      </c>
      <c r="C255" t="inlineStr">
        <is>
          <t xml:space="preserve">CONCLUIDO	</t>
        </is>
      </c>
      <c r="D255" t="n">
        <v>9.867100000000001</v>
      </c>
      <c r="E255" t="n">
        <v>10.13</v>
      </c>
      <c r="F255" t="n">
        <v>7.18</v>
      </c>
      <c r="G255" t="n">
        <v>53.88</v>
      </c>
      <c r="H255" t="n">
        <v>0.72</v>
      </c>
      <c r="I255" t="n">
        <v>8</v>
      </c>
      <c r="J255" t="n">
        <v>227</v>
      </c>
      <c r="K255" t="n">
        <v>56.13</v>
      </c>
      <c r="L255" t="n">
        <v>9.25</v>
      </c>
      <c r="M255" t="n">
        <v>6</v>
      </c>
      <c r="N255" t="n">
        <v>51.62</v>
      </c>
      <c r="O255" t="n">
        <v>28230.92</v>
      </c>
      <c r="P255" t="n">
        <v>85.23</v>
      </c>
      <c r="Q255" t="n">
        <v>605.87</v>
      </c>
      <c r="R255" t="n">
        <v>28.07</v>
      </c>
      <c r="S255" t="n">
        <v>21.88</v>
      </c>
      <c r="T255" t="n">
        <v>2070.75</v>
      </c>
      <c r="U255" t="n">
        <v>0.78</v>
      </c>
      <c r="V255" t="n">
        <v>0.86</v>
      </c>
      <c r="W255" t="n">
        <v>1</v>
      </c>
      <c r="X255" t="n">
        <v>0.13</v>
      </c>
      <c r="Y255" t="n">
        <v>1</v>
      </c>
      <c r="Z255" t="n">
        <v>10</v>
      </c>
    </row>
    <row r="256">
      <c r="A256" t="n">
        <v>34</v>
      </c>
      <c r="B256" t="n">
        <v>110</v>
      </c>
      <c r="C256" t="inlineStr">
        <is>
          <t xml:space="preserve">CONCLUIDO	</t>
        </is>
      </c>
      <c r="D256" t="n">
        <v>9.856299999999999</v>
      </c>
      <c r="E256" t="n">
        <v>10.15</v>
      </c>
      <c r="F256" t="n">
        <v>7.2</v>
      </c>
      <c r="G256" t="n">
        <v>53.96</v>
      </c>
      <c r="H256" t="n">
        <v>0.74</v>
      </c>
      <c r="I256" t="n">
        <v>8</v>
      </c>
      <c r="J256" t="n">
        <v>227.42</v>
      </c>
      <c r="K256" t="n">
        <v>56.13</v>
      </c>
      <c r="L256" t="n">
        <v>9.5</v>
      </c>
      <c r="M256" t="n">
        <v>5</v>
      </c>
      <c r="N256" t="n">
        <v>51.8</v>
      </c>
      <c r="O256" t="n">
        <v>28282.83</v>
      </c>
      <c r="P256" t="n">
        <v>83.97</v>
      </c>
      <c r="Q256" t="n">
        <v>605.84</v>
      </c>
      <c r="R256" t="n">
        <v>28.42</v>
      </c>
      <c r="S256" t="n">
        <v>21.88</v>
      </c>
      <c r="T256" t="n">
        <v>2248.14</v>
      </c>
      <c r="U256" t="n">
        <v>0.77</v>
      </c>
      <c r="V256" t="n">
        <v>0.86</v>
      </c>
      <c r="W256" t="n">
        <v>1</v>
      </c>
      <c r="X256" t="n">
        <v>0.14</v>
      </c>
      <c r="Y256" t="n">
        <v>1</v>
      </c>
      <c r="Z256" t="n">
        <v>10</v>
      </c>
    </row>
    <row r="257">
      <c r="A257" t="n">
        <v>35</v>
      </c>
      <c r="B257" t="n">
        <v>110</v>
      </c>
      <c r="C257" t="inlineStr">
        <is>
          <t xml:space="preserve">CONCLUIDO	</t>
        </is>
      </c>
      <c r="D257" t="n">
        <v>9.8544</v>
      </c>
      <c r="E257" t="n">
        <v>10.15</v>
      </c>
      <c r="F257" t="n">
        <v>7.2</v>
      </c>
      <c r="G257" t="n">
        <v>53.98</v>
      </c>
      <c r="H257" t="n">
        <v>0.76</v>
      </c>
      <c r="I257" t="n">
        <v>8</v>
      </c>
      <c r="J257" t="n">
        <v>227.84</v>
      </c>
      <c r="K257" t="n">
        <v>56.13</v>
      </c>
      <c r="L257" t="n">
        <v>9.75</v>
      </c>
      <c r="M257" t="n">
        <v>5</v>
      </c>
      <c r="N257" t="n">
        <v>51.97</v>
      </c>
      <c r="O257" t="n">
        <v>28334.8</v>
      </c>
      <c r="P257" t="n">
        <v>82.52</v>
      </c>
      <c r="Q257" t="n">
        <v>605.84</v>
      </c>
      <c r="R257" t="n">
        <v>28.42</v>
      </c>
      <c r="S257" t="n">
        <v>21.88</v>
      </c>
      <c r="T257" t="n">
        <v>2246.25</v>
      </c>
      <c r="U257" t="n">
        <v>0.77</v>
      </c>
      <c r="V257" t="n">
        <v>0.86</v>
      </c>
      <c r="W257" t="n">
        <v>1</v>
      </c>
      <c r="X257" t="n">
        <v>0.14</v>
      </c>
      <c r="Y257" t="n">
        <v>1</v>
      </c>
      <c r="Z257" t="n">
        <v>10</v>
      </c>
    </row>
    <row r="258">
      <c r="A258" t="n">
        <v>36</v>
      </c>
      <c r="B258" t="n">
        <v>110</v>
      </c>
      <c r="C258" t="inlineStr">
        <is>
          <t xml:space="preserve">CONCLUIDO	</t>
        </is>
      </c>
      <c r="D258" t="n">
        <v>9.9152</v>
      </c>
      <c r="E258" t="n">
        <v>10.09</v>
      </c>
      <c r="F258" t="n">
        <v>7.18</v>
      </c>
      <c r="G258" t="n">
        <v>61.52</v>
      </c>
      <c r="H258" t="n">
        <v>0.78</v>
      </c>
      <c r="I258" t="n">
        <v>7</v>
      </c>
      <c r="J258" t="n">
        <v>228.27</v>
      </c>
      <c r="K258" t="n">
        <v>56.13</v>
      </c>
      <c r="L258" t="n">
        <v>10</v>
      </c>
      <c r="M258" t="n">
        <v>3</v>
      </c>
      <c r="N258" t="n">
        <v>52.14</v>
      </c>
      <c r="O258" t="n">
        <v>28386.82</v>
      </c>
      <c r="P258" t="n">
        <v>82.14</v>
      </c>
      <c r="Q258" t="n">
        <v>605.88</v>
      </c>
      <c r="R258" t="n">
        <v>27.85</v>
      </c>
      <c r="S258" t="n">
        <v>21.88</v>
      </c>
      <c r="T258" t="n">
        <v>1966.81</v>
      </c>
      <c r="U258" t="n">
        <v>0.79</v>
      </c>
      <c r="V258" t="n">
        <v>0.86</v>
      </c>
      <c r="W258" t="n">
        <v>1</v>
      </c>
      <c r="X258" t="n">
        <v>0.12</v>
      </c>
      <c r="Y258" t="n">
        <v>1</v>
      </c>
      <c r="Z258" t="n">
        <v>10</v>
      </c>
    </row>
    <row r="259">
      <c r="A259" t="n">
        <v>37</v>
      </c>
      <c r="B259" t="n">
        <v>110</v>
      </c>
      <c r="C259" t="inlineStr">
        <is>
          <t xml:space="preserve">CONCLUIDO	</t>
        </is>
      </c>
      <c r="D259" t="n">
        <v>9.9122</v>
      </c>
      <c r="E259" t="n">
        <v>10.09</v>
      </c>
      <c r="F259" t="n">
        <v>7.18</v>
      </c>
      <c r="G259" t="n">
        <v>61.55</v>
      </c>
      <c r="H259" t="n">
        <v>0.8</v>
      </c>
      <c r="I259" t="n">
        <v>7</v>
      </c>
      <c r="J259" t="n">
        <v>228.69</v>
      </c>
      <c r="K259" t="n">
        <v>56.13</v>
      </c>
      <c r="L259" t="n">
        <v>10.25</v>
      </c>
      <c r="M259" t="n">
        <v>2</v>
      </c>
      <c r="N259" t="n">
        <v>52.31</v>
      </c>
      <c r="O259" t="n">
        <v>28438.91</v>
      </c>
      <c r="P259" t="n">
        <v>81.92</v>
      </c>
      <c r="Q259" t="n">
        <v>605.84</v>
      </c>
      <c r="R259" t="n">
        <v>27.83</v>
      </c>
      <c r="S259" t="n">
        <v>21.88</v>
      </c>
      <c r="T259" t="n">
        <v>1957.79</v>
      </c>
      <c r="U259" t="n">
        <v>0.79</v>
      </c>
      <c r="V259" t="n">
        <v>0.86</v>
      </c>
      <c r="W259" t="n">
        <v>1.01</v>
      </c>
      <c r="X259" t="n">
        <v>0.12</v>
      </c>
      <c r="Y259" t="n">
        <v>1</v>
      </c>
      <c r="Z259" t="n">
        <v>10</v>
      </c>
    </row>
    <row r="260">
      <c r="A260" t="n">
        <v>38</v>
      </c>
      <c r="B260" t="n">
        <v>110</v>
      </c>
      <c r="C260" t="inlineStr">
        <is>
          <t xml:space="preserve">CONCLUIDO	</t>
        </is>
      </c>
      <c r="D260" t="n">
        <v>9.9133</v>
      </c>
      <c r="E260" t="n">
        <v>10.09</v>
      </c>
      <c r="F260" t="n">
        <v>7.18</v>
      </c>
      <c r="G260" t="n">
        <v>61.54</v>
      </c>
      <c r="H260" t="n">
        <v>0.8100000000000001</v>
      </c>
      <c r="I260" t="n">
        <v>7</v>
      </c>
      <c r="J260" t="n">
        <v>229.11</v>
      </c>
      <c r="K260" t="n">
        <v>56.13</v>
      </c>
      <c r="L260" t="n">
        <v>10.5</v>
      </c>
      <c r="M260" t="n">
        <v>3</v>
      </c>
      <c r="N260" t="n">
        <v>52.48</v>
      </c>
      <c r="O260" t="n">
        <v>28491.06</v>
      </c>
      <c r="P260" t="n">
        <v>82.73999999999999</v>
      </c>
      <c r="Q260" t="n">
        <v>605.91</v>
      </c>
      <c r="R260" t="n">
        <v>27.87</v>
      </c>
      <c r="S260" t="n">
        <v>21.88</v>
      </c>
      <c r="T260" t="n">
        <v>1978</v>
      </c>
      <c r="U260" t="n">
        <v>0.79</v>
      </c>
      <c r="V260" t="n">
        <v>0.86</v>
      </c>
      <c r="W260" t="n">
        <v>1</v>
      </c>
      <c r="X260" t="n">
        <v>0.12</v>
      </c>
      <c r="Y260" t="n">
        <v>1</v>
      </c>
      <c r="Z260" t="n">
        <v>10</v>
      </c>
    </row>
    <row r="261">
      <c r="A261" t="n">
        <v>39</v>
      </c>
      <c r="B261" t="n">
        <v>110</v>
      </c>
      <c r="C261" t="inlineStr">
        <is>
          <t xml:space="preserve">CONCLUIDO	</t>
        </is>
      </c>
      <c r="D261" t="n">
        <v>9.9062</v>
      </c>
      <c r="E261" t="n">
        <v>10.09</v>
      </c>
      <c r="F261" t="n">
        <v>7.19</v>
      </c>
      <c r="G261" t="n">
        <v>61.6</v>
      </c>
      <c r="H261" t="n">
        <v>0.83</v>
      </c>
      <c r="I261" t="n">
        <v>7</v>
      </c>
      <c r="J261" t="n">
        <v>229.53</v>
      </c>
      <c r="K261" t="n">
        <v>56.13</v>
      </c>
      <c r="L261" t="n">
        <v>10.75</v>
      </c>
      <c r="M261" t="n">
        <v>1</v>
      </c>
      <c r="N261" t="n">
        <v>52.66</v>
      </c>
      <c r="O261" t="n">
        <v>28543.27</v>
      </c>
      <c r="P261" t="n">
        <v>82.84999999999999</v>
      </c>
      <c r="Q261" t="n">
        <v>605.84</v>
      </c>
      <c r="R261" t="n">
        <v>27.95</v>
      </c>
      <c r="S261" t="n">
        <v>21.88</v>
      </c>
      <c r="T261" t="n">
        <v>2018.25</v>
      </c>
      <c r="U261" t="n">
        <v>0.78</v>
      </c>
      <c r="V261" t="n">
        <v>0.86</v>
      </c>
      <c r="W261" t="n">
        <v>1.01</v>
      </c>
      <c r="X261" t="n">
        <v>0.13</v>
      </c>
      <c r="Y261" t="n">
        <v>1</v>
      </c>
      <c r="Z261" t="n">
        <v>10</v>
      </c>
    </row>
    <row r="262">
      <c r="A262" t="n">
        <v>40</v>
      </c>
      <c r="B262" t="n">
        <v>110</v>
      </c>
      <c r="C262" t="inlineStr">
        <is>
          <t xml:space="preserve">CONCLUIDO	</t>
        </is>
      </c>
      <c r="D262" t="n">
        <v>9.9032</v>
      </c>
      <c r="E262" t="n">
        <v>10.1</v>
      </c>
      <c r="F262" t="n">
        <v>7.19</v>
      </c>
      <c r="G262" t="n">
        <v>61.62</v>
      </c>
      <c r="H262" t="n">
        <v>0.85</v>
      </c>
      <c r="I262" t="n">
        <v>7</v>
      </c>
      <c r="J262" t="n">
        <v>229.96</v>
      </c>
      <c r="K262" t="n">
        <v>56.13</v>
      </c>
      <c r="L262" t="n">
        <v>11</v>
      </c>
      <c r="M262" t="n">
        <v>0</v>
      </c>
      <c r="N262" t="n">
        <v>52.83</v>
      </c>
      <c r="O262" t="n">
        <v>28595.54</v>
      </c>
      <c r="P262" t="n">
        <v>83.01000000000001</v>
      </c>
      <c r="Q262" t="n">
        <v>605.88</v>
      </c>
      <c r="R262" t="n">
        <v>28.02</v>
      </c>
      <c r="S262" t="n">
        <v>21.88</v>
      </c>
      <c r="T262" t="n">
        <v>2050.13</v>
      </c>
      <c r="U262" t="n">
        <v>0.78</v>
      </c>
      <c r="V262" t="n">
        <v>0.86</v>
      </c>
      <c r="W262" t="n">
        <v>1.01</v>
      </c>
      <c r="X262" t="n">
        <v>0.13</v>
      </c>
      <c r="Y262" t="n">
        <v>1</v>
      </c>
      <c r="Z262" t="n">
        <v>10</v>
      </c>
    </row>
    <row r="263">
      <c r="A263" t="n">
        <v>0</v>
      </c>
      <c r="B263" t="n">
        <v>150</v>
      </c>
      <c r="C263" t="inlineStr">
        <is>
          <t xml:space="preserve">CONCLUIDO	</t>
        </is>
      </c>
      <c r="D263" t="n">
        <v>5.0659</v>
      </c>
      <c r="E263" t="n">
        <v>19.74</v>
      </c>
      <c r="F263" t="n">
        <v>9.69</v>
      </c>
      <c r="G263" t="n">
        <v>4.58</v>
      </c>
      <c r="H263" t="n">
        <v>0.06</v>
      </c>
      <c r="I263" t="n">
        <v>127</v>
      </c>
      <c r="J263" t="n">
        <v>296.65</v>
      </c>
      <c r="K263" t="n">
        <v>61.82</v>
      </c>
      <c r="L263" t="n">
        <v>1</v>
      </c>
      <c r="M263" t="n">
        <v>125</v>
      </c>
      <c r="N263" t="n">
        <v>83.83</v>
      </c>
      <c r="O263" t="n">
        <v>36821.52</v>
      </c>
      <c r="P263" t="n">
        <v>175.52</v>
      </c>
      <c r="Q263" t="n">
        <v>606.11</v>
      </c>
      <c r="R263" t="n">
        <v>106.09</v>
      </c>
      <c r="S263" t="n">
        <v>21.88</v>
      </c>
      <c r="T263" t="n">
        <v>40485.25</v>
      </c>
      <c r="U263" t="n">
        <v>0.21</v>
      </c>
      <c r="V263" t="n">
        <v>0.64</v>
      </c>
      <c r="W263" t="n">
        <v>1.2</v>
      </c>
      <c r="X263" t="n">
        <v>2.63</v>
      </c>
      <c r="Y263" t="n">
        <v>1</v>
      </c>
      <c r="Z263" t="n">
        <v>10</v>
      </c>
    </row>
    <row r="264">
      <c r="A264" t="n">
        <v>1</v>
      </c>
      <c r="B264" t="n">
        <v>150</v>
      </c>
      <c r="C264" t="inlineStr">
        <is>
          <t xml:space="preserve">CONCLUIDO	</t>
        </is>
      </c>
      <c r="D264" t="n">
        <v>5.8131</v>
      </c>
      <c r="E264" t="n">
        <v>17.2</v>
      </c>
      <c r="F264" t="n">
        <v>8.98</v>
      </c>
      <c r="G264" t="n">
        <v>5.73</v>
      </c>
      <c r="H264" t="n">
        <v>0.07000000000000001</v>
      </c>
      <c r="I264" t="n">
        <v>94</v>
      </c>
      <c r="J264" t="n">
        <v>297.17</v>
      </c>
      <c r="K264" t="n">
        <v>61.82</v>
      </c>
      <c r="L264" t="n">
        <v>1.25</v>
      </c>
      <c r="M264" t="n">
        <v>92</v>
      </c>
      <c r="N264" t="n">
        <v>84.09999999999999</v>
      </c>
      <c r="O264" t="n">
        <v>36885.7</v>
      </c>
      <c r="P264" t="n">
        <v>162.31</v>
      </c>
      <c r="Q264" t="n">
        <v>606.02</v>
      </c>
      <c r="R264" t="n">
        <v>84.04000000000001</v>
      </c>
      <c r="S264" t="n">
        <v>21.88</v>
      </c>
      <c r="T264" t="n">
        <v>29628.56</v>
      </c>
      <c r="U264" t="n">
        <v>0.26</v>
      </c>
      <c r="V264" t="n">
        <v>0.6899999999999999</v>
      </c>
      <c r="W264" t="n">
        <v>1.15</v>
      </c>
      <c r="X264" t="n">
        <v>1.92</v>
      </c>
      <c r="Y264" t="n">
        <v>1</v>
      </c>
      <c r="Z264" t="n">
        <v>10</v>
      </c>
    </row>
    <row r="265">
      <c r="A265" t="n">
        <v>2</v>
      </c>
      <c r="B265" t="n">
        <v>150</v>
      </c>
      <c r="C265" t="inlineStr">
        <is>
          <t xml:space="preserve">CONCLUIDO	</t>
        </is>
      </c>
      <c r="D265" t="n">
        <v>6.3571</v>
      </c>
      <c r="E265" t="n">
        <v>15.73</v>
      </c>
      <c r="F265" t="n">
        <v>8.57</v>
      </c>
      <c r="G265" t="n">
        <v>6.85</v>
      </c>
      <c r="H265" t="n">
        <v>0.09</v>
      </c>
      <c r="I265" t="n">
        <v>75</v>
      </c>
      <c r="J265" t="n">
        <v>297.7</v>
      </c>
      <c r="K265" t="n">
        <v>61.82</v>
      </c>
      <c r="L265" t="n">
        <v>1.5</v>
      </c>
      <c r="M265" t="n">
        <v>73</v>
      </c>
      <c r="N265" t="n">
        <v>84.37</v>
      </c>
      <c r="O265" t="n">
        <v>36949.99</v>
      </c>
      <c r="P265" t="n">
        <v>154.41</v>
      </c>
      <c r="Q265" t="n">
        <v>606.11</v>
      </c>
      <c r="R265" t="n">
        <v>71.16</v>
      </c>
      <c r="S265" t="n">
        <v>21.88</v>
      </c>
      <c r="T265" t="n">
        <v>23283.84</v>
      </c>
      <c r="U265" t="n">
        <v>0.31</v>
      </c>
      <c r="V265" t="n">
        <v>0.72</v>
      </c>
      <c r="W265" t="n">
        <v>1.11</v>
      </c>
      <c r="X265" t="n">
        <v>1.51</v>
      </c>
      <c r="Y265" t="n">
        <v>1</v>
      </c>
      <c r="Z265" t="n">
        <v>10</v>
      </c>
    </row>
    <row r="266">
      <c r="A266" t="n">
        <v>3</v>
      </c>
      <c r="B266" t="n">
        <v>150</v>
      </c>
      <c r="C266" t="inlineStr">
        <is>
          <t xml:space="preserve">CONCLUIDO	</t>
        </is>
      </c>
      <c r="D266" t="n">
        <v>6.785</v>
      </c>
      <c r="E266" t="n">
        <v>14.74</v>
      </c>
      <c r="F266" t="n">
        <v>8.300000000000001</v>
      </c>
      <c r="G266" t="n">
        <v>8.029999999999999</v>
      </c>
      <c r="H266" t="n">
        <v>0.1</v>
      </c>
      <c r="I266" t="n">
        <v>62</v>
      </c>
      <c r="J266" t="n">
        <v>298.22</v>
      </c>
      <c r="K266" t="n">
        <v>61.82</v>
      </c>
      <c r="L266" t="n">
        <v>1.75</v>
      </c>
      <c r="M266" t="n">
        <v>60</v>
      </c>
      <c r="N266" t="n">
        <v>84.65000000000001</v>
      </c>
      <c r="O266" t="n">
        <v>37014.39</v>
      </c>
      <c r="P266" t="n">
        <v>149.17</v>
      </c>
      <c r="Q266" t="n">
        <v>605.9299999999999</v>
      </c>
      <c r="R266" t="n">
        <v>62.45</v>
      </c>
      <c r="S266" t="n">
        <v>21.88</v>
      </c>
      <c r="T266" t="n">
        <v>18992.66</v>
      </c>
      <c r="U266" t="n">
        <v>0.35</v>
      </c>
      <c r="V266" t="n">
        <v>0.75</v>
      </c>
      <c r="W266" t="n">
        <v>1.1</v>
      </c>
      <c r="X266" t="n">
        <v>1.24</v>
      </c>
      <c r="Y266" t="n">
        <v>1</v>
      </c>
      <c r="Z266" t="n">
        <v>10</v>
      </c>
    </row>
    <row r="267">
      <c r="A267" t="n">
        <v>4</v>
      </c>
      <c r="B267" t="n">
        <v>150</v>
      </c>
      <c r="C267" t="inlineStr">
        <is>
          <t xml:space="preserve">CONCLUIDO	</t>
        </is>
      </c>
      <c r="D267" t="n">
        <v>7.0796</v>
      </c>
      <c r="E267" t="n">
        <v>14.12</v>
      </c>
      <c r="F267" t="n">
        <v>8.130000000000001</v>
      </c>
      <c r="G267" t="n">
        <v>9.029999999999999</v>
      </c>
      <c r="H267" t="n">
        <v>0.12</v>
      </c>
      <c r="I267" t="n">
        <v>54</v>
      </c>
      <c r="J267" t="n">
        <v>298.74</v>
      </c>
      <c r="K267" t="n">
        <v>61.82</v>
      </c>
      <c r="L267" t="n">
        <v>2</v>
      </c>
      <c r="M267" t="n">
        <v>52</v>
      </c>
      <c r="N267" t="n">
        <v>84.92</v>
      </c>
      <c r="O267" t="n">
        <v>37078.91</v>
      </c>
      <c r="P267" t="n">
        <v>145.79</v>
      </c>
      <c r="Q267" t="n">
        <v>605.88</v>
      </c>
      <c r="R267" t="n">
        <v>57.5</v>
      </c>
      <c r="S267" t="n">
        <v>21.88</v>
      </c>
      <c r="T267" t="n">
        <v>16555.82</v>
      </c>
      <c r="U267" t="n">
        <v>0.38</v>
      </c>
      <c r="V267" t="n">
        <v>0.76</v>
      </c>
      <c r="W267" t="n">
        <v>1.08</v>
      </c>
      <c r="X267" t="n">
        <v>1.07</v>
      </c>
      <c r="Y267" t="n">
        <v>1</v>
      </c>
      <c r="Z267" t="n">
        <v>10</v>
      </c>
    </row>
    <row r="268">
      <c r="A268" t="n">
        <v>5</v>
      </c>
      <c r="B268" t="n">
        <v>150</v>
      </c>
      <c r="C268" t="inlineStr">
        <is>
          <t xml:space="preserve">CONCLUIDO	</t>
        </is>
      </c>
      <c r="D268" t="n">
        <v>7.3567</v>
      </c>
      <c r="E268" t="n">
        <v>13.59</v>
      </c>
      <c r="F268" t="n">
        <v>7.98</v>
      </c>
      <c r="G268" t="n">
        <v>10.19</v>
      </c>
      <c r="H268" t="n">
        <v>0.13</v>
      </c>
      <c r="I268" t="n">
        <v>47</v>
      </c>
      <c r="J268" t="n">
        <v>299.26</v>
      </c>
      <c r="K268" t="n">
        <v>61.82</v>
      </c>
      <c r="L268" t="n">
        <v>2.25</v>
      </c>
      <c r="M268" t="n">
        <v>45</v>
      </c>
      <c r="N268" t="n">
        <v>85.19</v>
      </c>
      <c r="O268" t="n">
        <v>37143.54</v>
      </c>
      <c r="P268" t="n">
        <v>142.86</v>
      </c>
      <c r="Q268" t="n">
        <v>605.99</v>
      </c>
      <c r="R268" t="n">
        <v>53.22</v>
      </c>
      <c r="S268" t="n">
        <v>21.88</v>
      </c>
      <c r="T268" t="n">
        <v>14451.29</v>
      </c>
      <c r="U268" t="n">
        <v>0.41</v>
      </c>
      <c r="V268" t="n">
        <v>0.77</v>
      </c>
      <c r="W268" t="n">
        <v>1.06</v>
      </c>
      <c r="X268" t="n">
        <v>0.93</v>
      </c>
      <c r="Y268" t="n">
        <v>1</v>
      </c>
      <c r="Z268" t="n">
        <v>10</v>
      </c>
    </row>
    <row r="269">
      <c r="A269" t="n">
        <v>6</v>
      </c>
      <c r="B269" t="n">
        <v>150</v>
      </c>
      <c r="C269" t="inlineStr">
        <is>
          <t xml:space="preserve">CONCLUIDO	</t>
        </is>
      </c>
      <c r="D269" t="n">
        <v>7.5683</v>
      </c>
      <c r="E269" t="n">
        <v>13.21</v>
      </c>
      <c r="F269" t="n">
        <v>7.88</v>
      </c>
      <c r="G269" t="n">
        <v>11.26</v>
      </c>
      <c r="H269" t="n">
        <v>0.15</v>
      </c>
      <c r="I269" t="n">
        <v>42</v>
      </c>
      <c r="J269" t="n">
        <v>299.79</v>
      </c>
      <c r="K269" t="n">
        <v>61.82</v>
      </c>
      <c r="L269" t="n">
        <v>2.5</v>
      </c>
      <c r="M269" t="n">
        <v>40</v>
      </c>
      <c r="N269" t="n">
        <v>85.47</v>
      </c>
      <c r="O269" t="n">
        <v>37208.42</v>
      </c>
      <c r="P269" t="n">
        <v>140.56</v>
      </c>
      <c r="Q269" t="n">
        <v>605.89</v>
      </c>
      <c r="R269" t="n">
        <v>49.81</v>
      </c>
      <c r="S269" t="n">
        <v>21.88</v>
      </c>
      <c r="T269" t="n">
        <v>12770.77</v>
      </c>
      <c r="U269" t="n">
        <v>0.44</v>
      </c>
      <c r="V269" t="n">
        <v>0.78</v>
      </c>
      <c r="W269" t="n">
        <v>1.06</v>
      </c>
      <c r="X269" t="n">
        <v>0.82</v>
      </c>
      <c r="Y269" t="n">
        <v>1</v>
      </c>
      <c r="Z269" t="n">
        <v>10</v>
      </c>
    </row>
    <row r="270">
      <c r="A270" t="n">
        <v>7</v>
      </c>
      <c r="B270" t="n">
        <v>150</v>
      </c>
      <c r="C270" t="inlineStr">
        <is>
          <t xml:space="preserve">CONCLUIDO	</t>
        </is>
      </c>
      <c r="D270" t="n">
        <v>7.7408</v>
      </c>
      <c r="E270" t="n">
        <v>12.92</v>
      </c>
      <c r="F270" t="n">
        <v>7.81</v>
      </c>
      <c r="G270" t="n">
        <v>12.33</v>
      </c>
      <c r="H270" t="n">
        <v>0.16</v>
      </c>
      <c r="I270" t="n">
        <v>38</v>
      </c>
      <c r="J270" t="n">
        <v>300.32</v>
      </c>
      <c r="K270" t="n">
        <v>61.82</v>
      </c>
      <c r="L270" t="n">
        <v>2.75</v>
      </c>
      <c r="M270" t="n">
        <v>36</v>
      </c>
      <c r="N270" t="n">
        <v>85.73999999999999</v>
      </c>
      <c r="O270" t="n">
        <v>37273.29</v>
      </c>
      <c r="P270" t="n">
        <v>139.08</v>
      </c>
      <c r="Q270" t="n">
        <v>605.85</v>
      </c>
      <c r="R270" t="n">
        <v>47.37</v>
      </c>
      <c r="S270" t="n">
        <v>21.88</v>
      </c>
      <c r="T270" t="n">
        <v>11571.01</v>
      </c>
      <c r="U270" t="n">
        <v>0.46</v>
      </c>
      <c r="V270" t="n">
        <v>0.79</v>
      </c>
      <c r="W270" t="n">
        <v>1.06</v>
      </c>
      <c r="X270" t="n">
        <v>0.75</v>
      </c>
      <c r="Y270" t="n">
        <v>1</v>
      </c>
      <c r="Z270" t="n">
        <v>10</v>
      </c>
    </row>
    <row r="271">
      <c r="A271" t="n">
        <v>8</v>
      </c>
      <c r="B271" t="n">
        <v>150</v>
      </c>
      <c r="C271" t="inlineStr">
        <is>
          <t xml:space="preserve">CONCLUIDO	</t>
        </is>
      </c>
      <c r="D271" t="n">
        <v>7.9325</v>
      </c>
      <c r="E271" t="n">
        <v>12.61</v>
      </c>
      <c r="F271" t="n">
        <v>7.72</v>
      </c>
      <c r="G271" t="n">
        <v>13.62</v>
      </c>
      <c r="H271" t="n">
        <v>0.18</v>
      </c>
      <c r="I271" t="n">
        <v>34</v>
      </c>
      <c r="J271" t="n">
        <v>300.84</v>
      </c>
      <c r="K271" t="n">
        <v>61.82</v>
      </c>
      <c r="L271" t="n">
        <v>3</v>
      </c>
      <c r="M271" t="n">
        <v>32</v>
      </c>
      <c r="N271" t="n">
        <v>86.02</v>
      </c>
      <c r="O271" t="n">
        <v>37338.27</v>
      </c>
      <c r="P271" t="n">
        <v>137.09</v>
      </c>
      <c r="Q271" t="n">
        <v>605.88</v>
      </c>
      <c r="R271" t="n">
        <v>44.5</v>
      </c>
      <c r="S271" t="n">
        <v>21.88</v>
      </c>
      <c r="T271" t="n">
        <v>10157.69</v>
      </c>
      <c r="U271" t="n">
        <v>0.49</v>
      </c>
      <c r="V271" t="n">
        <v>0.8</v>
      </c>
      <c r="W271" t="n">
        <v>1.05</v>
      </c>
      <c r="X271" t="n">
        <v>0.66</v>
      </c>
      <c r="Y271" t="n">
        <v>1</v>
      </c>
      <c r="Z271" t="n">
        <v>10</v>
      </c>
    </row>
    <row r="272">
      <c r="A272" t="n">
        <v>9</v>
      </c>
      <c r="B272" t="n">
        <v>150</v>
      </c>
      <c r="C272" t="inlineStr">
        <is>
          <t xml:space="preserve">CONCLUIDO	</t>
        </is>
      </c>
      <c r="D272" t="n">
        <v>8.0783</v>
      </c>
      <c r="E272" t="n">
        <v>12.38</v>
      </c>
      <c r="F272" t="n">
        <v>7.66</v>
      </c>
      <c r="G272" t="n">
        <v>14.82</v>
      </c>
      <c r="H272" t="n">
        <v>0.19</v>
      </c>
      <c r="I272" t="n">
        <v>31</v>
      </c>
      <c r="J272" t="n">
        <v>301.37</v>
      </c>
      <c r="K272" t="n">
        <v>61.82</v>
      </c>
      <c r="L272" t="n">
        <v>3.25</v>
      </c>
      <c r="M272" t="n">
        <v>29</v>
      </c>
      <c r="N272" t="n">
        <v>86.3</v>
      </c>
      <c r="O272" t="n">
        <v>37403.38</v>
      </c>
      <c r="P272" t="n">
        <v>135.62</v>
      </c>
      <c r="Q272" t="n">
        <v>605.9400000000001</v>
      </c>
      <c r="R272" t="n">
        <v>42.88</v>
      </c>
      <c r="S272" t="n">
        <v>21.88</v>
      </c>
      <c r="T272" t="n">
        <v>9362.280000000001</v>
      </c>
      <c r="U272" t="n">
        <v>0.51</v>
      </c>
      <c r="V272" t="n">
        <v>0.8100000000000001</v>
      </c>
      <c r="W272" t="n">
        <v>1.04</v>
      </c>
      <c r="X272" t="n">
        <v>0.6</v>
      </c>
      <c r="Y272" t="n">
        <v>1</v>
      </c>
      <c r="Z272" t="n">
        <v>10</v>
      </c>
    </row>
    <row r="273">
      <c r="A273" t="n">
        <v>10</v>
      </c>
      <c r="B273" t="n">
        <v>150</v>
      </c>
      <c r="C273" t="inlineStr">
        <is>
          <t xml:space="preserve">CONCLUIDO	</t>
        </is>
      </c>
      <c r="D273" t="n">
        <v>8.1677</v>
      </c>
      <c r="E273" t="n">
        <v>12.24</v>
      </c>
      <c r="F273" t="n">
        <v>7.63</v>
      </c>
      <c r="G273" t="n">
        <v>15.8</v>
      </c>
      <c r="H273" t="n">
        <v>0.21</v>
      </c>
      <c r="I273" t="n">
        <v>29</v>
      </c>
      <c r="J273" t="n">
        <v>301.9</v>
      </c>
      <c r="K273" t="n">
        <v>61.82</v>
      </c>
      <c r="L273" t="n">
        <v>3.5</v>
      </c>
      <c r="M273" t="n">
        <v>27</v>
      </c>
      <c r="N273" t="n">
        <v>86.58</v>
      </c>
      <c r="O273" t="n">
        <v>37468.6</v>
      </c>
      <c r="P273" t="n">
        <v>134.88</v>
      </c>
      <c r="Q273" t="n">
        <v>605.92</v>
      </c>
      <c r="R273" t="n">
        <v>42.09</v>
      </c>
      <c r="S273" t="n">
        <v>21.88</v>
      </c>
      <c r="T273" t="n">
        <v>8976.5</v>
      </c>
      <c r="U273" t="n">
        <v>0.52</v>
      </c>
      <c r="V273" t="n">
        <v>0.8100000000000001</v>
      </c>
      <c r="W273" t="n">
        <v>1.04</v>
      </c>
      <c r="X273" t="n">
        <v>0.58</v>
      </c>
      <c r="Y273" t="n">
        <v>1</v>
      </c>
      <c r="Z273" t="n">
        <v>10</v>
      </c>
    </row>
    <row r="274">
      <c r="A274" t="n">
        <v>11</v>
      </c>
      <c r="B274" t="n">
        <v>150</v>
      </c>
      <c r="C274" t="inlineStr">
        <is>
          <t xml:space="preserve">CONCLUIDO	</t>
        </is>
      </c>
      <c r="D274" t="n">
        <v>8.2852</v>
      </c>
      <c r="E274" t="n">
        <v>12.07</v>
      </c>
      <c r="F274" t="n">
        <v>7.57</v>
      </c>
      <c r="G274" t="n">
        <v>16.83</v>
      </c>
      <c r="H274" t="n">
        <v>0.22</v>
      </c>
      <c r="I274" t="n">
        <v>27</v>
      </c>
      <c r="J274" t="n">
        <v>302.43</v>
      </c>
      <c r="K274" t="n">
        <v>61.82</v>
      </c>
      <c r="L274" t="n">
        <v>3.75</v>
      </c>
      <c r="M274" t="n">
        <v>25</v>
      </c>
      <c r="N274" t="n">
        <v>86.86</v>
      </c>
      <c r="O274" t="n">
        <v>37533.94</v>
      </c>
      <c r="P274" t="n">
        <v>133.22</v>
      </c>
      <c r="Q274" t="n">
        <v>605.9400000000001</v>
      </c>
      <c r="R274" t="n">
        <v>39.95</v>
      </c>
      <c r="S274" t="n">
        <v>21.88</v>
      </c>
      <c r="T274" t="n">
        <v>7919.15</v>
      </c>
      <c r="U274" t="n">
        <v>0.55</v>
      </c>
      <c r="V274" t="n">
        <v>0.82</v>
      </c>
      <c r="W274" t="n">
        <v>1.04</v>
      </c>
      <c r="X274" t="n">
        <v>0.51</v>
      </c>
      <c r="Y274" t="n">
        <v>1</v>
      </c>
      <c r="Z274" t="n">
        <v>10</v>
      </c>
    </row>
    <row r="275">
      <c r="A275" t="n">
        <v>12</v>
      </c>
      <c r="B275" t="n">
        <v>150</v>
      </c>
      <c r="C275" t="inlineStr">
        <is>
          <t xml:space="preserve">CONCLUIDO	</t>
        </is>
      </c>
      <c r="D275" t="n">
        <v>8.377700000000001</v>
      </c>
      <c r="E275" t="n">
        <v>11.94</v>
      </c>
      <c r="F275" t="n">
        <v>7.55</v>
      </c>
      <c r="G275" t="n">
        <v>18.12</v>
      </c>
      <c r="H275" t="n">
        <v>0.24</v>
      </c>
      <c r="I275" t="n">
        <v>25</v>
      </c>
      <c r="J275" t="n">
        <v>302.96</v>
      </c>
      <c r="K275" t="n">
        <v>61.82</v>
      </c>
      <c r="L275" t="n">
        <v>4</v>
      </c>
      <c r="M275" t="n">
        <v>23</v>
      </c>
      <c r="N275" t="n">
        <v>87.14</v>
      </c>
      <c r="O275" t="n">
        <v>37599.4</v>
      </c>
      <c r="P275" t="n">
        <v>132.78</v>
      </c>
      <c r="Q275" t="n">
        <v>605.84</v>
      </c>
      <c r="R275" t="n">
        <v>39.4</v>
      </c>
      <c r="S275" t="n">
        <v>21.88</v>
      </c>
      <c r="T275" t="n">
        <v>7651.59</v>
      </c>
      <c r="U275" t="n">
        <v>0.5600000000000001</v>
      </c>
      <c r="V275" t="n">
        <v>0.82</v>
      </c>
      <c r="W275" t="n">
        <v>1.03</v>
      </c>
      <c r="X275" t="n">
        <v>0.49</v>
      </c>
      <c r="Y275" t="n">
        <v>1</v>
      </c>
      <c r="Z275" t="n">
        <v>10</v>
      </c>
    </row>
    <row r="276">
      <c r="A276" t="n">
        <v>13</v>
      </c>
      <c r="B276" t="n">
        <v>150</v>
      </c>
      <c r="C276" t="inlineStr">
        <is>
          <t xml:space="preserve">CONCLUIDO	</t>
        </is>
      </c>
      <c r="D276" t="n">
        <v>8.4335</v>
      </c>
      <c r="E276" t="n">
        <v>11.86</v>
      </c>
      <c r="F276" t="n">
        <v>7.53</v>
      </c>
      <c r="G276" t="n">
        <v>18.82</v>
      </c>
      <c r="H276" t="n">
        <v>0.25</v>
      </c>
      <c r="I276" t="n">
        <v>24</v>
      </c>
      <c r="J276" t="n">
        <v>303.49</v>
      </c>
      <c r="K276" t="n">
        <v>61.82</v>
      </c>
      <c r="L276" t="n">
        <v>4.25</v>
      </c>
      <c r="M276" t="n">
        <v>22</v>
      </c>
      <c r="N276" t="n">
        <v>87.42</v>
      </c>
      <c r="O276" t="n">
        <v>37664.98</v>
      </c>
      <c r="P276" t="n">
        <v>131.95</v>
      </c>
      <c r="Q276" t="n">
        <v>605.9400000000001</v>
      </c>
      <c r="R276" t="n">
        <v>38.76</v>
      </c>
      <c r="S276" t="n">
        <v>21.88</v>
      </c>
      <c r="T276" t="n">
        <v>7337.06</v>
      </c>
      <c r="U276" t="n">
        <v>0.5600000000000001</v>
      </c>
      <c r="V276" t="n">
        <v>0.82</v>
      </c>
      <c r="W276" t="n">
        <v>1.03</v>
      </c>
      <c r="X276" t="n">
        <v>0.47</v>
      </c>
      <c r="Y276" t="n">
        <v>1</v>
      </c>
      <c r="Z276" t="n">
        <v>10</v>
      </c>
    </row>
    <row r="277">
      <c r="A277" t="n">
        <v>14</v>
      </c>
      <c r="B277" t="n">
        <v>150</v>
      </c>
      <c r="C277" t="inlineStr">
        <is>
          <t xml:space="preserve">CONCLUIDO	</t>
        </is>
      </c>
      <c r="D277" t="n">
        <v>8.5549</v>
      </c>
      <c r="E277" t="n">
        <v>11.69</v>
      </c>
      <c r="F277" t="n">
        <v>7.47</v>
      </c>
      <c r="G277" t="n">
        <v>20.37</v>
      </c>
      <c r="H277" t="n">
        <v>0.26</v>
      </c>
      <c r="I277" t="n">
        <v>22</v>
      </c>
      <c r="J277" t="n">
        <v>304.03</v>
      </c>
      <c r="K277" t="n">
        <v>61.82</v>
      </c>
      <c r="L277" t="n">
        <v>4.5</v>
      </c>
      <c r="M277" t="n">
        <v>20</v>
      </c>
      <c r="N277" t="n">
        <v>87.7</v>
      </c>
      <c r="O277" t="n">
        <v>37730.68</v>
      </c>
      <c r="P277" t="n">
        <v>130.69</v>
      </c>
      <c r="Q277" t="n">
        <v>605.84</v>
      </c>
      <c r="R277" t="n">
        <v>37.03</v>
      </c>
      <c r="S277" t="n">
        <v>21.88</v>
      </c>
      <c r="T277" t="n">
        <v>6483.72</v>
      </c>
      <c r="U277" t="n">
        <v>0.59</v>
      </c>
      <c r="V277" t="n">
        <v>0.83</v>
      </c>
      <c r="W277" t="n">
        <v>1.02</v>
      </c>
      <c r="X277" t="n">
        <v>0.41</v>
      </c>
      <c r="Y277" t="n">
        <v>1</v>
      </c>
      <c r="Z277" t="n">
        <v>10</v>
      </c>
    </row>
    <row r="278">
      <c r="A278" t="n">
        <v>15</v>
      </c>
      <c r="B278" t="n">
        <v>150</v>
      </c>
      <c r="C278" t="inlineStr">
        <is>
          <t xml:space="preserve">CONCLUIDO	</t>
        </is>
      </c>
      <c r="D278" t="n">
        <v>8.616199999999999</v>
      </c>
      <c r="E278" t="n">
        <v>11.61</v>
      </c>
      <c r="F278" t="n">
        <v>7.44</v>
      </c>
      <c r="G278" t="n">
        <v>21.26</v>
      </c>
      <c r="H278" t="n">
        <v>0.28</v>
      </c>
      <c r="I278" t="n">
        <v>21</v>
      </c>
      <c r="J278" t="n">
        <v>304.56</v>
      </c>
      <c r="K278" t="n">
        <v>61.82</v>
      </c>
      <c r="L278" t="n">
        <v>4.75</v>
      </c>
      <c r="M278" t="n">
        <v>19</v>
      </c>
      <c r="N278" t="n">
        <v>87.98999999999999</v>
      </c>
      <c r="O278" t="n">
        <v>37796.51</v>
      </c>
      <c r="P278" t="n">
        <v>129.91</v>
      </c>
      <c r="Q278" t="n">
        <v>605.87</v>
      </c>
      <c r="R278" t="n">
        <v>35.99</v>
      </c>
      <c r="S278" t="n">
        <v>21.88</v>
      </c>
      <c r="T278" t="n">
        <v>5966.32</v>
      </c>
      <c r="U278" t="n">
        <v>0.61</v>
      </c>
      <c r="V278" t="n">
        <v>0.83</v>
      </c>
      <c r="W278" t="n">
        <v>1.02</v>
      </c>
      <c r="X278" t="n">
        <v>0.38</v>
      </c>
      <c r="Y278" t="n">
        <v>1</v>
      </c>
      <c r="Z278" t="n">
        <v>10</v>
      </c>
    </row>
    <row r="279">
      <c r="A279" t="n">
        <v>16</v>
      </c>
      <c r="B279" t="n">
        <v>150</v>
      </c>
      <c r="C279" t="inlineStr">
        <is>
          <t xml:space="preserve">CONCLUIDO	</t>
        </is>
      </c>
      <c r="D279" t="n">
        <v>8.6595</v>
      </c>
      <c r="E279" t="n">
        <v>11.55</v>
      </c>
      <c r="F279" t="n">
        <v>7.44</v>
      </c>
      <c r="G279" t="n">
        <v>22.32</v>
      </c>
      <c r="H279" t="n">
        <v>0.29</v>
      </c>
      <c r="I279" t="n">
        <v>20</v>
      </c>
      <c r="J279" t="n">
        <v>305.09</v>
      </c>
      <c r="K279" t="n">
        <v>61.82</v>
      </c>
      <c r="L279" t="n">
        <v>5</v>
      </c>
      <c r="M279" t="n">
        <v>18</v>
      </c>
      <c r="N279" t="n">
        <v>88.27</v>
      </c>
      <c r="O279" t="n">
        <v>37862.45</v>
      </c>
      <c r="P279" t="n">
        <v>129.53</v>
      </c>
      <c r="Q279" t="n">
        <v>605.89</v>
      </c>
      <c r="R279" t="n">
        <v>35.89</v>
      </c>
      <c r="S279" t="n">
        <v>21.88</v>
      </c>
      <c r="T279" t="n">
        <v>5923.69</v>
      </c>
      <c r="U279" t="n">
        <v>0.61</v>
      </c>
      <c r="V279" t="n">
        <v>0.83</v>
      </c>
      <c r="W279" t="n">
        <v>1.03</v>
      </c>
      <c r="X279" t="n">
        <v>0.38</v>
      </c>
      <c r="Y279" t="n">
        <v>1</v>
      </c>
      <c r="Z279" t="n">
        <v>10</v>
      </c>
    </row>
    <row r="280">
      <c r="A280" t="n">
        <v>17</v>
      </c>
      <c r="B280" t="n">
        <v>150</v>
      </c>
      <c r="C280" t="inlineStr">
        <is>
          <t xml:space="preserve">CONCLUIDO	</t>
        </is>
      </c>
      <c r="D280" t="n">
        <v>8.7163</v>
      </c>
      <c r="E280" t="n">
        <v>11.47</v>
      </c>
      <c r="F280" t="n">
        <v>7.42</v>
      </c>
      <c r="G280" t="n">
        <v>23.43</v>
      </c>
      <c r="H280" t="n">
        <v>0.31</v>
      </c>
      <c r="I280" t="n">
        <v>19</v>
      </c>
      <c r="J280" t="n">
        <v>305.63</v>
      </c>
      <c r="K280" t="n">
        <v>61.82</v>
      </c>
      <c r="L280" t="n">
        <v>5.25</v>
      </c>
      <c r="M280" t="n">
        <v>17</v>
      </c>
      <c r="N280" t="n">
        <v>88.56</v>
      </c>
      <c r="O280" t="n">
        <v>37928.52</v>
      </c>
      <c r="P280" t="n">
        <v>128.56</v>
      </c>
      <c r="Q280" t="n">
        <v>605.85</v>
      </c>
      <c r="R280" t="n">
        <v>35.34</v>
      </c>
      <c r="S280" t="n">
        <v>21.88</v>
      </c>
      <c r="T280" t="n">
        <v>5652.43</v>
      </c>
      <c r="U280" t="n">
        <v>0.62</v>
      </c>
      <c r="V280" t="n">
        <v>0.83</v>
      </c>
      <c r="W280" t="n">
        <v>1.02</v>
      </c>
      <c r="X280" t="n">
        <v>0.36</v>
      </c>
      <c r="Y280" t="n">
        <v>1</v>
      </c>
      <c r="Z280" t="n">
        <v>10</v>
      </c>
    </row>
    <row r="281">
      <c r="A281" t="n">
        <v>18</v>
      </c>
      <c r="B281" t="n">
        <v>150</v>
      </c>
      <c r="C281" t="inlineStr">
        <is>
          <t xml:space="preserve">CONCLUIDO	</t>
        </is>
      </c>
      <c r="D281" t="n">
        <v>8.770899999999999</v>
      </c>
      <c r="E281" t="n">
        <v>11.4</v>
      </c>
      <c r="F281" t="n">
        <v>7.4</v>
      </c>
      <c r="G281" t="n">
        <v>24.68</v>
      </c>
      <c r="H281" t="n">
        <v>0.32</v>
      </c>
      <c r="I281" t="n">
        <v>18</v>
      </c>
      <c r="J281" t="n">
        <v>306.17</v>
      </c>
      <c r="K281" t="n">
        <v>61.82</v>
      </c>
      <c r="L281" t="n">
        <v>5.5</v>
      </c>
      <c r="M281" t="n">
        <v>16</v>
      </c>
      <c r="N281" t="n">
        <v>88.84</v>
      </c>
      <c r="O281" t="n">
        <v>37994.72</v>
      </c>
      <c r="P281" t="n">
        <v>127.98</v>
      </c>
      <c r="Q281" t="n">
        <v>605.84</v>
      </c>
      <c r="R281" t="n">
        <v>35.15</v>
      </c>
      <c r="S281" t="n">
        <v>21.88</v>
      </c>
      <c r="T281" t="n">
        <v>5559.99</v>
      </c>
      <c r="U281" t="n">
        <v>0.62</v>
      </c>
      <c r="V281" t="n">
        <v>0.84</v>
      </c>
      <c r="W281" t="n">
        <v>1.01</v>
      </c>
      <c r="X281" t="n">
        <v>0.35</v>
      </c>
      <c r="Y281" t="n">
        <v>1</v>
      </c>
      <c r="Z281" t="n">
        <v>10</v>
      </c>
    </row>
    <row r="282">
      <c r="A282" t="n">
        <v>19</v>
      </c>
      <c r="B282" t="n">
        <v>150</v>
      </c>
      <c r="C282" t="inlineStr">
        <is>
          <t xml:space="preserve">CONCLUIDO	</t>
        </is>
      </c>
      <c r="D282" t="n">
        <v>8.830500000000001</v>
      </c>
      <c r="E282" t="n">
        <v>11.32</v>
      </c>
      <c r="F282" t="n">
        <v>7.38</v>
      </c>
      <c r="G282" t="n">
        <v>26.06</v>
      </c>
      <c r="H282" t="n">
        <v>0.33</v>
      </c>
      <c r="I282" t="n">
        <v>17</v>
      </c>
      <c r="J282" t="n">
        <v>306.7</v>
      </c>
      <c r="K282" t="n">
        <v>61.82</v>
      </c>
      <c r="L282" t="n">
        <v>5.75</v>
      </c>
      <c r="M282" t="n">
        <v>15</v>
      </c>
      <c r="N282" t="n">
        <v>89.13</v>
      </c>
      <c r="O282" t="n">
        <v>38061.04</v>
      </c>
      <c r="P282" t="n">
        <v>127.37</v>
      </c>
      <c r="Q282" t="n">
        <v>605.85</v>
      </c>
      <c r="R282" t="n">
        <v>34.25</v>
      </c>
      <c r="S282" t="n">
        <v>21.88</v>
      </c>
      <c r="T282" t="n">
        <v>5115.81</v>
      </c>
      <c r="U282" t="n">
        <v>0.64</v>
      </c>
      <c r="V282" t="n">
        <v>0.84</v>
      </c>
      <c r="W282" t="n">
        <v>1.02</v>
      </c>
      <c r="X282" t="n">
        <v>0.33</v>
      </c>
      <c r="Y282" t="n">
        <v>1</v>
      </c>
      <c r="Z282" t="n">
        <v>10</v>
      </c>
    </row>
    <row r="283">
      <c r="A283" t="n">
        <v>20</v>
      </c>
      <c r="B283" t="n">
        <v>150</v>
      </c>
      <c r="C283" t="inlineStr">
        <is>
          <t xml:space="preserve">CONCLUIDO	</t>
        </is>
      </c>
      <c r="D283" t="n">
        <v>8.841100000000001</v>
      </c>
      <c r="E283" t="n">
        <v>11.31</v>
      </c>
      <c r="F283" t="n">
        <v>7.37</v>
      </c>
      <c r="G283" t="n">
        <v>26.01</v>
      </c>
      <c r="H283" t="n">
        <v>0.35</v>
      </c>
      <c r="I283" t="n">
        <v>17</v>
      </c>
      <c r="J283" t="n">
        <v>307.24</v>
      </c>
      <c r="K283" t="n">
        <v>61.82</v>
      </c>
      <c r="L283" t="n">
        <v>6</v>
      </c>
      <c r="M283" t="n">
        <v>15</v>
      </c>
      <c r="N283" t="n">
        <v>89.42</v>
      </c>
      <c r="O283" t="n">
        <v>38127.48</v>
      </c>
      <c r="P283" t="n">
        <v>126.92</v>
      </c>
      <c r="Q283" t="n">
        <v>605.9</v>
      </c>
      <c r="R283" t="n">
        <v>33.92</v>
      </c>
      <c r="S283" t="n">
        <v>21.88</v>
      </c>
      <c r="T283" t="n">
        <v>4952.23</v>
      </c>
      <c r="U283" t="n">
        <v>0.65</v>
      </c>
      <c r="V283" t="n">
        <v>0.84</v>
      </c>
      <c r="W283" t="n">
        <v>1.01</v>
      </c>
      <c r="X283" t="n">
        <v>0.31</v>
      </c>
      <c r="Y283" t="n">
        <v>1</v>
      </c>
      <c r="Z283" t="n">
        <v>10</v>
      </c>
    </row>
    <row r="284">
      <c r="A284" t="n">
        <v>21</v>
      </c>
      <c r="B284" t="n">
        <v>150</v>
      </c>
      <c r="C284" t="inlineStr">
        <is>
          <t xml:space="preserve">CONCLUIDO	</t>
        </is>
      </c>
      <c r="D284" t="n">
        <v>8.888199999999999</v>
      </c>
      <c r="E284" t="n">
        <v>11.25</v>
      </c>
      <c r="F284" t="n">
        <v>7.36</v>
      </c>
      <c r="G284" t="n">
        <v>27.62</v>
      </c>
      <c r="H284" t="n">
        <v>0.36</v>
      </c>
      <c r="I284" t="n">
        <v>16</v>
      </c>
      <c r="J284" t="n">
        <v>307.78</v>
      </c>
      <c r="K284" t="n">
        <v>61.82</v>
      </c>
      <c r="L284" t="n">
        <v>6.25</v>
      </c>
      <c r="M284" t="n">
        <v>14</v>
      </c>
      <c r="N284" t="n">
        <v>89.70999999999999</v>
      </c>
      <c r="O284" t="n">
        <v>38194.05</v>
      </c>
      <c r="P284" t="n">
        <v>126.43</v>
      </c>
      <c r="Q284" t="n">
        <v>605.85</v>
      </c>
      <c r="R284" t="n">
        <v>33.7</v>
      </c>
      <c r="S284" t="n">
        <v>21.88</v>
      </c>
      <c r="T284" t="n">
        <v>4845.96</v>
      </c>
      <c r="U284" t="n">
        <v>0.65</v>
      </c>
      <c r="V284" t="n">
        <v>0.84</v>
      </c>
      <c r="W284" t="n">
        <v>1.02</v>
      </c>
      <c r="X284" t="n">
        <v>0.31</v>
      </c>
      <c r="Y284" t="n">
        <v>1</v>
      </c>
      <c r="Z284" t="n">
        <v>10</v>
      </c>
    </row>
    <row r="285">
      <c r="A285" t="n">
        <v>22</v>
      </c>
      <c r="B285" t="n">
        <v>150</v>
      </c>
      <c r="C285" t="inlineStr">
        <is>
          <t xml:space="preserve">CONCLUIDO	</t>
        </is>
      </c>
      <c r="D285" t="n">
        <v>8.959199999999999</v>
      </c>
      <c r="E285" t="n">
        <v>11.16</v>
      </c>
      <c r="F285" t="n">
        <v>7.33</v>
      </c>
      <c r="G285" t="n">
        <v>29.32</v>
      </c>
      <c r="H285" t="n">
        <v>0.38</v>
      </c>
      <c r="I285" t="n">
        <v>15</v>
      </c>
      <c r="J285" t="n">
        <v>308.32</v>
      </c>
      <c r="K285" t="n">
        <v>61.82</v>
      </c>
      <c r="L285" t="n">
        <v>6.5</v>
      </c>
      <c r="M285" t="n">
        <v>13</v>
      </c>
      <c r="N285" t="n">
        <v>90</v>
      </c>
      <c r="O285" t="n">
        <v>38260.74</v>
      </c>
      <c r="P285" t="n">
        <v>125.37</v>
      </c>
      <c r="Q285" t="n">
        <v>605.84</v>
      </c>
      <c r="R285" t="n">
        <v>32.59</v>
      </c>
      <c r="S285" t="n">
        <v>21.88</v>
      </c>
      <c r="T285" t="n">
        <v>4298.58</v>
      </c>
      <c r="U285" t="n">
        <v>0.67</v>
      </c>
      <c r="V285" t="n">
        <v>0.84</v>
      </c>
      <c r="W285" t="n">
        <v>1.02</v>
      </c>
      <c r="X285" t="n">
        <v>0.27</v>
      </c>
      <c r="Y285" t="n">
        <v>1</v>
      </c>
      <c r="Z285" t="n">
        <v>10</v>
      </c>
    </row>
    <row r="286">
      <c r="A286" t="n">
        <v>23</v>
      </c>
      <c r="B286" t="n">
        <v>150</v>
      </c>
      <c r="C286" t="inlineStr">
        <is>
          <t xml:space="preserve">CONCLUIDO	</t>
        </is>
      </c>
      <c r="D286" t="n">
        <v>8.959</v>
      </c>
      <c r="E286" t="n">
        <v>11.16</v>
      </c>
      <c r="F286" t="n">
        <v>7.33</v>
      </c>
      <c r="G286" t="n">
        <v>29.33</v>
      </c>
      <c r="H286" t="n">
        <v>0.39</v>
      </c>
      <c r="I286" t="n">
        <v>15</v>
      </c>
      <c r="J286" t="n">
        <v>308.86</v>
      </c>
      <c r="K286" t="n">
        <v>61.82</v>
      </c>
      <c r="L286" t="n">
        <v>6.75</v>
      </c>
      <c r="M286" t="n">
        <v>13</v>
      </c>
      <c r="N286" t="n">
        <v>90.29000000000001</v>
      </c>
      <c r="O286" t="n">
        <v>38327.57</v>
      </c>
      <c r="P286" t="n">
        <v>124.78</v>
      </c>
      <c r="Q286" t="n">
        <v>605.88</v>
      </c>
      <c r="R286" t="n">
        <v>32.66</v>
      </c>
      <c r="S286" t="n">
        <v>21.88</v>
      </c>
      <c r="T286" t="n">
        <v>4332.69</v>
      </c>
      <c r="U286" t="n">
        <v>0.67</v>
      </c>
      <c r="V286" t="n">
        <v>0.84</v>
      </c>
      <c r="W286" t="n">
        <v>1.01</v>
      </c>
      <c r="X286" t="n">
        <v>0.27</v>
      </c>
      <c r="Y286" t="n">
        <v>1</v>
      </c>
      <c r="Z286" t="n">
        <v>10</v>
      </c>
    </row>
    <row r="287">
      <c r="A287" t="n">
        <v>24</v>
      </c>
      <c r="B287" t="n">
        <v>150</v>
      </c>
      <c r="C287" t="inlineStr">
        <is>
          <t xml:space="preserve">CONCLUIDO	</t>
        </is>
      </c>
      <c r="D287" t="n">
        <v>9.023899999999999</v>
      </c>
      <c r="E287" t="n">
        <v>11.08</v>
      </c>
      <c r="F287" t="n">
        <v>7.31</v>
      </c>
      <c r="G287" t="n">
        <v>31.31</v>
      </c>
      <c r="H287" t="n">
        <v>0.4</v>
      </c>
      <c r="I287" t="n">
        <v>14</v>
      </c>
      <c r="J287" t="n">
        <v>309.41</v>
      </c>
      <c r="K287" t="n">
        <v>61.82</v>
      </c>
      <c r="L287" t="n">
        <v>7</v>
      </c>
      <c r="M287" t="n">
        <v>12</v>
      </c>
      <c r="N287" t="n">
        <v>90.59</v>
      </c>
      <c r="O287" t="n">
        <v>38394.52</v>
      </c>
      <c r="P287" t="n">
        <v>124.25</v>
      </c>
      <c r="Q287" t="n">
        <v>605.84</v>
      </c>
      <c r="R287" t="n">
        <v>32.01</v>
      </c>
      <c r="S287" t="n">
        <v>21.88</v>
      </c>
      <c r="T287" t="n">
        <v>4009.8</v>
      </c>
      <c r="U287" t="n">
        <v>0.68</v>
      </c>
      <c r="V287" t="n">
        <v>0.85</v>
      </c>
      <c r="W287" t="n">
        <v>1.01</v>
      </c>
      <c r="X287" t="n">
        <v>0.25</v>
      </c>
      <c r="Y287" t="n">
        <v>1</v>
      </c>
      <c r="Z287" t="n">
        <v>10</v>
      </c>
    </row>
    <row r="288">
      <c r="A288" t="n">
        <v>25</v>
      </c>
      <c r="B288" t="n">
        <v>150</v>
      </c>
      <c r="C288" t="inlineStr">
        <is>
          <t xml:space="preserve">CONCLUIDO	</t>
        </is>
      </c>
      <c r="D288" t="n">
        <v>9.011699999999999</v>
      </c>
      <c r="E288" t="n">
        <v>11.1</v>
      </c>
      <c r="F288" t="n">
        <v>7.32</v>
      </c>
      <c r="G288" t="n">
        <v>31.38</v>
      </c>
      <c r="H288" t="n">
        <v>0.42</v>
      </c>
      <c r="I288" t="n">
        <v>14</v>
      </c>
      <c r="J288" t="n">
        <v>309.95</v>
      </c>
      <c r="K288" t="n">
        <v>61.82</v>
      </c>
      <c r="L288" t="n">
        <v>7.25</v>
      </c>
      <c r="M288" t="n">
        <v>12</v>
      </c>
      <c r="N288" t="n">
        <v>90.88</v>
      </c>
      <c r="O288" t="n">
        <v>38461.6</v>
      </c>
      <c r="P288" t="n">
        <v>124.4</v>
      </c>
      <c r="Q288" t="n">
        <v>605.86</v>
      </c>
      <c r="R288" t="n">
        <v>32.4</v>
      </c>
      <c r="S288" t="n">
        <v>21.88</v>
      </c>
      <c r="T288" t="n">
        <v>4206.23</v>
      </c>
      <c r="U288" t="n">
        <v>0.68</v>
      </c>
      <c r="V288" t="n">
        <v>0.84</v>
      </c>
      <c r="W288" t="n">
        <v>1.01</v>
      </c>
      <c r="X288" t="n">
        <v>0.26</v>
      </c>
      <c r="Y288" t="n">
        <v>1</v>
      </c>
      <c r="Z288" t="n">
        <v>10</v>
      </c>
    </row>
    <row r="289">
      <c r="A289" t="n">
        <v>26</v>
      </c>
      <c r="B289" t="n">
        <v>150</v>
      </c>
      <c r="C289" t="inlineStr">
        <is>
          <t xml:space="preserve">CONCLUIDO	</t>
        </is>
      </c>
      <c r="D289" t="n">
        <v>9.072800000000001</v>
      </c>
      <c r="E289" t="n">
        <v>11.02</v>
      </c>
      <c r="F289" t="n">
        <v>7.3</v>
      </c>
      <c r="G289" t="n">
        <v>33.7</v>
      </c>
      <c r="H289" t="n">
        <v>0.43</v>
      </c>
      <c r="I289" t="n">
        <v>13</v>
      </c>
      <c r="J289" t="n">
        <v>310.5</v>
      </c>
      <c r="K289" t="n">
        <v>61.82</v>
      </c>
      <c r="L289" t="n">
        <v>7.5</v>
      </c>
      <c r="M289" t="n">
        <v>11</v>
      </c>
      <c r="N289" t="n">
        <v>91.18000000000001</v>
      </c>
      <c r="O289" t="n">
        <v>38528.81</v>
      </c>
      <c r="P289" t="n">
        <v>123.35</v>
      </c>
      <c r="Q289" t="n">
        <v>605.85</v>
      </c>
      <c r="R289" t="n">
        <v>31.68</v>
      </c>
      <c r="S289" t="n">
        <v>21.88</v>
      </c>
      <c r="T289" t="n">
        <v>3851.83</v>
      </c>
      <c r="U289" t="n">
        <v>0.6899999999999999</v>
      </c>
      <c r="V289" t="n">
        <v>0.85</v>
      </c>
      <c r="W289" t="n">
        <v>1.01</v>
      </c>
      <c r="X289" t="n">
        <v>0.24</v>
      </c>
      <c r="Y289" t="n">
        <v>1</v>
      </c>
      <c r="Z289" t="n">
        <v>10</v>
      </c>
    </row>
    <row r="290">
      <c r="A290" t="n">
        <v>27</v>
      </c>
      <c r="B290" t="n">
        <v>150</v>
      </c>
      <c r="C290" t="inlineStr">
        <is>
          <t xml:space="preserve">CONCLUIDO	</t>
        </is>
      </c>
      <c r="D290" t="n">
        <v>9.0717</v>
      </c>
      <c r="E290" t="n">
        <v>11.02</v>
      </c>
      <c r="F290" t="n">
        <v>7.3</v>
      </c>
      <c r="G290" t="n">
        <v>33.71</v>
      </c>
      <c r="H290" t="n">
        <v>0.44</v>
      </c>
      <c r="I290" t="n">
        <v>13</v>
      </c>
      <c r="J290" t="n">
        <v>311.04</v>
      </c>
      <c r="K290" t="n">
        <v>61.82</v>
      </c>
      <c r="L290" t="n">
        <v>7.75</v>
      </c>
      <c r="M290" t="n">
        <v>11</v>
      </c>
      <c r="N290" t="n">
        <v>91.47</v>
      </c>
      <c r="O290" t="n">
        <v>38596.15</v>
      </c>
      <c r="P290" t="n">
        <v>123.56</v>
      </c>
      <c r="Q290" t="n">
        <v>605.9299999999999</v>
      </c>
      <c r="R290" t="n">
        <v>32</v>
      </c>
      <c r="S290" t="n">
        <v>21.88</v>
      </c>
      <c r="T290" t="n">
        <v>4010.08</v>
      </c>
      <c r="U290" t="n">
        <v>0.68</v>
      </c>
      <c r="V290" t="n">
        <v>0.85</v>
      </c>
      <c r="W290" t="n">
        <v>1</v>
      </c>
      <c r="X290" t="n">
        <v>0.25</v>
      </c>
      <c r="Y290" t="n">
        <v>1</v>
      </c>
      <c r="Z290" t="n">
        <v>10</v>
      </c>
    </row>
    <row r="291">
      <c r="A291" t="n">
        <v>28</v>
      </c>
      <c r="B291" t="n">
        <v>150</v>
      </c>
      <c r="C291" t="inlineStr">
        <is>
          <t xml:space="preserve">CONCLUIDO	</t>
        </is>
      </c>
      <c r="D291" t="n">
        <v>9.1417</v>
      </c>
      <c r="E291" t="n">
        <v>10.94</v>
      </c>
      <c r="F291" t="n">
        <v>7.28</v>
      </c>
      <c r="G291" t="n">
        <v>36.38</v>
      </c>
      <c r="H291" t="n">
        <v>0.46</v>
      </c>
      <c r="I291" t="n">
        <v>12</v>
      </c>
      <c r="J291" t="n">
        <v>311.59</v>
      </c>
      <c r="K291" t="n">
        <v>61.82</v>
      </c>
      <c r="L291" t="n">
        <v>8</v>
      </c>
      <c r="M291" t="n">
        <v>10</v>
      </c>
      <c r="N291" t="n">
        <v>91.77</v>
      </c>
      <c r="O291" t="n">
        <v>38663.62</v>
      </c>
      <c r="P291" t="n">
        <v>122.28</v>
      </c>
      <c r="Q291" t="n">
        <v>605.84</v>
      </c>
      <c r="R291" t="n">
        <v>30.96</v>
      </c>
      <c r="S291" t="n">
        <v>21.88</v>
      </c>
      <c r="T291" t="n">
        <v>3499.14</v>
      </c>
      <c r="U291" t="n">
        <v>0.71</v>
      </c>
      <c r="V291" t="n">
        <v>0.85</v>
      </c>
      <c r="W291" t="n">
        <v>1.01</v>
      </c>
      <c r="X291" t="n">
        <v>0.22</v>
      </c>
      <c r="Y291" t="n">
        <v>1</v>
      </c>
      <c r="Z291" t="n">
        <v>10</v>
      </c>
    </row>
    <row r="292">
      <c r="A292" t="n">
        <v>29</v>
      </c>
      <c r="B292" t="n">
        <v>150</v>
      </c>
      <c r="C292" t="inlineStr">
        <is>
          <t xml:space="preserve">CONCLUIDO	</t>
        </is>
      </c>
      <c r="D292" t="n">
        <v>9.1373</v>
      </c>
      <c r="E292" t="n">
        <v>10.94</v>
      </c>
      <c r="F292" t="n">
        <v>7.28</v>
      </c>
      <c r="G292" t="n">
        <v>36.4</v>
      </c>
      <c r="H292" t="n">
        <v>0.47</v>
      </c>
      <c r="I292" t="n">
        <v>12</v>
      </c>
      <c r="J292" t="n">
        <v>312.14</v>
      </c>
      <c r="K292" t="n">
        <v>61.82</v>
      </c>
      <c r="L292" t="n">
        <v>8.25</v>
      </c>
      <c r="M292" t="n">
        <v>10</v>
      </c>
      <c r="N292" t="n">
        <v>92.06999999999999</v>
      </c>
      <c r="O292" t="n">
        <v>38731.35</v>
      </c>
      <c r="P292" t="n">
        <v>122.13</v>
      </c>
      <c r="Q292" t="n">
        <v>605.86</v>
      </c>
      <c r="R292" t="n">
        <v>31.14</v>
      </c>
      <c r="S292" t="n">
        <v>21.88</v>
      </c>
      <c r="T292" t="n">
        <v>3588.49</v>
      </c>
      <c r="U292" t="n">
        <v>0.7</v>
      </c>
      <c r="V292" t="n">
        <v>0.85</v>
      </c>
      <c r="W292" t="n">
        <v>1.01</v>
      </c>
      <c r="X292" t="n">
        <v>0.22</v>
      </c>
      <c r="Y292" t="n">
        <v>1</v>
      </c>
      <c r="Z292" t="n">
        <v>10</v>
      </c>
    </row>
    <row r="293">
      <c r="A293" t="n">
        <v>30</v>
      </c>
      <c r="B293" t="n">
        <v>150</v>
      </c>
      <c r="C293" t="inlineStr">
        <is>
          <t xml:space="preserve">CONCLUIDO	</t>
        </is>
      </c>
      <c r="D293" t="n">
        <v>9.1396</v>
      </c>
      <c r="E293" t="n">
        <v>10.94</v>
      </c>
      <c r="F293" t="n">
        <v>7.28</v>
      </c>
      <c r="G293" t="n">
        <v>36.39</v>
      </c>
      <c r="H293" t="n">
        <v>0.48</v>
      </c>
      <c r="I293" t="n">
        <v>12</v>
      </c>
      <c r="J293" t="n">
        <v>312.69</v>
      </c>
      <c r="K293" t="n">
        <v>61.82</v>
      </c>
      <c r="L293" t="n">
        <v>8.5</v>
      </c>
      <c r="M293" t="n">
        <v>10</v>
      </c>
      <c r="N293" t="n">
        <v>92.37</v>
      </c>
      <c r="O293" t="n">
        <v>38799.09</v>
      </c>
      <c r="P293" t="n">
        <v>121.98</v>
      </c>
      <c r="Q293" t="n">
        <v>605.9400000000001</v>
      </c>
      <c r="R293" t="n">
        <v>31.02</v>
      </c>
      <c r="S293" t="n">
        <v>21.88</v>
      </c>
      <c r="T293" t="n">
        <v>3525.76</v>
      </c>
      <c r="U293" t="n">
        <v>0.71</v>
      </c>
      <c r="V293" t="n">
        <v>0.85</v>
      </c>
      <c r="W293" t="n">
        <v>1.01</v>
      </c>
      <c r="X293" t="n">
        <v>0.22</v>
      </c>
      <c r="Y293" t="n">
        <v>1</v>
      </c>
      <c r="Z293" t="n">
        <v>10</v>
      </c>
    </row>
    <row r="294">
      <c r="A294" t="n">
        <v>31</v>
      </c>
      <c r="B294" t="n">
        <v>150</v>
      </c>
      <c r="C294" t="inlineStr">
        <is>
          <t xml:space="preserve">CONCLUIDO	</t>
        </is>
      </c>
      <c r="D294" t="n">
        <v>9.2095</v>
      </c>
      <c r="E294" t="n">
        <v>10.86</v>
      </c>
      <c r="F294" t="n">
        <v>7.25</v>
      </c>
      <c r="G294" t="n">
        <v>39.55</v>
      </c>
      <c r="H294" t="n">
        <v>0.5</v>
      </c>
      <c r="I294" t="n">
        <v>11</v>
      </c>
      <c r="J294" t="n">
        <v>313.24</v>
      </c>
      <c r="K294" t="n">
        <v>61.82</v>
      </c>
      <c r="L294" t="n">
        <v>8.75</v>
      </c>
      <c r="M294" t="n">
        <v>9</v>
      </c>
      <c r="N294" t="n">
        <v>92.67</v>
      </c>
      <c r="O294" t="n">
        <v>38866.96</v>
      </c>
      <c r="P294" t="n">
        <v>121.08</v>
      </c>
      <c r="Q294" t="n">
        <v>605.95</v>
      </c>
      <c r="R294" t="n">
        <v>30.03</v>
      </c>
      <c r="S294" t="n">
        <v>21.88</v>
      </c>
      <c r="T294" t="n">
        <v>3037.46</v>
      </c>
      <c r="U294" t="n">
        <v>0.73</v>
      </c>
      <c r="V294" t="n">
        <v>0.85</v>
      </c>
      <c r="W294" t="n">
        <v>1.01</v>
      </c>
      <c r="X294" t="n">
        <v>0.19</v>
      </c>
      <c r="Y294" t="n">
        <v>1</v>
      </c>
      <c r="Z294" t="n">
        <v>10</v>
      </c>
    </row>
    <row r="295">
      <c r="A295" t="n">
        <v>32</v>
      </c>
      <c r="B295" t="n">
        <v>150</v>
      </c>
      <c r="C295" t="inlineStr">
        <is>
          <t xml:space="preserve">CONCLUIDO	</t>
        </is>
      </c>
      <c r="D295" t="n">
        <v>9.2142</v>
      </c>
      <c r="E295" t="n">
        <v>10.85</v>
      </c>
      <c r="F295" t="n">
        <v>7.24</v>
      </c>
      <c r="G295" t="n">
        <v>39.52</v>
      </c>
      <c r="H295" t="n">
        <v>0.51</v>
      </c>
      <c r="I295" t="n">
        <v>11</v>
      </c>
      <c r="J295" t="n">
        <v>313.79</v>
      </c>
      <c r="K295" t="n">
        <v>61.82</v>
      </c>
      <c r="L295" t="n">
        <v>9</v>
      </c>
      <c r="M295" t="n">
        <v>9</v>
      </c>
      <c r="N295" t="n">
        <v>92.97</v>
      </c>
      <c r="O295" t="n">
        <v>38934.97</v>
      </c>
      <c r="P295" t="n">
        <v>120.62</v>
      </c>
      <c r="Q295" t="n">
        <v>605.84</v>
      </c>
      <c r="R295" t="n">
        <v>30.08</v>
      </c>
      <c r="S295" t="n">
        <v>21.88</v>
      </c>
      <c r="T295" t="n">
        <v>3061.74</v>
      </c>
      <c r="U295" t="n">
        <v>0.73</v>
      </c>
      <c r="V295" t="n">
        <v>0.85</v>
      </c>
      <c r="W295" t="n">
        <v>1</v>
      </c>
      <c r="X295" t="n">
        <v>0.19</v>
      </c>
      <c r="Y295" t="n">
        <v>1</v>
      </c>
      <c r="Z295" t="n">
        <v>10</v>
      </c>
    </row>
    <row r="296">
      <c r="A296" t="n">
        <v>33</v>
      </c>
      <c r="B296" t="n">
        <v>150</v>
      </c>
      <c r="C296" t="inlineStr">
        <is>
          <t xml:space="preserve">CONCLUIDO	</t>
        </is>
      </c>
      <c r="D296" t="n">
        <v>9.1975</v>
      </c>
      <c r="E296" t="n">
        <v>10.87</v>
      </c>
      <c r="F296" t="n">
        <v>7.26</v>
      </c>
      <c r="G296" t="n">
        <v>39.62</v>
      </c>
      <c r="H296" t="n">
        <v>0.52</v>
      </c>
      <c r="I296" t="n">
        <v>11</v>
      </c>
      <c r="J296" t="n">
        <v>314.34</v>
      </c>
      <c r="K296" t="n">
        <v>61.82</v>
      </c>
      <c r="L296" t="n">
        <v>9.25</v>
      </c>
      <c r="M296" t="n">
        <v>9</v>
      </c>
      <c r="N296" t="n">
        <v>93.27</v>
      </c>
      <c r="O296" t="n">
        <v>39003.11</v>
      </c>
      <c r="P296" t="n">
        <v>120.42</v>
      </c>
      <c r="Q296" t="n">
        <v>605.92</v>
      </c>
      <c r="R296" t="n">
        <v>30.59</v>
      </c>
      <c r="S296" t="n">
        <v>21.88</v>
      </c>
      <c r="T296" t="n">
        <v>3314.52</v>
      </c>
      <c r="U296" t="n">
        <v>0.72</v>
      </c>
      <c r="V296" t="n">
        <v>0.85</v>
      </c>
      <c r="W296" t="n">
        <v>1.01</v>
      </c>
      <c r="X296" t="n">
        <v>0.21</v>
      </c>
      <c r="Y296" t="n">
        <v>1</v>
      </c>
      <c r="Z296" t="n">
        <v>10</v>
      </c>
    </row>
    <row r="297">
      <c r="A297" t="n">
        <v>34</v>
      </c>
      <c r="B297" t="n">
        <v>150</v>
      </c>
      <c r="C297" t="inlineStr">
        <is>
          <t xml:space="preserve">CONCLUIDO	</t>
        </is>
      </c>
      <c r="D297" t="n">
        <v>9.273300000000001</v>
      </c>
      <c r="E297" t="n">
        <v>10.78</v>
      </c>
      <c r="F297" t="n">
        <v>7.23</v>
      </c>
      <c r="G297" t="n">
        <v>43.38</v>
      </c>
      <c r="H297" t="n">
        <v>0.54</v>
      </c>
      <c r="I297" t="n">
        <v>10</v>
      </c>
      <c r="J297" t="n">
        <v>314.9</v>
      </c>
      <c r="K297" t="n">
        <v>61.82</v>
      </c>
      <c r="L297" t="n">
        <v>9.5</v>
      </c>
      <c r="M297" t="n">
        <v>8</v>
      </c>
      <c r="N297" t="n">
        <v>93.56999999999999</v>
      </c>
      <c r="O297" t="n">
        <v>39071.38</v>
      </c>
      <c r="P297" t="n">
        <v>119.49</v>
      </c>
      <c r="Q297" t="n">
        <v>605.84</v>
      </c>
      <c r="R297" t="n">
        <v>29.65</v>
      </c>
      <c r="S297" t="n">
        <v>21.88</v>
      </c>
      <c r="T297" t="n">
        <v>2854.02</v>
      </c>
      <c r="U297" t="n">
        <v>0.74</v>
      </c>
      <c r="V297" t="n">
        <v>0.86</v>
      </c>
      <c r="W297" t="n">
        <v>1</v>
      </c>
      <c r="X297" t="n">
        <v>0.17</v>
      </c>
      <c r="Y297" t="n">
        <v>1</v>
      </c>
      <c r="Z297" t="n">
        <v>10</v>
      </c>
    </row>
    <row r="298">
      <c r="A298" t="n">
        <v>35</v>
      </c>
      <c r="B298" t="n">
        <v>150</v>
      </c>
      <c r="C298" t="inlineStr">
        <is>
          <t xml:space="preserve">CONCLUIDO	</t>
        </is>
      </c>
      <c r="D298" t="n">
        <v>9.275700000000001</v>
      </c>
      <c r="E298" t="n">
        <v>10.78</v>
      </c>
      <c r="F298" t="n">
        <v>7.23</v>
      </c>
      <c r="G298" t="n">
        <v>43.37</v>
      </c>
      <c r="H298" t="n">
        <v>0.55</v>
      </c>
      <c r="I298" t="n">
        <v>10</v>
      </c>
      <c r="J298" t="n">
        <v>315.45</v>
      </c>
      <c r="K298" t="n">
        <v>61.82</v>
      </c>
      <c r="L298" t="n">
        <v>9.75</v>
      </c>
      <c r="M298" t="n">
        <v>8</v>
      </c>
      <c r="N298" t="n">
        <v>93.88</v>
      </c>
      <c r="O298" t="n">
        <v>39139.8</v>
      </c>
      <c r="P298" t="n">
        <v>119.17</v>
      </c>
      <c r="Q298" t="n">
        <v>605.85</v>
      </c>
      <c r="R298" t="n">
        <v>29.53</v>
      </c>
      <c r="S298" t="n">
        <v>21.88</v>
      </c>
      <c r="T298" t="n">
        <v>2791.79</v>
      </c>
      <c r="U298" t="n">
        <v>0.74</v>
      </c>
      <c r="V298" t="n">
        <v>0.86</v>
      </c>
      <c r="W298" t="n">
        <v>1</v>
      </c>
      <c r="X298" t="n">
        <v>0.17</v>
      </c>
      <c r="Y298" t="n">
        <v>1</v>
      </c>
      <c r="Z298" t="n">
        <v>10</v>
      </c>
    </row>
    <row r="299">
      <c r="A299" t="n">
        <v>36</v>
      </c>
      <c r="B299" t="n">
        <v>150</v>
      </c>
      <c r="C299" t="inlineStr">
        <is>
          <t xml:space="preserve">CONCLUIDO	</t>
        </is>
      </c>
      <c r="D299" t="n">
        <v>9.2736</v>
      </c>
      <c r="E299" t="n">
        <v>10.78</v>
      </c>
      <c r="F299" t="n">
        <v>7.23</v>
      </c>
      <c r="G299" t="n">
        <v>43.38</v>
      </c>
      <c r="H299" t="n">
        <v>0.5600000000000001</v>
      </c>
      <c r="I299" t="n">
        <v>10</v>
      </c>
      <c r="J299" t="n">
        <v>316.01</v>
      </c>
      <c r="K299" t="n">
        <v>61.82</v>
      </c>
      <c r="L299" t="n">
        <v>10</v>
      </c>
      <c r="M299" t="n">
        <v>8</v>
      </c>
      <c r="N299" t="n">
        <v>94.18000000000001</v>
      </c>
      <c r="O299" t="n">
        <v>39208.35</v>
      </c>
      <c r="P299" t="n">
        <v>118.64</v>
      </c>
      <c r="Q299" t="n">
        <v>605.87</v>
      </c>
      <c r="R299" t="n">
        <v>29.65</v>
      </c>
      <c r="S299" t="n">
        <v>21.88</v>
      </c>
      <c r="T299" t="n">
        <v>2849.92</v>
      </c>
      <c r="U299" t="n">
        <v>0.74</v>
      </c>
      <c r="V299" t="n">
        <v>0.86</v>
      </c>
      <c r="W299" t="n">
        <v>1</v>
      </c>
      <c r="X299" t="n">
        <v>0.17</v>
      </c>
      <c r="Y299" t="n">
        <v>1</v>
      </c>
      <c r="Z299" t="n">
        <v>10</v>
      </c>
    </row>
    <row r="300">
      <c r="A300" t="n">
        <v>37</v>
      </c>
      <c r="B300" t="n">
        <v>150</v>
      </c>
      <c r="C300" t="inlineStr">
        <is>
          <t xml:space="preserve">CONCLUIDO	</t>
        </is>
      </c>
      <c r="D300" t="n">
        <v>9.2669</v>
      </c>
      <c r="E300" t="n">
        <v>10.79</v>
      </c>
      <c r="F300" t="n">
        <v>7.24</v>
      </c>
      <c r="G300" t="n">
        <v>43.43</v>
      </c>
      <c r="H300" t="n">
        <v>0.58</v>
      </c>
      <c r="I300" t="n">
        <v>10</v>
      </c>
      <c r="J300" t="n">
        <v>316.56</v>
      </c>
      <c r="K300" t="n">
        <v>61.82</v>
      </c>
      <c r="L300" t="n">
        <v>10.25</v>
      </c>
      <c r="M300" t="n">
        <v>8</v>
      </c>
      <c r="N300" t="n">
        <v>94.48999999999999</v>
      </c>
      <c r="O300" t="n">
        <v>39277.04</v>
      </c>
      <c r="P300" t="n">
        <v>118.45</v>
      </c>
      <c r="Q300" t="n">
        <v>605.84</v>
      </c>
      <c r="R300" t="n">
        <v>29.81</v>
      </c>
      <c r="S300" t="n">
        <v>21.88</v>
      </c>
      <c r="T300" t="n">
        <v>2930.79</v>
      </c>
      <c r="U300" t="n">
        <v>0.73</v>
      </c>
      <c r="V300" t="n">
        <v>0.85</v>
      </c>
      <c r="W300" t="n">
        <v>1.01</v>
      </c>
      <c r="X300" t="n">
        <v>0.18</v>
      </c>
      <c r="Y300" t="n">
        <v>1</v>
      </c>
      <c r="Z300" t="n">
        <v>10</v>
      </c>
    </row>
    <row r="301">
      <c r="A301" t="n">
        <v>38</v>
      </c>
      <c r="B301" t="n">
        <v>150</v>
      </c>
      <c r="C301" t="inlineStr">
        <is>
          <t xml:space="preserve">CONCLUIDO	</t>
        </is>
      </c>
      <c r="D301" t="n">
        <v>9.3325</v>
      </c>
      <c r="E301" t="n">
        <v>10.72</v>
      </c>
      <c r="F301" t="n">
        <v>7.22</v>
      </c>
      <c r="G301" t="n">
        <v>48.12</v>
      </c>
      <c r="H301" t="n">
        <v>0.59</v>
      </c>
      <c r="I301" t="n">
        <v>9</v>
      </c>
      <c r="J301" t="n">
        <v>317.12</v>
      </c>
      <c r="K301" t="n">
        <v>61.82</v>
      </c>
      <c r="L301" t="n">
        <v>10.5</v>
      </c>
      <c r="M301" t="n">
        <v>7</v>
      </c>
      <c r="N301" t="n">
        <v>94.8</v>
      </c>
      <c r="O301" t="n">
        <v>39345.87</v>
      </c>
      <c r="P301" t="n">
        <v>117.26</v>
      </c>
      <c r="Q301" t="n">
        <v>605.84</v>
      </c>
      <c r="R301" t="n">
        <v>29.16</v>
      </c>
      <c r="S301" t="n">
        <v>21.88</v>
      </c>
      <c r="T301" t="n">
        <v>2610.78</v>
      </c>
      <c r="U301" t="n">
        <v>0.75</v>
      </c>
      <c r="V301" t="n">
        <v>0.86</v>
      </c>
      <c r="W301" t="n">
        <v>1</v>
      </c>
      <c r="X301" t="n">
        <v>0.16</v>
      </c>
      <c r="Y301" t="n">
        <v>1</v>
      </c>
      <c r="Z301" t="n">
        <v>10</v>
      </c>
    </row>
    <row r="302">
      <c r="A302" t="n">
        <v>39</v>
      </c>
      <c r="B302" t="n">
        <v>150</v>
      </c>
      <c r="C302" t="inlineStr">
        <is>
          <t xml:space="preserve">CONCLUIDO	</t>
        </is>
      </c>
      <c r="D302" t="n">
        <v>9.329800000000001</v>
      </c>
      <c r="E302" t="n">
        <v>10.72</v>
      </c>
      <c r="F302" t="n">
        <v>7.22</v>
      </c>
      <c r="G302" t="n">
        <v>48.14</v>
      </c>
      <c r="H302" t="n">
        <v>0.6</v>
      </c>
      <c r="I302" t="n">
        <v>9</v>
      </c>
      <c r="J302" t="n">
        <v>317.68</v>
      </c>
      <c r="K302" t="n">
        <v>61.82</v>
      </c>
      <c r="L302" t="n">
        <v>10.75</v>
      </c>
      <c r="M302" t="n">
        <v>7</v>
      </c>
      <c r="N302" t="n">
        <v>95.11</v>
      </c>
      <c r="O302" t="n">
        <v>39414.84</v>
      </c>
      <c r="P302" t="n">
        <v>117.5</v>
      </c>
      <c r="Q302" t="n">
        <v>605.84</v>
      </c>
      <c r="R302" t="n">
        <v>29.27</v>
      </c>
      <c r="S302" t="n">
        <v>21.88</v>
      </c>
      <c r="T302" t="n">
        <v>2666.81</v>
      </c>
      <c r="U302" t="n">
        <v>0.75</v>
      </c>
      <c r="V302" t="n">
        <v>0.86</v>
      </c>
      <c r="W302" t="n">
        <v>1</v>
      </c>
      <c r="X302" t="n">
        <v>0.16</v>
      </c>
      <c r="Y302" t="n">
        <v>1</v>
      </c>
      <c r="Z302" t="n">
        <v>10</v>
      </c>
    </row>
    <row r="303">
      <c r="A303" t="n">
        <v>40</v>
      </c>
      <c r="B303" t="n">
        <v>150</v>
      </c>
      <c r="C303" t="inlineStr">
        <is>
          <t xml:space="preserve">CONCLUIDO	</t>
        </is>
      </c>
      <c r="D303" t="n">
        <v>9.3317</v>
      </c>
      <c r="E303" t="n">
        <v>10.72</v>
      </c>
      <c r="F303" t="n">
        <v>7.22</v>
      </c>
      <c r="G303" t="n">
        <v>48.13</v>
      </c>
      <c r="H303" t="n">
        <v>0.62</v>
      </c>
      <c r="I303" t="n">
        <v>9</v>
      </c>
      <c r="J303" t="n">
        <v>318.24</v>
      </c>
      <c r="K303" t="n">
        <v>61.82</v>
      </c>
      <c r="L303" t="n">
        <v>11</v>
      </c>
      <c r="M303" t="n">
        <v>7</v>
      </c>
      <c r="N303" t="n">
        <v>95.42</v>
      </c>
      <c r="O303" t="n">
        <v>39483.95</v>
      </c>
      <c r="P303" t="n">
        <v>117.59</v>
      </c>
      <c r="Q303" t="n">
        <v>605.84</v>
      </c>
      <c r="R303" t="n">
        <v>29.26</v>
      </c>
      <c r="S303" t="n">
        <v>21.88</v>
      </c>
      <c r="T303" t="n">
        <v>2663.58</v>
      </c>
      <c r="U303" t="n">
        <v>0.75</v>
      </c>
      <c r="V303" t="n">
        <v>0.86</v>
      </c>
      <c r="W303" t="n">
        <v>1</v>
      </c>
      <c r="X303" t="n">
        <v>0.16</v>
      </c>
      <c r="Y303" t="n">
        <v>1</v>
      </c>
      <c r="Z303" t="n">
        <v>10</v>
      </c>
    </row>
    <row r="304">
      <c r="A304" t="n">
        <v>41</v>
      </c>
      <c r="B304" t="n">
        <v>150</v>
      </c>
      <c r="C304" t="inlineStr">
        <is>
          <t xml:space="preserve">CONCLUIDO	</t>
        </is>
      </c>
      <c r="D304" t="n">
        <v>9.335900000000001</v>
      </c>
      <c r="E304" t="n">
        <v>10.71</v>
      </c>
      <c r="F304" t="n">
        <v>7.21</v>
      </c>
      <c r="G304" t="n">
        <v>48.09</v>
      </c>
      <c r="H304" t="n">
        <v>0.63</v>
      </c>
      <c r="I304" t="n">
        <v>9</v>
      </c>
      <c r="J304" t="n">
        <v>318.8</v>
      </c>
      <c r="K304" t="n">
        <v>61.82</v>
      </c>
      <c r="L304" t="n">
        <v>11.25</v>
      </c>
      <c r="M304" t="n">
        <v>7</v>
      </c>
      <c r="N304" t="n">
        <v>95.73</v>
      </c>
      <c r="O304" t="n">
        <v>39553.2</v>
      </c>
      <c r="P304" t="n">
        <v>117.33</v>
      </c>
      <c r="Q304" t="n">
        <v>605.84</v>
      </c>
      <c r="R304" t="n">
        <v>29.08</v>
      </c>
      <c r="S304" t="n">
        <v>21.88</v>
      </c>
      <c r="T304" t="n">
        <v>2570</v>
      </c>
      <c r="U304" t="n">
        <v>0.75</v>
      </c>
      <c r="V304" t="n">
        <v>0.86</v>
      </c>
      <c r="W304" t="n">
        <v>1</v>
      </c>
      <c r="X304" t="n">
        <v>0.16</v>
      </c>
      <c r="Y304" t="n">
        <v>1</v>
      </c>
      <c r="Z304" t="n">
        <v>10</v>
      </c>
    </row>
    <row r="305">
      <c r="A305" t="n">
        <v>42</v>
      </c>
      <c r="B305" t="n">
        <v>150</v>
      </c>
      <c r="C305" t="inlineStr">
        <is>
          <t xml:space="preserve">CONCLUIDO	</t>
        </is>
      </c>
      <c r="D305" t="n">
        <v>9.329599999999999</v>
      </c>
      <c r="E305" t="n">
        <v>10.72</v>
      </c>
      <c r="F305" t="n">
        <v>7.22</v>
      </c>
      <c r="G305" t="n">
        <v>48.14</v>
      </c>
      <c r="H305" t="n">
        <v>0.64</v>
      </c>
      <c r="I305" t="n">
        <v>9</v>
      </c>
      <c r="J305" t="n">
        <v>319.36</v>
      </c>
      <c r="K305" t="n">
        <v>61.82</v>
      </c>
      <c r="L305" t="n">
        <v>11.5</v>
      </c>
      <c r="M305" t="n">
        <v>7</v>
      </c>
      <c r="N305" t="n">
        <v>96.04000000000001</v>
      </c>
      <c r="O305" t="n">
        <v>39622.59</v>
      </c>
      <c r="P305" t="n">
        <v>116.19</v>
      </c>
      <c r="Q305" t="n">
        <v>605.9400000000001</v>
      </c>
      <c r="R305" t="n">
        <v>29.3</v>
      </c>
      <c r="S305" t="n">
        <v>21.88</v>
      </c>
      <c r="T305" t="n">
        <v>2681.7</v>
      </c>
      <c r="U305" t="n">
        <v>0.75</v>
      </c>
      <c r="V305" t="n">
        <v>0.86</v>
      </c>
      <c r="W305" t="n">
        <v>1</v>
      </c>
      <c r="X305" t="n">
        <v>0.16</v>
      </c>
      <c r="Y305" t="n">
        <v>1</v>
      </c>
      <c r="Z305" t="n">
        <v>10</v>
      </c>
    </row>
    <row r="306">
      <c r="A306" t="n">
        <v>43</v>
      </c>
      <c r="B306" t="n">
        <v>150</v>
      </c>
      <c r="C306" t="inlineStr">
        <is>
          <t xml:space="preserve">CONCLUIDO	</t>
        </is>
      </c>
      <c r="D306" t="n">
        <v>9.3301</v>
      </c>
      <c r="E306" t="n">
        <v>10.72</v>
      </c>
      <c r="F306" t="n">
        <v>7.22</v>
      </c>
      <c r="G306" t="n">
        <v>48.14</v>
      </c>
      <c r="H306" t="n">
        <v>0.65</v>
      </c>
      <c r="I306" t="n">
        <v>9</v>
      </c>
      <c r="J306" t="n">
        <v>319.93</v>
      </c>
      <c r="K306" t="n">
        <v>61.82</v>
      </c>
      <c r="L306" t="n">
        <v>11.75</v>
      </c>
      <c r="M306" t="n">
        <v>7</v>
      </c>
      <c r="N306" t="n">
        <v>96.36</v>
      </c>
      <c r="O306" t="n">
        <v>39692.13</v>
      </c>
      <c r="P306" t="n">
        <v>115.47</v>
      </c>
      <c r="Q306" t="n">
        <v>605.84</v>
      </c>
      <c r="R306" t="n">
        <v>29.35</v>
      </c>
      <c r="S306" t="n">
        <v>21.88</v>
      </c>
      <c r="T306" t="n">
        <v>2705.02</v>
      </c>
      <c r="U306" t="n">
        <v>0.75</v>
      </c>
      <c r="V306" t="n">
        <v>0.86</v>
      </c>
      <c r="W306" t="n">
        <v>1</v>
      </c>
      <c r="X306" t="n">
        <v>0.16</v>
      </c>
      <c r="Y306" t="n">
        <v>1</v>
      </c>
      <c r="Z306" t="n">
        <v>10</v>
      </c>
    </row>
    <row r="307">
      <c r="A307" t="n">
        <v>44</v>
      </c>
      <c r="B307" t="n">
        <v>150</v>
      </c>
      <c r="C307" t="inlineStr">
        <is>
          <t xml:space="preserve">CONCLUIDO	</t>
        </is>
      </c>
      <c r="D307" t="n">
        <v>9.4024</v>
      </c>
      <c r="E307" t="n">
        <v>10.64</v>
      </c>
      <c r="F307" t="n">
        <v>7.19</v>
      </c>
      <c r="G307" t="n">
        <v>53.95</v>
      </c>
      <c r="H307" t="n">
        <v>0.67</v>
      </c>
      <c r="I307" t="n">
        <v>8</v>
      </c>
      <c r="J307" t="n">
        <v>320.49</v>
      </c>
      <c r="K307" t="n">
        <v>61.82</v>
      </c>
      <c r="L307" t="n">
        <v>12</v>
      </c>
      <c r="M307" t="n">
        <v>6</v>
      </c>
      <c r="N307" t="n">
        <v>96.67</v>
      </c>
      <c r="O307" t="n">
        <v>39761.81</v>
      </c>
      <c r="P307" t="n">
        <v>115.26</v>
      </c>
      <c r="Q307" t="n">
        <v>605.84</v>
      </c>
      <c r="R307" t="n">
        <v>28.5</v>
      </c>
      <c r="S307" t="n">
        <v>21.88</v>
      </c>
      <c r="T307" t="n">
        <v>2288.81</v>
      </c>
      <c r="U307" t="n">
        <v>0.77</v>
      </c>
      <c r="V307" t="n">
        <v>0.86</v>
      </c>
      <c r="W307" t="n">
        <v>1</v>
      </c>
      <c r="X307" t="n">
        <v>0.14</v>
      </c>
      <c r="Y307" t="n">
        <v>1</v>
      </c>
      <c r="Z307" t="n">
        <v>10</v>
      </c>
    </row>
    <row r="308">
      <c r="A308" t="n">
        <v>45</v>
      </c>
      <c r="B308" t="n">
        <v>150</v>
      </c>
      <c r="C308" t="inlineStr">
        <is>
          <t xml:space="preserve">CONCLUIDO	</t>
        </is>
      </c>
      <c r="D308" t="n">
        <v>9.408300000000001</v>
      </c>
      <c r="E308" t="n">
        <v>10.63</v>
      </c>
      <c r="F308" t="n">
        <v>7.19</v>
      </c>
      <c r="G308" t="n">
        <v>53.9</v>
      </c>
      <c r="H308" t="n">
        <v>0.68</v>
      </c>
      <c r="I308" t="n">
        <v>8</v>
      </c>
      <c r="J308" t="n">
        <v>321.06</v>
      </c>
      <c r="K308" t="n">
        <v>61.82</v>
      </c>
      <c r="L308" t="n">
        <v>12.25</v>
      </c>
      <c r="M308" t="n">
        <v>6</v>
      </c>
      <c r="N308" t="n">
        <v>96.98999999999999</v>
      </c>
      <c r="O308" t="n">
        <v>39831.64</v>
      </c>
      <c r="P308" t="n">
        <v>114.35</v>
      </c>
      <c r="Q308" t="n">
        <v>605.87</v>
      </c>
      <c r="R308" t="n">
        <v>28.22</v>
      </c>
      <c r="S308" t="n">
        <v>21.88</v>
      </c>
      <c r="T308" t="n">
        <v>2146.83</v>
      </c>
      <c r="U308" t="n">
        <v>0.78</v>
      </c>
      <c r="V308" t="n">
        <v>0.86</v>
      </c>
      <c r="W308" t="n">
        <v>1</v>
      </c>
      <c r="X308" t="n">
        <v>0.13</v>
      </c>
      <c r="Y308" t="n">
        <v>1</v>
      </c>
      <c r="Z308" t="n">
        <v>10</v>
      </c>
    </row>
    <row r="309">
      <c r="A309" t="n">
        <v>46</v>
      </c>
      <c r="B309" t="n">
        <v>150</v>
      </c>
      <c r="C309" t="inlineStr">
        <is>
          <t xml:space="preserve">CONCLUIDO	</t>
        </is>
      </c>
      <c r="D309" t="n">
        <v>9.4064</v>
      </c>
      <c r="E309" t="n">
        <v>10.63</v>
      </c>
      <c r="F309" t="n">
        <v>7.19</v>
      </c>
      <c r="G309" t="n">
        <v>53.92</v>
      </c>
      <c r="H309" t="n">
        <v>0.6899999999999999</v>
      </c>
      <c r="I309" t="n">
        <v>8</v>
      </c>
      <c r="J309" t="n">
        <v>321.63</v>
      </c>
      <c r="K309" t="n">
        <v>61.82</v>
      </c>
      <c r="L309" t="n">
        <v>12.5</v>
      </c>
      <c r="M309" t="n">
        <v>6</v>
      </c>
      <c r="N309" t="n">
        <v>97.31</v>
      </c>
      <c r="O309" t="n">
        <v>39901.61</v>
      </c>
      <c r="P309" t="n">
        <v>114.33</v>
      </c>
      <c r="Q309" t="n">
        <v>605.84</v>
      </c>
      <c r="R309" t="n">
        <v>28.15</v>
      </c>
      <c r="S309" t="n">
        <v>21.88</v>
      </c>
      <c r="T309" t="n">
        <v>2112.49</v>
      </c>
      <c r="U309" t="n">
        <v>0.78</v>
      </c>
      <c r="V309" t="n">
        <v>0.86</v>
      </c>
      <c r="W309" t="n">
        <v>1</v>
      </c>
      <c r="X309" t="n">
        <v>0.13</v>
      </c>
      <c r="Y309" t="n">
        <v>1</v>
      </c>
      <c r="Z309" t="n">
        <v>10</v>
      </c>
    </row>
    <row r="310">
      <c r="A310" t="n">
        <v>47</v>
      </c>
      <c r="B310" t="n">
        <v>150</v>
      </c>
      <c r="C310" t="inlineStr">
        <is>
          <t xml:space="preserve">CONCLUIDO	</t>
        </is>
      </c>
      <c r="D310" t="n">
        <v>9.4086</v>
      </c>
      <c r="E310" t="n">
        <v>10.63</v>
      </c>
      <c r="F310" t="n">
        <v>7.19</v>
      </c>
      <c r="G310" t="n">
        <v>53.9</v>
      </c>
      <c r="H310" t="n">
        <v>0.71</v>
      </c>
      <c r="I310" t="n">
        <v>8</v>
      </c>
      <c r="J310" t="n">
        <v>322.2</v>
      </c>
      <c r="K310" t="n">
        <v>61.82</v>
      </c>
      <c r="L310" t="n">
        <v>12.75</v>
      </c>
      <c r="M310" t="n">
        <v>6</v>
      </c>
      <c r="N310" t="n">
        <v>97.62</v>
      </c>
      <c r="O310" t="n">
        <v>39971.73</v>
      </c>
      <c r="P310" t="n">
        <v>113.49</v>
      </c>
      <c r="Q310" t="n">
        <v>605.84</v>
      </c>
      <c r="R310" t="n">
        <v>28.21</v>
      </c>
      <c r="S310" t="n">
        <v>21.88</v>
      </c>
      <c r="T310" t="n">
        <v>2142.91</v>
      </c>
      <c r="U310" t="n">
        <v>0.78</v>
      </c>
      <c r="V310" t="n">
        <v>0.86</v>
      </c>
      <c r="W310" t="n">
        <v>1</v>
      </c>
      <c r="X310" t="n">
        <v>0.13</v>
      </c>
      <c r="Y310" t="n">
        <v>1</v>
      </c>
      <c r="Z310" t="n">
        <v>10</v>
      </c>
    </row>
    <row r="311">
      <c r="A311" t="n">
        <v>48</v>
      </c>
      <c r="B311" t="n">
        <v>150</v>
      </c>
      <c r="C311" t="inlineStr">
        <is>
          <t xml:space="preserve">CONCLUIDO	</t>
        </is>
      </c>
      <c r="D311" t="n">
        <v>9.4056</v>
      </c>
      <c r="E311" t="n">
        <v>10.63</v>
      </c>
      <c r="F311" t="n">
        <v>7.19</v>
      </c>
      <c r="G311" t="n">
        <v>53.93</v>
      </c>
      <c r="H311" t="n">
        <v>0.72</v>
      </c>
      <c r="I311" t="n">
        <v>8</v>
      </c>
      <c r="J311" t="n">
        <v>322.77</v>
      </c>
      <c r="K311" t="n">
        <v>61.82</v>
      </c>
      <c r="L311" t="n">
        <v>13</v>
      </c>
      <c r="M311" t="n">
        <v>6</v>
      </c>
      <c r="N311" t="n">
        <v>97.94</v>
      </c>
      <c r="O311" t="n">
        <v>40042</v>
      </c>
      <c r="P311" t="n">
        <v>113.27</v>
      </c>
      <c r="Q311" t="n">
        <v>605.84</v>
      </c>
      <c r="R311" t="n">
        <v>28.34</v>
      </c>
      <c r="S311" t="n">
        <v>21.88</v>
      </c>
      <c r="T311" t="n">
        <v>2208.01</v>
      </c>
      <c r="U311" t="n">
        <v>0.77</v>
      </c>
      <c r="V311" t="n">
        <v>0.86</v>
      </c>
      <c r="W311" t="n">
        <v>1</v>
      </c>
      <c r="X311" t="n">
        <v>0.13</v>
      </c>
      <c r="Y311" t="n">
        <v>1</v>
      </c>
      <c r="Z311" t="n">
        <v>10</v>
      </c>
    </row>
    <row r="312">
      <c r="A312" t="n">
        <v>49</v>
      </c>
      <c r="B312" t="n">
        <v>150</v>
      </c>
      <c r="C312" t="inlineStr">
        <is>
          <t xml:space="preserve">CONCLUIDO	</t>
        </is>
      </c>
      <c r="D312" t="n">
        <v>9.401899999999999</v>
      </c>
      <c r="E312" t="n">
        <v>10.64</v>
      </c>
      <c r="F312" t="n">
        <v>7.19</v>
      </c>
      <c r="G312" t="n">
        <v>53.96</v>
      </c>
      <c r="H312" t="n">
        <v>0.73</v>
      </c>
      <c r="I312" t="n">
        <v>8</v>
      </c>
      <c r="J312" t="n">
        <v>323.34</v>
      </c>
      <c r="K312" t="n">
        <v>61.82</v>
      </c>
      <c r="L312" t="n">
        <v>13.25</v>
      </c>
      <c r="M312" t="n">
        <v>6</v>
      </c>
      <c r="N312" t="n">
        <v>98.27</v>
      </c>
      <c r="O312" t="n">
        <v>40112.54</v>
      </c>
      <c r="P312" t="n">
        <v>111.98</v>
      </c>
      <c r="Q312" t="n">
        <v>605.84</v>
      </c>
      <c r="R312" t="n">
        <v>28.42</v>
      </c>
      <c r="S312" t="n">
        <v>21.88</v>
      </c>
      <c r="T312" t="n">
        <v>2245.11</v>
      </c>
      <c r="U312" t="n">
        <v>0.77</v>
      </c>
      <c r="V312" t="n">
        <v>0.86</v>
      </c>
      <c r="W312" t="n">
        <v>1</v>
      </c>
      <c r="X312" t="n">
        <v>0.14</v>
      </c>
      <c r="Y312" t="n">
        <v>1</v>
      </c>
      <c r="Z312" t="n">
        <v>10</v>
      </c>
    </row>
    <row r="313">
      <c r="A313" t="n">
        <v>50</v>
      </c>
      <c r="B313" t="n">
        <v>150</v>
      </c>
      <c r="C313" t="inlineStr">
        <is>
          <t xml:space="preserve">CONCLUIDO	</t>
        </is>
      </c>
      <c r="D313" t="n">
        <v>9.4717</v>
      </c>
      <c r="E313" t="n">
        <v>10.56</v>
      </c>
      <c r="F313" t="n">
        <v>7.17</v>
      </c>
      <c r="G313" t="n">
        <v>61.47</v>
      </c>
      <c r="H313" t="n">
        <v>0.74</v>
      </c>
      <c r="I313" t="n">
        <v>7</v>
      </c>
      <c r="J313" t="n">
        <v>323.91</v>
      </c>
      <c r="K313" t="n">
        <v>61.82</v>
      </c>
      <c r="L313" t="n">
        <v>13.5</v>
      </c>
      <c r="M313" t="n">
        <v>5</v>
      </c>
      <c r="N313" t="n">
        <v>98.59</v>
      </c>
      <c r="O313" t="n">
        <v>40183.11</v>
      </c>
      <c r="P313" t="n">
        <v>111.68</v>
      </c>
      <c r="Q313" t="n">
        <v>605.84</v>
      </c>
      <c r="R313" t="n">
        <v>27.74</v>
      </c>
      <c r="S313" t="n">
        <v>21.88</v>
      </c>
      <c r="T313" t="n">
        <v>1912.75</v>
      </c>
      <c r="U313" t="n">
        <v>0.79</v>
      </c>
      <c r="V313" t="n">
        <v>0.86</v>
      </c>
      <c r="W313" t="n">
        <v>1</v>
      </c>
      <c r="X313" t="n">
        <v>0.11</v>
      </c>
      <c r="Y313" t="n">
        <v>1</v>
      </c>
      <c r="Z313" t="n">
        <v>10</v>
      </c>
    </row>
    <row r="314">
      <c r="A314" t="n">
        <v>51</v>
      </c>
      <c r="B314" t="n">
        <v>150</v>
      </c>
      <c r="C314" t="inlineStr">
        <is>
          <t xml:space="preserve">CONCLUIDO	</t>
        </is>
      </c>
      <c r="D314" t="n">
        <v>9.4739</v>
      </c>
      <c r="E314" t="n">
        <v>10.56</v>
      </c>
      <c r="F314" t="n">
        <v>7.17</v>
      </c>
      <c r="G314" t="n">
        <v>61.45</v>
      </c>
      <c r="H314" t="n">
        <v>0.76</v>
      </c>
      <c r="I314" t="n">
        <v>7</v>
      </c>
      <c r="J314" t="n">
        <v>324.48</v>
      </c>
      <c r="K314" t="n">
        <v>61.82</v>
      </c>
      <c r="L314" t="n">
        <v>13.75</v>
      </c>
      <c r="M314" t="n">
        <v>5</v>
      </c>
      <c r="N314" t="n">
        <v>98.91</v>
      </c>
      <c r="O314" t="n">
        <v>40253.84</v>
      </c>
      <c r="P314" t="n">
        <v>111.61</v>
      </c>
      <c r="Q314" t="n">
        <v>605.84</v>
      </c>
      <c r="R314" t="n">
        <v>27.7</v>
      </c>
      <c r="S314" t="n">
        <v>21.88</v>
      </c>
      <c r="T314" t="n">
        <v>1891.72</v>
      </c>
      <c r="U314" t="n">
        <v>0.79</v>
      </c>
      <c r="V314" t="n">
        <v>0.86</v>
      </c>
      <c r="W314" t="n">
        <v>1</v>
      </c>
      <c r="X314" t="n">
        <v>0.11</v>
      </c>
      <c r="Y314" t="n">
        <v>1</v>
      </c>
      <c r="Z314" t="n">
        <v>10</v>
      </c>
    </row>
    <row r="315">
      <c r="A315" t="n">
        <v>52</v>
      </c>
      <c r="B315" t="n">
        <v>150</v>
      </c>
      <c r="C315" t="inlineStr">
        <is>
          <t xml:space="preserve">CONCLUIDO	</t>
        </is>
      </c>
      <c r="D315" t="n">
        <v>9.461</v>
      </c>
      <c r="E315" t="n">
        <v>10.57</v>
      </c>
      <c r="F315" t="n">
        <v>7.18</v>
      </c>
      <c r="G315" t="n">
        <v>61.57</v>
      </c>
      <c r="H315" t="n">
        <v>0.77</v>
      </c>
      <c r="I315" t="n">
        <v>7</v>
      </c>
      <c r="J315" t="n">
        <v>325.06</v>
      </c>
      <c r="K315" t="n">
        <v>61.82</v>
      </c>
      <c r="L315" t="n">
        <v>14</v>
      </c>
      <c r="M315" t="n">
        <v>5</v>
      </c>
      <c r="N315" t="n">
        <v>99.23999999999999</v>
      </c>
      <c r="O315" t="n">
        <v>40324.71</v>
      </c>
      <c r="P315" t="n">
        <v>112.3</v>
      </c>
      <c r="Q315" t="n">
        <v>605.84</v>
      </c>
      <c r="R315" t="n">
        <v>28.1</v>
      </c>
      <c r="S315" t="n">
        <v>21.88</v>
      </c>
      <c r="T315" t="n">
        <v>2092.19</v>
      </c>
      <c r="U315" t="n">
        <v>0.78</v>
      </c>
      <c r="V315" t="n">
        <v>0.86</v>
      </c>
      <c r="W315" t="n">
        <v>1</v>
      </c>
      <c r="X315" t="n">
        <v>0.13</v>
      </c>
      <c r="Y315" t="n">
        <v>1</v>
      </c>
      <c r="Z315" t="n">
        <v>10</v>
      </c>
    </row>
    <row r="316">
      <c r="A316" t="n">
        <v>53</v>
      </c>
      <c r="B316" t="n">
        <v>150</v>
      </c>
      <c r="C316" t="inlineStr">
        <is>
          <t xml:space="preserve">CONCLUIDO	</t>
        </is>
      </c>
      <c r="D316" t="n">
        <v>9.4575</v>
      </c>
      <c r="E316" t="n">
        <v>10.57</v>
      </c>
      <c r="F316" t="n">
        <v>7.19</v>
      </c>
      <c r="G316" t="n">
        <v>61.61</v>
      </c>
      <c r="H316" t="n">
        <v>0.78</v>
      </c>
      <c r="I316" t="n">
        <v>7</v>
      </c>
      <c r="J316" t="n">
        <v>325.63</v>
      </c>
      <c r="K316" t="n">
        <v>61.82</v>
      </c>
      <c r="L316" t="n">
        <v>14.25</v>
      </c>
      <c r="M316" t="n">
        <v>5</v>
      </c>
      <c r="N316" t="n">
        <v>99.56</v>
      </c>
      <c r="O316" t="n">
        <v>40395.74</v>
      </c>
      <c r="P316" t="n">
        <v>112.46</v>
      </c>
      <c r="Q316" t="n">
        <v>605.84</v>
      </c>
      <c r="R316" t="n">
        <v>28.22</v>
      </c>
      <c r="S316" t="n">
        <v>21.88</v>
      </c>
      <c r="T316" t="n">
        <v>2151.09</v>
      </c>
      <c r="U316" t="n">
        <v>0.78</v>
      </c>
      <c r="V316" t="n">
        <v>0.86</v>
      </c>
      <c r="W316" t="n">
        <v>1</v>
      </c>
      <c r="X316" t="n">
        <v>0.13</v>
      </c>
      <c r="Y316" t="n">
        <v>1</v>
      </c>
      <c r="Z316" t="n">
        <v>10</v>
      </c>
    </row>
    <row r="317">
      <c r="A317" t="n">
        <v>54</v>
      </c>
      <c r="B317" t="n">
        <v>150</v>
      </c>
      <c r="C317" t="inlineStr">
        <is>
          <t xml:space="preserve">CONCLUIDO	</t>
        </is>
      </c>
      <c r="D317" t="n">
        <v>9.4704</v>
      </c>
      <c r="E317" t="n">
        <v>10.56</v>
      </c>
      <c r="F317" t="n">
        <v>7.17</v>
      </c>
      <c r="G317" t="n">
        <v>61.48</v>
      </c>
      <c r="H317" t="n">
        <v>0.79</v>
      </c>
      <c r="I317" t="n">
        <v>7</v>
      </c>
      <c r="J317" t="n">
        <v>326.21</v>
      </c>
      <c r="K317" t="n">
        <v>61.82</v>
      </c>
      <c r="L317" t="n">
        <v>14.5</v>
      </c>
      <c r="M317" t="n">
        <v>5</v>
      </c>
      <c r="N317" t="n">
        <v>99.89</v>
      </c>
      <c r="O317" t="n">
        <v>40466.92</v>
      </c>
      <c r="P317" t="n">
        <v>111.98</v>
      </c>
      <c r="Q317" t="n">
        <v>605.89</v>
      </c>
      <c r="R317" t="n">
        <v>27.76</v>
      </c>
      <c r="S317" t="n">
        <v>21.88</v>
      </c>
      <c r="T317" t="n">
        <v>1924.08</v>
      </c>
      <c r="U317" t="n">
        <v>0.79</v>
      </c>
      <c r="V317" t="n">
        <v>0.86</v>
      </c>
      <c r="W317" t="n">
        <v>1</v>
      </c>
      <c r="X317" t="n">
        <v>0.12</v>
      </c>
      <c r="Y317" t="n">
        <v>1</v>
      </c>
      <c r="Z317" t="n">
        <v>10</v>
      </c>
    </row>
    <row r="318">
      <c r="A318" t="n">
        <v>55</v>
      </c>
      <c r="B318" t="n">
        <v>150</v>
      </c>
      <c r="C318" t="inlineStr">
        <is>
          <t xml:space="preserve">CONCLUIDO	</t>
        </is>
      </c>
      <c r="D318" t="n">
        <v>9.469200000000001</v>
      </c>
      <c r="E318" t="n">
        <v>10.56</v>
      </c>
      <c r="F318" t="n">
        <v>7.17</v>
      </c>
      <c r="G318" t="n">
        <v>61.5</v>
      </c>
      <c r="H318" t="n">
        <v>0.8</v>
      </c>
      <c r="I318" t="n">
        <v>7</v>
      </c>
      <c r="J318" t="n">
        <v>326.79</v>
      </c>
      <c r="K318" t="n">
        <v>61.82</v>
      </c>
      <c r="L318" t="n">
        <v>14.75</v>
      </c>
      <c r="M318" t="n">
        <v>5</v>
      </c>
      <c r="N318" t="n">
        <v>100.22</v>
      </c>
      <c r="O318" t="n">
        <v>40538.25</v>
      </c>
      <c r="P318" t="n">
        <v>111.07</v>
      </c>
      <c r="Q318" t="n">
        <v>605.84</v>
      </c>
      <c r="R318" t="n">
        <v>27.79</v>
      </c>
      <c r="S318" t="n">
        <v>21.88</v>
      </c>
      <c r="T318" t="n">
        <v>1935.07</v>
      </c>
      <c r="U318" t="n">
        <v>0.79</v>
      </c>
      <c r="V318" t="n">
        <v>0.86</v>
      </c>
      <c r="W318" t="n">
        <v>1</v>
      </c>
      <c r="X318" t="n">
        <v>0.12</v>
      </c>
      <c r="Y318" t="n">
        <v>1</v>
      </c>
      <c r="Z318" t="n">
        <v>10</v>
      </c>
    </row>
    <row r="319">
      <c r="A319" t="n">
        <v>56</v>
      </c>
      <c r="B319" t="n">
        <v>150</v>
      </c>
      <c r="C319" t="inlineStr">
        <is>
          <t xml:space="preserve">CONCLUIDO	</t>
        </is>
      </c>
      <c r="D319" t="n">
        <v>9.4605</v>
      </c>
      <c r="E319" t="n">
        <v>10.57</v>
      </c>
      <c r="F319" t="n">
        <v>7.18</v>
      </c>
      <c r="G319" t="n">
        <v>61.58</v>
      </c>
      <c r="H319" t="n">
        <v>0.82</v>
      </c>
      <c r="I319" t="n">
        <v>7</v>
      </c>
      <c r="J319" t="n">
        <v>327.37</v>
      </c>
      <c r="K319" t="n">
        <v>61.82</v>
      </c>
      <c r="L319" t="n">
        <v>15</v>
      </c>
      <c r="M319" t="n">
        <v>5</v>
      </c>
      <c r="N319" t="n">
        <v>100.55</v>
      </c>
      <c r="O319" t="n">
        <v>40609.74</v>
      </c>
      <c r="P319" t="n">
        <v>110.83</v>
      </c>
      <c r="Q319" t="n">
        <v>605.85</v>
      </c>
      <c r="R319" t="n">
        <v>28.11</v>
      </c>
      <c r="S319" t="n">
        <v>21.88</v>
      </c>
      <c r="T319" t="n">
        <v>2095.82</v>
      </c>
      <c r="U319" t="n">
        <v>0.78</v>
      </c>
      <c r="V319" t="n">
        <v>0.86</v>
      </c>
      <c r="W319" t="n">
        <v>1</v>
      </c>
      <c r="X319" t="n">
        <v>0.13</v>
      </c>
      <c r="Y319" t="n">
        <v>1</v>
      </c>
      <c r="Z319" t="n">
        <v>10</v>
      </c>
    </row>
    <row r="320">
      <c r="A320" t="n">
        <v>57</v>
      </c>
      <c r="B320" t="n">
        <v>150</v>
      </c>
      <c r="C320" t="inlineStr">
        <is>
          <t xml:space="preserve">CONCLUIDO	</t>
        </is>
      </c>
      <c r="D320" t="n">
        <v>9.465</v>
      </c>
      <c r="E320" t="n">
        <v>10.57</v>
      </c>
      <c r="F320" t="n">
        <v>7.18</v>
      </c>
      <c r="G320" t="n">
        <v>61.54</v>
      </c>
      <c r="H320" t="n">
        <v>0.83</v>
      </c>
      <c r="I320" t="n">
        <v>7</v>
      </c>
      <c r="J320" t="n">
        <v>327.95</v>
      </c>
      <c r="K320" t="n">
        <v>61.82</v>
      </c>
      <c r="L320" t="n">
        <v>15.25</v>
      </c>
      <c r="M320" t="n">
        <v>5</v>
      </c>
      <c r="N320" t="n">
        <v>100.88</v>
      </c>
      <c r="O320" t="n">
        <v>40681.39</v>
      </c>
      <c r="P320" t="n">
        <v>110.34</v>
      </c>
      <c r="Q320" t="n">
        <v>605.84</v>
      </c>
      <c r="R320" t="n">
        <v>27.91</v>
      </c>
      <c r="S320" t="n">
        <v>21.88</v>
      </c>
      <c r="T320" t="n">
        <v>1997.52</v>
      </c>
      <c r="U320" t="n">
        <v>0.78</v>
      </c>
      <c r="V320" t="n">
        <v>0.86</v>
      </c>
      <c r="W320" t="n">
        <v>1</v>
      </c>
      <c r="X320" t="n">
        <v>0.12</v>
      </c>
      <c r="Y320" t="n">
        <v>1</v>
      </c>
      <c r="Z320" t="n">
        <v>10</v>
      </c>
    </row>
    <row r="321">
      <c r="A321" t="n">
        <v>58</v>
      </c>
      <c r="B321" t="n">
        <v>150</v>
      </c>
      <c r="C321" t="inlineStr">
        <is>
          <t xml:space="preserve">CONCLUIDO	</t>
        </is>
      </c>
      <c r="D321" t="n">
        <v>9.544</v>
      </c>
      <c r="E321" t="n">
        <v>10.48</v>
      </c>
      <c r="F321" t="n">
        <v>7.15</v>
      </c>
      <c r="G321" t="n">
        <v>71.47</v>
      </c>
      <c r="H321" t="n">
        <v>0.84</v>
      </c>
      <c r="I321" t="n">
        <v>6</v>
      </c>
      <c r="J321" t="n">
        <v>328.53</v>
      </c>
      <c r="K321" t="n">
        <v>61.82</v>
      </c>
      <c r="L321" t="n">
        <v>15.5</v>
      </c>
      <c r="M321" t="n">
        <v>4</v>
      </c>
      <c r="N321" t="n">
        <v>101.21</v>
      </c>
      <c r="O321" t="n">
        <v>40753.2</v>
      </c>
      <c r="P321" t="n">
        <v>108.39</v>
      </c>
      <c r="Q321" t="n">
        <v>605.84</v>
      </c>
      <c r="R321" t="n">
        <v>26.96</v>
      </c>
      <c r="S321" t="n">
        <v>21.88</v>
      </c>
      <c r="T321" t="n">
        <v>1527.56</v>
      </c>
      <c r="U321" t="n">
        <v>0.8100000000000001</v>
      </c>
      <c r="V321" t="n">
        <v>0.87</v>
      </c>
      <c r="W321" t="n">
        <v>1</v>
      </c>
      <c r="X321" t="n">
        <v>0.09</v>
      </c>
      <c r="Y321" t="n">
        <v>1</v>
      </c>
      <c r="Z321" t="n">
        <v>10</v>
      </c>
    </row>
    <row r="322">
      <c r="A322" t="n">
        <v>59</v>
      </c>
      <c r="B322" t="n">
        <v>150</v>
      </c>
      <c r="C322" t="inlineStr">
        <is>
          <t xml:space="preserve">CONCLUIDO	</t>
        </is>
      </c>
      <c r="D322" t="n">
        <v>9.5412</v>
      </c>
      <c r="E322" t="n">
        <v>10.48</v>
      </c>
      <c r="F322" t="n">
        <v>7.15</v>
      </c>
      <c r="G322" t="n">
        <v>71.5</v>
      </c>
      <c r="H322" t="n">
        <v>0.85</v>
      </c>
      <c r="I322" t="n">
        <v>6</v>
      </c>
      <c r="J322" t="n">
        <v>329.12</v>
      </c>
      <c r="K322" t="n">
        <v>61.82</v>
      </c>
      <c r="L322" t="n">
        <v>15.75</v>
      </c>
      <c r="M322" t="n">
        <v>4</v>
      </c>
      <c r="N322" t="n">
        <v>101.54</v>
      </c>
      <c r="O322" t="n">
        <v>40825.16</v>
      </c>
      <c r="P322" t="n">
        <v>108.78</v>
      </c>
      <c r="Q322" t="n">
        <v>605.84</v>
      </c>
      <c r="R322" t="n">
        <v>27.04</v>
      </c>
      <c r="S322" t="n">
        <v>21.88</v>
      </c>
      <c r="T322" t="n">
        <v>1564.92</v>
      </c>
      <c r="U322" t="n">
        <v>0.8100000000000001</v>
      </c>
      <c r="V322" t="n">
        <v>0.87</v>
      </c>
      <c r="W322" t="n">
        <v>1</v>
      </c>
      <c r="X322" t="n">
        <v>0.09</v>
      </c>
      <c r="Y322" t="n">
        <v>1</v>
      </c>
      <c r="Z322" t="n">
        <v>10</v>
      </c>
    </row>
    <row r="323">
      <c r="A323" t="n">
        <v>60</v>
      </c>
      <c r="B323" t="n">
        <v>150</v>
      </c>
      <c r="C323" t="inlineStr">
        <is>
          <t xml:space="preserve">CONCLUIDO	</t>
        </is>
      </c>
      <c r="D323" t="n">
        <v>9.5342</v>
      </c>
      <c r="E323" t="n">
        <v>10.49</v>
      </c>
      <c r="F323" t="n">
        <v>7.16</v>
      </c>
      <c r="G323" t="n">
        <v>71.58</v>
      </c>
      <c r="H323" t="n">
        <v>0.86</v>
      </c>
      <c r="I323" t="n">
        <v>6</v>
      </c>
      <c r="J323" t="n">
        <v>329.7</v>
      </c>
      <c r="K323" t="n">
        <v>61.82</v>
      </c>
      <c r="L323" t="n">
        <v>16</v>
      </c>
      <c r="M323" t="n">
        <v>4</v>
      </c>
      <c r="N323" t="n">
        <v>101.88</v>
      </c>
      <c r="O323" t="n">
        <v>40897.29</v>
      </c>
      <c r="P323" t="n">
        <v>108.33</v>
      </c>
      <c r="Q323" t="n">
        <v>605.85</v>
      </c>
      <c r="R323" t="n">
        <v>27.3</v>
      </c>
      <c r="S323" t="n">
        <v>21.88</v>
      </c>
      <c r="T323" t="n">
        <v>1698.74</v>
      </c>
      <c r="U323" t="n">
        <v>0.8</v>
      </c>
      <c r="V323" t="n">
        <v>0.86</v>
      </c>
      <c r="W323" t="n">
        <v>1</v>
      </c>
      <c r="X323" t="n">
        <v>0.1</v>
      </c>
      <c r="Y323" t="n">
        <v>1</v>
      </c>
      <c r="Z323" t="n">
        <v>10</v>
      </c>
    </row>
    <row r="324">
      <c r="A324" t="n">
        <v>61</v>
      </c>
      <c r="B324" t="n">
        <v>150</v>
      </c>
      <c r="C324" t="inlineStr">
        <is>
          <t xml:space="preserve">CONCLUIDO	</t>
        </is>
      </c>
      <c r="D324" t="n">
        <v>9.5352</v>
      </c>
      <c r="E324" t="n">
        <v>10.49</v>
      </c>
      <c r="F324" t="n">
        <v>7.16</v>
      </c>
      <c r="G324" t="n">
        <v>71.56999999999999</v>
      </c>
      <c r="H324" t="n">
        <v>0.88</v>
      </c>
      <c r="I324" t="n">
        <v>6</v>
      </c>
      <c r="J324" t="n">
        <v>330.29</v>
      </c>
      <c r="K324" t="n">
        <v>61.82</v>
      </c>
      <c r="L324" t="n">
        <v>16.25</v>
      </c>
      <c r="M324" t="n">
        <v>4</v>
      </c>
      <c r="N324" t="n">
        <v>102.21</v>
      </c>
      <c r="O324" t="n">
        <v>40969.57</v>
      </c>
      <c r="P324" t="n">
        <v>107.86</v>
      </c>
      <c r="Q324" t="n">
        <v>605.88</v>
      </c>
      <c r="R324" t="n">
        <v>27.32</v>
      </c>
      <c r="S324" t="n">
        <v>21.88</v>
      </c>
      <c r="T324" t="n">
        <v>1705.63</v>
      </c>
      <c r="U324" t="n">
        <v>0.8</v>
      </c>
      <c r="V324" t="n">
        <v>0.86</v>
      </c>
      <c r="W324" t="n">
        <v>1</v>
      </c>
      <c r="X324" t="n">
        <v>0.1</v>
      </c>
      <c r="Y324" t="n">
        <v>1</v>
      </c>
      <c r="Z324" t="n">
        <v>10</v>
      </c>
    </row>
    <row r="325">
      <c r="A325" t="n">
        <v>62</v>
      </c>
      <c r="B325" t="n">
        <v>150</v>
      </c>
      <c r="C325" t="inlineStr">
        <is>
          <t xml:space="preserve">CONCLUIDO	</t>
        </is>
      </c>
      <c r="D325" t="n">
        <v>9.545999999999999</v>
      </c>
      <c r="E325" t="n">
        <v>10.48</v>
      </c>
      <c r="F325" t="n">
        <v>7.14</v>
      </c>
      <c r="G325" t="n">
        <v>71.45</v>
      </c>
      <c r="H325" t="n">
        <v>0.89</v>
      </c>
      <c r="I325" t="n">
        <v>6</v>
      </c>
      <c r="J325" t="n">
        <v>330.87</v>
      </c>
      <c r="K325" t="n">
        <v>61.82</v>
      </c>
      <c r="L325" t="n">
        <v>16.5</v>
      </c>
      <c r="M325" t="n">
        <v>4</v>
      </c>
      <c r="N325" t="n">
        <v>102.55</v>
      </c>
      <c r="O325" t="n">
        <v>41042.02</v>
      </c>
      <c r="P325" t="n">
        <v>107.62</v>
      </c>
      <c r="Q325" t="n">
        <v>605.9</v>
      </c>
      <c r="R325" t="n">
        <v>26.87</v>
      </c>
      <c r="S325" t="n">
        <v>21.88</v>
      </c>
      <c r="T325" t="n">
        <v>1481.7</v>
      </c>
      <c r="U325" t="n">
        <v>0.8100000000000001</v>
      </c>
      <c r="V325" t="n">
        <v>0.87</v>
      </c>
      <c r="W325" t="n">
        <v>1</v>
      </c>
      <c r="X325" t="n">
        <v>0.09</v>
      </c>
      <c r="Y325" t="n">
        <v>1</v>
      </c>
      <c r="Z325" t="n">
        <v>10</v>
      </c>
    </row>
    <row r="326">
      <c r="A326" t="n">
        <v>63</v>
      </c>
      <c r="B326" t="n">
        <v>150</v>
      </c>
      <c r="C326" t="inlineStr">
        <is>
          <t xml:space="preserve">CONCLUIDO	</t>
        </is>
      </c>
      <c r="D326" t="n">
        <v>9.541</v>
      </c>
      <c r="E326" t="n">
        <v>10.48</v>
      </c>
      <c r="F326" t="n">
        <v>7.15</v>
      </c>
      <c r="G326" t="n">
        <v>71.51000000000001</v>
      </c>
      <c r="H326" t="n">
        <v>0.9</v>
      </c>
      <c r="I326" t="n">
        <v>6</v>
      </c>
      <c r="J326" t="n">
        <v>331.46</v>
      </c>
      <c r="K326" t="n">
        <v>61.82</v>
      </c>
      <c r="L326" t="n">
        <v>16.75</v>
      </c>
      <c r="M326" t="n">
        <v>4</v>
      </c>
      <c r="N326" t="n">
        <v>102.89</v>
      </c>
      <c r="O326" t="n">
        <v>41114.63</v>
      </c>
      <c r="P326" t="n">
        <v>107.43</v>
      </c>
      <c r="Q326" t="n">
        <v>605.84</v>
      </c>
      <c r="R326" t="n">
        <v>27.05</v>
      </c>
      <c r="S326" t="n">
        <v>21.88</v>
      </c>
      <c r="T326" t="n">
        <v>1573.63</v>
      </c>
      <c r="U326" t="n">
        <v>0.8100000000000001</v>
      </c>
      <c r="V326" t="n">
        <v>0.87</v>
      </c>
      <c r="W326" t="n">
        <v>1</v>
      </c>
      <c r="X326" t="n">
        <v>0.09</v>
      </c>
      <c r="Y326" t="n">
        <v>1</v>
      </c>
      <c r="Z326" t="n">
        <v>10</v>
      </c>
    </row>
    <row r="327">
      <c r="A327" t="n">
        <v>64</v>
      </c>
      <c r="B327" t="n">
        <v>150</v>
      </c>
      <c r="C327" t="inlineStr">
        <is>
          <t xml:space="preserve">CONCLUIDO	</t>
        </is>
      </c>
      <c r="D327" t="n">
        <v>9.5349</v>
      </c>
      <c r="E327" t="n">
        <v>10.49</v>
      </c>
      <c r="F327" t="n">
        <v>7.16</v>
      </c>
      <c r="G327" t="n">
        <v>71.56999999999999</v>
      </c>
      <c r="H327" t="n">
        <v>0.91</v>
      </c>
      <c r="I327" t="n">
        <v>6</v>
      </c>
      <c r="J327" t="n">
        <v>332.05</v>
      </c>
      <c r="K327" t="n">
        <v>61.82</v>
      </c>
      <c r="L327" t="n">
        <v>17</v>
      </c>
      <c r="M327" t="n">
        <v>3</v>
      </c>
      <c r="N327" t="n">
        <v>103.23</v>
      </c>
      <c r="O327" t="n">
        <v>41187.41</v>
      </c>
      <c r="P327" t="n">
        <v>107.2</v>
      </c>
      <c r="Q327" t="n">
        <v>605.84</v>
      </c>
      <c r="R327" t="n">
        <v>27.25</v>
      </c>
      <c r="S327" t="n">
        <v>21.88</v>
      </c>
      <c r="T327" t="n">
        <v>1673.32</v>
      </c>
      <c r="U327" t="n">
        <v>0.8</v>
      </c>
      <c r="V327" t="n">
        <v>0.86</v>
      </c>
      <c r="W327" t="n">
        <v>1</v>
      </c>
      <c r="X327" t="n">
        <v>0.1</v>
      </c>
      <c r="Y327" t="n">
        <v>1</v>
      </c>
      <c r="Z327" t="n">
        <v>10</v>
      </c>
    </row>
    <row r="328">
      <c r="A328" t="n">
        <v>65</v>
      </c>
      <c r="B328" t="n">
        <v>150</v>
      </c>
      <c r="C328" t="inlineStr">
        <is>
          <t xml:space="preserve">CONCLUIDO	</t>
        </is>
      </c>
      <c r="D328" t="n">
        <v>9.5387</v>
      </c>
      <c r="E328" t="n">
        <v>10.48</v>
      </c>
      <c r="F328" t="n">
        <v>7.15</v>
      </c>
      <c r="G328" t="n">
        <v>71.53</v>
      </c>
      <c r="H328" t="n">
        <v>0.92</v>
      </c>
      <c r="I328" t="n">
        <v>6</v>
      </c>
      <c r="J328" t="n">
        <v>332.64</v>
      </c>
      <c r="K328" t="n">
        <v>61.82</v>
      </c>
      <c r="L328" t="n">
        <v>17.25</v>
      </c>
      <c r="M328" t="n">
        <v>3</v>
      </c>
      <c r="N328" t="n">
        <v>103.57</v>
      </c>
      <c r="O328" t="n">
        <v>41260.35</v>
      </c>
      <c r="P328" t="n">
        <v>106.32</v>
      </c>
      <c r="Q328" t="n">
        <v>605.84</v>
      </c>
      <c r="R328" t="n">
        <v>27.09</v>
      </c>
      <c r="S328" t="n">
        <v>21.88</v>
      </c>
      <c r="T328" t="n">
        <v>1592.91</v>
      </c>
      <c r="U328" t="n">
        <v>0.8100000000000001</v>
      </c>
      <c r="V328" t="n">
        <v>0.86</v>
      </c>
      <c r="W328" t="n">
        <v>1</v>
      </c>
      <c r="X328" t="n">
        <v>0.1</v>
      </c>
      <c r="Y328" t="n">
        <v>1</v>
      </c>
      <c r="Z328" t="n">
        <v>10</v>
      </c>
    </row>
    <row r="329">
      <c r="A329" t="n">
        <v>66</v>
      </c>
      <c r="B329" t="n">
        <v>150</v>
      </c>
      <c r="C329" t="inlineStr">
        <is>
          <t xml:space="preserve">CONCLUIDO	</t>
        </is>
      </c>
      <c r="D329" t="n">
        <v>9.538399999999999</v>
      </c>
      <c r="E329" t="n">
        <v>10.48</v>
      </c>
      <c r="F329" t="n">
        <v>7.15</v>
      </c>
      <c r="G329" t="n">
        <v>71.53</v>
      </c>
      <c r="H329" t="n">
        <v>0.9399999999999999</v>
      </c>
      <c r="I329" t="n">
        <v>6</v>
      </c>
      <c r="J329" t="n">
        <v>333.24</v>
      </c>
      <c r="K329" t="n">
        <v>61.82</v>
      </c>
      <c r="L329" t="n">
        <v>17.5</v>
      </c>
      <c r="M329" t="n">
        <v>2</v>
      </c>
      <c r="N329" t="n">
        <v>103.92</v>
      </c>
      <c r="O329" t="n">
        <v>41333.46</v>
      </c>
      <c r="P329" t="n">
        <v>106.54</v>
      </c>
      <c r="Q329" t="n">
        <v>605.84</v>
      </c>
      <c r="R329" t="n">
        <v>27.03</v>
      </c>
      <c r="S329" t="n">
        <v>21.88</v>
      </c>
      <c r="T329" t="n">
        <v>1564.03</v>
      </c>
      <c r="U329" t="n">
        <v>0.8100000000000001</v>
      </c>
      <c r="V329" t="n">
        <v>0.86</v>
      </c>
      <c r="W329" t="n">
        <v>1</v>
      </c>
      <c r="X329" t="n">
        <v>0.1</v>
      </c>
      <c r="Y329" t="n">
        <v>1</v>
      </c>
      <c r="Z329" t="n">
        <v>10</v>
      </c>
    </row>
    <row r="330">
      <c r="A330" t="n">
        <v>67</v>
      </c>
      <c r="B330" t="n">
        <v>150</v>
      </c>
      <c r="C330" t="inlineStr">
        <is>
          <t xml:space="preserve">CONCLUIDO	</t>
        </is>
      </c>
      <c r="D330" t="n">
        <v>9.539</v>
      </c>
      <c r="E330" t="n">
        <v>10.48</v>
      </c>
      <c r="F330" t="n">
        <v>7.15</v>
      </c>
      <c r="G330" t="n">
        <v>71.53</v>
      </c>
      <c r="H330" t="n">
        <v>0.95</v>
      </c>
      <c r="I330" t="n">
        <v>6</v>
      </c>
      <c r="J330" t="n">
        <v>333.83</v>
      </c>
      <c r="K330" t="n">
        <v>61.82</v>
      </c>
      <c r="L330" t="n">
        <v>17.75</v>
      </c>
      <c r="M330" t="n">
        <v>2</v>
      </c>
      <c r="N330" t="n">
        <v>104.26</v>
      </c>
      <c r="O330" t="n">
        <v>41406.86</v>
      </c>
      <c r="P330" t="n">
        <v>106.4</v>
      </c>
      <c r="Q330" t="n">
        <v>605.84</v>
      </c>
      <c r="R330" t="n">
        <v>27.09</v>
      </c>
      <c r="S330" t="n">
        <v>21.88</v>
      </c>
      <c r="T330" t="n">
        <v>1592.68</v>
      </c>
      <c r="U330" t="n">
        <v>0.8100000000000001</v>
      </c>
      <c r="V330" t="n">
        <v>0.86</v>
      </c>
      <c r="W330" t="n">
        <v>1</v>
      </c>
      <c r="X330" t="n">
        <v>0.1</v>
      </c>
      <c r="Y330" t="n">
        <v>1</v>
      </c>
      <c r="Z330" t="n">
        <v>10</v>
      </c>
    </row>
    <row r="331">
      <c r="A331" t="n">
        <v>68</v>
      </c>
      <c r="B331" t="n">
        <v>150</v>
      </c>
      <c r="C331" t="inlineStr">
        <is>
          <t xml:space="preserve">CONCLUIDO	</t>
        </is>
      </c>
      <c r="D331" t="n">
        <v>9.5359</v>
      </c>
      <c r="E331" t="n">
        <v>10.49</v>
      </c>
      <c r="F331" t="n">
        <v>7.16</v>
      </c>
      <c r="G331" t="n">
        <v>71.56</v>
      </c>
      <c r="H331" t="n">
        <v>0.96</v>
      </c>
      <c r="I331" t="n">
        <v>6</v>
      </c>
      <c r="J331" t="n">
        <v>334.43</v>
      </c>
      <c r="K331" t="n">
        <v>61.82</v>
      </c>
      <c r="L331" t="n">
        <v>18</v>
      </c>
      <c r="M331" t="n">
        <v>2</v>
      </c>
      <c r="N331" t="n">
        <v>104.61</v>
      </c>
      <c r="O331" t="n">
        <v>41480.31</v>
      </c>
      <c r="P331" t="n">
        <v>106.45</v>
      </c>
      <c r="Q331" t="n">
        <v>605.84</v>
      </c>
      <c r="R331" t="n">
        <v>27.13</v>
      </c>
      <c r="S331" t="n">
        <v>21.88</v>
      </c>
      <c r="T331" t="n">
        <v>1610.65</v>
      </c>
      <c r="U331" t="n">
        <v>0.8100000000000001</v>
      </c>
      <c r="V331" t="n">
        <v>0.86</v>
      </c>
      <c r="W331" t="n">
        <v>1</v>
      </c>
      <c r="X331" t="n">
        <v>0.1</v>
      </c>
      <c r="Y331" t="n">
        <v>1</v>
      </c>
      <c r="Z331" t="n">
        <v>10</v>
      </c>
    </row>
    <row r="332">
      <c r="A332" t="n">
        <v>69</v>
      </c>
      <c r="B332" t="n">
        <v>150</v>
      </c>
      <c r="C332" t="inlineStr">
        <is>
          <t xml:space="preserve">CONCLUIDO	</t>
        </is>
      </c>
      <c r="D332" t="n">
        <v>9.5326</v>
      </c>
      <c r="E332" t="n">
        <v>10.49</v>
      </c>
      <c r="F332" t="n">
        <v>7.16</v>
      </c>
      <c r="G332" t="n">
        <v>71.59999999999999</v>
      </c>
      <c r="H332" t="n">
        <v>0.97</v>
      </c>
      <c r="I332" t="n">
        <v>6</v>
      </c>
      <c r="J332" t="n">
        <v>335.02</v>
      </c>
      <c r="K332" t="n">
        <v>61.82</v>
      </c>
      <c r="L332" t="n">
        <v>18.25</v>
      </c>
      <c r="M332" t="n">
        <v>2</v>
      </c>
      <c r="N332" t="n">
        <v>104.95</v>
      </c>
      <c r="O332" t="n">
        <v>41553.93</v>
      </c>
      <c r="P332" t="n">
        <v>106.45</v>
      </c>
      <c r="Q332" t="n">
        <v>605.84</v>
      </c>
      <c r="R332" t="n">
        <v>27.28</v>
      </c>
      <c r="S332" t="n">
        <v>21.88</v>
      </c>
      <c r="T332" t="n">
        <v>1689.13</v>
      </c>
      <c r="U332" t="n">
        <v>0.8</v>
      </c>
      <c r="V332" t="n">
        <v>0.86</v>
      </c>
      <c r="W332" t="n">
        <v>1</v>
      </c>
      <c r="X332" t="n">
        <v>0.1</v>
      </c>
      <c r="Y332" t="n">
        <v>1</v>
      </c>
      <c r="Z332" t="n">
        <v>10</v>
      </c>
    </row>
    <row r="333">
      <c r="A333" t="n">
        <v>70</v>
      </c>
      <c r="B333" t="n">
        <v>150</v>
      </c>
      <c r="C333" t="inlineStr">
        <is>
          <t xml:space="preserve">CONCLUIDO	</t>
        </is>
      </c>
      <c r="D333" t="n">
        <v>9.533899999999999</v>
      </c>
      <c r="E333" t="n">
        <v>10.49</v>
      </c>
      <c r="F333" t="n">
        <v>7.16</v>
      </c>
      <c r="G333" t="n">
        <v>71.58</v>
      </c>
      <c r="H333" t="n">
        <v>0.98</v>
      </c>
      <c r="I333" t="n">
        <v>6</v>
      </c>
      <c r="J333" t="n">
        <v>335.62</v>
      </c>
      <c r="K333" t="n">
        <v>61.82</v>
      </c>
      <c r="L333" t="n">
        <v>18.5</v>
      </c>
      <c r="M333" t="n">
        <v>2</v>
      </c>
      <c r="N333" t="n">
        <v>105.3</v>
      </c>
      <c r="O333" t="n">
        <v>41627.72</v>
      </c>
      <c r="P333" t="n">
        <v>105.89</v>
      </c>
      <c r="Q333" t="n">
        <v>605.86</v>
      </c>
      <c r="R333" t="n">
        <v>27.23</v>
      </c>
      <c r="S333" t="n">
        <v>21.88</v>
      </c>
      <c r="T333" t="n">
        <v>1660.69</v>
      </c>
      <c r="U333" t="n">
        <v>0.8</v>
      </c>
      <c r="V333" t="n">
        <v>0.86</v>
      </c>
      <c r="W333" t="n">
        <v>1</v>
      </c>
      <c r="X333" t="n">
        <v>0.1</v>
      </c>
      <c r="Y333" t="n">
        <v>1</v>
      </c>
      <c r="Z333" t="n">
        <v>10</v>
      </c>
    </row>
    <row r="334">
      <c r="A334" t="n">
        <v>71</v>
      </c>
      <c r="B334" t="n">
        <v>150</v>
      </c>
      <c r="C334" t="inlineStr">
        <is>
          <t xml:space="preserve">CONCLUIDO	</t>
        </is>
      </c>
      <c r="D334" t="n">
        <v>9.5321</v>
      </c>
      <c r="E334" t="n">
        <v>10.49</v>
      </c>
      <c r="F334" t="n">
        <v>7.16</v>
      </c>
      <c r="G334" t="n">
        <v>71.59999999999999</v>
      </c>
      <c r="H334" t="n">
        <v>0.99</v>
      </c>
      <c r="I334" t="n">
        <v>6</v>
      </c>
      <c r="J334" t="n">
        <v>336.22</v>
      </c>
      <c r="K334" t="n">
        <v>61.82</v>
      </c>
      <c r="L334" t="n">
        <v>18.75</v>
      </c>
      <c r="M334" t="n">
        <v>2</v>
      </c>
      <c r="N334" t="n">
        <v>105.65</v>
      </c>
      <c r="O334" t="n">
        <v>41701.68</v>
      </c>
      <c r="P334" t="n">
        <v>105.82</v>
      </c>
      <c r="Q334" t="n">
        <v>605.84</v>
      </c>
      <c r="R334" t="n">
        <v>27.27</v>
      </c>
      <c r="S334" t="n">
        <v>21.88</v>
      </c>
      <c r="T334" t="n">
        <v>1683.28</v>
      </c>
      <c r="U334" t="n">
        <v>0.8</v>
      </c>
      <c r="V334" t="n">
        <v>0.86</v>
      </c>
      <c r="W334" t="n">
        <v>1</v>
      </c>
      <c r="X334" t="n">
        <v>0.1</v>
      </c>
      <c r="Y334" t="n">
        <v>1</v>
      </c>
      <c r="Z334" t="n">
        <v>10</v>
      </c>
    </row>
    <row r="335">
      <c r="A335" t="n">
        <v>72</v>
      </c>
      <c r="B335" t="n">
        <v>150</v>
      </c>
      <c r="C335" t="inlineStr">
        <is>
          <t xml:space="preserve">CONCLUIDO	</t>
        </is>
      </c>
      <c r="D335" t="n">
        <v>9.5352</v>
      </c>
      <c r="E335" t="n">
        <v>10.49</v>
      </c>
      <c r="F335" t="n">
        <v>7.16</v>
      </c>
      <c r="G335" t="n">
        <v>71.56999999999999</v>
      </c>
      <c r="H335" t="n">
        <v>1.01</v>
      </c>
      <c r="I335" t="n">
        <v>6</v>
      </c>
      <c r="J335" t="n">
        <v>336.82</v>
      </c>
      <c r="K335" t="n">
        <v>61.82</v>
      </c>
      <c r="L335" t="n">
        <v>19</v>
      </c>
      <c r="M335" t="n">
        <v>2</v>
      </c>
      <c r="N335" t="n">
        <v>106</v>
      </c>
      <c r="O335" t="n">
        <v>41775.82</v>
      </c>
      <c r="P335" t="n">
        <v>105.49</v>
      </c>
      <c r="Q335" t="n">
        <v>605.99</v>
      </c>
      <c r="R335" t="n">
        <v>27.23</v>
      </c>
      <c r="S335" t="n">
        <v>21.88</v>
      </c>
      <c r="T335" t="n">
        <v>1662.64</v>
      </c>
      <c r="U335" t="n">
        <v>0.8</v>
      </c>
      <c r="V335" t="n">
        <v>0.86</v>
      </c>
      <c r="W335" t="n">
        <v>1</v>
      </c>
      <c r="X335" t="n">
        <v>0.1</v>
      </c>
      <c r="Y335" t="n">
        <v>1</v>
      </c>
      <c r="Z335" t="n">
        <v>10</v>
      </c>
    </row>
    <row r="336">
      <c r="A336" t="n">
        <v>73</v>
      </c>
      <c r="B336" t="n">
        <v>150</v>
      </c>
      <c r="C336" t="inlineStr">
        <is>
          <t xml:space="preserve">CONCLUIDO	</t>
        </is>
      </c>
      <c r="D336" t="n">
        <v>9.5336</v>
      </c>
      <c r="E336" t="n">
        <v>10.49</v>
      </c>
      <c r="F336" t="n">
        <v>7.16</v>
      </c>
      <c r="G336" t="n">
        <v>71.59</v>
      </c>
      <c r="H336" t="n">
        <v>1.02</v>
      </c>
      <c r="I336" t="n">
        <v>6</v>
      </c>
      <c r="J336" t="n">
        <v>337.43</v>
      </c>
      <c r="K336" t="n">
        <v>61.82</v>
      </c>
      <c r="L336" t="n">
        <v>19.25</v>
      </c>
      <c r="M336" t="n">
        <v>2</v>
      </c>
      <c r="N336" t="n">
        <v>106.35</v>
      </c>
      <c r="O336" t="n">
        <v>41850.13</v>
      </c>
      <c r="P336" t="n">
        <v>105.44</v>
      </c>
      <c r="Q336" t="n">
        <v>606.01</v>
      </c>
      <c r="R336" t="n">
        <v>27.12</v>
      </c>
      <c r="S336" t="n">
        <v>21.88</v>
      </c>
      <c r="T336" t="n">
        <v>1606.82</v>
      </c>
      <c r="U336" t="n">
        <v>0.8100000000000001</v>
      </c>
      <c r="V336" t="n">
        <v>0.86</v>
      </c>
      <c r="W336" t="n">
        <v>1</v>
      </c>
      <c r="X336" t="n">
        <v>0.1</v>
      </c>
      <c r="Y336" t="n">
        <v>1</v>
      </c>
      <c r="Z336" t="n">
        <v>10</v>
      </c>
    </row>
    <row r="337">
      <c r="A337" t="n">
        <v>74</v>
      </c>
      <c r="B337" t="n">
        <v>150</v>
      </c>
      <c r="C337" t="inlineStr">
        <is>
          <t xml:space="preserve">CONCLUIDO	</t>
        </is>
      </c>
      <c r="D337" t="n">
        <v>9.5344</v>
      </c>
      <c r="E337" t="n">
        <v>10.49</v>
      </c>
      <c r="F337" t="n">
        <v>7.16</v>
      </c>
      <c r="G337" t="n">
        <v>71.58</v>
      </c>
      <c r="H337" t="n">
        <v>1.03</v>
      </c>
      <c r="I337" t="n">
        <v>6</v>
      </c>
      <c r="J337" t="n">
        <v>338.03</v>
      </c>
      <c r="K337" t="n">
        <v>61.82</v>
      </c>
      <c r="L337" t="n">
        <v>19.5</v>
      </c>
      <c r="M337" t="n">
        <v>2</v>
      </c>
      <c r="N337" t="n">
        <v>106.71</v>
      </c>
      <c r="O337" t="n">
        <v>41924.62</v>
      </c>
      <c r="P337" t="n">
        <v>104.95</v>
      </c>
      <c r="Q337" t="n">
        <v>605.84</v>
      </c>
      <c r="R337" t="n">
        <v>27.25</v>
      </c>
      <c r="S337" t="n">
        <v>21.88</v>
      </c>
      <c r="T337" t="n">
        <v>1669.35</v>
      </c>
      <c r="U337" t="n">
        <v>0.8</v>
      </c>
      <c r="V337" t="n">
        <v>0.86</v>
      </c>
      <c r="W337" t="n">
        <v>1</v>
      </c>
      <c r="X337" t="n">
        <v>0.1</v>
      </c>
      <c r="Y337" t="n">
        <v>1</v>
      </c>
      <c r="Z337" t="n">
        <v>10</v>
      </c>
    </row>
    <row r="338">
      <c r="A338" t="n">
        <v>75</v>
      </c>
      <c r="B338" t="n">
        <v>150</v>
      </c>
      <c r="C338" t="inlineStr">
        <is>
          <t xml:space="preserve">CONCLUIDO	</t>
        </is>
      </c>
      <c r="D338" t="n">
        <v>9.5304</v>
      </c>
      <c r="E338" t="n">
        <v>10.49</v>
      </c>
      <c r="F338" t="n">
        <v>7.16</v>
      </c>
      <c r="G338" t="n">
        <v>71.62</v>
      </c>
      <c r="H338" t="n">
        <v>1.04</v>
      </c>
      <c r="I338" t="n">
        <v>6</v>
      </c>
      <c r="J338" t="n">
        <v>338.63</v>
      </c>
      <c r="K338" t="n">
        <v>61.82</v>
      </c>
      <c r="L338" t="n">
        <v>19.75</v>
      </c>
      <c r="M338" t="n">
        <v>1</v>
      </c>
      <c r="N338" t="n">
        <v>107.06</v>
      </c>
      <c r="O338" t="n">
        <v>41999.28</v>
      </c>
      <c r="P338" t="n">
        <v>104.81</v>
      </c>
      <c r="Q338" t="n">
        <v>605.86</v>
      </c>
      <c r="R338" t="n">
        <v>27.27</v>
      </c>
      <c r="S338" t="n">
        <v>21.88</v>
      </c>
      <c r="T338" t="n">
        <v>1681.87</v>
      </c>
      <c r="U338" t="n">
        <v>0.8</v>
      </c>
      <c r="V338" t="n">
        <v>0.86</v>
      </c>
      <c r="W338" t="n">
        <v>1</v>
      </c>
      <c r="X338" t="n">
        <v>0.1</v>
      </c>
      <c r="Y338" t="n">
        <v>1</v>
      </c>
      <c r="Z338" t="n">
        <v>10</v>
      </c>
    </row>
    <row r="339">
      <c r="A339" t="n">
        <v>76</v>
      </c>
      <c r="B339" t="n">
        <v>150</v>
      </c>
      <c r="C339" t="inlineStr">
        <is>
          <t xml:space="preserve">CONCLUIDO	</t>
        </is>
      </c>
      <c r="D339" t="n">
        <v>9.5304</v>
      </c>
      <c r="E339" t="n">
        <v>10.49</v>
      </c>
      <c r="F339" t="n">
        <v>7.16</v>
      </c>
      <c r="G339" t="n">
        <v>71.62</v>
      </c>
      <c r="H339" t="n">
        <v>1.05</v>
      </c>
      <c r="I339" t="n">
        <v>6</v>
      </c>
      <c r="J339" t="n">
        <v>339.24</v>
      </c>
      <c r="K339" t="n">
        <v>61.82</v>
      </c>
      <c r="L339" t="n">
        <v>20</v>
      </c>
      <c r="M339" t="n">
        <v>0</v>
      </c>
      <c r="N339" t="n">
        <v>107.42</v>
      </c>
      <c r="O339" t="n">
        <v>42074.12</v>
      </c>
      <c r="P339" t="n">
        <v>104.87</v>
      </c>
      <c r="Q339" t="n">
        <v>605.84</v>
      </c>
      <c r="R339" t="n">
        <v>27.26</v>
      </c>
      <c r="S339" t="n">
        <v>21.88</v>
      </c>
      <c r="T339" t="n">
        <v>1675.39</v>
      </c>
      <c r="U339" t="n">
        <v>0.8</v>
      </c>
      <c r="V339" t="n">
        <v>0.86</v>
      </c>
      <c r="W339" t="n">
        <v>1</v>
      </c>
      <c r="X339" t="n">
        <v>0.1</v>
      </c>
      <c r="Y339" t="n">
        <v>1</v>
      </c>
      <c r="Z339" t="n">
        <v>10</v>
      </c>
    </row>
    <row r="340">
      <c r="A340" t="n">
        <v>0</v>
      </c>
      <c r="B340" t="n">
        <v>10</v>
      </c>
      <c r="C340" t="inlineStr">
        <is>
          <t xml:space="preserve">CONCLUIDO	</t>
        </is>
      </c>
      <c r="D340" t="n">
        <v>9.344799999999999</v>
      </c>
      <c r="E340" t="n">
        <v>10.7</v>
      </c>
      <c r="F340" t="n">
        <v>8.369999999999999</v>
      </c>
      <c r="G340" t="n">
        <v>8.1</v>
      </c>
      <c r="H340" t="n">
        <v>0.64</v>
      </c>
      <c r="I340" t="n">
        <v>62</v>
      </c>
      <c r="J340" t="n">
        <v>26.11</v>
      </c>
      <c r="K340" t="n">
        <v>12.1</v>
      </c>
      <c r="L340" t="n">
        <v>1</v>
      </c>
      <c r="M340" t="n">
        <v>0</v>
      </c>
      <c r="N340" t="n">
        <v>3.01</v>
      </c>
      <c r="O340" t="n">
        <v>3454.41</v>
      </c>
      <c r="P340" t="n">
        <v>24.31</v>
      </c>
      <c r="Q340" t="n">
        <v>606.12</v>
      </c>
      <c r="R340" t="n">
        <v>62.44</v>
      </c>
      <c r="S340" t="n">
        <v>21.88</v>
      </c>
      <c r="T340" t="n">
        <v>18985.48</v>
      </c>
      <c r="U340" t="n">
        <v>0.35</v>
      </c>
      <c r="V340" t="n">
        <v>0.74</v>
      </c>
      <c r="W340" t="n">
        <v>1.17</v>
      </c>
      <c r="X340" t="n">
        <v>1.31</v>
      </c>
      <c r="Y340" t="n">
        <v>1</v>
      </c>
      <c r="Z340" t="n">
        <v>10</v>
      </c>
    </row>
    <row r="341">
      <c r="A341" t="n">
        <v>0</v>
      </c>
      <c r="B341" t="n">
        <v>45</v>
      </c>
      <c r="C341" t="inlineStr">
        <is>
          <t xml:space="preserve">CONCLUIDO	</t>
        </is>
      </c>
      <c r="D341" t="n">
        <v>9.0334</v>
      </c>
      <c r="E341" t="n">
        <v>11.07</v>
      </c>
      <c r="F341" t="n">
        <v>8.050000000000001</v>
      </c>
      <c r="G341" t="n">
        <v>9.66</v>
      </c>
      <c r="H341" t="n">
        <v>0.18</v>
      </c>
      <c r="I341" t="n">
        <v>50</v>
      </c>
      <c r="J341" t="n">
        <v>98.70999999999999</v>
      </c>
      <c r="K341" t="n">
        <v>39.72</v>
      </c>
      <c r="L341" t="n">
        <v>1</v>
      </c>
      <c r="M341" t="n">
        <v>48</v>
      </c>
      <c r="N341" t="n">
        <v>12.99</v>
      </c>
      <c r="O341" t="n">
        <v>12407.75</v>
      </c>
      <c r="P341" t="n">
        <v>68.18000000000001</v>
      </c>
      <c r="Q341" t="n">
        <v>606.01</v>
      </c>
      <c r="R341" t="n">
        <v>55.04</v>
      </c>
      <c r="S341" t="n">
        <v>21.88</v>
      </c>
      <c r="T341" t="n">
        <v>15345.23</v>
      </c>
      <c r="U341" t="n">
        <v>0.4</v>
      </c>
      <c r="V341" t="n">
        <v>0.77</v>
      </c>
      <c r="W341" t="n">
        <v>1.07</v>
      </c>
      <c r="X341" t="n">
        <v>0.99</v>
      </c>
      <c r="Y341" t="n">
        <v>1</v>
      </c>
      <c r="Z341" t="n">
        <v>10</v>
      </c>
    </row>
    <row r="342">
      <c r="A342" t="n">
        <v>1</v>
      </c>
      <c r="B342" t="n">
        <v>45</v>
      </c>
      <c r="C342" t="inlineStr">
        <is>
          <t xml:space="preserve">CONCLUIDO	</t>
        </is>
      </c>
      <c r="D342" t="n">
        <v>9.4046</v>
      </c>
      <c r="E342" t="n">
        <v>10.63</v>
      </c>
      <c r="F342" t="n">
        <v>7.84</v>
      </c>
      <c r="G342" t="n">
        <v>12.07</v>
      </c>
      <c r="H342" t="n">
        <v>0.22</v>
      </c>
      <c r="I342" t="n">
        <v>39</v>
      </c>
      <c r="J342" t="n">
        <v>99.02</v>
      </c>
      <c r="K342" t="n">
        <v>39.72</v>
      </c>
      <c r="L342" t="n">
        <v>1.25</v>
      </c>
      <c r="M342" t="n">
        <v>37</v>
      </c>
      <c r="N342" t="n">
        <v>13.05</v>
      </c>
      <c r="O342" t="n">
        <v>12446.14</v>
      </c>
      <c r="P342" t="n">
        <v>64.95999999999999</v>
      </c>
      <c r="Q342" t="n">
        <v>606.03</v>
      </c>
      <c r="R342" t="n">
        <v>48.6</v>
      </c>
      <c r="S342" t="n">
        <v>21.88</v>
      </c>
      <c r="T342" t="n">
        <v>12180.81</v>
      </c>
      <c r="U342" t="n">
        <v>0.45</v>
      </c>
      <c r="V342" t="n">
        <v>0.79</v>
      </c>
      <c r="W342" t="n">
        <v>1.05</v>
      </c>
      <c r="X342" t="n">
        <v>0.78</v>
      </c>
      <c r="Y342" t="n">
        <v>1</v>
      </c>
      <c r="Z342" t="n">
        <v>10</v>
      </c>
    </row>
    <row r="343">
      <c r="A343" t="n">
        <v>2</v>
      </c>
      <c r="B343" t="n">
        <v>45</v>
      </c>
      <c r="C343" t="inlineStr">
        <is>
          <t xml:space="preserve">CONCLUIDO	</t>
        </is>
      </c>
      <c r="D343" t="n">
        <v>9.7174</v>
      </c>
      <c r="E343" t="n">
        <v>10.29</v>
      </c>
      <c r="F343" t="n">
        <v>7.67</v>
      </c>
      <c r="G343" t="n">
        <v>14.84</v>
      </c>
      <c r="H343" t="n">
        <v>0.27</v>
      </c>
      <c r="I343" t="n">
        <v>31</v>
      </c>
      <c r="J343" t="n">
        <v>99.33</v>
      </c>
      <c r="K343" t="n">
        <v>39.72</v>
      </c>
      <c r="L343" t="n">
        <v>1.5</v>
      </c>
      <c r="M343" t="n">
        <v>29</v>
      </c>
      <c r="N343" t="n">
        <v>13.11</v>
      </c>
      <c r="O343" t="n">
        <v>12484.55</v>
      </c>
      <c r="P343" t="n">
        <v>62.03</v>
      </c>
      <c r="Q343" t="n">
        <v>605.89</v>
      </c>
      <c r="R343" t="n">
        <v>43.02</v>
      </c>
      <c r="S343" t="n">
        <v>21.88</v>
      </c>
      <c r="T343" t="n">
        <v>9433.309999999999</v>
      </c>
      <c r="U343" t="n">
        <v>0.51</v>
      </c>
      <c r="V343" t="n">
        <v>0.8100000000000001</v>
      </c>
      <c r="W343" t="n">
        <v>1.04</v>
      </c>
      <c r="X343" t="n">
        <v>0.61</v>
      </c>
      <c r="Y343" t="n">
        <v>1</v>
      </c>
      <c r="Z343" t="n">
        <v>10</v>
      </c>
    </row>
    <row r="344">
      <c r="A344" t="n">
        <v>3</v>
      </c>
      <c r="B344" t="n">
        <v>45</v>
      </c>
      <c r="C344" t="inlineStr">
        <is>
          <t xml:space="preserve">CONCLUIDO	</t>
        </is>
      </c>
      <c r="D344" t="n">
        <v>9.9024</v>
      </c>
      <c r="E344" t="n">
        <v>10.1</v>
      </c>
      <c r="F344" t="n">
        <v>7.58</v>
      </c>
      <c r="G344" t="n">
        <v>17.48</v>
      </c>
      <c r="H344" t="n">
        <v>0.31</v>
      </c>
      <c r="I344" t="n">
        <v>26</v>
      </c>
      <c r="J344" t="n">
        <v>99.64</v>
      </c>
      <c r="K344" t="n">
        <v>39.72</v>
      </c>
      <c r="L344" t="n">
        <v>1.75</v>
      </c>
      <c r="M344" t="n">
        <v>24</v>
      </c>
      <c r="N344" t="n">
        <v>13.18</v>
      </c>
      <c r="O344" t="n">
        <v>12522.99</v>
      </c>
      <c r="P344" t="n">
        <v>59.87</v>
      </c>
      <c r="Q344" t="n">
        <v>605.85</v>
      </c>
      <c r="R344" t="n">
        <v>40.35</v>
      </c>
      <c r="S344" t="n">
        <v>21.88</v>
      </c>
      <c r="T344" t="n">
        <v>8122.24</v>
      </c>
      <c r="U344" t="n">
        <v>0.54</v>
      </c>
      <c r="V344" t="n">
        <v>0.82</v>
      </c>
      <c r="W344" t="n">
        <v>1.03</v>
      </c>
      <c r="X344" t="n">
        <v>0.52</v>
      </c>
      <c r="Y344" t="n">
        <v>1</v>
      </c>
      <c r="Z344" t="n">
        <v>10</v>
      </c>
    </row>
    <row r="345">
      <c r="A345" t="n">
        <v>4</v>
      </c>
      <c r="B345" t="n">
        <v>45</v>
      </c>
      <c r="C345" t="inlineStr">
        <is>
          <t xml:space="preserve">CONCLUIDO	</t>
        </is>
      </c>
      <c r="D345" t="n">
        <v>10.0804</v>
      </c>
      <c r="E345" t="n">
        <v>9.92</v>
      </c>
      <c r="F345" t="n">
        <v>7.48</v>
      </c>
      <c r="G345" t="n">
        <v>20.4</v>
      </c>
      <c r="H345" t="n">
        <v>0.35</v>
      </c>
      <c r="I345" t="n">
        <v>22</v>
      </c>
      <c r="J345" t="n">
        <v>99.95</v>
      </c>
      <c r="K345" t="n">
        <v>39.72</v>
      </c>
      <c r="L345" t="n">
        <v>2</v>
      </c>
      <c r="M345" t="n">
        <v>20</v>
      </c>
      <c r="N345" t="n">
        <v>13.24</v>
      </c>
      <c r="O345" t="n">
        <v>12561.45</v>
      </c>
      <c r="P345" t="n">
        <v>57.34</v>
      </c>
      <c r="Q345" t="n">
        <v>605.9</v>
      </c>
      <c r="R345" t="n">
        <v>37.28</v>
      </c>
      <c r="S345" t="n">
        <v>21.88</v>
      </c>
      <c r="T345" t="n">
        <v>6604.43</v>
      </c>
      <c r="U345" t="n">
        <v>0.59</v>
      </c>
      <c r="V345" t="n">
        <v>0.83</v>
      </c>
      <c r="W345" t="n">
        <v>1.03</v>
      </c>
      <c r="X345" t="n">
        <v>0.42</v>
      </c>
      <c r="Y345" t="n">
        <v>1</v>
      </c>
      <c r="Z345" t="n">
        <v>10</v>
      </c>
    </row>
    <row r="346">
      <c r="A346" t="n">
        <v>5</v>
      </c>
      <c r="B346" t="n">
        <v>45</v>
      </c>
      <c r="C346" t="inlineStr">
        <is>
          <t xml:space="preserve">CONCLUIDO	</t>
        </is>
      </c>
      <c r="D346" t="n">
        <v>10.198</v>
      </c>
      <c r="E346" t="n">
        <v>9.81</v>
      </c>
      <c r="F346" t="n">
        <v>7.43</v>
      </c>
      <c r="G346" t="n">
        <v>23.45</v>
      </c>
      <c r="H346" t="n">
        <v>0.39</v>
      </c>
      <c r="I346" t="n">
        <v>19</v>
      </c>
      <c r="J346" t="n">
        <v>100.27</v>
      </c>
      <c r="K346" t="n">
        <v>39.72</v>
      </c>
      <c r="L346" t="n">
        <v>2.25</v>
      </c>
      <c r="M346" t="n">
        <v>17</v>
      </c>
      <c r="N346" t="n">
        <v>13.3</v>
      </c>
      <c r="O346" t="n">
        <v>12599.94</v>
      </c>
      <c r="P346" t="n">
        <v>54.98</v>
      </c>
      <c r="Q346" t="n">
        <v>605.84</v>
      </c>
      <c r="R346" t="n">
        <v>35.65</v>
      </c>
      <c r="S346" t="n">
        <v>21.88</v>
      </c>
      <c r="T346" t="n">
        <v>5804.4</v>
      </c>
      <c r="U346" t="n">
        <v>0.61</v>
      </c>
      <c r="V346" t="n">
        <v>0.83</v>
      </c>
      <c r="W346" t="n">
        <v>1.02</v>
      </c>
      <c r="X346" t="n">
        <v>0.37</v>
      </c>
      <c r="Y346" t="n">
        <v>1</v>
      </c>
      <c r="Z346" t="n">
        <v>10</v>
      </c>
    </row>
    <row r="347">
      <c r="A347" t="n">
        <v>6</v>
      </c>
      <c r="B347" t="n">
        <v>45</v>
      </c>
      <c r="C347" t="inlineStr">
        <is>
          <t xml:space="preserve">CONCLUIDO	</t>
        </is>
      </c>
      <c r="D347" t="n">
        <v>10.2649</v>
      </c>
      <c r="E347" t="n">
        <v>9.74</v>
      </c>
      <c r="F347" t="n">
        <v>7.4</v>
      </c>
      <c r="G347" t="n">
        <v>26.13</v>
      </c>
      <c r="H347" t="n">
        <v>0.44</v>
      </c>
      <c r="I347" t="n">
        <v>17</v>
      </c>
      <c r="J347" t="n">
        <v>100.58</v>
      </c>
      <c r="K347" t="n">
        <v>39.72</v>
      </c>
      <c r="L347" t="n">
        <v>2.5</v>
      </c>
      <c r="M347" t="n">
        <v>11</v>
      </c>
      <c r="N347" t="n">
        <v>13.36</v>
      </c>
      <c r="O347" t="n">
        <v>12638.45</v>
      </c>
      <c r="P347" t="n">
        <v>53.96</v>
      </c>
      <c r="Q347" t="n">
        <v>605.9299999999999</v>
      </c>
      <c r="R347" t="n">
        <v>34.61</v>
      </c>
      <c r="S347" t="n">
        <v>21.88</v>
      </c>
      <c r="T347" t="n">
        <v>5297.21</v>
      </c>
      <c r="U347" t="n">
        <v>0.63</v>
      </c>
      <c r="V347" t="n">
        <v>0.84</v>
      </c>
      <c r="W347" t="n">
        <v>1.03</v>
      </c>
      <c r="X347" t="n">
        <v>0.35</v>
      </c>
      <c r="Y347" t="n">
        <v>1</v>
      </c>
      <c r="Z347" t="n">
        <v>10</v>
      </c>
    </row>
    <row r="348">
      <c r="A348" t="n">
        <v>7</v>
      </c>
      <c r="B348" t="n">
        <v>45</v>
      </c>
      <c r="C348" t="inlineStr">
        <is>
          <t xml:space="preserve">CONCLUIDO	</t>
        </is>
      </c>
      <c r="D348" t="n">
        <v>10.3543</v>
      </c>
      <c r="E348" t="n">
        <v>9.66</v>
      </c>
      <c r="F348" t="n">
        <v>7.36</v>
      </c>
      <c r="G348" t="n">
        <v>29.45</v>
      </c>
      <c r="H348" t="n">
        <v>0.48</v>
      </c>
      <c r="I348" t="n">
        <v>15</v>
      </c>
      <c r="J348" t="n">
        <v>100.89</v>
      </c>
      <c r="K348" t="n">
        <v>39.72</v>
      </c>
      <c r="L348" t="n">
        <v>2.75</v>
      </c>
      <c r="M348" t="n">
        <v>5</v>
      </c>
      <c r="N348" t="n">
        <v>13.42</v>
      </c>
      <c r="O348" t="n">
        <v>12676.98</v>
      </c>
      <c r="P348" t="n">
        <v>51.55</v>
      </c>
      <c r="Q348" t="n">
        <v>605.9</v>
      </c>
      <c r="R348" t="n">
        <v>33.27</v>
      </c>
      <c r="S348" t="n">
        <v>21.88</v>
      </c>
      <c r="T348" t="n">
        <v>4637.51</v>
      </c>
      <c r="U348" t="n">
        <v>0.66</v>
      </c>
      <c r="V348" t="n">
        <v>0.84</v>
      </c>
      <c r="W348" t="n">
        <v>1.02</v>
      </c>
      <c r="X348" t="n">
        <v>0.3</v>
      </c>
      <c r="Y348" t="n">
        <v>1</v>
      </c>
      <c r="Z348" t="n">
        <v>10</v>
      </c>
    </row>
    <row r="349">
      <c r="A349" t="n">
        <v>8</v>
      </c>
      <c r="B349" t="n">
        <v>45</v>
      </c>
      <c r="C349" t="inlineStr">
        <is>
          <t xml:space="preserve">CONCLUIDO	</t>
        </is>
      </c>
      <c r="D349" t="n">
        <v>10.369</v>
      </c>
      <c r="E349" t="n">
        <v>9.640000000000001</v>
      </c>
      <c r="F349" t="n">
        <v>7.35</v>
      </c>
      <c r="G349" t="n">
        <v>29.39</v>
      </c>
      <c r="H349" t="n">
        <v>0.52</v>
      </c>
      <c r="I349" t="n">
        <v>15</v>
      </c>
      <c r="J349" t="n">
        <v>101.2</v>
      </c>
      <c r="K349" t="n">
        <v>39.72</v>
      </c>
      <c r="L349" t="n">
        <v>3</v>
      </c>
      <c r="M349" t="n">
        <v>1</v>
      </c>
      <c r="N349" t="n">
        <v>13.49</v>
      </c>
      <c r="O349" t="n">
        <v>12715.54</v>
      </c>
      <c r="P349" t="n">
        <v>51.89</v>
      </c>
      <c r="Q349" t="n">
        <v>605.99</v>
      </c>
      <c r="R349" t="n">
        <v>32.77</v>
      </c>
      <c r="S349" t="n">
        <v>21.88</v>
      </c>
      <c r="T349" t="n">
        <v>4387.91</v>
      </c>
      <c r="U349" t="n">
        <v>0.67</v>
      </c>
      <c r="V349" t="n">
        <v>0.84</v>
      </c>
      <c r="W349" t="n">
        <v>1.03</v>
      </c>
      <c r="X349" t="n">
        <v>0.29</v>
      </c>
      <c r="Y349" t="n">
        <v>1</v>
      </c>
      <c r="Z349" t="n">
        <v>10</v>
      </c>
    </row>
    <row r="350">
      <c r="A350" t="n">
        <v>9</v>
      </c>
      <c r="B350" t="n">
        <v>45</v>
      </c>
      <c r="C350" t="inlineStr">
        <is>
          <t xml:space="preserve">CONCLUIDO	</t>
        </is>
      </c>
      <c r="D350" t="n">
        <v>10.3651</v>
      </c>
      <c r="E350" t="n">
        <v>9.65</v>
      </c>
      <c r="F350" t="n">
        <v>7.35</v>
      </c>
      <c r="G350" t="n">
        <v>29.41</v>
      </c>
      <c r="H350" t="n">
        <v>0.5600000000000001</v>
      </c>
      <c r="I350" t="n">
        <v>15</v>
      </c>
      <c r="J350" t="n">
        <v>101.52</v>
      </c>
      <c r="K350" t="n">
        <v>39.72</v>
      </c>
      <c r="L350" t="n">
        <v>3.25</v>
      </c>
      <c r="M350" t="n">
        <v>0</v>
      </c>
      <c r="N350" t="n">
        <v>13.55</v>
      </c>
      <c r="O350" t="n">
        <v>12754.13</v>
      </c>
      <c r="P350" t="n">
        <v>52.06</v>
      </c>
      <c r="Q350" t="n">
        <v>605.99</v>
      </c>
      <c r="R350" t="n">
        <v>32.81</v>
      </c>
      <c r="S350" t="n">
        <v>21.88</v>
      </c>
      <c r="T350" t="n">
        <v>4404.95</v>
      </c>
      <c r="U350" t="n">
        <v>0.67</v>
      </c>
      <c r="V350" t="n">
        <v>0.84</v>
      </c>
      <c r="W350" t="n">
        <v>1.03</v>
      </c>
      <c r="X350" t="n">
        <v>0.29</v>
      </c>
      <c r="Y350" t="n">
        <v>1</v>
      </c>
      <c r="Z350" t="n">
        <v>10</v>
      </c>
    </row>
    <row r="351">
      <c r="A351" t="n">
        <v>0</v>
      </c>
      <c r="B351" t="n">
        <v>105</v>
      </c>
      <c r="C351" t="inlineStr">
        <is>
          <t xml:space="preserve">CONCLUIDO	</t>
        </is>
      </c>
      <c r="D351" t="n">
        <v>6.5374</v>
      </c>
      <c r="E351" t="n">
        <v>15.3</v>
      </c>
      <c r="F351" t="n">
        <v>8.960000000000001</v>
      </c>
      <c r="G351" t="n">
        <v>5.78</v>
      </c>
      <c r="H351" t="n">
        <v>0.09</v>
      </c>
      <c r="I351" t="n">
        <v>93</v>
      </c>
      <c r="J351" t="n">
        <v>204</v>
      </c>
      <c r="K351" t="n">
        <v>55.27</v>
      </c>
      <c r="L351" t="n">
        <v>1</v>
      </c>
      <c r="M351" t="n">
        <v>91</v>
      </c>
      <c r="N351" t="n">
        <v>42.72</v>
      </c>
      <c r="O351" t="n">
        <v>25393.6</v>
      </c>
      <c r="P351" t="n">
        <v>127.38</v>
      </c>
      <c r="Q351" t="n">
        <v>606.02</v>
      </c>
      <c r="R351" t="n">
        <v>83.53</v>
      </c>
      <c r="S351" t="n">
        <v>21.88</v>
      </c>
      <c r="T351" t="n">
        <v>29377.93</v>
      </c>
      <c r="U351" t="n">
        <v>0.26</v>
      </c>
      <c r="V351" t="n">
        <v>0.6899999999999999</v>
      </c>
      <c r="W351" t="n">
        <v>1.14</v>
      </c>
      <c r="X351" t="n">
        <v>1.9</v>
      </c>
      <c r="Y351" t="n">
        <v>1</v>
      </c>
      <c r="Z351" t="n">
        <v>10</v>
      </c>
    </row>
    <row r="352">
      <c r="A352" t="n">
        <v>1</v>
      </c>
      <c r="B352" t="n">
        <v>105</v>
      </c>
      <c r="C352" t="inlineStr">
        <is>
          <t xml:space="preserve">CONCLUIDO	</t>
        </is>
      </c>
      <c r="D352" t="n">
        <v>7.2022</v>
      </c>
      <c r="E352" t="n">
        <v>13.88</v>
      </c>
      <c r="F352" t="n">
        <v>8.48</v>
      </c>
      <c r="G352" t="n">
        <v>7.27</v>
      </c>
      <c r="H352" t="n">
        <v>0.11</v>
      </c>
      <c r="I352" t="n">
        <v>70</v>
      </c>
      <c r="J352" t="n">
        <v>204.39</v>
      </c>
      <c r="K352" t="n">
        <v>55.27</v>
      </c>
      <c r="L352" t="n">
        <v>1.25</v>
      </c>
      <c r="M352" t="n">
        <v>68</v>
      </c>
      <c r="N352" t="n">
        <v>42.87</v>
      </c>
      <c r="O352" t="n">
        <v>25442.42</v>
      </c>
      <c r="P352" t="n">
        <v>119.93</v>
      </c>
      <c r="Q352" t="n">
        <v>605.96</v>
      </c>
      <c r="R352" t="n">
        <v>68.44</v>
      </c>
      <c r="S352" t="n">
        <v>21.88</v>
      </c>
      <c r="T352" t="n">
        <v>21947.21</v>
      </c>
      <c r="U352" t="n">
        <v>0.32</v>
      </c>
      <c r="V352" t="n">
        <v>0.73</v>
      </c>
      <c r="W352" t="n">
        <v>1.1</v>
      </c>
      <c r="X352" t="n">
        <v>1.42</v>
      </c>
      <c r="Y352" t="n">
        <v>1</v>
      </c>
      <c r="Z352" t="n">
        <v>10</v>
      </c>
    </row>
    <row r="353">
      <c r="A353" t="n">
        <v>2</v>
      </c>
      <c r="B353" t="n">
        <v>105</v>
      </c>
      <c r="C353" t="inlineStr">
        <is>
          <t xml:space="preserve">CONCLUIDO	</t>
        </is>
      </c>
      <c r="D353" t="n">
        <v>7.6874</v>
      </c>
      <c r="E353" t="n">
        <v>13.01</v>
      </c>
      <c r="F353" t="n">
        <v>8.17</v>
      </c>
      <c r="G353" t="n">
        <v>8.76</v>
      </c>
      <c r="H353" t="n">
        <v>0.13</v>
      </c>
      <c r="I353" t="n">
        <v>56</v>
      </c>
      <c r="J353" t="n">
        <v>204.79</v>
      </c>
      <c r="K353" t="n">
        <v>55.27</v>
      </c>
      <c r="L353" t="n">
        <v>1.5</v>
      </c>
      <c r="M353" t="n">
        <v>54</v>
      </c>
      <c r="N353" t="n">
        <v>43.02</v>
      </c>
      <c r="O353" t="n">
        <v>25491.3</v>
      </c>
      <c r="P353" t="n">
        <v>114.96</v>
      </c>
      <c r="Q353" t="n">
        <v>605.89</v>
      </c>
      <c r="R353" t="n">
        <v>58.76</v>
      </c>
      <c r="S353" t="n">
        <v>21.88</v>
      </c>
      <c r="T353" t="n">
        <v>17174.84</v>
      </c>
      <c r="U353" t="n">
        <v>0.37</v>
      </c>
      <c r="V353" t="n">
        <v>0.76</v>
      </c>
      <c r="W353" t="n">
        <v>1.08</v>
      </c>
      <c r="X353" t="n">
        <v>1.11</v>
      </c>
      <c r="Y353" t="n">
        <v>1</v>
      </c>
      <c r="Z353" t="n">
        <v>10</v>
      </c>
    </row>
    <row r="354">
      <c r="A354" t="n">
        <v>3</v>
      </c>
      <c r="B354" t="n">
        <v>105</v>
      </c>
      <c r="C354" t="inlineStr">
        <is>
          <t xml:space="preserve">CONCLUIDO	</t>
        </is>
      </c>
      <c r="D354" t="n">
        <v>8.0237</v>
      </c>
      <c r="E354" t="n">
        <v>12.46</v>
      </c>
      <c r="F354" t="n">
        <v>7.99</v>
      </c>
      <c r="G354" t="n">
        <v>10.2</v>
      </c>
      <c r="H354" t="n">
        <v>0.15</v>
      </c>
      <c r="I354" t="n">
        <v>47</v>
      </c>
      <c r="J354" t="n">
        <v>205.18</v>
      </c>
      <c r="K354" t="n">
        <v>55.27</v>
      </c>
      <c r="L354" t="n">
        <v>1.75</v>
      </c>
      <c r="M354" t="n">
        <v>45</v>
      </c>
      <c r="N354" t="n">
        <v>43.16</v>
      </c>
      <c r="O354" t="n">
        <v>25540.22</v>
      </c>
      <c r="P354" t="n">
        <v>111.82</v>
      </c>
      <c r="Q354" t="n">
        <v>605.95</v>
      </c>
      <c r="R354" t="n">
        <v>53.36</v>
      </c>
      <c r="S354" t="n">
        <v>21.88</v>
      </c>
      <c r="T354" t="n">
        <v>14520.72</v>
      </c>
      <c r="U354" t="n">
        <v>0.41</v>
      </c>
      <c r="V354" t="n">
        <v>0.77</v>
      </c>
      <c r="W354" t="n">
        <v>1.06</v>
      </c>
      <c r="X354" t="n">
        <v>0.93</v>
      </c>
      <c r="Y354" t="n">
        <v>1</v>
      </c>
      <c r="Z354" t="n">
        <v>10</v>
      </c>
    </row>
    <row r="355">
      <c r="A355" t="n">
        <v>4</v>
      </c>
      <c r="B355" t="n">
        <v>105</v>
      </c>
      <c r="C355" t="inlineStr">
        <is>
          <t xml:space="preserve">CONCLUIDO	</t>
        </is>
      </c>
      <c r="D355" t="n">
        <v>8.271100000000001</v>
      </c>
      <c r="E355" t="n">
        <v>12.09</v>
      </c>
      <c r="F355" t="n">
        <v>7.86</v>
      </c>
      <c r="G355" t="n">
        <v>11.51</v>
      </c>
      <c r="H355" t="n">
        <v>0.17</v>
      </c>
      <c r="I355" t="n">
        <v>41</v>
      </c>
      <c r="J355" t="n">
        <v>205.58</v>
      </c>
      <c r="K355" t="n">
        <v>55.27</v>
      </c>
      <c r="L355" t="n">
        <v>2</v>
      </c>
      <c r="M355" t="n">
        <v>39</v>
      </c>
      <c r="N355" t="n">
        <v>43.31</v>
      </c>
      <c r="O355" t="n">
        <v>25589.2</v>
      </c>
      <c r="P355" t="n">
        <v>109.49</v>
      </c>
      <c r="Q355" t="n">
        <v>605.9</v>
      </c>
      <c r="R355" t="n">
        <v>49.22</v>
      </c>
      <c r="S355" t="n">
        <v>21.88</v>
      </c>
      <c r="T355" t="n">
        <v>12480.99</v>
      </c>
      <c r="U355" t="n">
        <v>0.44</v>
      </c>
      <c r="V355" t="n">
        <v>0.79</v>
      </c>
      <c r="W355" t="n">
        <v>1.06</v>
      </c>
      <c r="X355" t="n">
        <v>0.8</v>
      </c>
      <c r="Y355" t="n">
        <v>1</v>
      </c>
      <c r="Z355" t="n">
        <v>10</v>
      </c>
    </row>
    <row r="356">
      <c r="A356" t="n">
        <v>5</v>
      </c>
      <c r="B356" t="n">
        <v>105</v>
      </c>
      <c r="C356" t="inlineStr">
        <is>
          <t xml:space="preserve">CONCLUIDO	</t>
        </is>
      </c>
      <c r="D356" t="n">
        <v>8.4758</v>
      </c>
      <c r="E356" t="n">
        <v>11.8</v>
      </c>
      <c r="F356" t="n">
        <v>7.77</v>
      </c>
      <c r="G356" t="n">
        <v>12.96</v>
      </c>
      <c r="H356" t="n">
        <v>0.19</v>
      </c>
      <c r="I356" t="n">
        <v>36</v>
      </c>
      <c r="J356" t="n">
        <v>205.98</v>
      </c>
      <c r="K356" t="n">
        <v>55.27</v>
      </c>
      <c r="L356" t="n">
        <v>2.25</v>
      </c>
      <c r="M356" t="n">
        <v>34</v>
      </c>
      <c r="N356" t="n">
        <v>43.46</v>
      </c>
      <c r="O356" t="n">
        <v>25638.22</v>
      </c>
      <c r="P356" t="n">
        <v>107.46</v>
      </c>
      <c r="Q356" t="n">
        <v>605.84</v>
      </c>
      <c r="R356" t="n">
        <v>46.46</v>
      </c>
      <c r="S356" t="n">
        <v>21.88</v>
      </c>
      <c r="T356" t="n">
        <v>11127.64</v>
      </c>
      <c r="U356" t="n">
        <v>0.47</v>
      </c>
      <c r="V356" t="n">
        <v>0.8</v>
      </c>
      <c r="W356" t="n">
        <v>1.05</v>
      </c>
      <c r="X356" t="n">
        <v>0.72</v>
      </c>
      <c r="Y356" t="n">
        <v>1</v>
      </c>
      <c r="Z356" t="n">
        <v>10</v>
      </c>
    </row>
    <row r="357">
      <c r="A357" t="n">
        <v>6</v>
      </c>
      <c r="B357" t="n">
        <v>105</v>
      </c>
      <c r="C357" t="inlineStr">
        <is>
          <t xml:space="preserve">CONCLUIDO	</t>
        </is>
      </c>
      <c r="D357" t="n">
        <v>8.661300000000001</v>
      </c>
      <c r="E357" t="n">
        <v>11.55</v>
      </c>
      <c r="F357" t="n">
        <v>7.68</v>
      </c>
      <c r="G357" t="n">
        <v>14.41</v>
      </c>
      <c r="H357" t="n">
        <v>0.22</v>
      </c>
      <c r="I357" t="n">
        <v>32</v>
      </c>
      <c r="J357" t="n">
        <v>206.38</v>
      </c>
      <c r="K357" t="n">
        <v>55.27</v>
      </c>
      <c r="L357" t="n">
        <v>2.5</v>
      </c>
      <c r="M357" t="n">
        <v>30</v>
      </c>
      <c r="N357" t="n">
        <v>43.6</v>
      </c>
      <c r="O357" t="n">
        <v>25687.3</v>
      </c>
      <c r="P357" t="n">
        <v>105.68</v>
      </c>
      <c r="Q357" t="n">
        <v>605.9</v>
      </c>
      <c r="R357" t="n">
        <v>43.82</v>
      </c>
      <c r="S357" t="n">
        <v>21.88</v>
      </c>
      <c r="T357" t="n">
        <v>9824.41</v>
      </c>
      <c r="U357" t="n">
        <v>0.5</v>
      </c>
      <c r="V357" t="n">
        <v>0.8100000000000001</v>
      </c>
      <c r="W357" t="n">
        <v>1.04</v>
      </c>
      <c r="X357" t="n">
        <v>0.62</v>
      </c>
      <c r="Y357" t="n">
        <v>1</v>
      </c>
      <c r="Z357" t="n">
        <v>10</v>
      </c>
    </row>
    <row r="358">
      <c r="A358" t="n">
        <v>7</v>
      </c>
      <c r="B358" t="n">
        <v>105</v>
      </c>
      <c r="C358" t="inlineStr">
        <is>
          <t xml:space="preserve">CONCLUIDO	</t>
        </is>
      </c>
      <c r="D358" t="n">
        <v>8.8017</v>
      </c>
      <c r="E358" t="n">
        <v>11.36</v>
      </c>
      <c r="F358" t="n">
        <v>7.62</v>
      </c>
      <c r="G358" t="n">
        <v>15.77</v>
      </c>
      <c r="H358" t="n">
        <v>0.24</v>
      </c>
      <c r="I358" t="n">
        <v>29</v>
      </c>
      <c r="J358" t="n">
        <v>206.78</v>
      </c>
      <c r="K358" t="n">
        <v>55.27</v>
      </c>
      <c r="L358" t="n">
        <v>2.75</v>
      </c>
      <c r="M358" t="n">
        <v>27</v>
      </c>
      <c r="N358" t="n">
        <v>43.75</v>
      </c>
      <c r="O358" t="n">
        <v>25736.42</v>
      </c>
      <c r="P358" t="n">
        <v>104.43</v>
      </c>
      <c r="Q358" t="n">
        <v>605.88</v>
      </c>
      <c r="R358" t="n">
        <v>41.72</v>
      </c>
      <c r="S358" t="n">
        <v>21.88</v>
      </c>
      <c r="T358" t="n">
        <v>8794.040000000001</v>
      </c>
      <c r="U358" t="n">
        <v>0.52</v>
      </c>
      <c r="V358" t="n">
        <v>0.8100000000000001</v>
      </c>
      <c r="W358" t="n">
        <v>1.03</v>
      </c>
      <c r="X358" t="n">
        <v>0.5600000000000001</v>
      </c>
      <c r="Y358" t="n">
        <v>1</v>
      </c>
      <c r="Z358" t="n">
        <v>10</v>
      </c>
    </row>
    <row r="359">
      <c r="A359" t="n">
        <v>8</v>
      </c>
      <c r="B359" t="n">
        <v>105</v>
      </c>
      <c r="C359" t="inlineStr">
        <is>
          <t xml:space="preserve">CONCLUIDO	</t>
        </is>
      </c>
      <c r="D359" t="n">
        <v>8.9392</v>
      </c>
      <c r="E359" t="n">
        <v>11.19</v>
      </c>
      <c r="F359" t="n">
        <v>7.57</v>
      </c>
      <c r="G359" t="n">
        <v>17.46</v>
      </c>
      <c r="H359" t="n">
        <v>0.26</v>
      </c>
      <c r="I359" t="n">
        <v>26</v>
      </c>
      <c r="J359" t="n">
        <v>207.17</v>
      </c>
      <c r="K359" t="n">
        <v>55.27</v>
      </c>
      <c r="L359" t="n">
        <v>3</v>
      </c>
      <c r="M359" t="n">
        <v>24</v>
      </c>
      <c r="N359" t="n">
        <v>43.9</v>
      </c>
      <c r="O359" t="n">
        <v>25785.6</v>
      </c>
      <c r="P359" t="n">
        <v>103.1</v>
      </c>
      <c r="Q359" t="n">
        <v>605.9</v>
      </c>
      <c r="R359" t="n">
        <v>40.06</v>
      </c>
      <c r="S359" t="n">
        <v>21.88</v>
      </c>
      <c r="T359" t="n">
        <v>7975.01</v>
      </c>
      <c r="U359" t="n">
        <v>0.55</v>
      </c>
      <c r="V359" t="n">
        <v>0.82</v>
      </c>
      <c r="W359" t="n">
        <v>1.03</v>
      </c>
      <c r="X359" t="n">
        <v>0.51</v>
      </c>
      <c r="Y359" t="n">
        <v>1</v>
      </c>
      <c r="Z359" t="n">
        <v>10</v>
      </c>
    </row>
    <row r="360">
      <c r="A360" t="n">
        <v>9</v>
      </c>
      <c r="B360" t="n">
        <v>105</v>
      </c>
      <c r="C360" t="inlineStr">
        <is>
          <t xml:space="preserve">CONCLUIDO	</t>
        </is>
      </c>
      <c r="D360" t="n">
        <v>9.039300000000001</v>
      </c>
      <c r="E360" t="n">
        <v>11.06</v>
      </c>
      <c r="F360" t="n">
        <v>7.52</v>
      </c>
      <c r="G360" t="n">
        <v>18.81</v>
      </c>
      <c r="H360" t="n">
        <v>0.28</v>
      </c>
      <c r="I360" t="n">
        <v>24</v>
      </c>
      <c r="J360" t="n">
        <v>207.57</v>
      </c>
      <c r="K360" t="n">
        <v>55.27</v>
      </c>
      <c r="L360" t="n">
        <v>3.25</v>
      </c>
      <c r="M360" t="n">
        <v>22</v>
      </c>
      <c r="N360" t="n">
        <v>44.05</v>
      </c>
      <c r="O360" t="n">
        <v>25834.83</v>
      </c>
      <c r="P360" t="n">
        <v>101.83</v>
      </c>
      <c r="Q360" t="n">
        <v>605.88</v>
      </c>
      <c r="R360" t="n">
        <v>38.87</v>
      </c>
      <c r="S360" t="n">
        <v>21.88</v>
      </c>
      <c r="T360" t="n">
        <v>7393.22</v>
      </c>
      <c r="U360" t="n">
        <v>0.5600000000000001</v>
      </c>
      <c r="V360" t="n">
        <v>0.82</v>
      </c>
      <c r="W360" t="n">
        <v>1.02</v>
      </c>
      <c r="X360" t="n">
        <v>0.47</v>
      </c>
      <c r="Y360" t="n">
        <v>1</v>
      </c>
      <c r="Z360" t="n">
        <v>10</v>
      </c>
    </row>
    <row r="361">
      <c r="A361" t="n">
        <v>10</v>
      </c>
      <c r="B361" t="n">
        <v>105</v>
      </c>
      <c r="C361" t="inlineStr">
        <is>
          <t xml:space="preserve">CONCLUIDO	</t>
        </is>
      </c>
      <c r="D361" t="n">
        <v>9.1463</v>
      </c>
      <c r="E361" t="n">
        <v>10.93</v>
      </c>
      <c r="F361" t="n">
        <v>7.48</v>
      </c>
      <c r="G361" t="n">
        <v>20.39</v>
      </c>
      <c r="H361" t="n">
        <v>0.3</v>
      </c>
      <c r="I361" t="n">
        <v>22</v>
      </c>
      <c r="J361" t="n">
        <v>207.97</v>
      </c>
      <c r="K361" t="n">
        <v>55.27</v>
      </c>
      <c r="L361" t="n">
        <v>3.5</v>
      </c>
      <c r="M361" t="n">
        <v>20</v>
      </c>
      <c r="N361" t="n">
        <v>44.2</v>
      </c>
      <c r="O361" t="n">
        <v>25884.1</v>
      </c>
      <c r="P361" t="n">
        <v>100.49</v>
      </c>
      <c r="Q361" t="n">
        <v>605.87</v>
      </c>
      <c r="R361" t="n">
        <v>37.16</v>
      </c>
      <c r="S361" t="n">
        <v>21.88</v>
      </c>
      <c r="T361" t="n">
        <v>6547.58</v>
      </c>
      <c r="U361" t="n">
        <v>0.59</v>
      </c>
      <c r="V361" t="n">
        <v>0.83</v>
      </c>
      <c r="W361" t="n">
        <v>1.02</v>
      </c>
      <c r="X361" t="n">
        <v>0.42</v>
      </c>
      <c r="Y361" t="n">
        <v>1</v>
      </c>
      <c r="Z361" t="n">
        <v>10</v>
      </c>
    </row>
    <row r="362">
      <c r="A362" t="n">
        <v>11</v>
      </c>
      <c r="B362" t="n">
        <v>105</v>
      </c>
      <c r="C362" t="inlineStr">
        <is>
          <t xml:space="preserve">CONCLUIDO	</t>
        </is>
      </c>
      <c r="D362" t="n">
        <v>9.242599999999999</v>
      </c>
      <c r="E362" t="n">
        <v>10.82</v>
      </c>
      <c r="F362" t="n">
        <v>7.44</v>
      </c>
      <c r="G362" t="n">
        <v>22.33</v>
      </c>
      <c r="H362" t="n">
        <v>0.32</v>
      </c>
      <c r="I362" t="n">
        <v>20</v>
      </c>
      <c r="J362" t="n">
        <v>208.37</v>
      </c>
      <c r="K362" t="n">
        <v>55.27</v>
      </c>
      <c r="L362" t="n">
        <v>3.75</v>
      </c>
      <c r="M362" t="n">
        <v>18</v>
      </c>
      <c r="N362" t="n">
        <v>44.35</v>
      </c>
      <c r="O362" t="n">
        <v>25933.43</v>
      </c>
      <c r="P362" t="n">
        <v>99.45</v>
      </c>
      <c r="Q362" t="n">
        <v>605.89</v>
      </c>
      <c r="R362" t="n">
        <v>36.11</v>
      </c>
      <c r="S362" t="n">
        <v>21.88</v>
      </c>
      <c r="T362" t="n">
        <v>6033.41</v>
      </c>
      <c r="U362" t="n">
        <v>0.61</v>
      </c>
      <c r="V362" t="n">
        <v>0.83</v>
      </c>
      <c r="W362" t="n">
        <v>1.02</v>
      </c>
      <c r="X362" t="n">
        <v>0.39</v>
      </c>
      <c r="Y362" t="n">
        <v>1</v>
      </c>
      <c r="Z362" t="n">
        <v>10</v>
      </c>
    </row>
    <row r="363">
      <c r="A363" t="n">
        <v>12</v>
      </c>
      <c r="B363" t="n">
        <v>105</v>
      </c>
      <c r="C363" t="inlineStr">
        <is>
          <t xml:space="preserve">CONCLUIDO	</t>
        </is>
      </c>
      <c r="D363" t="n">
        <v>9.290800000000001</v>
      </c>
      <c r="E363" t="n">
        <v>10.76</v>
      </c>
      <c r="F363" t="n">
        <v>7.43</v>
      </c>
      <c r="G363" t="n">
        <v>23.46</v>
      </c>
      <c r="H363" t="n">
        <v>0.34</v>
      </c>
      <c r="I363" t="n">
        <v>19</v>
      </c>
      <c r="J363" t="n">
        <v>208.77</v>
      </c>
      <c r="K363" t="n">
        <v>55.27</v>
      </c>
      <c r="L363" t="n">
        <v>4</v>
      </c>
      <c r="M363" t="n">
        <v>17</v>
      </c>
      <c r="N363" t="n">
        <v>44.5</v>
      </c>
      <c r="O363" t="n">
        <v>25982.82</v>
      </c>
      <c r="P363" t="n">
        <v>98.42</v>
      </c>
      <c r="Q363" t="n">
        <v>605.84</v>
      </c>
      <c r="R363" t="n">
        <v>35.5</v>
      </c>
      <c r="S363" t="n">
        <v>21.88</v>
      </c>
      <c r="T363" t="n">
        <v>5729.34</v>
      </c>
      <c r="U363" t="n">
        <v>0.62</v>
      </c>
      <c r="V363" t="n">
        <v>0.83</v>
      </c>
      <c r="W363" t="n">
        <v>1.03</v>
      </c>
      <c r="X363" t="n">
        <v>0.37</v>
      </c>
      <c r="Y363" t="n">
        <v>1</v>
      </c>
      <c r="Z363" t="n">
        <v>10</v>
      </c>
    </row>
    <row r="364">
      <c r="A364" t="n">
        <v>13</v>
      </c>
      <c r="B364" t="n">
        <v>105</v>
      </c>
      <c r="C364" t="inlineStr">
        <is>
          <t xml:space="preserve">CONCLUIDO	</t>
        </is>
      </c>
      <c r="D364" t="n">
        <v>9.361599999999999</v>
      </c>
      <c r="E364" t="n">
        <v>10.68</v>
      </c>
      <c r="F364" t="n">
        <v>7.39</v>
      </c>
      <c r="G364" t="n">
        <v>24.62</v>
      </c>
      <c r="H364" t="n">
        <v>0.36</v>
      </c>
      <c r="I364" t="n">
        <v>18</v>
      </c>
      <c r="J364" t="n">
        <v>209.17</v>
      </c>
      <c r="K364" t="n">
        <v>55.27</v>
      </c>
      <c r="L364" t="n">
        <v>4.25</v>
      </c>
      <c r="M364" t="n">
        <v>16</v>
      </c>
      <c r="N364" t="n">
        <v>44.65</v>
      </c>
      <c r="O364" t="n">
        <v>26032.25</v>
      </c>
      <c r="P364" t="n">
        <v>97.37</v>
      </c>
      <c r="Q364" t="n">
        <v>605.95</v>
      </c>
      <c r="R364" t="n">
        <v>34.43</v>
      </c>
      <c r="S364" t="n">
        <v>21.88</v>
      </c>
      <c r="T364" t="n">
        <v>5201.01</v>
      </c>
      <c r="U364" t="n">
        <v>0.64</v>
      </c>
      <c r="V364" t="n">
        <v>0.84</v>
      </c>
      <c r="W364" t="n">
        <v>1.02</v>
      </c>
      <c r="X364" t="n">
        <v>0.33</v>
      </c>
      <c r="Y364" t="n">
        <v>1</v>
      </c>
      <c r="Z364" t="n">
        <v>10</v>
      </c>
    </row>
    <row r="365">
      <c r="A365" t="n">
        <v>14</v>
      </c>
      <c r="B365" t="n">
        <v>105</v>
      </c>
      <c r="C365" t="inlineStr">
        <is>
          <t xml:space="preserve">CONCLUIDO	</t>
        </is>
      </c>
      <c r="D365" t="n">
        <v>9.4017</v>
      </c>
      <c r="E365" t="n">
        <v>10.64</v>
      </c>
      <c r="F365" t="n">
        <v>7.38</v>
      </c>
      <c r="G365" t="n">
        <v>26.05</v>
      </c>
      <c r="H365" t="n">
        <v>0.38</v>
      </c>
      <c r="I365" t="n">
        <v>17</v>
      </c>
      <c r="J365" t="n">
        <v>209.58</v>
      </c>
      <c r="K365" t="n">
        <v>55.27</v>
      </c>
      <c r="L365" t="n">
        <v>4.5</v>
      </c>
      <c r="M365" t="n">
        <v>15</v>
      </c>
      <c r="N365" t="n">
        <v>44.8</v>
      </c>
      <c r="O365" t="n">
        <v>26081.73</v>
      </c>
      <c r="P365" t="n">
        <v>96.95</v>
      </c>
      <c r="Q365" t="n">
        <v>605.87</v>
      </c>
      <c r="R365" t="n">
        <v>34.39</v>
      </c>
      <c r="S365" t="n">
        <v>21.88</v>
      </c>
      <c r="T365" t="n">
        <v>5187.94</v>
      </c>
      <c r="U365" t="n">
        <v>0.64</v>
      </c>
      <c r="V365" t="n">
        <v>0.84</v>
      </c>
      <c r="W365" t="n">
        <v>1.01</v>
      </c>
      <c r="X365" t="n">
        <v>0.32</v>
      </c>
      <c r="Y365" t="n">
        <v>1</v>
      </c>
      <c r="Z365" t="n">
        <v>10</v>
      </c>
    </row>
    <row r="366">
      <c r="A366" t="n">
        <v>15</v>
      </c>
      <c r="B366" t="n">
        <v>105</v>
      </c>
      <c r="C366" t="inlineStr">
        <is>
          <t xml:space="preserve">CONCLUIDO	</t>
        </is>
      </c>
      <c r="D366" t="n">
        <v>9.454800000000001</v>
      </c>
      <c r="E366" t="n">
        <v>10.58</v>
      </c>
      <c r="F366" t="n">
        <v>7.36</v>
      </c>
      <c r="G366" t="n">
        <v>27.61</v>
      </c>
      <c r="H366" t="n">
        <v>0.4</v>
      </c>
      <c r="I366" t="n">
        <v>16</v>
      </c>
      <c r="J366" t="n">
        <v>209.98</v>
      </c>
      <c r="K366" t="n">
        <v>55.27</v>
      </c>
      <c r="L366" t="n">
        <v>4.75</v>
      </c>
      <c r="M366" t="n">
        <v>14</v>
      </c>
      <c r="N366" t="n">
        <v>44.95</v>
      </c>
      <c r="O366" t="n">
        <v>26131.27</v>
      </c>
      <c r="P366" t="n">
        <v>95.89</v>
      </c>
      <c r="Q366" t="n">
        <v>605.84</v>
      </c>
      <c r="R366" t="n">
        <v>33.8</v>
      </c>
      <c r="S366" t="n">
        <v>21.88</v>
      </c>
      <c r="T366" t="n">
        <v>4897.43</v>
      </c>
      <c r="U366" t="n">
        <v>0.65</v>
      </c>
      <c r="V366" t="n">
        <v>0.84</v>
      </c>
      <c r="W366" t="n">
        <v>1.01</v>
      </c>
      <c r="X366" t="n">
        <v>0.31</v>
      </c>
      <c r="Y366" t="n">
        <v>1</v>
      </c>
      <c r="Z366" t="n">
        <v>10</v>
      </c>
    </row>
    <row r="367">
      <c r="A367" t="n">
        <v>16</v>
      </c>
      <c r="B367" t="n">
        <v>105</v>
      </c>
      <c r="C367" t="inlineStr">
        <is>
          <t xml:space="preserve">CONCLUIDO	</t>
        </is>
      </c>
      <c r="D367" t="n">
        <v>9.516299999999999</v>
      </c>
      <c r="E367" t="n">
        <v>10.51</v>
      </c>
      <c r="F367" t="n">
        <v>7.34</v>
      </c>
      <c r="G367" t="n">
        <v>29.34</v>
      </c>
      <c r="H367" t="n">
        <v>0.42</v>
      </c>
      <c r="I367" t="n">
        <v>15</v>
      </c>
      <c r="J367" t="n">
        <v>210.38</v>
      </c>
      <c r="K367" t="n">
        <v>55.27</v>
      </c>
      <c r="L367" t="n">
        <v>5</v>
      </c>
      <c r="M367" t="n">
        <v>13</v>
      </c>
      <c r="N367" t="n">
        <v>45.11</v>
      </c>
      <c r="O367" t="n">
        <v>26180.86</v>
      </c>
      <c r="P367" t="n">
        <v>95.16</v>
      </c>
      <c r="Q367" t="n">
        <v>605.85</v>
      </c>
      <c r="R367" t="n">
        <v>32.72</v>
      </c>
      <c r="S367" t="n">
        <v>21.88</v>
      </c>
      <c r="T367" t="n">
        <v>4362.04</v>
      </c>
      <c r="U367" t="n">
        <v>0.67</v>
      </c>
      <c r="V367" t="n">
        <v>0.84</v>
      </c>
      <c r="W367" t="n">
        <v>1.02</v>
      </c>
      <c r="X367" t="n">
        <v>0.28</v>
      </c>
      <c r="Y367" t="n">
        <v>1</v>
      </c>
      <c r="Z367" t="n">
        <v>10</v>
      </c>
    </row>
    <row r="368">
      <c r="A368" t="n">
        <v>17</v>
      </c>
      <c r="B368" t="n">
        <v>105</v>
      </c>
      <c r="C368" t="inlineStr">
        <is>
          <t xml:space="preserve">CONCLUIDO	</t>
        </is>
      </c>
      <c r="D368" t="n">
        <v>9.569900000000001</v>
      </c>
      <c r="E368" t="n">
        <v>10.45</v>
      </c>
      <c r="F368" t="n">
        <v>7.32</v>
      </c>
      <c r="G368" t="n">
        <v>31.36</v>
      </c>
      <c r="H368" t="n">
        <v>0.44</v>
      </c>
      <c r="I368" t="n">
        <v>14</v>
      </c>
      <c r="J368" t="n">
        <v>210.78</v>
      </c>
      <c r="K368" t="n">
        <v>55.27</v>
      </c>
      <c r="L368" t="n">
        <v>5.25</v>
      </c>
      <c r="M368" t="n">
        <v>12</v>
      </c>
      <c r="N368" t="n">
        <v>45.26</v>
      </c>
      <c r="O368" t="n">
        <v>26230.5</v>
      </c>
      <c r="P368" t="n">
        <v>93.87</v>
      </c>
      <c r="Q368" t="n">
        <v>605.84</v>
      </c>
      <c r="R368" t="n">
        <v>32.28</v>
      </c>
      <c r="S368" t="n">
        <v>21.88</v>
      </c>
      <c r="T368" t="n">
        <v>4145.27</v>
      </c>
      <c r="U368" t="n">
        <v>0.68</v>
      </c>
      <c r="V368" t="n">
        <v>0.85</v>
      </c>
      <c r="W368" t="n">
        <v>1.01</v>
      </c>
      <c r="X368" t="n">
        <v>0.26</v>
      </c>
      <c r="Y368" t="n">
        <v>1</v>
      </c>
      <c r="Z368" t="n">
        <v>10</v>
      </c>
    </row>
    <row r="369">
      <c r="A369" t="n">
        <v>18</v>
      </c>
      <c r="B369" t="n">
        <v>105</v>
      </c>
      <c r="C369" t="inlineStr">
        <is>
          <t xml:space="preserve">CONCLUIDO	</t>
        </is>
      </c>
      <c r="D369" t="n">
        <v>9.556900000000001</v>
      </c>
      <c r="E369" t="n">
        <v>10.46</v>
      </c>
      <c r="F369" t="n">
        <v>7.33</v>
      </c>
      <c r="G369" t="n">
        <v>31.42</v>
      </c>
      <c r="H369" t="n">
        <v>0.46</v>
      </c>
      <c r="I369" t="n">
        <v>14</v>
      </c>
      <c r="J369" t="n">
        <v>211.18</v>
      </c>
      <c r="K369" t="n">
        <v>55.27</v>
      </c>
      <c r="L369" t="n">
        <v>5.5</v>
      </c>
      <c r="M369" t="n">
        <v>12</v>
      </c>
      <c r="N369" t="n">
        <v>45.41</v>
      </c>
      <c r="O369" t="n">
        <v>26280.2</v>
      </c>
      <c r="P369" t="n">
        <v>93.29000000000001</v>
      </c>
      <c r="Q369" t="n">
        <v>605.96</v>
      </c>
      <c r="R369" t="n">
        <v>32.66</v>
      </c>
      <c r="S369" t="n">
        <v>21.88</v>
      </c>
      <c r="T369" t="n">
        <v>4338.42</v>
      </c>
      <c r="U369" t="n">
        <v>0.67</v>
      </c>
      <c r="V369" t="n">
        <v>0.84</v>
      </c>
      <c r="W369" t="n">
        <v>1.01</v>
      </c>
      <c r="X369" t="n">
        <v>0.27</v>
      </c>
      <c r="Y369" t="n">
        <v>1</v>
      </c>
      <c r="Z369" t="n">
        <v>10</v>
      </c>
    </row>
    <row r="370">
      <c r="A370" t="n">
        <v>19</v>
      </c>
      <c r="B370" t="n">
        <v>105</v>
      </c>
      <c r="C370" t="inlineStr">
        <is>
          <t xml:space="preserve">CONCLUIDO	</t>
        </is>
      </c>
      <c r="D370" t="n">
        <v>9.616899999999999</v>
      </c>
      <c r="E370" t="n">
        <v>10.4</v>
      </c>
      <c r="F370" t="n">
        <v>7.31</v>
      </c>
      <c r="G370" t="n">
        <v>33.72</v>
      </c>
      <c r="H370" t="n">
        <v>0.48</v>
      </c>
      <c r="I370" t="n">
        <v>13</v>
      </c>
      <c r="J370" t="n">
        <v>211.59</v>
      </c>
      <c r="K370" t="n">
        <v>55.27</v>
      </c>
      <c r="L370" t="n">
        <v>5.75</v>
      </c>
      <c r="M370" t="n">
        <v>11</v>
      </c>
      <c r="N370" t="n">
        <v>45.57</v>
      </c>
      <c r="O370" t="n">
        <v>26329.94</v>
      </c>
      <c r="P370" t="n">
        <v>92.77</v>
      </c>
      <c r="Q370" t="n">
        <v>605.9</v>
      </c>
      <c r="R370" t="n">
        <v>31.94</v>
      </c>
      <c r="S370" t="n">
        <v>21.88</v>
      </c>
      <c r="T370" t="n">
        <v>3980.64</v>
      </c>
      <c r="U370" t="n">
        <v>0.6899999999999999</v>
      </c>
      <c r="V370" t="n">
        <v>0.85</v>
      </c>
      <c r="W370" t="n">
        <v>1.01</v>
      </c>
      <c r="X370" t="n">
        <v>0.25</v>
      </c>
      <c r="Y370" t="n">
        <v>1</v>
      </c>
      <c r="Z370" t="n">
        <v>10</v>
      </c>
    </row>
    <row r="371">
      <c r="A371" t="n">
        <v>20</v>
      </c>
      <c r="B371" t="n">
        <v>105</v>
      </c>
      <c r="C371" t="inlineStr">
        <is>
          <t xml:space="preserve">CONCLUIDO	</t>
        </is>
      </c>
      <c r="D371" t="n">
        <v>9.6889</v>
      </c>
      <c r="E371" t="n">
        <v>10.32</v>
      </c>
      <c r="F371" t="n">
        <v>7.27</v>
      </c>
      <c r="G371" t="n">
        <v>36.35</v>
      </c>
      <c r="H371" t="n">
        <v>0.5</v>
      </c>
      <c r="I371" t="n">
        <v>12</v>
      </c>
      <c r="J371" t="n">
        <v>211.99</v>
      </c>
      <c r="K371" t="n">
        <v>55.27</v>
      </c>
      <c r="L371" t="n">
        <v>6</v>
      </c>
      <c r="M371" t="n">
        <v>10</v>
      </c>
      <c r="N371" t="n">
        <v>45.72</v>
      </c>
      <c r="O371" t="n">
        <v>26379.74</v>
      </c>
      <c r="P371" t="n">
        <v>91.28</v>
      </c>
      <c r="Q371" t="n">
        <v>605.92</v>
      </c>
      <c r="R371" t="n">
        <v>30.83</v>
      </c>
      <c r="S371" t="n">
        <v>21.88</v>
      </c>
      <c r="T371" t="n">
        <v>3434.01</v>
      </c>
      <c r="U371" t="n">
        <v>0.71</v>
      </c>
      <c r="V371" t="n">
        <v>0.85</v>
      </c>
      <c r="W371" t="n">
        <v>1</v>
      </c>
      <c r="X371" t="n">
        <v>0.21</v>
      </c>
      <c r="Y371" t="n">
        <v>1</v>
      </c>
      <c r="Z371" t="n">
        <v>10</v>
      </c>
    </row>
    <row r="372">
      <c r="A372" t="n">
        <v>21</v>
      </c>
      <c r="B372" t="n">
        <v>105</v>
      </c>
      <c r="C372" t="inlineStr">
        <is>
          <t xml:space="preserve">CONCLUIDO	</t>
        </is>
      </c>
      <c r="D372" t="n">
        <v>9.681100000000001</v>
      </c>
      <c r="E372" t="n">
        <v>10.33</v>
      </c>
      <c r="F372" t="n">
        <v>7.28</v>
      </c>
      <c r="G372" t="n">
        <v>36.39</v>
      </c>
      <c r="H372" t="n">
        <v>0.52</v>
      </c>
      <c r="I372" t="n">
        <v>12</v>
      </c>
      <c r="J372" t="n">
        <v>212.4</v>
      </c>
      <c r="K372" t="n">
        <v>55.27</v>
      </c>
      <c r="L372" t="n">
        <v>6.25</v>
      </c>
      <c r="M372" t="n">
        <v>10</v>
      </c>
      <c r="N372" t="n">
        <v>45.87</v>
      </c>
      <c r="O372" t="n">
        <v>26429.59</v>
      </c>
      <c r="P372" t="n">
        <v>91.09999999999999</v>
      </c>
      <c r="Q372" t="n">
        <v>605.84</v>
      </c>
      <c r="R372" t="n">
        <v>31.1</v>
      </c>
      <c r="S372" t="n">
        <v>21.88</v>
      </c>
      <c r="T372" t="n">
        <v>3565.49</v>
      </c>
      <c r="U372" t="n">
        <v>0.7</v>
      </c>
      <c r="V372" t="n">
        <v>0.85</v>
      </c>
      <c r="W372" t="n">
        <v>1.01</v>
      </c>
      <c r="X372" t="n">
        <v>0.22</v>
      </c>
      <c r="Y372" t="n">
        <v>1</v>
      </c>
      <c r="Z372" t="n">
        <v>10</v>
      </c>
    </row>
    <row r="373">
      <c r="A373" t="n">
        <v>22</v>
      </c>
      <c r="B373" t="n">
        <v>105</v>
      </c>
      <c r="C373" t="inlineStr">
        <is>
          <t xml:space="preserve">CONCLUIDO	</t>
        </is>
      </c>
      <c r="D373" t="n">
        <v>9.7508</v>
      </c>
      <c r="E373" t="n">
        <v>10.26</v>
      </c>
      <c r="F373" t="n">
        <v>7.24</v>
      </c>
      <c r="G373" t="n">
        <v>39.52</v>
      </c>
      <c r="H373" t="n">
        <v>0.54</v>
      </c>
      <c r="I373" t="n">
        <v>11</v>
      </c>
      <c r="J373" t="n">
        <v>212.8</v>
      </c>
      <c r="K373" t="n">
        <v>55.27</v>
      </c>
      <c r="L373" t="n">
        <v>6.5</v>
      </c>
      <c r="M373" t="n">
        <v>9</v>
      </c>
      <c r="N373" t="n">
        <v>46.03</v>
      </c>
      <c r="O373" t="n">
        <v>26479.5</v>
      </c>
      <c r="P373" t="n">
        <v>89.95</v>
      </c>
      <c r="Q373" t="n">
        <v>605.87</v>
      </c>
      <c r="R373" t="n">
        <v>29.92</v>
      </c>
      <c r="S373" t="n">
        <v>21.88</v>
      </c>
      <c r="T373" t="n">
        <v>2983.82</v>
      </c>
      <c r="U373" t="n">
        <v>0.73</v>
      </c>
      <c r="V373" t="n">
        <v>0.85</v>
      </c>
      <c r="W373" t="n">
        <v>1.01</v>
      </c>
      <c r="X373" t="n">
        <v>0.19</v>
      </c>
      <c r="Y373" t="n">
        <v>1</v>
      </c>
      <c r="Z373" t="n">
        <v>10</v>
      </c>
    </row>
    <row r="374">
      <c r="A374" t="n">
        <v>23</v>
      </c>
      <c r="B374" t="n">
        <v>105</v>
      </c>
      <c r="C374" t="inlineStr">
        <is>
          <t xml:space="preserve">CONCLUIDO	</t>
        </is>
      </c>
      <c r="D374" t="n">
        <v>9.734500000000001</v>
      </c>
      <c r="E374" t="n">
        <v>10.27</v>
      </c>
      <c r="F374" t="n">
        <v>7.26</v>
      </c>
      <c r="G374" t="n">
        <v>39.61</v>
      </c>
      <c r="H374" t="n">
        <v>0.5600000000000001</v>
      </c>
      <c r="I374" t="n">
        <v>11</v>
      </c>
      <c r="J374" t="n">
        <v>213.21</v>
      </c>
      <c r="K374" t="n">
        <v>55.27</v>
      </c>
      <c r="L374" t="n">
        <v>6.75</v>
      </c>
      <c r="M374" t="n">
        <v>9</v>
      </c>
      <c r="N374" t="n">
        <v>46.18</v>
      </c>
      <c r="O374" t="n">
        <v>26529.46</v>
      </c>
      <c r="P374" t="n">
        <v>89.45</v>
      </c>
      <c r="Q374" t="n">
        <v>605.84</v>
      </c>
      <c r="R374" t="n">
        <v>30.61</v>
      </c>
      <c r="S374" t="n">
        <v>21.88</v>
      </c>
      <c r="T374" t="n">
        <v>3325.04</v>
      </c>
      <c r="U374" t="n">
        <v>0.72</v>
      </c>
      <c r="V374" t="n">
        <v>0.85</v>
      </c>
      <c r="W374" t="n">
        <v>1.01</v>
      </c>
      <c r="X374" t="n">
        <v>0.2</v>
      </c>
      <c r="Y374" t="n">
        <v>1</v>
      </c>
      <c r="Z374" t="n">
        <v>10</v>
      </c>
    </row>
    <row r="375">
      <c r="A375" t="n">
        <v>24</v>
      </c>
      <c r="B375" t="n">
        <v>105</v>
      </c>
      <c r="C375" t="inlineStr">
        <is>
          <t xml:space="preserve">CONCLUIDO	</t>
        </is>
      </c>
      <c r="D375" t="n">
        <v>9.735799999999999</v>
      </c>
      <c r="E375" t="n">
        <v>10.27</v>
      </c>
      <c r="F375" t="n">
        <v>7.26</v>
      </c>
      <c r="G375" t="n">
        <v>39.6</v>
      </c>
      <c r="H375" t="n">
        <v>0.58</v>
      </c>
      <c r="I375" t="n">
        <v>11</v>
      </c>
      <c r="J375" t="n">
        <v>213.61</v>
      </c>
      <c r="K375" t="n">
        <v>55.27</v>
      </c>
      <c r="L375" t="n">
        <v>7</v>
      </c>
      <c r="M375" t="n">
        <v>9</v>
      </c>
      <c r="N375" t="n">
        <v>46.34</v>
      </c>
      <c r="O375" t="n">
        <v>26579.47</v>
      </c>
      <c r="P375" t="n">
        <v>88.78</v>
      </c>
      <c r="Q375" t="n">
        <v>605.84</v>
      </c>
      <c r="R375" t="n">
        <v>30.3</v>
      </c>
      <c r="S375" t="n">
        <v>21.88</v>
      </c>
      <c r="T375" t="n">
        <v>3173.11</v>
      </c>
      <c r="U375" t="n">
        <v>0.72</v>
      </c>
      <c r="V375" t="n">
        <v>0.85</v>
      </c>
      <c r="W375" t="n">
        <v>1.01</v>
      </c>
      <c r="X375" t="n">
        <v>0.2</v>
      </c>
      <c r="Y375" t="n">
        <v>1</v>
      </c>
      <c r="Z375" t="n">
        <v>10</v>
      </c>
    </row>
    <row r="376">
      <c r="A376" t="n">
        <v>25</v>
      </c>
      <c r="B376" t="n">
        <v>105</v>
      </c>
      <c r="C376" t="inlineStr">
        <is>
          <t xml:space="preserve">CONCLUIDO	</t>
        </is>
      </c>
      <c r="D376" t="n">
        <v>9.796200000000001</v>
      </c>
      <c r="E376" t="n">
        <v>10.21</v>
      </c>
      <c r="F376" t="n">
        <v>7.24</v>
      </c>
      <c r="G376" t="n">
        <v>43.43</v>
      </c>
      <c r="H376" t="n">
        <v>0.6</v>
      </c>
      <c r="I376" t="n">
        <v>10</v>
      </c>
      <c r="J376" t="n">
        <v>214.02</v>
      </c>
      <c r="K376" t="n">
        <v>55.27</v>
      </c>
      <c r="L376" t="n">
        <v>7.25</v>
      </c>
      <c r="M376" t="n">
        <v>8</v>
      </c>
      <c r="N376" t="n">
        <v>46.49</v>
      </c>
      <c r="O376" t="n">
        <v>26629.54</v>
      </c>
      <c r="P376" t="n">
        <v>87.97</v>
      </c>
      <c r="Q376" t="n">
        <v>605.84</v>
      </c>
      <c r="R376" t="n">
        <v>29.8</v>
      </c>
      <c r="S376" t="n">
        <v>21.88</v>
      </c>
      <c r="T376" t="n">
        <v>2925.96</v>
      </c>
      <c r="U376" t="n">
        <v>0.73</v>
      </c>
      <c r="V376" t="n">
        <v>0.85</v>
      </c>
      <c r="W376" t="n">
        <v>1</v>
      </c>
      <c r="X376" t="n">
        <v>0.18</v>
      </c>
      <c r="Y376" t="n">
        <v>1</v>
      </c>
      <c r="Z376" t="n">
        <v>10</v>
      </c>
    </row>
    <row r="377">
      <c r="A377" t="n">
        <v>26</v>
      </c>
      <c r="B377" t="n">
        <v>105</v>
      </c>
      <c r="C377" t="inlineStr">
        <is>
          <t xml:space="preserve">CONCLUIDO	</t>
        </is>
      </c>
      <c r="D377" t="n">
        <v>9.797000000000001</v>
      </c>
      <c r="E377" t="n">
        <v>10.21</v>
      </c>
      <c r="F377" t="n">
        <v>7.24</v>
      </c>
      <c r="G377" t="n">
        <v>43.42</v>
      </c>
      <c r="H377" t="n">
        <v>0.62</v>
      </c>
      <c r="I377" t="n">
        <v>10</v>
      </c>
      <c r="J377" t="n">
        <v>214.42</v>
      </c>
      <c r="K377" t="n">
        <v>55.27</v>
      </c>
      <c r="L377" t="n">
        <v>7.5</v>
      </c>
      <c r="M377" t="n">
        <v>8</v>
      </c>
      <c r="N377" t="n">
        <v>46.65</v>
      </c>
      <c r="O377" t="n">
        <v>26679.66</v>
      </c>
      <c r="P377" t="n">
        <v>86.68000000000001</v>
      </c>
      <c r="Q377" t="n">
        <v>605.86</v>
      </c>
      <c r="R377" t="n">
        <v>29.66</v>
      </c>
      <c r="S377" t="n">
        <v>21.88</v>
      </c>
      <c r="T377" t="n">
        <v>2854.31</v>
      </c>
      <c r="U377" t="n">
        <v>0.74</v>
      </c>
      <c r="V377" t="n">
        <v>0.85</v>
      </c>
      <c r="W377" t="n">
        <v>1.01</v>
      </c>
      <c r="X377" t="n">
        <v>0.18</v>
      </c>
      <c r="Y377" t="n">
        <v>1</v>
      </c>
      <c r="Z377" t="n">
        <v>10</v>
      </c>
    </row>
    <row r="378">
      <c r="A378" t="n">
        <v>27</v>
      </c>
      <c r="B378" t="n">
        <v>105</v>
      </c>
      <c r="C378" t="inlineStr">
        <is>
          <t xml:space="preserve">CONCLUIDO	</t>
        </is>
      </c>
      <c r="D378" t="n">
        <v>9.850899999999999</v>
      </c>
      <c r="E378" t="n">
        <v>10.15</v>
      </c>
      <c r="F378" t="n">
        <v>7.22</v>
      </c>
      <c r="G378" t="n">
        <v>48.14</v>
      </c>
      <c r="H378" t="n">
        <v>0.64</v>
      </c>
      <c r="I378" t="n">
        <v>9</v>
      </c>
      <c r="J378" t="n">
        <v>214.83</v>
      </c>
      <c r="K378" t="n">
        <v>55.27</v>
      </c>
      <c r="L378" t="n">
        <v>7.75</v>
      </c>
      <c r="M378" t="n">
        <v>7</v>
      </c>
      <c r="N378" t="n">
        <v>46.81</v>
      </c>
      <c r="O378" t="n">
        <v>26729.83</v>
      </c>
      <c r="P378" t="n">
        <v>85.56</v>
      </c>
      <c r="Q378" t="n">
        <v>605.84</v>
      </c>
      <c r="R378" t="n">
        <v>29.23</v>
      </c>
      <c r="S378" t="n">
        <v>21.88</v>
      </c>
      <c r="T378" t="n">
        <v>2647.93</v>
      </c>
      <c r="U378" t="n">
        <v>0.75</v>
      </c>
      <c r="V378" t="n">
        <v>0.86</v>
      </c>
      <c r="W378" t="n">
        <v>1</v>
      </c>
      <c r="X378" t="n">
        <v>0.16</v>
      </c>
      <c r="Y378" t="n">
        <v>1</v>
      </c>
      <c r="Z378" t="n">
        <v>10</v>
      </c>
    </row>
    <row r="379">
      <c r="A379" t="n">
        <v>28</v>
      </c>
      <c r="B379" t="n">
        <v>105</v>
      </c>
      <c r="C379" t="inlineStr">
        <is>
          <t xml:space="preserve">CONCLUIDO	</t>
        </is>
      </c>
      <c r="D379" t="n">
        <v>9.8538</v>
      </c>
      <c r="E379" t="n">
        <v>10.15</v>
      </c>
      <c r="F379" t="n">
        <v>7.22</v>
      </c>
      <c r="G379" t="n">
        <v>48.12</v>
      </c>
      <c r="H379" t="n">
        <v>0.66</v>
      </c>
      <c r="I379" t="n">
        <v>9</v>
      </c>
      <c r="J379" t="n">
        <v>215.24</v>
      </c>
      <c r="K379" t="n">
        <v>55.27</v>
      </c>
      <c r="L379" t="n">
        <v>8</v>
      </c>
      <c r="M379" t="n">
        <v>7</v>
      </c>
      <c r="N379" t="n">
        <v>46.97</v>
      </c>
      <c r="O379" t="n">
        <v>26780.06</v>
      </c>
      <c r="P379" t="n">
        <v>85.43000000000001</v>
      </c>
      <c r="Q379" t="n">
        <v>605.9</v>
      </c>
      <c r="R379" t="n">
        <v>29.21</v>
      </c>
      <c r="S379" t="n">
        <v>21.88</v>
      </c>
      <c r="T379" t="n">
        <v>2638.08</v>
      </c>
      <c r="U379" t="n">
        <v>0.75</v>
      </c>
      <c r="V379" t="n">
        <v>0.86</v>
      </c>
      <c r="W379" t="n">
        <v>1</v>
      </c>
      <c r="X379" t="n">
        <v>0.16</v>
      </c>
      <c r="Y379" t="n">
        <v>1</v>
      </c>
      <c r="Z379" t="n">
        <v>10</v>
      </c>
    </row>
    <row r="380">
      <c r="A380" t="n">
        <v>29</v>
      </c>
      <c r="B380" t="n">
        <v>105</v>
      </c>
      <c r="C380" t="inlineStr">
        <is>
          <t xml:space="preserve">CONCLUIDO	</t>
        </is>
      </c>
      <c r="D380" t="n">
        <v>9.847899999999999</v>
      </c>
      <c r="E380" t="n">
        <v>10.15</v>
      </c>
      <c r="F380" t="n">
        <v>7.22</v>
      </c>
      <c r="G380" t="n">
        <v>48.16</v>
      </c>
      <c r="H380" t="n">
        <v>0.68</v>
      </c>
      <c r="I380" t="n">
        <v>9</v>
      </c>
      <c r="J380" t="n">
        <v>215.65</v>
      </c>
      <c r="K380" t="n">
        <v>55.27</v>
      </c>
      <c r="L380" t="n">
        <v>8.25</v>
      </c>
      <c r="M380" t="n">
        <v>7</v>
      </c>
      <c r="N380" t="n">
        <v>47.12</v>
      </c>
      <c r="O380" t="n">
        <v>26830.34</v>
      </c>
      <c r="P380" t="n">
        <v>84.18000000000001</v>
      </c>
      <c r="Q380" t="n">
        <v>605.84</v>
      </c>
      <c r="R380" t="n">
        <v>29.43</v>
      </c>
      <c r="S380" t="n">
        <v>21.88</v>
      </c>
      <c r="T380" t="n">
        <v>2745.73</v>
      </c>
      <c r="U380" t="n">
        <v>0.74</v>
      </c>
      <c r="V380" t="n">
        <v>0.86</v>
      </c>
      <c r="W380" t="n">
        <v>1</v>
      </c>
      <c r="X380" t="n">
        <v>0.17</v>
      </c>
      <c r="Y380" t="n">
        <v>1</v>
      </c>
      <c r="Z380" t="n">
        <v>10</v>
      </c>
    </row>
    <row r="381">
      <c r="A381" t="n">
        <v>30</v>
      </c>
      <c r="B381" t="n">
        <v>105</v>
      </c>
      <c r="C381" t="inlineStr">
        <is>
          <t xml:space="preserve">CONCLUIDO	</t>
        </is>
      </c>
      <c r="D381" t="n">
        <v>9.916</v>
      </c>
      <c r="E381" t="n">
        <v>10.08</v>
      </c>
      <c r="F381" t="n">
        <v>7.2</v>
      </c>
      <c r="G381" t="n">
        <v>53.97</v>
      </c>
      <c r="H381" t="n">
        <v>0.7</v>
      </c>
      <c r="I381" t="n">
        <v>8</v>
      </c>
      <c r="J381" t="n">
        <v>216.05</v>
      </c>
      <c r="K381" t="n">
        <v>55.27</v>
      </c>
      <c r="L381" t="n">
        <v>8.5</v>
      </c>
      <c r="M381" t="n">
        <v>6</v>
      </c>
      <c r="N381" t="n">
        <v>47.28</v>
      </c>
      <c r="O381" t="n">
        <v>26880.68</v>
      </c>
      <c r="P381" t="n">
        <v>82.56999999999999</v>
      </c>
      <c r="Q381" t="n">
        <v>605.85</v>
      </c>
      <c r="R381" t="n">
        <v>28.6</v>
      </c>
      <c r="S381" t="n">
        <v>21.88</v>
      </c>
      <c r="T381" t="n">
        <v>2336.22</v>
      </c>
      <c r="U381" t="n">
        <v>0.77</v>
      </c>
      <c r="V381" t="n">
        <v>0.86</v>
      </c>
      <c r="W381" t="n">
        <v>1</v>
      </c>
      <c r="X381" t="n">
        <v>0.14</v>
      </c>
      <c r="Y381" t="n">
        <v>1</v>
      </c>
      <c r="Z381" t="n">
        <v>10</v>
      </c>
    </row>
    <row r="382">
      <c r="A382" t="n">
        <v>31</v>
      </c>
      <c r="B382" t="n">
        <v>105</v>
      </c>
      <c r="C382" t="inlineStr">
        <is>
          <t xml:space="preserve">CONCLUIDO	</t>
        </is>
      </c>
      <c r="D382" t="n">
        <v>9.9267</v>
      </c>
      <c r="E382" t="n">
        <v>10.07</v>
      </c>
      <c r="F382" t="n">
        <v>7.18</v>
      </c>
      <c r="G382" t="n">
        <v>53.89</v>
      </c>
      <c r="H382" t="n">
        <v>0.72</v>
      </c>
      <c r="I382" t="n">
        <v>8</v>
      </c>
      <c r="J382" t="n">
        <v>216.46</v>
      </c>
      <c r="K382" t="n">
        <v>55.27</v>
      </c>
      <c r="L382" t="n">
        <v>8.75</v>
      </c>
      <c r="M382" t="n">
        <v>6</v>
      </c>
      <c r="N382" t="n">
        <v>47.44</v>
      </c>
      <c r="O382" t="n">
        <v>26931.07</v>
      </c>
      <c r="P382" t="n">
        <v>81.97</v>
      </c>
      <c r="Q382" t="n">
        <v>605.84</v>
      </c>
      <c r="R382" t="n">
        <v>28.1</v>
      </c>
      <c r="S382" t="n">
        <v>21.88</v>
      </c>
      <c r="T382" t="n">
        <v>2086.95</v>
      </c>
      <c r="U382" t="n">
        <v>0.78</v>
      </c>
      <c r="V382" t="n">
        <v>0.86</v>
      </c>
      <c r="W382" t="n">
        <v>1</v>
      </c>
      <c r="X382" t="n">
        <v>0.13</v>
      </c>
      <c r="Y382" t="n">
        <v>1</v>
      </c>
      <c r="Z382" t="n">
        <v>10</v>
      </c>
    </row>
    <row r="383">
      <c r="A383" t="n">
        <v>32</v>
      </c>
      <c r="B383" t="n">
        <v>105</v>
      </c>
      <c r="C383" t="inlineStr">
        <is>
          <t xml:space="preserve">CONCLUIDO	</t>
        </is>
      </c>
      <c r="D383" t="n">
        <v>9.9171</v>
      </c>
      <c r="E383" t="n">
        <v>10.08</v>
      </c>
      <c r="F383" t="n">
        <v>7.19</v>
      </c>
      <c r="G383" t="n">
        <v>53.96</v>
      </c>
      <c r="H383" t="n">
        <v>0.74</v>
      </c>
      <c r="I383" t="n">
        <v>8</v>
      </c>
      <c r="J383" t="n">
        <v>216.87</v>
      </c>
      <c r="K383" t="n">
        <v>55.27</v>
      </c>
      <c r="L383" t="n">
        <v>9</v>
      </c>
      <c r="M383" t="n">
        <v>5</v>
      </c>
      <c r="N383" t="n">
        <v>47.6</v>
      </c>
      <c r="O383" t="n">
        <v>26981.51</v>
      </c>
      <c r="P383" t="n">
        <v>81.34999999999999</v>
      </c>
      <c r="Q383" t="n">
        <v>605.9</v>
      </c>
      <c r="R383" t="n">
        <v>28.32</v>
      </c>
      <c r="S383" t="n">
        <v>21.88</v>
      </c>
      <c r="T383" t="n">
        <v>2194.75</v>
      </c>
      <c r="U383" t="n">
        <v>0.77</v>
      </c>
      <c r="V383" t="n">
        <v>0.86</v>
      </c>
      <c r="W383" t="n">
        <v>1</v>
      </c>
      <c r="X383" t="n">
        <v>0.14</v>
      </c>
      <c r="Y383" t="n">
        <v>1</v>
      </c>
      <c r="Z383" t="n">
        <v>10</v>
      </c>
    </row>
    <row r="384">
      <c r="A384" t="n">
        <v>33</v>
      </c>
      <c r="B384" t="n">
        <v>105</v>
      </c>
      <c r="C384" t="inlineStr">
        <is>
          <t xml:space="preserve">CONCLUIDO	</t>
        </is>
      </c>
      <c r="D384" t="n">
        <v>9.9184</v>
      </c>
      <c r="E384" t="n">
        <v>10.08</v>
      </c>
      <c r="F384" t="n">
        <v>7.19</v>
      </c>
      <c r="G384" t="n">
        <v>53.95</v>
      </c>
      <c r="H384" t="n">
        <v>0.76</v>
      </c>
      <c r="I384" t="n">
        <v>8</v>
      </c>
      <c r="J384" t="n">
        <v>217.28</v>
      </c>
      <c r="K384" t="n">
        <v>55.27</v>
      </c>
      <c r="L384" t="n">
        <v>9.25</v>
      </c>
      <c r="M384" t="n">
        <v>3</v>
      </c>
      <c r="N384" t="n">
        <v>47.76</v>
      </c>
      <c r="O384" t="n">
        <v>27032.02</v>
      </c>
      <c r="P384" t="n">
        <v>80.67</v>
      </c>
      <c r="Q384" t="n">
        <v>605.87</v>
      </c>
      <c r="R384" t="n">
        <v>28.22</v>
      </c>
      <c r="S384" t="n">
        <v>21.88</v>
      </c>
      <c r="T384" t="n">
        <v>2146.02</v>
      </c>
      <c r="U384" t="n">
        <v>0.78</v>
      </c>
      <c r="V384" t="n">
        <v>0.86</v>
      </c>
      <c r="W384" t="n">
        <v>1</v>
      </c>
      <c r="X384" t="n">
        <v>0.14</v>
      </c>
      <c r="Y384" t="n">
        <v>1</v>
      </c>
      <c r="Z384" t="n">
        <v>10</v>
      </c>
    </row>
    <row r="385">
      <c r="A385" t="n">
        <v>34</v>
      </c>
      <c r="B385" t="n">
        <v>105</v>
      </c>
      <c r="C385" t="inlineStr">
        <is>
          <t xml:space="preserve">CONCLUIDO	</t>
        </is>
      </c>
      <c r="D385" t="n">
        <v>9.9094</v>
      </c>
      <c r="E385" t="n">
        <v>10.09</v>
      </c>
      <c r="F385" t="n">
        <v>7.2</v>
      </c>
      <c r="G385" t="n">
        <v>54.02</v>
      </c>
      <c r="H385" t="n">
        <v>0.78</v>
      </c>
      <c r="I385" t="n">
        <v>8</v>
      </c>
      <c r="J385" t="n">
        <v>217.69</v>
      </c>
      <c r="K385" t="n">
        <v>55.27</v>
      </c>
      <c r="L385" t="n">
        <v>9.5</v>
      </c>
      <c r="M385" t="n">
        <v>3</v>
      </c>
      <c r="N385" t="n">
        <v>47.92</v>
      </c>
      <c r="O385" t="n">
        <v>27082.57</v>
      </c>
      <c r="P385" t="n">
        <v>80.38</v>
      </c>
      <c r="Q385" t="n">
        <v>605.84</v>
      </c>
      <c r="R385" t="n">
        <v>28.58</v>
      </c>
      <c r="S385" t="n">
        <v>21.88</v>
      </c>
      <c r="T385" t="n">
        <v>2324.27</v>
      </c>
      <c r="U385" t="n">
        <v>0.77</v>
      </c>
      <c r="V385" t="n">
        <v>0.86</v>
      </c>
      <c r="W385" t="n">
        <v>1</v>
      </c>
      <c r="X385" t="n">
        <v>0.14</v>
      </c>
      <c r="Y385" t="n">
        <v>1</v>
      </c>
      <c r="Z385" t="n">
        <v>10</v>
      </c>
    </row>
    <row r="386">
      <c r="A386" t="n">
        <v>35</v>
      </c>
      <c r="B386" t="n">
        <v>105</v>
      </c>
      <c r="C386" t="inlineStr">
        <is>
          <t xml:space="preserve">CONCLUIDO	</t>
        </is>
      </c>
      <c r="D386" t="n">
        <v>9.9734</v>
      </c>
      <c r="E386" t="n">
        <v>10.03</v>
      </c>
      <c r="F386" t="n">
        <v>7.18</v>
      </c>
      <c r="G386" t="n">
        <v>61.53</v>
      </c>
      <c r="H386" t="n">
        <v>0.79</v>
      </c>
      <c r="I386" t="n">
        <v>7</v>
      </c>
      <c r="J386" t="n">
        <v>218.1</v>
      </c>
      <c r="K386" t="n">
        <v>55.27</v>
      </c>
      <c r="L386" t="n">
        <v>9.75</v>
      </c>
      <c r="M386" t="n">
        <v>1</v>
      </c>
      <c r="N386" t="n">
        <v>48.08</v>
      </c>
      <c r="O386" t="n">
        <v>27133.18</v>
      </c>
      <c r="P386" t="n">
        <v>78.68000000000001</v>
      </c>
      <c r="Q386" t="n">
        <v>605.84</v>
      </c>
      <c r="R386" t="n">
        <v>27.69</v>
      </c>
      <c r="S386" t="n">
        <v>21.88</v>
      </c>
      <c r="T386" t="n">
        <v>1884.43</v>
      </c>
      <c r="U386" t="n">
        <v>0.79</v>
      </c>
      <c r="V386" t="n">
        <v>0.86</v>
      </c>
      <c r="W386" t="n">
        <v>1.01</v>
      </c>
      <c r="X386" t="n">
        <v>0.12</v>
      </c>
      <c r="Y386" t="n">
        <v>1</v>
      </c>
      <c r="Z386" t="n">
        <v>10</v>
      </c>
    </row>
    <row r="387">
      <c r="A387" t="n">
        <v>36</v>
      </c>
      <c r="B387" t="n">
        <v>105</v>
      </c>
      <c r="C387" t="inlineStr">
        <is>
          <t xml:space="preserve">CONCLUIDO	</t>
        </is>
      </c>
      <c r="D387" t="n">
        <v>9.969799999999999</v>
      </c>
      <c r="E387" t="n">
        <v>10.03</v>
      </c>
      <c r="F387" t="n">
        <v>7.18</v>
      </c>
      <c r="G387" t="n">
        <v>61.56</v>
      </c>
      <c r="H387" t="n">
        <v>0.8100000000000001</v>
      </c>
      <c r="I387" t="n">
        <v>7</v>
      </c>
      <c r="J387" t="n">
        <v>218.51</v>
      </c>
      <c r="K387" t="n">
        <v>55.27</v>
      </c>
      <c r="L387" t="n">
        <v>10</v>
      </c>
      <c r="M387" t="n">
        <v>1</v>
      </c>
      <c r="N387" t="n">
        <v>48.24</v>
      </c>
      <c r="O387" t="n">
        <v>27183.85</v>
      </c>
      <c r="P387" t="n">
        <v>78.95999999999999</v>
      </c>
      <c r="Q387" t="n">
        <v>605.84</v>
      </c>
      <c r="R387" t="n">
        <v>27.79</v>
      </c>
      <c r="S387" t="n">
        <v>21.88</v>
      </c>
      <c r="T387" t="n">
        <v>1937.81</v>
      </c>
      <c r="U387" t="n">
        <v>0.79</v>
      </c>
      <c r="V387" t="n">
        <v>0.86</v>
      </c>
      <c r="W387" t="n">
        <v>1.01</v>
      </c>
      <c r="X387" t="n">
        <v>0.12</v>
      </c>
      <c r="Y387" t="n">
        <v>1</v>
      </c>
      <c r="Z387" t="n">
        <v>10</v>
      </c>
    </row>
    <row r="388">
      <c r="A388" t="n">
        <v>37</v>
      </c>
      <c r="B388" t="n">
        <v>105</v>
      </c>
      <c r="C388" t="inlineStr">
        <is>
          <t xml:space="preserve">CONCLUIDO	</t>
        </is>
      </c>
      <c r="D388" t="n">
        <v>9.9682</v>
      </c>
      <c r="E388" t="n">
        <v>10.03</v>
      </c>
      <c r="F388" t="n">
        <v>7.18</v>
      </c>
      <c r="G388" t="n">
        <v>61.57</v>
      </c>
      <c r="H388" t="n">
        <v>0.83</v>
      </c>
      <c r="I388" t="n">
        <v>7</v>
      </c>
      <c r="J388" t="n">
        <v>218.92</v>
      </c>
      <c r="K388" t="n">
        <v>55.27</v>
      </c>
      <c r="L388" t="n">
        <v>10.25</v>
      </c>
      <c r="M388" t="n">
        <v>1</v>
      </c>
      <c r="N388" t="n">
        <v>48.4</v>
      </c>
      <c r="O388" t="n">
        <v>27234.57</v>
      </c>
      <c r="P388" t="n">
        <v>79.06</v>
      </c>
      <c r="Q388" t="n">
        <v>605.84</v>
      </c>
      <c r="R388" t="n">
        <v>27.87</v>
      </c>
      <c r="S388" t="n">
        <v>21.88</v>
      </c>
      <c r="T388" t="n">
        <v>1975.99</v>
      </c>
      <c r="U388" t="n">
        <v>0.79</v>
      </c>
      <c r="V388" t="n">
        <v>0.86</v>
      </c>
      <c r="W388" t="n">
        <v>1.01</v>
      </c>
      <c r="X388" t="n">
        <v>0.13</v>
      </c>
      <c r="Y388" t="n">
        <v>1</v>
      </c>
      <c r="Z388" t="n">
        <v>10</v>
      </c>
    </row>
    <row r="389">
      <c r="A389" t="n">
        <v>38</v>
      </c>
      <c r="B389" t="n">
        <v>105</v>
      </c>
      <c r="C389" t="inlineStr">
        <is>
          <t xml:space="preserve">CONCLUIDO	</t>
        </is>
      </c>
      <c r="D389" t="n">
        <v>9.9687</v>
      </c>
      <c r="E389" t="n">
        <v>10.03</v>
      </c>
      <c r="F389" t="n">
        <v>7.18</v>
      </c>
      <c r="G389" t="n">
        <v>61.57</v>
      </c>
      <c r="H389" t="n">
        <v>0.85</v>
      </c>
      <c r="I389" t="n">
        <v>7</v>
      </c>
      <c r="J389" t="n">
        <v>219.33</v>
      </c>
      <c r="K389" t="n">
        <v>55.27</v>
      </c>
      <c r="L389" t="n">
        <v>10.5</v>
      </c>
      <c r="M389" t="n">
        <v>0</v>
      </c>
      <c r="N389" t="n">
        <v>48.56</v>
      </c>
      <c r="O389" t="n">
        <v>27285.35</v>
      </c>
      <c r="P389" t="n">
        <v>79.04000000000001</v>
      </c>
      <c r="Q389" t="n">
        <v>605.84</v>
      </c>
      <c r="R389" t="n">
        <v>27.8</v>
      </c>
      <c r="S389" t="n">
        <v>21.88</v>
      </c>
      <c r="T389" t="n">
        <v>1939.48</v>
      </c>
      <c r="U389" t="n">
        <v>0.79</v>
      </c>
      <c r="V389" t="n">
        <v>0.86</v>
      </c>
      <c r="W389" t="n">
        <v>1.01</v>
      </c>
      <c r="X389" t="n">
        <v>0.13</v>
      </c>
      <c r="Y389" t="n">
        <v>1</v>
      </c>
      <c r="Z389" t="n">
        <v>10</v>
      </c>
    </row>
    <row r="390">
      <c r="A390" t="n">
        <v>0</v>
      </c>
      <c r="B390" t="n">
        <v>60</v>
      </c>
      <c r="C390" t="inlineStr">
        <is>
          <t xml:space="preserve">CONCLUIDO	</t>
        </is>
      </c>
      <c r="D390" t="n">
        <v>8.3573</v>
      </c>
      <c r="E390" t="n">
        <v>11.97</v>
      </c>
      <c r="F390" t="n">
        <v>8.27</v>
      </c>
      <c r="G390" t="n">
        <v>8.140000000000001</v>
      </c>
      <c r="H390" t="n">
        <v>0.14</v>
      </c>
      <c r="I390" t="n">
        <v>61</v>
      </c>
      <c r="J390" t="n">
        <v>124.63</v>
      </c>
      <c r="K390" t="n">
        <v>45</v>
      </c>
      <c r="L390" t="n">
        <v>1</v>
      </c>
      <c r="M390" t="n">
        <v>59</v>
      </c>
      <c r="N390" t="n">
        <v>18.64</v>
      </c>
      <c r="O390" t="n">
        <v>15605.44</v>
      </c>
      <c r="P390" t="n">
        <v>83.61</v>
      </c>
      <c r="Q390" t="n">
        <v>605.9299999999999</v>
      </c>
      <c r="R390" t="n">
        <v>61.88</v>
      </c>
      <c r="S390" t="n">
        <v>21.88</v>
      </c>
      <c r="T390" t="n">
        <v>18712.72</v>
      </c>
      <c r="U390" t="n">
        <v>0.35</v>
      </c>
      <c r="V390" t="n">
        <v>0.75</v>
      </c>
      <c r="W390" t="n">
        <v>1.09</v>
      </c>
      <c r="X390" t="n">
        <v>1.22</v>
      </c>
      <c r="Y390" t="n">
        <v>1</v>
      </c>
      <c r="Z390" t="n">
        <v>10</v>
      </c>
    </row>
    <row r="391">
      <c r="A391" t="n">
        <v>1</v>
      </c>
      <c r="B391" t="n">
        <v>60</v>
      </c>
      <c r="C391" t="inlineStr">
        <is>
          <t xml:space="preserve">CONCLUIDO	</t>
        </is>
      </c>
      <c r="D391" t="n">
        <v>8.824999999999999</v>
      </c>
      <c r="E391" t="n">
        <v>11.33</v>
      </c>
      <c r="F391" t="n">
        <v>8</v>
      </c>
      <c r="G391" t="n">
        <v>10.21</v>
      </c>
      <c r="H391" t="n">
        <v>0.18</v>
      </c>
      <c r="I391" t="n">
        <v>47</v>
      </c>
      <c r="J391" t="n">
        <v>124.96</v>
      </c>
      <c r="K391" t="n">
        <v>45</v>
      </c>
      <c r="L391" t="n">
        <v>1.25</v>
      </c>
      <c r="M391" t="n">
        <v>45</v>
      </c>
      <c r="N391" t="n">
        <v>18.71</v>
      </c>
      <c r="O391" t="n">
        <v>15645.96</v>
      </c>
      <c r="P391" t="n">
        <v>79.75</v>
      </c>
      <c r="Q391" t="n">
        <v>606.03</v>
      </c>
      <c r="R391" t="n">
        <v>53.49</v>
      </c>
      <c r="S391" t="n">
        <v>21.88</v>
      </c>
      <c r="T391" t="n">
        <v>14584.96</v>
      </c>
      <c r="U391" t="n">
        <v>0.41</v>
      </c>
      <c r="V391" t="n">
        <v>0.77</v>
      </c>
      <c r="W391" t="n">
        <v>1.06</v>
      </c>
      <c r="X391" t="n">
        <v>0.9399999999999999</v>
      </c>
      <c r="Y391" t="n">
        <v>1</v>
      </c>
      <c r="Z391" t="n">
        <v>10</v>
      </c>
    </row>
    <row r="392">
      <c r="A392" t="n">
        <v>2</v>
      </c>
      <c r="B392" t="n">
        <v>60</v>
      </c>
      <c r="C392" t="inlineStr">
        <is>
          <t xml:space="preserve">CONCLUIDO	</t>
        </is>
      </c>
      <c r="D392" t="n">
        <v>9.1547</v>
      </c>
      <c r="E392" t="n">
        <v>10.92</v>
      </c>
      <c r="F392" t="n">
        <v>7.82</v>
      </c>
      <c r="G392" t="n">
        <v>12.35</v>
      </c>
      <c r="H392" t="n">
        <v>0.21</v>
      </c>
      <c r="I392" t="n">
        <v>38</v>
      </c>
      <c r="J392" t="n">
        <v>125.29</v>
      </c>
      <c r="K392" t="n">
        <v>45</v>
      </c>
      <c r="L392" t="n">
        <v>1.5</v>
      </c>
      <c r="M392" t="n">
        <v>36</v>
      </c>
      <c r="N392" t="n">
        <v>18.79</v>
      </c>
      <c r="O392" t="n">
        <v>15686.51</v>
      </c>
      <c r="P392" t="n">
        <v>76.95999999999999</v>
      </c>
      <c r="Q392" t="n">
        <v>605.96</v>
      </c>
      <c r="R392" t="n">
        <v>47.9</v>
      </c>
      <c r="S392" t="n">
        <v>21.88</v>
      </c>
      <c r="T392" t="n">
        <v>11837.04</v>
      </c>
      <c r="U392" t="n">
        <v>0.46</v>
      </c>
      <c r="V392" t="n">
        <v>0.79</v>
      </c>
      <c r="W392" t="n">
        <v>1.05</v>
      </c>
      <c r="X392" t="n">
        <v>0.76</v>
      </c>
      <c r="Y392" t="n">
        <v>1</v>
      </c>
      <c r="Z392" t="n">
        <v>10</v>
      </c>
    </row>
    <row r="393">
      <c r="A393" t="n">
        <v>3</v>
      </c>
      <c r="B393" t="n">
        <v>60</v>
      </c>
      <c r="C393" t="inlineStr">
        <is>
          <t xml:space="preserve">CONCLUIDO	</t>
        </is>
      </c>
      <c r="D393" t="n">
        <v>9.405099999999999</v>
      </c>
      <c r="E393" t="n">
        <v>10.63</v>
      </c>
      <c r="F393" t="n">
        <v>7.68</v>
      </c>
      <c r="G393" t="n">
        <v>14.4</v>
      </c>
      <c r="H393" t="n">
        <v>0.25</v>
      </c>
      <c r="I393" t="n">
        <v>32</v>
      </c>
      <c r="J393" t="n">
        <v>125.62</v>
      </c>
      <c r="K393" t="n">
        <v>45</v>
      </c>
      <c r="L393" t="n">
        <v>1.75</v>
      </c>
      <c r="M393" t="n">
        <v>30</v>
      </c>
      <c r="N393" t="n">
        <v>18.87</v>
      </c>
      <c r="O393" t="n">
        <v>15727.09</v>
      </c>
      <c r="P393" t="n">
        <v>74.55</v>
      </c>
      <c r="Q393" t="n">
        <v>605.87</v>
      </c>
      <c r="R393" t="n">
        <v>43.61</v>
      </c>
      <c r="S393" t="n">
        <v>21.88</v>
      </c>
      <c r="T393" t="n">
        <v>9719.299999999999</v>
      </c>
      <c r="U393" t="n">
        <v>0.5</v>
      </c>
      <c r="V393" t="n">
        <v>0.8100000000000001</v>
      </c>
      <c r="W393" t="n">
        <v>1.04</v>
      </c>
      <c r="X393" t="n">
        <v>0.62</v>
      </c>
      <c r="Y393" t="n">
        <v>1</v>
      </c>
      <c r="Z393" t="n">
        <v>10</v>
      </c>
    </row>
    <row r="394">
      <c r="A394" t="n">
        <v>4</v>
      </c>
      <c r="B394" t="n">
        <v>60</v>
      </c>
      <c r="C394" t="inlineStr">
        <is>
          <t xml:space="preserve">CONCLUIDO	</t>
        </is>
      </c>
      <c r="D394" t="n">
        <v>9.619199999999999</v>
      </c>
      <c r="E394" t="n">
        <v>10.4</v>
      </c>
      <c r="F394" t="n">
        <v>7.57</v>
      </c>
      <c r="G394" t="n">
        <v>16.83</v>
      </c>
      <c r="H394" t="n">
        <v>0.28</v>
      </c>
      <c r="I394" t="n">
        <v>27</v>
      </c>
      <c r="J394" t="n">
        <v>125.95</v>
      </c>
      <c r="K394" t="n">
        <v>45</v>
      </c>
      <c r="L394" t="n">
        <v>2</v>
      </c>
      <c r="M394" t="n">
        <v>25</v>
      </c>
      <c r="N394" t="n">
        <v>18.95</v>
      </c>
      <c r="O394" t="n">
        <v>15767.7</v>
      </c>
      <c r="P394" t="n">
        <v>72.27</v>
      </c>
      <c r="Q394" t="n">
        <v>605.85</v>
      </c>
      <c r="R394" t="n">
        <v>40.31</v>
      </c>
      <c r="S394" t="n">
        <v>21.88</v>
      </c>
      <c r="T394" t="n">
        <v>8096.54</v>
      </c>
      <c r="U394" t="n">
        <v>0.54</v>
      </c>
      <c r="V394" t="n">
        <v>0.82</v>
      </c>
      <c r="W394" t="n">
        <v>1.03</v>
      </c>
      <c r="X394" t="n">
        <v>0.52</v>
      </c>
      <c r="Y394" t="n">
        <v>1</v>
      </c>
      <c r="Z394" t="n">
        <v>10</v>
      </c>
    </row>
    <row r="395">
      <c r="A395" t="n">
        <v>5</v>
      </c>
      <c r="B395" t="n">
        <v>60</v>
      </c>
      <c r="C395" t="inlineStr">
        <is>
          <t xml:space="preserve">CONCLUIDO	</t>
        </is>
      </c>
      <c r="D395" t="n">
        <v>9.7432</v>
      </c>
      <c r="E395" t="n">
        <v>10.26</v>
      </c>
      <c r="F395" t="n">
        <v>7.52</v>
      </c>
      <c r="G395" t="n">
        <v>18.8</v>
      </c>
      <c r="H395" t="n">
        <v>0.31</v>
      </c>
      <c r="I395" t="n">
        <v>24</v>
      </c>
      <c r="J395" t="n">
        <v>126.28</v>
      </c>
      <c r="K395" t="n">
        <v>45</v>
      </c>
      <c r="L395" t="n">
        <v>2.25</v>
      </c>
      <c r="M395" t="n">
        <v>22</v>
      </c>
      <c r="N395" t="n">
        <v>19.03</v>
      </c>
      <c r="O395" t="n">
        <v>15808.34</v>
      </c>
      <c r="P395" t="n">
        <v>70.65000000000001</v>
      </c>
      <c r="Q395" t="n">
        <v>605.87</v>
      </c>
      <c r="R395" t="n">
        <v>38.71</v>
      </c>
      <c r="S395" t="n">
        <v>21.88</v>
      </c>
      <c r="T395" t="n">
        <v>7312.87</v>
      </c>
      <c r="U395" t="n">
        <v>0.57</v>
      </c>
      <c r="V395" t="n">
        <v>0.82</v>
      </c>
      <c r="W395" t="n">
        <v>1.02</v>
      </c>
      <c r="X395" t="n">
        <v>0.46</v>
      </c>
      <c r="Y395" t="n">
        <v>1</v>
      </c>
      <c r="Z395" t="n">
        <v>10</v>
      </c>
    </row>
    <row r="396">
      <c r="A396" t="n">
        <v>6</v>
      </c>
      <c r="B396" t="n">
        <v>60</v>
      </c>
      <c r="C396" t="inlineStr">
        <is>
          <t xml:space="preserve">CONCLUIDO	</t>
        </is>
      </c>
      <c r="D396" t="n">
        <v>9.8874</v>
      </c>
      <c r="E396" t="n">
        <v>10.11</v>
      </c>
      <c r="F396" t="n">
        <v>7.45</v>
      </c>
      <c r="G396" t="n">
        <v>21.27</v>
      </c>
      <c r="H396" t="n">
        <v>0.35</v>
      </c>
      <c r="I396" t="n">
        <v>21</v>
      </c>
      <c r="J396" t="n">
        <v>126.61</v>
      </c>
      <c r="K396" t="n">
        <v>45</v>
      </c>
      <c r="L396" t="n">
        <v>2.5</v>
      </c>
      <c r="M396" t="n">
        <v>19</v>
      </c>
      <c r="N396" t="n">
        <v>19.11</v>
      </c>
      <c r="O396" t="n">
        <v>15849</v>
      </c>
      <c r="P396" t="n">
        <v>68.92</v>
      </c>
      <c r="Q396" t="n">
        <v>605.9</v>
      </c>
      <c r="R396" t="n">
        <v>36.07</v>
      </c>
      <c r="S396" t="n">
        <v>21.88</v>
      </c>
      <c r="T396" t="n">
        <v>6007.2</v>
      </c>
      <c r="U396" t="n">
        <v>0.61</v>
      </c>
      <c r="V396" t="n">
        <v>0.83</v>
      </c>
      <c r="W396" t="n">
        <v>1.02</v>
      </c>
      <c r="X396" t="n">
        <v>0.39</v>
      </c>
      <c r="Y396" t="n">
        <v>1</v>
      </c>
      <c r="Z396" t="n">
        <v>10</v>
      </c>
    </row>
    <row r="397">
      <c r="A397" t="n">
        <v>7</v>
      </c>
      <c r="B397" t="n">
        <v>60</v>
      </c>
      <c r="C397" t="inlineStr">
        <is>
          <t xml:space="preserve">CONCLUIDO	</t>
        </is>
      </c>
      <c r="D397" t="n">
        <v>9.9643</v>
      </c>
      <c r="E397" t="n">
        <v>10.04</v>
      </c>
      <c r="F397" t="n">
        <v>7.42</v>
      </c>
      <c r="G397" t="n">
        <v>23.43</v>
      </c>
      <c r="H397" t="n">
        <v>0.38</v>
      </c>
      <c r="I397" t="n">
        <v>19</v>
      </c>
      <c r="J397" t="n">
        <v>126.94</v>
      </c>
      <c r="K397" t="n">
        <v>45</v>
      </c>
      <c r="L397" t="n">
        <v>2.75</v>
      </c>
      <c r="M397" t="n">
        <v>17</v>
      </c>
      <c r="N397" t="n">
        <v>19.19</v>
      </c>
      <c r="O397" t="n">
        <v>15889.69</v>
      </c>
      <c r="P397" t="n">
        <v>67.01000000000001</v>
      </c>
      <c r="Q397" t="n">
        <v>605.84</v>
      </c>
      <c r="R397" t="n">
        <v>35.42</v>
      </c>
      <c r="S397" t="n">
        <v>21.88</v>
      </c>
      <c r="T397" t="n">
        <v>5690.17</v>
      </c>
      <c r="U397" t="n">
        <v>0.62</v>
      </c>
      <c r="V397" t="n">
        <v>0.83</v>
      </c>
      <c r="W397" t="n">
        <v>1.02</v>
      </c>
      <c r="X397" t="n">
        <v>0.36</v>
      </c>
      <c r="Y397" t="n">
        <v>1</v>
      </c>
      <c r="Z397" t="n">
        <v>10</v>
      </c>
    </row>
    <row r="398">
      <c r="A398" t="n">
        <v>8</v>
      </c>
      <c r="B398" t="n">
        <v>60</v>
      </c>
      <c r="C398" t="inlineStr">
        <is>
          <t xml:space="preserve">CONCLUIDO	</t>
        </is>
      </c>
      <c r="D398" t="n">
        <v>10.0399</v>
      </c>
      <c r="E398" t="n">
        <v>9.960000000000001</v>
      </c>
      <c r="F398" t="n">
        <v>7.39</v>
      </c>
      <c r="G398" t="n">
        <v>26.1</v>
      </c>
      <c r="H398" t="n">
        <v>0.42</v>
      </c>
      <c r="I398" t="n">
        <v>17</v>
      </c>
      <c r="J398" t="n">
        <v>127.27</v>
      </c>
      <c r="K398" t="n">
        <v>45</v>
      </c>
      <c r="L398" t="n">
        <v>3</v>
      </c>
      <c r="M398" t="n">
        <v>15</v>
      </c>
      <c r="N398" t="n">
        <v>19.27</v>
      </c>
      <c r="O398" t="n">
        <v>15930.42</v>
      </c>
      <c r="P398" t="n">
        <v>65.93000000000001</v>
      </c>
      <c r="Q398" t="n">
        <v>605.89</v>
      </c>
      <c r="R398" t="n">
        <v>34.67</v>
      </c>
      <c r="S398" t="n">
        <v>21.88</v>
      </c>
      <c r="T398" t="n">
        <v>5326.09</v>
      </c>
      <c r="U398" t="n">
        <v>0.63</v>
      </c>
      <c r="V398" t="n">
        <v>0.84</v>
      </c>
      <c r="W398" t="n">
        <v>1.02</v>
      </c>
      <c r="X398" t="n">
        <v>0.34</v>
      </c>
      <c r="Y398" t="n">
        <v>1</v>
      </c>
      <c r="Z398" t="n">
        <v>10</v>
      </c>
    </row>
    <row r="399">
      <c r="A399" t="n">
        <v>9</v>
      </c>
      <c r="B399" t="n">
        <v>60</v>
      </c>
      <c r="C399" t="inlineStr">
        <is>
          <t xml:space="preserve">CONCLUIDO	</t>
        </is>
      </c>
      <c r="D399" t="n">
        <v>10.1283</v>
      </c>
      <c r="E399" t="n">
        <v>9.869999999999999</v>
      </c>
      <c r="F399" t="n">
        <v>7.36</v>
      </c>
      <c r="G399" t="n">
        <v>29.43</v>
      </c>
      <c r="H399" t="n">
        <v>0.45</v>
      </c>
      <c r="I399" t="n">
        <v>15</v>
      </c>
      <c r="J399" t="n">
        <v>127.6</v>
      </c>
      <c r="K399" t="n">
        <v>45</v>
      </c>
      <c r="L399" t="n">
        <v>3.25</v>
      </c>
      <c r="M399" t="n">
        <v>13</v>
      </c>
      <c r="N399" t="n">
        <v>19.35</v>
      </c>
      <c r="O399" t="n">
        <v>15971.17</v>
      </c>
      <c r="P399" t="n">
        <v>63.63</v>
      </c>
      <c r="Q399" t="n">
        <v>605.87</v>
      </c>
      <c r="R399" t="n">
        <v>33.45</v>
      </c>
      <c r="S399" t="n">
        <v>21.88</v>
      </c>
      <c r="T399" t="n">
        <v>4727.96</v>
      </c>
      <c r="U399" t="n">
        <v>0.65</v>
      </c>
      <c r="V399" t="n">
        <v>0.84</v>
      </c>
      <c r="W399" t="n">
        <v>1.02</v>
      </c>
      <c r="X399" t="n">
        <v>0.3</v>
      </c>
      <c r="Y399" t="n">
        <v>1</v>
      </c>
      <c r="Z399" t="n">
        <v>10</v>
      </c>
    </row>
    <row r="400">
      <c r="A400" t="n">
        <v>10</v>
      </c>
      <c r="B400" t="n">
        <v>60</v>
      </c>
      <c r="C400" t="inlineStr">
        <is>
          <t xml:space="preserve">CONCLUIDO	</t>
        </is>
      </c>
      <c r="D400" t="n">
        <v>10.1989</v>
      </c>
      <c r="E400" t="n">
        <v>9.800000000000001</v>
      </c>
      <c r="F400" t="n">
        <v>7.32</v>
      </c>
      <c r="G400" t="n">
        <v>31.35</v>
      </c>
      <c r="H400" t="n">
        <v>0.48</v>
      </c>
      <c r="I400" t="n">
        <v>14</v>
      </c>
      <c r="J400" t="n">
        <v>127.93</v>
      </c>
      <c r="K400" t="n">
        <v>45</v>
      </c>
      <c r="L400" t="n">
        <v>3.5</v>
      </c>
      <c r="M400" t="n">
        <v>12</v>
      </c>
      <c r="N400" t="n">
        <v>19.43</v>
      </c>
      <c r="O400" t="n">
        <v>16011.95</v>
      </c>
      <c r="P400" t="n">
        <v>62.45</v>
      </c>
      <c r="Q400" t="n">
        <v>605.84</v>
      </c>
      <c r="R400" t="n">
        <v>32.16</v>
      </c>
      <c r="S400" t="n">
        <v>21.88</v>
      </c>
      <c r="T400" t="n">
        <v>4085.14</v>
      </c>
      <c r="U400" t="n">
        <v>0.68</v>
      </c>
      <c r="V400" t="n">
        <v>0.85</v>
      </c>
      <c r="W400" t="n">
        <v>1.01</v>
      </c>
      <c r="X400" t="n">
        <v>0.26</v>
      </c>
      <c r="Y400" t="n">
        <v>1</v>
      </c>
      <c r="Z400" t="n">
        <v>10</v>
      </c>
    </row>
    <row r="401">
      <c r="A401" t="n">
        <v>11</v>
      </c>
      <c r="B401" t="n">
        <v>60</v>
      </c>
      <c r="C401" t="inlineStr">
        <is>
          <t xml:space="preserve">CONCLUIDO	</t>
        </is>
      </c>
      <c r="D401" t="n">
        <v>10.2444</v>
      </c>
      <c r="E401" t="n">
        <v>9.76</v>
      </c>
      <c r="F401" t="n">
        <v>7.3</v>
      </c>
      <c r="G401" t="n">
        <v>33.68</v>
      </c>
      <c r="H401" t="n">
        <v>0.52</v>
      </c>
      <c r="I401" t="n">
        <v>13</v>
      </c>
      <c r="J401" t="n">
        <v>128.26</v>
      </c>
      <c r="K401" t="n">
        <v>45</v>
      </c>
      <c r="L401" t="n">
        <v>3.75</v>
      </c>
      <c r="M401" t="n">
        <v>10</v>
      </c>
      <c r="N401" t="n">
        <v>19.51</v>
      </c>
      <c r="O401" t="n">
        <v>16052.76</v>
      </c>
      <c r="P401" t="n">
        <v>60.99</v>
      </c>
      <c r="Q401" t="n">
        <v>605.95</v>
      </c>
      <c r="R401" t="n">
        <v>31.65</v>
      </c>
      <c r="S401" t="n">
        <v>21.88</v>
      </c>
      <c r="T401" t="n">
        <v>3836.5</v>
      </c>
      <c r="U401" t="n">
        <v>0.6899999999999999</v>
      </c>
      <c r="V401" t="n">
        <v>0.85</v>
      </c>
      <c r="W401" t="n">
        <v>1.01</v>
      </c>
      <c r="X401" t="n">
        <v>0.24</v>
      </c>
      <c r="Y401" t="n">
        <v>1</v>
      </c>
      <c r="Z401" t="n">
        <v>10</v>
      </c>
    </row>
    <row r="402">
      <c r="A402" t="n">
        <v>12</v>
      </c>
      <c r="B402" t="n">
        <v>60</v>
      </c>
      <c r="C402" t="inlineStr">
        <is>
          <t xml:space="preserve">CONCLUIDO	</t>
        </is>
      </c>
      <c r="D402" t="n">
        <v>10.2907</v>
      </c>
      <c r="E402" t="n">
        <v>9.720000000000001</v>
      </c>
      <c r="F402" t="n">
        <v>7.28</v>
      </c>
      <c r="G402" t="n">
        <v>36.39</v>
      </c>
      <c r="H402" t="n">
        <v>0.55</v>
      </c>
      <c r="I402" t="n">
        <v>12</v>
      </c>
      <c r="J402" t="n">
        <v>128.59</v>
      </c>
      <c r="K402" t="n">
        <v>45</v>
      </c>
      <c r="L402" t="n">
        <v>4</v>
      </c>
      <c r="M402" t="n">
        <v>6</v>
      </c>
      <c r="N402" t="n">
        <v>19.59</v>
      </c>
      <c r="O402" t="n">
        <v>16093.6</v>
      </c>
      <c r="P402" t="n">
        <v>60.14</v>
      </c>
      <c r="Q402" t="n">
        <v>606.0599999999999</v>
      </c>
      <c r="R402" t="n">
        <v>30.84</v>
      </c>
      <c r="S402" t="n">
        <v>21.88</v>
      </c>
      <c r="T402" t="n">
        <v>3438.22</v>
      </c>
      <c r="U402" t="n">
        <v>0.71</v>
      </c>
      <c r="V402" t="n">
        <v>0.85</v>
      </c>
      <c r="W402" t="n">
        <v>1.01</v>
      </c>
      <c r="X402" t="n">
        <v>0.22</v>
      </c>
      <c r="Y402" t="n">
        <v>1</v>
      </c>
      <c r="Z402" t="n">
        <v>10</v>
      </c>
    </row>
    <row r="403">
      <c r="A403" t="n">
        <v>13</v>
      </c>
      <c r="B403" t="n">
        <v>60</v>
      </c>
      <c r="C403" t="inlineStr">
        <is>
          <t xml:space="preserve">CONCLUIDO	</t>
        </is>
      </c>
      <c r="D403" t="n">
        <v>10.2751</v>
      </c>
      <c r="E403" t="n">
        <v>9.73</v>
      </c>
      <c r="F403" t="n">
        <v>7.29</v>
      </c>
      <c r="G403" t="n">
        <v>36.47</v>
      </c>
      <c r="H403" t="n">
        <v>0.58</v>
      </c>
      <c r="I403" t="n">
        <v>12</v>
      </c>
      <c r="J403" t="n">
        <v>128.92</v>
      </c>
      <c r="K403" t="n">
        <v>45</v>
      </c>
      <c r="L403" t="n">
        <v>4.25</v>
      </c>
      <c r="M403" t="n">
        <v>3</v>
      </c>
      <c r="N403" t="n">
        <v>19.68</v>
      </c>
      <c r="O403" t="n">
        <v>16134.46</v>
      </c>
      <c r="P403" t="n">
        <v>59.36</v>
      </c>
      <c r="Q403" t="n">
        <v>605.98</v>
      </c>
      <c r="R403" t="n">
        <v>31.17</v>
      </c>
      <c r="S403" t="n">
        <v>21.88</v>
      </c>
      <c r="T403" t="n">
        <v>3602.25</v>
      </c>
      <c r="U403" t="n">
        <v>0.7</v>
      </c>
      <c r="V403" t="n">
        <v>0.85</v>
      </c>
      <c r="W403" t="n">
        <v>1.02</v>
      </c>
      <c r="X403" t="n">
        <v>0.24</v>
      </c>
      <c r="Y403" t="n">
        <v>1</v>
      </c>
      <c r="Z403" t="n">
        <v>10</v>
      </c>
    </row>
    <row r="404">
      <c r="A404" t="n">
        <v>14</v>
      </c>
      <c r="B404" t="n">
        <v>60</v>
      </c>
      <c r="C404" t="inlineStr">
        <is>
          <t xml:space="preserve">CONCLUIDO	</t>
        </is>
      </c>
      <c r="D404" t="n">
        <v>10.2831</v>
      </c>
      <c r="E404" t="n">
        <v>9.720000000000001</v>
      </c>
      <c r="F404" t="n">
        <v>7.29</v>
      </c>
      <c r="G404" t="n">
        <v>36.43</v>
      </c>
      <c r="H404" t="n">
        <v>0.62</v>
      </c>
      <c r="I404" t="n">
        <v>12</v>
      </c>
      <c r="J404" t="n">
        <v>129.25</v>
      </c>
      <c r="K404" t="n">
        <v>45</v>
      </c>
      <c r="L404" t="n">
        <v>4.5</v>
      </c>
      <c r="M404" t="n">
        <v>2</v>
      </c>
      <c r="N404" t="n">
        <v>19.76</v>
      </c>
      <c r="O404" t="n">
        <v>16175.36</v>
      </c>
      <c r="P404" t="n">
        <v>59.08</v>
      </c>
      <c r="Q404" t="n">
        <v>605.91</v>
      </c>
      <c r="R404" t="n">
        <v>30.92</v>
      </c>
      <c r="S404" t="n">
        <v>21.88</v>
      </c>
      <c r="T404" t="n">
        <v>3477.19</v>
      </c>
      <c r="U404" t="n">
        <v>0.71</v>
      </c>
      <c r="V404" t="n">
        <v>0.85</v>
      </c>
      <c r="W404" t="n">
        <v>1.02</v>
      </c>
      <c r="X404" t="n">
        <v>0.23</v>
      </c>
      <c r="Y404" t="n">
        <v>1</v>
      </c>
      <c r="Z404" t="n">
        <v>10</v>
      </c>
    </row>
    <row r="405">
      <c r="A405" t="n">
        <v>15</v>
      </c>
      <c r="B405" t="n">
        <v>60</v>
      </c>
      <c r="C405" t="inlineStr">
        <is>
          <t xml:space="preserve">CONCLUIDO	</t>
        </is>
      </c>
      <c r="D405" t="n">
        <v>10.2769</v>
      </c>
      <c r="E405" t="n">
        <v>9.73</v>
      </c>
      <c r="F405" t="n">
        <v>7.29</v>
      </c>
      <c r="G405" t="n">
        <v>36.46</v>
      </c>
      <c r="H405" t="n">
        <v>0.65</v>
      </c>
      <c r="I405" t="n">
        <v>12</v>
      </c>
      <c r="J405" t="n">
        <v>129.59</v>
      </c>
      <c r="K405" t="n">
        <v>45</v>
      </c>
      <c r="L405" t="n">
        <v>4.75</v>
      </c>
      <c r="M405" t="n">
        <v>0</v>
      </c>
      <c r="N405" t="n">
        <v>19.84</v>
      </c>
      <c r="O405" t="n">
        <v>16216.29</v>
      </c>
      <c r="P405" t="n">
        <v>59.02</v>
      </c>
      <c r="Q405" t="n">
        <v>605.9400000000001</v>
      </c>
      <c r="R405" t="n">
        <v>31.06</v>
      </c>
      <c r="S405" t="n">
        <v>21.88</v>
      </c>
      <c r="T405" t="n">
        <v>3548.84</v>
      </c>
      <c r="U405" t="n">
        <v>0.7</v>
      </c>
      <c r="V405" t="n">
        <v>0.85</v>
      </c>
      <c r="W405" t="n">
        <v>1.02</v>
      </c>
      <c r="X405" t="n">
        <v>0.23</v>
      </c>
      <c r="Y405" t="n">
        <v>1</v>
      </c>
      <c r="Z405" t="n">
        <v>10</v>
      </c>
    </row>
    <row r="406">
      <c r="A406" t="n">
        <v>0</v>
      </c>
      <c r="B406" t="n">
        <v>135</v>
      </c>
      <c r="C406" t="inlineStr">
        <is>
          <t xml:space="preserve">CONCLUIDO	</t>
        </is>
      </c>
      <c r="D406" t="n">
        <v>5.5259</v>
      </c>
      <c r="E406" t="n">
        <v>18.1</v>
      </c>
      <c r="F406" t="n">
        <v>9.43</v>
      </c>
      <c r="G406" t="n">
        <v>4.92</v>
      </c>
      <c r="H406" t="n">
        <v>0.07000000000000001</v>
      </c>
      <c r="I406" t="n">
        <v>115</v>
      </c>
      <c r="J406" t="n">
        <v>263.32</v>
      </c>
      <c r="K406" t="n">
        <v>59.89</v>
      </c>
      <c r="L406" t="n">
        <v>1</v>
      </c>
      <c r="M406" t="n">
        <v>113</v>
      </c>
      <c r="N406" t="n">
        <v>67.43000000000001</v>
      </c>
      <c r="O406" t="n">
        <v>32710.1</v>
      </c>
      <c r="P406" t="n">
        <v>158.33</v>
      </c>
      <c r="Q406" t="n">
        <v>606.09</v>
      </c>
      <c r="R406" t="n">
        <v>98.11</v>
      </c>
      <c r="S406" t="n">
        <v>21.88</v>
      </c>
      <c r="T406" t="n">
        <v>36556.28</v>
      </c>
      <c r="U406" t="n">
        <v>0.22</v>
      </c>
      <c r="V406" t="n">
        <v>0.66</v>
      </c>
      <c r="W406" t="n">
        <v>1.18</v>
      </c>
      <c r="X406" t="n">
        <v>2.37</v>
      </c>
      <c r="Y406" t="n">
        <v>1</v>
      </c>
      <c r="Z406" t="n">
        <v>10</v>
      </c>
    </row>
    <row r="407">
      <c r="A407" t="n">
        <v>1</v>
      </c>
      <c r="B407" t="n">
        <v>135</v>
      </c>
      <c r="C407" t="inlineStr">
        <is>
          <t xml:space="preserve">CONCLUIDO	</t>
        </is>
      </c>
      <c r="D407" t="n">
        <v>6.2439</v>
      </c>
      <c r="E407" t="n">
        <v>16.02</v>
      </c>
      <c r="F407" t="n">
        <v>8.81</v>
      </c>
      <c r="G407" t="n">
        <v>6.15</v>
      </c>
      <c r="H407" t="n">
        <v>0.08</v>
      </c>
      <c r="I407" t="n">
        <v>86</v>
      </c>
      <c r="J407" t="n">
        <v>263.79</v>
      </c>
      <c r="K407" t="n">
        <v>59.89</v>
      </c>
      <c r="L407" t="n">
        <v>1.25</v>
      </c>
      <c r="M407" t="n">
        <v>84</v>
      </c>
      <c r="N407" t="n">
        <v>67.65000000000001</v>
      </c>
      <c r="O407" t="n">
        <v>32767.75</v>
      </c>
      <c r="P407" t="n">
        <v>147.48</v>
      </c>
      <c r="Q407" t="n">
        <v>606.03</v>
      </c>
      <c r="R407" t="n">
        <v>78.51000000000001</v>
      </c>
      <c r="S407" t="n">
        <v>21.88</v>
      </c>
      <c r="T407" t="n">
        <v>26900.86</v>
      </c>
      <c r="U407" t="n">
        <v>0.28</v>
      </c>
      <c r="V407" t="n">
        <v>0.7</v>
      </c>
      <c r="W407" t="n">
        <v>1.14</v>
      </c>
      <c r="X407" t="n">
        <v>1.75</v>
      </c>
      <c r="Y407" t="n">
        <v>1</v>
      </c>
      <c r="Z407" t="n">
        <v>10</v>
      </c>
    </row>
    <row r="408">
      <c r="A408" t="n">
        <v>2</v>
      </c>
      <c r="B408" t="n">
        <v>135</v>
      </c>
      <c r="C408" t="inlineStr">
        <is>
          <t xml:space="preserve">CONCLUIDO	</t>
        </is>
      </c>
      <c r="D408" t="n">
        <v>6.7593</v>
      </c>
      <c r="E408" t="n">
        <v>14.79</v>
      </c>
      <c r="F408" t="n">
        <v>8.449999999999999</v>
      </c>
      <c r="G408" t="n">
        <v>7.35</v>
      </c>
      <c r="H408" t="n">
        <v>0.1</v>
      </c>
      <c r="I408" t="n">
        <v>69</v>
      </c>
      <c r="J408" t="n">
        <v>264.25</v>
      </c>
      <c r="K408" t="n">
        <v>59.89</v>
      </c>
      <c r="L408" t="n">
        <v>1.5</v>
      </c>
      <c r="M408" t="n">
        <v>67</v>
      </c>
      <c r="N408" t="n">
        <v>67.87</v>
      </c>
      <c r="O408" t="n">
        <v>32825.49</v>
      </c>
      <c r="P408" t="n">
        <v>140.98</v>
      </c>
      <c r="Q408" t="n">
        <v>605.95</v>
      </c>
      <c r="R408" t="n">
        <v>67.48999999999999</v>
      </c>
      <c r="S408" t="n">
        <v>21.88</v>
      </c>
      <c r="T408" t="n">
        <v>21475.62</v>
      </c>
      <c r="U408" t="n">
        <v>0.32</v>
      </c>
      <c r="V408" t="n">
        <v>0.73</v>
      </c>
      <c r="W408" t="n">
        <v>1.1</v>
      </c>
      <c r="X408" t="n">
        <v>1.39</v>
      </c>
      <c r="Y408" t="n">
        <v>1</v>
      </c>
      <c r="Z408" t="n">
        <v>10</v>
      </c>
    </row>
    <row r="409">
      <c r="A409" t="n">
        <v>3</v>
      </c>
      <c r="B409" t="n">
        <v>135</v>
      </c>
      <c r="C409" t="inlineStr">
        <is>
          <t xml:space="preserve">CONCLUIDO	</t>
        </is>
      </c>
      <c r="D409" t="n">
        <v>7.1713</v>
      </c>
      <c r="E409" t="n">
        <v>13.94</v>
      </c>
      <c r="F409" t="n">
        <v>8.210000000000001</v>
      </c>
      <c r="G409" t="n">
        <v>8.640000000000001</v>
      </c>
      <c r="H409" t="n">
        <v>0.12</v>
      </c>
      <c r="I409" t="n">
        <v>57</v>
      </c>
      <c r="J409" t="n">
        <v>264.72</v>
      </c>
      <c r="K409" t="n">
        <v>59.89</v>
      </c>
      <c r="L409" t="n">
        <v>1.75</v>
      </c>
      <c r="M409" t="n">
        <v>55</v>
      </c>
      <c r="N409" t="n">
        <v>68.09</v>
      </c>
      <c r="O409" t="n">
        <v>32883.31</v>
      </c>
      <c r="P409" t="n">
        <v>136.45</v>
      </c>
      <c r="Q409" t="n">
        <v>605.9400000000001</v>
      </c>
      <c r="R409" t="n">
        <v>59.9</v>
      </c>
      <c r="S409" t="n">
        <v>21.88</v>
      </c>
      <c r="T409" t="n">
        <v>17741.29</v>
      </c>
      <c r="U409" t="n">
        <v>0.37</v>
      </c>
      <c r="V409" t="n">
        <v>0.75</v>
      </c>
      <c r="W409" t="n">
        <v>1.09</v>
      </c>
      <c r="X409" t="n">
        <v>1.15</v>
      </c>
      <c r="Y409" t="n">
        <v>1</v>
      </c>
      <c r="Z409" t="n">
        <v>10</v>
      </c>
    </row>
    <row r="410">
      <c r="A410" t="n">
        <v>4</v>
      </c>
      <c r="B410" t="n">
        <v>135</v>
      </c>
      <c r="C410" t="inlineStr">
        <is>
          <t xml:space="preserve">CONCLUIDO	</t>
        </is>
      </c>
      <c r="D410" t="n">
        <v>7.4755</v>
      </c>
      <c r="E410" t="n">
        <v>13.38</v>
      </c>
      <c r="F410" t="n">
        <v>8.050000000000001</v>
      </c>
      <c r="G410" t="n">
        <v>9.85</v>
      </c>
      <c r="H410" t="n">
        <v>0.13</v>
      </c>
      <c r="I410" t="n">
        <v>49</v>
      </c>
      <c r="J410" t="n">
        <v>265.19</v>
      </c>
      <c r="K410" t="n">
        <v>59.89</v>
      </c>
      <c r="L410" t="n">
        <v>2</v>
      </c>
      <c r="M410" t="n">
        <v>47</v>
      </c>
      <c r="N410" t="n">
        <v>68.31</v>
      </c>
      <c r="O410" t="n">
        <v>32941.21</v>
      </c>
      <c r="P410" t="n">
        <v>133.25</v>
      </c>
      <c r="Q410" t="n">
        <v>606.03</v>
      </c>
      <c r="R410" t="n">
        <v>54.83</v>
      </c>
      <c r="S410" t="n">
        <v>21.88</v>
      </c>
      <c r="T410" t="n">
        <v>15246.07</v>
      </c>
      <c r="U410" t="n">
        <v>0.4</v>
      </c>
      <c r="V410" t="n">
        <v>0.77</v>
      </c>
      <c r="W410" t="n">
        <v>1.07</v>
      </c>
      <c r="X410" t="n">
        <v>0.99</v>
      </c>
      <c r="Y410" t="n">
        <v>1</v>
      </c>
      <c r="Z410" t="n">
        <v>10</v>
      </c>
    </row>
    <row r="411">
      <c r="A411" t="n">
        <v>5</v>
      </c>
      <c r="B411" t="n">
        <v>135</v>
      </c>
      <c r="C411" t="inlineStr">
        <is>
          <t xml:space="preserve">CONCLUIDO	</t>
        </is>
      </c>
      <c r="D411" t="n">
        <v>7.7398</v>
      </c>
      <c r="E411" t="n">
        <v>12.92</v>
      </c>
      <c r="F411" t="n">
        <v>7.89</v>
      </c>
      <c r="G411" t="n">
        <v>11.01</v>
      </c>
      <c r="H411" t="n">
        <v>0.15</v>
      </c>
      <c r="I411" t="n">
        <v>43</v>
      </c>
      <c r="J411" t="n">
        <v>265.66</v>
      </c>
      <c r="K411" t="n">
        <v>59.89</v>
      </c>
      <c r="L411" t="n">
        <v>2.25</v>
      </c>
      <c r="M411" t="n">
        <v>41</v>
      </c>
      <c r="N411" t="n">
        <v>68.53</v>
      </c>
      <c r="O411" t="n">
        <v>32999.19</v>
      </c>
      <c r="P411" t="n">
        <v>130.39</v>
      </c>
      <c r="Q411" t="n">
        <v>605.9299999999999</v>
      </c>
      <c r="R411" t="n">
        <v>50.06</v>
      </c>
      <c r="S411" t="n">
        <v>21.88</v>
      </c>
      <c r="T411" t="n">
        <v>12890.91</v>
      </c>
      <c r="U411" t="n">
        <v>0.44</v>
      </c>
      <c r="V411" t="n">
        <v>0.78</v>
      </c>
      <c r="W411" t="n">
        <v>1.06</v>
      </c>
      <c r="X411" t="n">
        <v>0.83</v>
      </c>
      <c r="Y411" t="n">
        <v>1</v>
      </c>
      <c r="Z411" t="n">
        <v>10</v>
      </c>
    </row>
    <row r="412">
      <c r="A412" t="n">
        <v>6</v>
      </c>
      <c r="B412" t="n">
        <v>135</v>
      </c>
      <c r="C412" t="inlineStr">
        <is>
          <t xml:space="preserve">CONCLUIDO	</t>
        </is>
      </c>
      <c r="D412" t="n">
        <v>7.9402</v>
      </c>
      <c r="E412" t="n">
        <v>12.59</v>
      </c>
      <c r="F412" t="n">
        <v>7.82</v>
      </c>
      <c r="G412" t="n">
        <v>12.35</v>
      </c>
      <c r="H412" t="n">
        <v>0.17</v>
      </c>
      <c r="I412" t="n">
        <v>38</v>
      </c>
      <c r="J412" t="n">
        <v>266.13</v>
      </c>
      <c r="K412" t="n">
        <v>59.89</v>
      </c>
      <c r="L412" t="n">
        <v>2.5</v>
      </c>
      <c r="M412" t="n">
        <v>36</v>
      </c>
      <c r="N412" t="n">
        <v>68.75</v>
      </c>
      <c r="O412" t="n">
        <v>33057.26</v>
      </c>
      <c r="P412" t="n">
        <v>128.8</v>
      </c>
      <c r="Q412" t="n">
        <v>605.99</v>
      </c>
      <c r="R412" t="n">
        <v>48.05</v>
      </c>
      <c r="S412" t="n">
        <v>21.88</v>
      </c>
      <c r="T412" t="n">
        <v>11911.97</v>
      </c>
      <c r="U412" t="n">
        <v>0.46</v>
      </c>
      <c r="V412" t="n">
        <v>0.79</v>
      </c>
      <c r="W412" t="n">
        <v>1.05</v>
      </c>
      <c r="X412" t="n">
        <v>0.76</v>
      </c>
      <c r="Y412" t="n">
        <v>1</v>
      </c>
      <c r="Z412" t="n">
        <v>10</v>
      </c>
    </row>
    <row r="413">
      <c r="A413" t="n">
        <v>7</v>
      </c>
      <c r="B413" t="n">
        <v>135</v>
      </c>
      <c r="C413" t="inlineStr">
        <is>
          <t xml:space="preserve">CONCLUIDO	</t>
        </is>
      </c>
      <c r="D413" t="n">
        <v>8.078799999999999</v>
      </c>
      <c r="E413" t="n">
        <v>12.38</v>
      </c>
      <c r="F413" t="n">
        <v>7.76</v>
      </c>
      <c r="G413" t="n">
        <v>13.3</v>
      </c>
      <c r="H413" t="n">
        <v>0.18</v>
      </c>
      <c r="I413" t="n">
        <v>35</v>
      </c>
      <c r="J413" t="n">
        <v>266.6</v>
      </c>
      <c r="K413" t="n">
        <v>59.89</v>
      </c>
      <c r="L413" t="n">
        <v>2.75</v>
      </c>
      <c r="M413" t="n">
        <v>33</v>
      </c>
      <c r="N413" t="n">
        <v>68.97</v>
      </c>
      <c r="O413" t="n">
        <v>33115.41</v>
      </c>
      <c r="P413" t="n">
        <v>127.29</v>
      </c>
      <c r="Q413" t="n">
        <v>605.87</v>
      </c>
      <c r="R413" t="n">
        <v>45.73</v>
      </c>
      <c r="S413" t="n">
        <v>21.88</v>
      </c>
      <c r="T413" t="n">
        <v>10764.43</v>
      </c>
      <c r="U413" t="n">
        <v>0.48</v>
      </c>
      <c r="V413" t="n">
        <v>0.8</v>
      </c>
      <c r="W413" t="n">
        <v>1.05</v>
      </c>
      <c r="X413" t="n">
        <v>0.7</v>
      </c>
      <c r="Y413" t="n">
        <v>1</v>
      </c>
      <c r="Z413" t="n">
        <v>10</v>
      </c>
    </row>
    <row r="414">
      <c r="A414" t="n">
        <v>8</v>
      </c>
      <c r="B414" t="n">
        <v>135</v>
      </c>
      <c r="C414" t="inlineStr">
        <is>
          <t xml:space="preserve">CONCLUIDO	</t>
        </is>
      </c>
      <c r="D414" t="n">
        <v>8.2818</v>
      </c>
      <c r="E414" t="n">
        <v>12.07</v>
      </c>
      <c r="F414" t="n">
        <v>7.65</v>
      </c>
      <c r="G414" t="n">
        <v>14.82</v>
      </c>
      <c r="H414" t="n">
        <v>0.2</v>
      </c>
      <c r="I414" t="n">
        <v>31</v>
      </c>
      <c r="J414" t="n">
        <v>267.08</v>
      </c>
      <c r="K414" t="n">
        <v>59.89</v>
      </c>
      <c r="L414" t="n">
        <v>3</v>
      </c>
      <c r="M414" t="n">
        <v>29</v>
      </c>
      <c r="N414" t="n">
        <v>69.19</v>
      </c>
      <c r="O414" t="n">
        <v>33173.65</v>
      </c>
      <c r="P414" t="n">
        <v>125.15</v>
      </c>
      <c r="Q414" t="n">
        <v>605.95</v>
      </c>
      <c r="R414" t="n">
        <v>42.86</v>
      </c>
      <c r="S414" t="n">
        <v>21.88</v>
      </c>
      <c r="T414" t="n">
        <v>9353.530000000001</v>
      </c>
      <c r="U414" t="n">
        <v>0.51</v>
      </c>
      <c r="V414" t="n">
        <v>0.8100000000000001</v>
      </c>
      <c r="W414" t="n">
        <v>1.03</v>
      </c>
      <c r="X414" t="n">
        <v>0.6</v>
      </c>
      <c r="Y414" t="n">
        <v>1</v>
      </c>
      <c r="Z414" t="n">
        <v>10</v>
      </c>
    </row>
    <row r="415">
      <c r="A415" t="n">
        <v>9</v>
      </c>
      <c r="B415" t="n">
        <v>135</v>
      </c>
      <c r="C415" t="inlineStr">
        <is>
          <t xml:space="preserve">CONCLUIDO	</t>
        </is>
      </c>
      <c r="D415" t="n">
        <v>8.376200000000001</v>
      </c>
      <c r="E415" t="n">
        <v>11.94</v>
      </c>
      <c r="F415" t="n">
        <v>7.62</v>
      </c>
      <c r="G415" t="n">
        <v>15.76</v>
      </c>
      <c r="H415" t="n">
        <v>0.22</v>
      </c>
      <c r="I415" t="n">
        <v>29</v>
      </c>
      <c r="J415" t="n">
        <v>267.55</v>
      </c>
      <c r="K415" t="n">
        <v>59.89</v>
      </c>
      <c r="L415" t="n">
        <v>3.25</v>
      </c>
      <c r="M415" t="n">
        <v>27</v>
      </c>
      <c r="N415" t="n">
        <v>69.41</v>
      </c>
      <c r="O415" t="n">
        <v>33231.97</v>
      </c>
      <c r="P415" t="n">
        <v>124.28</v>
      </c>
      <c r="Q415" t="n">
        <v>605.89</v>
      </c>
      <c r="R415" t="n">
        <v>41.66</v>
      </c>
      <c r="S415" t="n">
        <v>21.88</v>
      </c>
      <c r="T415" t="n">
        <v>8763.309999999999</v>
      </c>
      <c r="U415" t="n">
        <v>0.53</v>
      </c>
      <c r="V415" t="n">
        <v>0.8100000000000001</v>
      </c>
      <c r="W415" t="n">
        <v>1.03</v>
      </c>
      <c r="X415" t="n">
        <v>0.5600000000000001</v>
      </c>
      <c r="Y415" t="n">
        <v>1</v>
      </c>
      <c r="Z415" t="n">
        <v>10</v>
      </c>
    </row>
    <row r="416">
      <c r="A416" t="n">
        <v>10</v>
      </c>
      <c r="B416" t="n">
        <v>135</v>
      </c>
      <c r="C416" t="inlineStr">
        <is>
          <t xml:space="preserve">CONCLUIDO	</t>
        </is>
      </c>
      <c r="D416" t="n">
        <v>8.475</v>
      </c>
      <c r="E416" t="n">
        <v>11.8</v>
      </c>
      <c r="F416" t="n">
        <v>7.58</v>
      </c>
      <c r="G416" t="n">
        <v>16.85</v>
      </c>
      <c r="H416" t="n">
        <v>0.23</v>
      </c>
      <c r="I416" t="n">
        <v>27</v>
      </c>
      <c r="J416" t="n">
        <v>268.02</v>
      </c>
      <c r="K416" t="n">
        <v>59.89</v>
      </c>
      <c r="L416" t="n">
        <v>3.5</v>
      </c>
      <c r="M416" t="n">
        <v>25</v>
      </c>
      <c r="N416" t="n">
        <v>69.64</v>
      </c>
      <c r="O416" t="n">
        <v>33290.38</v>
      </c>
      <c r="P416" t="n">
        <v>123.03</v>
      </c>
      <c r="Q416" t="n">
        <v>605.87</v>
      </c>
      <c r="R416" t="n">
        <v>40.32</v>
      </c>
      <c r="S416" t="n">
        <v>21.88</v>
      </c>
      <c r="T416" t="n">
        <v>8099.62</v>
      </c>
      <c r="U416" t="n">
        <v>0.54</v>
      </c>
      <c r="V416" t="n">
        <v>0.82</v>
      </c>
      <c r="W416" t="n">
        <v>1.04</v>
      </c>
      <c r="X416" t="n">
        <v>0.52</v>
      </c>
      <c r="Y416" t="n">
        <v>1</v>
      </c>
      <c r="Z416" t="n">
        <v>10</v>
      </c>
    </row>
    <row r="417">
      <c r="A417" t="n">
        <v>11</v>
      </c>
      <c r="B417" t="n">
        <v>135</v>
      </c>
      <c r="C417" t="inlineStr">
        <is>
          <t xml:space="preserve">CONCLUIDO	</t>
        </is>
      </c>
      <c r="D417" t="n">
        <v>8.584899999999999</v>
      </c>
      <c r="E417" t="n">
        <v>11.65</v>
      </c>
      <c r="F417" t="n">
        <v>7.53</v>
      </c>
      <c r="G417" t="n">
        <v>18.08</v>
      </c>
      <c r="H417" t="n">
        <v>0.25</v>
      </c>
      <c r="I417" t="n">
        <v>25</v>
      </c>
      <c r="J417" t="n">
        <v>268.5</v>
      </c>
      <c r="K417" t="n">
        <v>59.89</v>
      </c>
      <c r="L417" t="n">
        <v>3.75</v>
      </c>
      <c r="M417" t="n">
        <v>23</v>
      </c>
      <c r="N417" t="n">
        <v>69.86</v>
      </c>
      <c r="O417" t="n">
        <v>33348.87</v>
      </c>
      <c r="P417" t="n">
        <v>121.81</v>
      </c>
      <c r="Q417" t="n">
        <v>605.84</v>
      </c>
      <c r="R417" t="n">
        <v>39.02</v>
      </c>
      <c r="S417" t="n">
        <v>21.88</v>
      </c>
      <c r="T417" t="n">
        <v>7462.53</v>
      </c>
      <c r="U417" t="n">
        <v>0.5600000000000001</v>
      </c>
      <c r="V417" t="n">
        <v>0.82</v>
      </c>
      <c r="W417" t="n">
        <v>1.03</v>
      </c>
      <c r="X417" t="n">
        <v>0.47</v>
      </c>
      <c r="Y417" t="n">
        <v>1</v>
      </c>
      <c r="Z417" t="n">
        <v>10</v>
      </c>
    </row>
    <row r="418">
      <c r="A418" t="n">
        <v>12</v>
      </c>
      <c r="B418" t="n">
        <v>135</v>
      </c>
      <c r="C418" t="inlineStr">
        <is>
          <t xml:space="preserve">CONCLUIDO	</t>
        </is>
      </c>
      <c r="D418" t="n">
        <v>8.6812</v>
      </c>
      <c r="E418" t="n">
        <v>11.52</v>
      </c>
      <c r="F418" t="n">
        <v>7.5</v>
      </c>
      <c r="G418" t="n">
        <v>19.57</v>
      </c>
      <c r="H418" t="n">
        <v>0.26</v>
      </c>
      <c r="I418" t="n">
        <v>23</v>
      </c>
      <c r="J418" t="n">
        <v>268.97</v>
      </c>
      <c r="K418" t="n">
        <v>59.89</v>
      </c>
      <c r="L418" t="n">
        <v>4</v>
      </c>
      <c r="M418" t="n">
        <v>21</v>
      </c>
      <c r="N418" t="n">
        <v>70.09</v>
      </c>
      <c r="O418" t="n">
        <v>33407.45</v>
      </c>
      <c r="P418" t="n">
        <v>121.1</v>
      </c>
      <c r="Q418" t="n">
        <v>605.86</v>
      </c>
      <c r="R418" t="n">
        <v>38.16</v>
      </c>
      <c r="S418" t="n">
        <v>21.88</v>
      </c>
      <c r="T418" t="n">
        <v>7039.94</v>
      </c>
      <c r="U418" t="n">
        <v>0.57</v>
      </c>
      <c r="V418" t="n">
        <v>0.82</v>
      </c>
      <c r="W418" t="n">
        <v>1.02</v>
      </c>
      <c r="X418" t="n">
        <v>0.45</v>
      </c>
      <c r="Y418" t="n">
        <v>1</v>
      </c>
      <c r="Z418" t="n">
        <v>10</v>
      </c>
    </row>
    <row r="419">
      <c r="A419" t="n">
        <v>13</v>
      </c>
      <c r="B419" t="n">
        <v>135</v>
      </c>
      <c r="C419" t="inlineStr">
        <is>
          <t xml:space="preserve">CONCLUIDO	</t>
        </is>
      </c>
      <c r="D419" t="n">
        <v>8.735300000000001</v>
      </c>
      <c r="E419" t="n">
        <v>11.45</v>
      </c>
      <c r="F419" t="n">
        <v>7.48</v>
      </c>
      <c r="G419" t="n">
        <v>20.41</v>
      </c>
      <c r="H419" t="n">
        <v>0.28</v>
      </c>
      <c r="I419" t="n">
        <v>22</v>
      </c>
      <c r="J419" t="n">
        <v>269.45</v>
      </c>
      <c r="K419" t="n">
        <v>59.89</v>
      </c>
      <c r="L419" t="n">
        <v>4.25</v>
      </c>
      <c r="M419" t="n">
        <v>20</v>
      </c>
      <c r="N419" t="n">
        <v>70.31</v>
      </c>
      <c r="O419" t="n">
        <v>33466.11</v>
      </c>
      <c r="P419" t="n">
        <v>120.3</v>
      </c>
      <c r="Q419" t="n">
        <v>605.89</v>
      </c>
      <c r="R419" t="n">
        <v>37.27</v>
      </c>
      <c r="S419" t="n">
        <v>21.88</v>
      </c>
      <c r="T419" t="n">
        <v>6602.57</v>
      </c>
      <c r="U419" t="n">
        <v>0.59</v>
      </c>
      <c r="V419" t="n">
        <v>0.83</v>
      </c>
      <c r="W419" t="n">
        <v>1.03</v>
      </c>
      <c r="X419" t="n">
        <v>0.42</v>
      </c>
      <c r="Y419" t="n">
        <v>1</v>
      </c>
      <c r="Z419" t="n">
        <v>10</v>
      </c>
    </row>
    <row r="420">
      <c r="A420" t="n">
        <v>14</v>
      </c>
      <c r="B420" t="n">
        <v>135</v>
      </c>
      <c r="C420" t="inlineStr">
        <is>
          <t xml:space="preserve">CONCLUIDO	</t>
        </is>
      </c>
      <c r="D420" t="n">
        <v>8.8459</v>
      </c>
      <c r="E420" t="n">
        <v>11.3</v>
      </c>
      <c r="F420" t="n">
        <v>7.44</v>
      </c>
      <c r="G420" t="n">
        <v>22.32</v>
      </c>
      <c r="H420" t="n">
        <v>0.3</v>
      </c>
      <c r="I420" t="n">
        <v>20</v>
      </c>
      <c r="J420" t="n">
        <v>269.92</v>
      </c>
      <c r="K420" t="n">
        <v>59.89</v>
      </c>
      <c r="L420" t="n">
        <v>4.5</v>
      </c>
      <c r="M420" t="n">
        <v>18</v>
      </c>
      <c r="N420" t="n">
        <v>70.54000000000001</v>
      </c>
      <c r="O420" t="n">
        <v>33524.86</v>
      </c>
      <c r="P420" t="n">
        <v>119.26</v>
      </c>
      <c r="Q420" t="n">
        <v>605.88</v>
      </c>
      <c r="R420" t="n">
        <v>36.08</v>
      </c>
      <c r="S420" t="n">
        <v>21.88</v>
      </c>
      <c r="T420" t="n">
        <v>6016.44</v>
      </c>
      <c r="U420" t="n">
        <v>0.61</v>
      </c>
      <c r="V420" t="n">
        <v>0.83</v>
      </c>
      <c r="W420" t="n">
        <v>1.02</v>
      </c>
      <c r="X420" t="n">
        <v>0.38</v>
      </c>
      <c r="Y420" t="n">
        <v>1</v>
      </c>
      <c r="Z420" t="n">
        <v>10</v>
      </c>
    </row>
    <row r="421">
      <c r="A421" t="n">
        <v>15</v>
      </c>
      <c r="B421" t="n">
        <v>135</v>
      </c>
      <c r="C421" t="inlineStr">
        <is>
          <t xml:space="preserve">CONCLUIDO	</t>
        </is>
      </c>
      <c r="D421" t="n">
        <v>8.9087</v>
      </c>
      <c r="E421" t="n">
        <v>11.22</v>
      </c>
      <c r="F421" t="n">
        <v>7.41</v>
      </c>
      <c r="G421" t="n">
        <v>23.4</v>
      </c>
      <c r="H421" t="n">
        <v>0.31</v>
      </c>
      <c r="I421" t="n">
        <v>19</v>
      </c>
      <c r="J421" t="n">
        <v>270.4</v>
      </c>
      <c r="K421" t="n">
        <v>59.89</v>
      </c>
      <c r="L421" t="n">
        <v>4.75</v>
      </c>
      <c r="M421" t="n">
        <v>17</v>
      </c>
      <c r="N421" t="n">
        <v>70.76000000000001</v>
      </c>
      <c r="O421" t="n">
        <v>33583.7</v>
      </c>
      <c r="P421" t="n">
        <v>118.39</v>
      </c>
      <c r="Q421" t="n">
        <v>605.84</v>
      </c>
      <c r="R421" t="n">
        <v>35.12</v>
      </c>
      <c r="S421" t="n">
        <v>21.88</v>
      </c>
      <c r="T421" t="n">
        <v>5542.71</v>
      </c>
      <c r="U421" t="n">
        <v>0.62</v>
      </c>
      <c r="V421" t="n">
        <v>0.83</v>
      </c>
      <c r="W421" t="n">
        <v>1.02</v>
      </c>
      <c r="X421" t="n">
        <v>0.35</v>
      </c>
      <c r="Y421" t="n">
        <v>1</v>
      </c>
      <c r="Z421" t="n">
        <v>10</v>
      </c>
    </row>
    <row r="422">
      <c r="A422" t="n">
        <v>16</v>
      </c>
      <c r="B422" t="n">
        <v>135</v>
      </c>
      <c r="C422" t="inlineStr">
        <is>
          <t xml:space="preserve">CONCLUIDO	</t>
        </is>
      </c>
      <c r="D422" t="n">
        <v>8.951700000000001</v>
      </c>
      <c r="E422" t="n">
        <v>11.17</v>
      </c>
      <c r="F422" t="n">
        <v>7.41</v>
      </c>
      <c r="G422" t="n">
        <v>24.69</v>
      </c>
      <c r="H422" t="n">
        <v>0.33</v>
      </c>
      <c r="I422" t="n">
        <v>18</v>
      </c>
      <c r="J422" t="n">
        <v>270.88</v>
      </c>
      <c r="K422" t="n">
        <v>59.89</v>
      </c>
      <c r="L422" t="n">
        <v>5</v>
      </c>
      <c r="M422" t="n">
        <v>16</v>
      </c>
      <c r="N422" t="n">
        <v>70.98999999999999</v>
      </c>
      <c r="O422" t="n">
        <v>33642.62</v>
      </c>
      <c r="P422" t="n">
        <v>117.71</v>
      </c>
      <c r="Q422" t="n">
        <v>605.84</v>
      </c>
      <c r="R422" t="n">
        <v>35.22</v>
      </c>
      <c r="S422" t="n">
        <v>21.88</v>
      </c>
      <c r="T422" t="n">
        <v>5596.68</v>
      </c>
      <c r="U422" t="n">
        <v>0.62</v>
      </c>
      <c r="V422" t="n">
        <v>0.84</v>
      </c>
      <c r="W422" t="n">
        <v>1.02</v>
      </c>
      <c r="X422" t="n">
        <v>0.35</v>
      </c>
      <c r="Y422" t="n">
        <v>1</v>
      </c>
      <c r="Z422" t="n">
        <v>10</v>
      </c>
    </row>
    <row r="423">
      <c r="A423" t="n">
        <v>17</v>
      </c>
      <c r="B423" t="n">
        <v>135</v>
      </c>
      <c r="C423" t="inlineStr">
        <is>
          <t xml:space="preserve">CONCLUIDO	</t>
        </is>
      </c>
      <c r="D423" t="n">
        <v>9.0153</v>
      </c>
      <c r="E423" t="n">
        <v>11.09</v>
      </c>
      <c r="F423" t="n">
        <v>7.38</v>
      </c>
      <c r="G423" t="n">
        <v>26.05</v>
      </c>
      <c r="H423" t="n">
        <v>0.34</v>
      </c>
      <c r="I423" t="n">
        <v>17</v>
      </c>
      <c r="J423" t="n">
        <v>271.36</v>
      </c>
      <c r="K423" t="n">
        <v>59.89</v>
      </c>
      <c r="L423" t="n">
        <v>5.25</v>
      </c>
      <c r="M423" t="n">
        <v>15</v>
      </c>
      <c r="N423" t="n">
        <v>71.22</v>
      </c>
      <c r="O423" t="n">
        <v>33701.64</v>
      </c>
      <c r="P423" t="n">
        <v>116.94</v>
      </c>
      <c r="Q423" t="n">
        <v>605.85</v>
      </c>
      <c r="R423" t="n">
        <v>34.17</v>
      </c>
      <c r="S423" t="n">
        <v>21.88</v>
      </c>
      <c r="T423" t="n">
        <v>5075.03</v>
      </c>
      <c r="U423" t="n">
        <v>0.64</v>
      </c>
      <c r="V423" t="n">
        <v>0.84</v>
      </c>
      <c r="W423" t="n">
        <v>1.02</v>
      </c>
      <c r="X423" t="n">
        <v>0.32</v>
      </c>
      <c r="Y423" t="n">
        <v>1</v>
      </c>
      <c r="Z423" t="n">
        <v>10</v>
      </c>
    </row>
    <row r="424">
      <c r="A424" t="n">
        <v>18</v>
      </c>
      <c r="B424" t="n">
        <v>135</v>
      </c>
      <c r="C424" t="inlineStr">
        <is>
          <t xml:space="preserve">CONCLUIDO	</t>
        </is>
      </c>
      <c r="D424" t="n">
        <v>9.022600000000001</v>
      </c>
      <c r="E424" t="n">
        <v>11.08</v>
      </c>
      <c r="F424" t="n">
        <v>7.37</v>
      </c>
      <c r="G424" t="n">
        <v>26.01</v>
      </c>
      <c r="H424" t="n">
        <v>0.36</v>
      </c>
      <c r="I424" t="n">
        <v>17</v>
      </c>
      <c r="J424" t="n">
        <v>271.84</v>
      </c>
      <c r="K424" t="n">
        <v>59.89</v>
      </c>
      <c r="L424" t="n">
        <v>5.5</v>
      </c>
      <c r="M424" t="n">
        <v>15</v>
      </c>
      <c r="N424" t="n">
        <v>71.45</v>
      </c>
      <c r="O424" t="n">
        <v>33760.74</v>
      </c>
      <c r="P424" t="n">
        <v>116.56</v>
      </c>
      <c r="Q424" t="n">
        <v>605.96</v>
      </c>
      <c r="R424" t="n">
        <v>33.88</v>
      </c>
      <c r="S424" t="n">
        <v>21.88</v>
      </c>
      <c r="T424" t="n">
        <v>4930.78</v>
      </c>
      <c r="U424" t="n">
        <v>0.65</v>
      </c>
      <c r="V424" t="n">
        <v>0.84</v>
      </c>
      <c r="W424" t="n">
        <v>1.02</v>
      </c>
      <c r="X424" t="n">
        <v>0.31</v>
      </c>
      <c r="Y424" t="n">
        <v>1</v>
      </c>
      <c r="Z424" t="n">
        <v>10</v>
      </c>
    </row>
    <row r="425">
      <c r="A425" t="n">
        <v>19</v>
      </c>
      <c r="B425" t="n">
        <v>135</v>
      </c>
      <c r="C425" t="inlineStr">
        <is>
          <t xml:space="preserve">CONCLUIDO	</t>
        </is>
      </c>
      <c r="D425" t="n">
        <v>9.067299999999999</v>
      </c>
      <c r="E425" t="n">
        <v>11.03</v>
      </c>
      <c r="F425" t="n">
        <v>7.37</v>
      </c>
      <c r="G425" t="n">
        <v>27.62</v>
      </c>
      <c r="H425" t="n">
        <v>0.38</v>
      </c>
      <c r="I425" t="n">
        <v>16</v>
      </c>
      <c r="J425" t="n">
        <v>272.32</v>
      </c>
      <c r="K425" t="n">
        <v>59.89</v>
      </c>
      <c r="L425" t="n">
        <v>5.75</v>
      </c>
      <c r="M425" t="n">
        <v>14</v>
      </c>
      <c r="N425" t="n">
        <v>71.68000000000001</v>
      </c>
      <c r="O425" t="n">
        <v>33820.05</v>
      </c>
      <c r="P425" t="n">
        <v>115.92</v>
      </c>
      <c r="Q425" t="n">
        <v>605.86</v>
      </c>
      <c r="R425" t="n">
        <v>33.78</v>
      </c>
      <c r="S425" t="n">
        <v>21.88</v>
      </c>
      <c r="T425" t="n">
        <v>4886.66</v>
      </c>
      <c r="U425" t="n">
        <v>0.65</v>
      </c>
      <c r="V425" t="n">
        <v>0.84</v>
      </c>
      <c r="W425" t="n">
        <v>1.02</v>
      </c>
      <c r="X425" t="n">
        <v>0.31</v>
      </c>
      <c r="Y425" t="n">
        <v>1</v>
      </c>
      <c r="Z425" t="n">
        <v>10</v>
      </c>
    </row>
    <row r="426">
      <c r="A426" t="n">
        <v>20</v>
      </c>
      <c r="B426" t="n">
        <v>135</v>
      </c>
      <c r="C426" t="inlineStr">
        <is>
          <t xml:space="preserve">CONCLUIDO	</t>
        </is>
      </c>
      <c r="D426" t="n">
        <v>9.1366</v>
      </c>
      <c r="E426" t="n">
        <v>10.94</v>
      </c>
      <c r="F426" t="n">
        <v>7.33</v>
      </c>
      <c r="G426" t="n">
        <v>29.33</v>
      </c>
      <c r="H426" t="n">
        <v>0.39</v>
      </c>
      <c r="I426" t="n">
        <v>15</v>
      </c>
      <c r="J426" t="n">
        <v>272.8</v>
      </c>
      <c r="K426" t="n">
        <v>59.89</v>
      </c>
      <c r="L426" t="n">
        <v>6</v>
      </c>
      <c r="M426" t="n">
        <v>13</v>
      </c>
      <c r="N426" t="n">
        <v>71.91</v>
      </c>
      <c r="O426" t="n">
        <v>33879.33</v>
      </c>
      <c r="P426" t="n">
        <v>115.03</v>
      </c>
      <c r="Q426" t="n">
        <v>605.85</v>
      </c>
      <c r="R426" t="n">
        <v>32.72</v>
      </c>
      <c r="S426" t="n">
        <v>21.88</v>
      </c>
      <c r="T426" t="n">
        <v>4360.48</v>
      </c>
      <c r="U426" t="n">
        <v>0.67</v>
      </c>
      <c r="V426" t="n">
        <v>0.84</v>
      </c>
      <c r="W426" t="n">
        <v>1.01</v>
      </c>
      <c r="X426" t="n">
        <v>0.28</v>
      </c>
      <c r="Y426" t="n">
        <v>1</v>
      </c>
      <c r="Z426" t="n">
        <v>10</v>
      </c>
    </row>
    <row r="427">
      <c r="A427" t="n">
        <v>21</v>
      </c>
      <c r="B427" t="n">
        <v>135</v>
      </c>
      <c r="C427" t="inlineStr">
        <is>
          <t xml:space="preserve">CONCLUIDO	</t>
        </is>
      </c>
      <c r="D427" t="n">
        <v>9.1401</v>
      </c>
      <c r="E427" t="n">
        <v>10.94</v>
      </c>
      <c r="F427" t="n">
        <v>7.33</v>
      </c>
      <c r="G427" t="n">
        <v>29.32</v>
      </c>
      <c r="H427" t="n">
        <v>0.41</v>
      </c>
      <c r="I427" t="n">
        <v>15</v>
      </c>
      <c r="J427" t="n">
        <v>273.28</v>
      </c>
      <c r="K427" t="n">
        <v>59.89</v>
      </c>
      <c r="L427" t="n">
        <v>6.25</v>
      </c>
      <c r="M427" t="n">
        <v>13</v>
      </c>
      <c r="N427" t="n">
        <v>72.14</v>
      </c>
      <c r="O427" t="n">
        <v>33938.7</v>
      </c>
      <c r="P427" t="n">
        <v>114.42</v>
      </c>
      <c r="Q427" t="n">
        <v>605.9299999999999</v>
      </c>
      <c r="R427" t="n">
        <v>32.55</v>
      </c>
      <c r="S427" t="n">
        <v>21.88</v>
      </c>
      <c r="T427" t="n">
        <v>4274.8</v>
      </c>
      <c r="U427" t="n">
        <v>0.67</v>
      </c>
      <c r="V427" t="n">
        <v>0.84</v>
      </c>
      <c r="W427" t="n">
        <v>1.01</v>
      </c>
      <c r="X427" t="n">
        <v>0.27</v>
      </c>
      <c r="Y427" t="n">
        <v>1</v>
      </c>
      <c r="Z427" t="n">
        <v>10</v>
      </c>
    </row>
    <row r="428">
      <c r="A428" t="n">
        <v>22</v>
      </c>
      <c r="B428" t="n">
        <v>135</v>
      </c>
      <c r="C428" t="inlineStr">
        <is>
          <t xml:space="preserve">CONCLUIDO	</t>
        </is>
      </c>
      <c r="D428" t="n">
        <v>9.1968</v>
      </c>
      <c r="E428" t="n">
        <v>10.87</v>
      </c>
      <c r="F428" t="n">
        <v>7.31</v>
      </c>
      <c r="G428" t="n">
        <v>31.34</v>
      </c>
      <c r="H428" t="n">
        <v>0.42</v>
      </c>
      <c r="I428" t="n">
        <v>14</v>
      </c>
      <c r="J428" t="n">
        <v>273.76</v>
      </c>
      <c r="K428" t="n">
        <v>59.89</v>
      </c>
      <c r="L428" t="n">
        <v>6.5</v>
      </c>
      <c r="M428" t="n">
        <v>12</v>
      </c>
      <c r="N428" t="n">
        <v>72.37</v>
      </c>
      <c r="O428" t="n">
        <v>33998.16</v>
      </c>
      <c r="P428" t="n">
        <v>113.85</v>
      </c>
      <c r="Q428" t="n">
        <v>605.84</v>
      </c>
      <c r="R428" t="n">
        <v>32.07</v>
      </c>
      <c r="S428" t="n">
        <v>21.88</v>
      </c>
      <c r="T428" t="n">
        <v>4041.2</v>
      </c>
      <c r="U428" t="n">
        <v>0.68</v>
      </c>
      <c r="V428" t="n">
        <v>0.85</v>
      </c>
      <c r="W428" t="n">
        <v>1.01</v>
      </c>
      <c r="X428" t="n">
        <v>0.26</v>
      </c>
      <c r="Y428" t="n">
        <v>1</v>
      </c>
      <c r="Z428" t="n">
        <v>10</v>
      </c>
    </row>
    <row r="429">
      <c r="A429" t="n">
        <v>23</v>
      </c>
      <c r="B429" t="n">
        <v>135</v>
      </c>
      <c r="C429" t="inlineStr">
        <is>
          <t xml:space="preserve">CONCLUIDO	</t>
        </is>
      </c>
      <c r="D429" t="n">
        <v>9.249000000000001</v>
      </c>
      <c r="E429" t="n">
        <v>10.81</v>
      </c>
      <c r="F429" t="n">
        <v>7.3</v>
      </c>
      <c r="G429" t="n">
        <v>33.7</v>
      </c>
      <c r="H429" t="n">
        <v>0.44</v>
      </c>
      <c r="I429" t="n">
        <v>13</v>
      </c>
      <c r="J429" t="n">
        <v>274.24</v>
      </c>
      <c r="K429" t="n">
        <v>59.89</v>
      </c>
      <c r="L429" t="n">
        <v>6.75</v>
      </c>
      <c r="M429" t="n">
        <v>11</v>
      </c>
      <c r="N429" t="n">
        <v>72.61</v>
      </c>
      <c r="O429" t="n">
        <v>34057.71</v>
      </c>
      <c r="P429" t="n">
        <v>112.85</v>
      </c>
      <c r="Q429" t="n">
        <v>605.92</v>
      </c>
      <c r="R429" t="n">
        <v>31.81</v>
      </c>
      <c r="S429" t="n">
        <v>21.88</v>
      </c>
      <c r="T429" t="n">
        <v>3915.05</v>
      </c>
      <c r="U429" t="n">
        <v>0.6899999999999999</v>
      </c>
      <c r="V429" t="n">
        <v>0.85</v>
      </c>
      <c r="W429" t="n">
        <v>1.01</v>
      </c>
      <c r="X429" t="n">
        <v>0.24</v>
      </c>
      <c r="Y429" t="n">
        <v>1</v>
      </c>
      <c r="Z429" t="n">
        <v>10</v>
      </c>
    </row>
    <row r="430">
      <c r="A430" t="n">
        <v>24</v>
      </c>
      <c r="B430" t="n">
        <v>135</v>
      </c>
      <c r="C430" t="inlineStr">
        <is>
          <t xml:space="preserve">CONCLUIDO	</t>
        </is>
      </c>
      <c r="D430" t="n">
        <v>9.2455</v>
      </c>
      <c r="E430" t="n">
        <v>10.82</v>
      </c>
      <c r="F430" t="n">
        <v>7.31</v>
      </c>
      <c r="G430" t="n">
        <v>33.72</v>
      </c>
      <c r="H430" t="n">
        <v>0.45</v>
      </c>
      <c r="I430" t="n">
        <v>13</v>
      </c>
      <c r="J430" t="n">
        <v>274.73</v>
      </c>
      <c r="K430" t="n">
        <v>59.89</v>
      </c>
      <c r="L430" t="n">
        <v>7</v>
      </c>
      <c r="M430" t="n">
        <v>11</v>
      </c>
      <c r="N430" t="n">
        <v>72.84</v>
      </c>
      <c r="O430" t="n">
        <v>34117.35</v>
      </c>
      <c r="P430" t="n">
        <v>112.92</v>
      </c>
      <c r="Q430" t="n">
        <v>605.84</v>
      </c>
      <c r="R430" t="n">
        <v>31.89</v>
      </c>
      <c r="S430" t="n">
        <v>21.88</v>
      </c>
      <c r="T430" t="n">
        <v>3957.18</v>
      </c>
      <c r="U430" t="n">
        <v>0.6899999999999999</v>
      </c>
      <c r="V430" t="n">
        <v>0.85</v>
      </c>
      <c r="W430" t="n">
        <v>1.01</v>
      </c>
      <c r="X430" t="n">
        <v>0.25</v>
      </c>
      <c r="Y430" t="n">
        <v>1</v>
      </c>
      <c r="Z430" t="n">
        <v>10</v>
      </c>
    </row>
    <row r="431">
      <c r="A431" t="n">
        <v>25</v>
      </c>
      <c r="B431" t="n">
        <v>135</v>
      </c>
      <c r="C431" t="inlineStr">
        <is>
          <t xml:space="preserve">CONCLUIDO	</t>
        </is>
      </c>
      <c r="D431" t="n">
        <v>9.245200000000001</v>
      </c>
      <c r="E431" t="n">
        <v>10.82</v>
      </c>
      <c r="F431" t="n">
        <v>7.31</v>
      </c>
      <c r="G431" t="n">
        <v>33.72</v>
      </c>
      <c r="H431" t="n">
        <v>0.47</v>
      </c>
      <c r="I431" t="n">
        <v>13</v>
      </c>
      <c r="J431" t="n">
        <v>275.21</v>
      </c>
      <c r="K431" t="n">
        <v>59.89</v>
      </c>
      <c r="L431" t="n">
        <v>7.25</v>
      </c>
      <c r="M431" t="n">
        <v>11</v>
      </c>
      <c r="N431" t="n">
        <v>73.08</v>
      </c>
      <c r="O431" t="n">
        <v>34177.09</v>
      </c>
      <c r="P431" t="n">
        <v>112.67</v>
      </c>
      <c r="Q431" t="n">
        <v>605.85</v>
      </c>
      <c r="R431" t="n">
        <v>31.84</v>
      </c>
      <c r="S431" t="n">
        <v>21.88</v>
      </c>
      <c r="T431" t="n">
        <v>3933.43</v>
      </c>
      <c r="U431" t="n">
        <v>0.6899999999999999</v>
      </c>
      <c r="V431" t="n">
        <v>0.85</v>
      </c>
      <c r="W431" t="n">
        <v>1.01</v>
      </c>
      <c r="X431" t="n">
        <v>0.25</v>
      </c>
      <c r="Y431" t="n">
        <v>1</v>
      </c>
      <c r="Z431" t="n">
        <v>10</v>
      </c>
    </row>
    <row r="432">
      <c r="A432" t="n">
        <v>26</v>
      </c>
      <c r="B432" t="n">
        <v>135</v>
      </c>
      <c r="C432" t="inlineStr">
        <is>
          <t xml:space="preserve">CONCLUIDO	</t>
        </is>
      </c>
      <c r="D432" t="n">
        <v>9.3117</v>
      </c>
      <c r="E432" t="n">
        <v>10.74</v>
      </c>
      <c r="F432" t="n">
        <v>7.28</v>
      </c>
      <c r="G432" t="n">
        <v>36.4</v>
      </c>
      <c r="H432" t="n">
        <v>0.48</v>
      </c>
      <c r="I432" t="n">
        <v>12</v>
      </c>
      <c r="J432" t="n">
        <v>275.7</v>
      </c>
      <c r="K432" t="n">
        <v>59.89</v>
      </c>
      <c r="L432" t="n">
        <v>7.5</v>
      </c>
      <c r="M432" t="n">
        <v>10</v>
      </c>
      <c r="N432" t="n">
        <v>73.31</v>
      </c>
      <c r="O432" t="n">
        <v>34236.91</v>
      </c>
      <c r="P432" t="n">
        <v>111.45</v>
      </c>
      <c r="Q432" t="n">
        <v>605.85</v>
      </c>
      <c r="R432" t="n">
        <v>31.22</v>
      </c>
      <c r="S432" t="n">
        <v>21.88</v>
      </c>
      <c r="T432" t="n">
        <v>3627.33</v>
      </c>
      <c r="U432" t="n">
        <v>0.7</v>
      </c>
      <c r="V432" t="n">
        <v>0.85</v>
      </c>
      <c r="W432" t="n">
        <v>1</v>
      </c>
      <c r="X432" t="n">
        <v>0.22</v>
      </c>
      <c r="Y432" t="n">
        <v>1</v>
      </c>
      <c r="Z432" t="n">
        <v>10</v>
      </c>
    </row>
    <row r="433">
      <c r="A433" t="n">
        <v>27</v>
      </c>
      <c r="B433" t="n">
        <v>135</v>
      </c>
      <c r="C433" t="inlineStr">
        <is>
          <t xml:space="preserve">CONCLUIDO	</t>
        </is>
      </c>
      <c r="D433" t="n">
        <v>9.313599999999999</v>
      </c>
      <c r="E433" t="n">
        <v>10.74</v>
      </c>
      <c r="F433" t="n">
        <v>7.28</v>
      </c>
      <c r="G433" t="n">
        <v>36.39</v>
      </c>
      <c r="H433" t="n">
        <v>0.5</v>
      </c>
      <c r="I433" t="n">
        <v>12</v>
      </c>
      <c r="J433" t="n">
        <v>276.18</v>
      </c>
      <c r="K433" t="n">
        <v>59.89</v>
      </c>
      <c r="L433" t="n">
        <v>7.75</v>
      </c>
      <c r="M433" t="n">
        <v>10</v>
      </c>
      <c r="N433" t="n">
        <v>73.55</v>
      </c>
      <c r="O433" t="n">
        <v>34296.82</v>
      </c>
      <c r="P433" t="n">
        <v>111.29</v>
      </c>
      <c r="Q433" t="n">
        <v>605.84</v>
      </c>
      <c r="R433" t="n">
        <v>31.01</v>
      </c>
      <c r="S433" t="n">
        <v>21.88</v>
      </c>
      <c r="T433" t="n">
        <v>3522.47</v>
      </c>
      <c r="U433" t="n">
        <v>0.71</v>
      </c>
      <c r="V433" t="n">
        <v>0.85</v>
      </c>
      <c r="W433" t="n">
        <v>1.01</v>
      </c>
      <c r="X433" t="n">
        <v>0.22</v>
      </c>
      <c r="Y433" t="n">
        <v>1</v>
      </c>
      <c r="Z433" t="n">
        <v>10</v>
      </c>
    </row>
    <row r="434">
      <c r="A434" t="n">
        <v>28</v>
      </c>
      <c r="B434" t="n">
        <v>135</v>
      </c>
      <c r="C434" t="inlineStr">
        <is>
          <t xml:space="preserve">CONCLUIDO	</t>
        </is>
      </c>
      <c r="D434" t="n">
        <v>9.381399999999999</v>
      </c>
      <c r="E434" t="n">
        <v>10.66</v>
      </c>
      <c r="F434" t="n">
        <v>7.25</v>
      </c>
      <c r="G434" t="n">
        <v>39.55</v>
      </c>
      <c r="H434" t="n">
        <v>0.51</v>
      </c>
      <c r="I434" t="n">
        <v>11</v>
      </c>
      <c r="J434" t="n">
        <v>276.67</v>
      </c>
      <c r="K434" t="n">
        <v>59.89</v>
      </c>
      <c r="L434" t="n">
        <v>8</v>
      </c>
      <c r="M434" t="n">
        <v>9</v>
      </c>
      <c r="N434" t="n">
        <v>73.78</v>
      </c>
      <c r="O434" t="n">
        <v>34356.83</v>
      </c>
      <c r="P434" t="n">
        <v>110.38</v>
      </c>
      <c r="Q434" t="n">
        <v>605.84</v>
      </c>
      <c r="R434" t="n">
        <v>29.92</v>
      </c>
      <c r="S434" t="n">
        <v>21.88</v>
      </c>
      <c r="T434" t="n">
        <v>2980.91</v>
      </c>
      <c r="U434" t="n">
        <v>0.73</v>
      </c>
      <c r="V434" t="n">
        <v>0.85</v>
      </c>
      <c r="W434" t="n">
        <v>1.01</v>
      </c>
      <c r="X434" t="n">
        <v>0.19</v>
      </c>
      <c r="Y434" t="n">
        <v>1</v>
      </c>
      <c r="Z434" t="n">
        <v>10</v>
      </c>
    </row>
    <row r="435">
      <c r="A435" t="n">
        <v>29</v>
      </c>
      <c r="B435" t="n">
        <v>135</v>
      </c>
      <c r="C435" t="inlineStr">
        <is>
          <t xml:space="preserve">CONCLUIDO	</t>
        </is>
      </c>
      <c r="D435" t="n">
        <v>9.375</v>
      </c>
      <c r="E435" t="n">
        <v>10.67</v>
      </c>
      <c r="F435" t="n">
        <v>7.26</v>
      </c>
      <c r="G435" t="n">
        <v>39.59</v>
      </c>
      <c r="H435" t="n">
        <v>0.53</v>
      </c>
      <c r="I435" t="n">
        <v>11</v>
      </c>
      <c r="J435" t="n">
        <v>277.16</v>
      </c>
      <c r="K435" t="n">
        <v>59.89</v>
      </c>
      <c r="L435" t="n">
        <v>8.25</v>
      </c>
      <c r="M435" t="n">
        <v>9</v>
      </c>
      <c r="N435" t="n">
        <v>74.02</v>
      </c>
      <c r="O435" t="n">
        <v>34416.93</v>
      </c>
      <c r="P435" t="n">
        <v>110.06</v>
      </c>
      <c r="Q435" t="n">
        <v>605.84</v>
      </c>
      <c r="R435" t="n">
        <v>30.46</v>
      </c>
      <c r="S435" t="n">
        <v>21.88</v>
      </c>
      <c r="T435" t="n">
        <v>3253.87</v>
      </c>
      <c r="U435" t="n">
        <v>0.72</v>
      </c>
      <c r="V435" t="n">
        <v>0.85</v>
      </c>
      <c r="W435" t="n">
        <v>1.01</v>
      </c>
      <c r="X435" t="n">
        <v>0.2</v>
      </c>
      <c r="Y435" t="n">
        <v>1</v>
      </c>
      <c r="Z435" t="n">
        <v>10</v>
      </c>
    </row>
    <row r="436">
      <c r="A436" t="n">
        <v>30</v>
      </c>
      <c r="B436" t="n">
        <v>135</v>
      </c>
      <c r="C436" t="inlineStr">
        <is>
          <t xml:space="preserve">CONCLUIDO	</t>
        </is>
      </c>
      <c r="D436" t="n">
        <v>9.375999999999999</v>
      </c>
      <c r="E436" t="n">
        <v>10.67</v>
      </c>
      <c r="F436" t="n">
        <v>7.26</v>
      </c>
      <c r="G436" t="n">
        <v>39.58</v>
      </c>
      <c r="H436" t="n">
        <v>0.55</v>
      </c>
      <c r="I436" t="n">
        <v>11</v>
      </c>
      <c r="J436" t="n">
        <v>277.65</v>
      </c>
      <c r="K436" t="n">
        <v>59.89</v>
      </c>
      <c r="L436" t="n">
        <v>8.5</v>
      </c>
      <c r="M436" t="n">
        <v>9</v>
      </c>
      <c r="N436" t="n">
        <v>74.26000000000001</v>
      </c>
      <c r="O436" t="n">
        <v>34477.13</v>
      </c>
      <c r="P436" t="n">
        <v>109.48</v>
      </c>
      <c r="Q436" t="n">
        <v>605.87</v>
      </c>
      <c r="R436" t="n">
        <v>30.45</v>
      </c>
      <c r="S436" t="n">
        <v>21.88</v>
      </c>
      <c r="T436" t="n">
        <v>3247.45</v>
      </c>
      <c r="U436" t="n">
        <v>0.72</v>
      </c>
      <c r="V436" t="n">
        <v>0.85</v>
      </c>
      <c r="W436" t="n">
        <v>1</v>
      </c>
      <c r="X436" t="n">
        <v>0.2</v>
      </c>
      <c r="Y436" t="n">
        <v>1</v>
      </c>
      <c r="Z436" t="n">
        <v>10</v>
      </c>
    </row>
    <row r="437">
      <c r="A437" t="n">
        <v>31</v>
      </c>
      <c r="B437" t="n">
        <v>135</v>
      </c>
      <c r="C437" t="inlineStr">
        <is>
          <t xml:space="preserve">CONCLUIDO	</t>
        </is>
      </c>
      <c r="D437" t="n">
        <v>9.4352</v>
      </c>
      <c r="E437" t="n">
        <v>10.6</v>
      </c>
      <c r="F437" t="n">
        <v>7.24</v>
      </c>
      <c r="G437" t="n">
        <v>43.44</v>
      </c>
      <c r="H437" t="n">
        <v>0.5600000000000001</v>
      </c>
      <c r="I437" t="n">
        <v>10</v>
      </c>
      <c r="J437" t="n">
        <v>278.13</v>
      </c>
      <c r="K437" t="n">
        <v>59.89</v>
      </c>
      <c r="L437" t="n">
        <v>8.75</v>
      </c>
      <c r="M437" t="n">
        <v>8</v>
      </c>
      <c r="N437" t="n">
        <v>74.5</v>
      </c>
      <c r="O437" t="n">
        <v>34537.41</v>
      </c>
      <c r="P437" t="n">
        <v>108.77</v>
      </c>
      <c r="Q437" t="n">
        <v>605.85</v>
      </c>
      <c r="R437" t="n">
        <v>29.74</v>
      </c>
      <c r="S437" t="n">
        <v>21.88</v>
      </c>
      <c r="T437" t="n">
        <v>2897.02</v>
      </c>
      <c r="U437" t="n">
        <v>0.74</v>
      </c>
      <c r="V437" t="n">
        <v>0.85</v>
      </c>
      <c r="W437" t="n">
        <v>1.01</v>
      </c>
      <c r="X437" t="n">
        <v>0.18</v>
      </c>
      <c r="Y437" t="n">
        <v>1</v>
      </c>
      <c r="Z437" t="n">
        <v>10</v>
      </c>
    </row>
    <row r="438">
      <c r="A438" t="n">
        <v>32</v>
      </c>
      <c r="B438" t="n">
        <v>135</v>
      </c>
      <c r="C438" t="inlineStr">
        <is>
          <t xml:space="preserve">CONCLUIDO	</t>
        </is>
      </c>
      <c r="D438" t="n">
        <v>9.4406</v>
      </c>
      <c r="E438" t="n">
        <v>10.59</v>
      </c>
      <c r="F438" t="n">
        <v>7.23</v>
      </c>
      <c r="G438" t="n">
        <v>43.4</v>
      </c>
      <c r="H438" t="n">
        <v>0.58</v>
      </c>
      <c r="I438" t="n">
        <v>10</v>
      </c>
      <c r="J438" t="n">
        <v>278.62</v>
      </c>
      <c r="K438" t="n">
        <v>59.89</v>
      </c>
      <c r="L438" t="n">
        <v>9</v>
      </c>
      <c r="M438" t="n">
        <v>8</v>
      </c>
      <c r="N438" t="n">
        <v>74.73999999999999</v>
      </c>
      <c r="O438" t="n">
        <v>34597.8</v>
      </c>
      <c r="P438" t="n">
        <v>108.41</v>
      </c>
      <c r="Q438" t="n">
        <v>605.84</v>
      </c>
      <c r="R438" t="n">
        <v>29.74</v>
      </c>
      <c r="S438" t="n">
        <v>21.88</v>
      </c>
      <c r="T438" t="n">
        <v>2894.74</v>
      </c>
      <c r="U438" t="n">
        <v>0.74</v>
      </c>
      <c r="V438" t="n">
        <v>0.86</v>
      </c>
      <c r="W438" t="n">
        <v>1</v>
      </c>
      <c r="X438" t="n">
        <v>0.18</v>
      </c>
      <c r="Y438" t="n">
        <v>1</v>
      </c>
      <c r="Z438" t="n">
        <v>10</v>
      </c>
    </row>
    <row r="439">
      <c r="A439" t="n">
        <v>33</v>
      </c>
      <c r="B439" t="n">
        <v>135</v>
      </c>
      <c r="C439" t="inlineStr">
        <is>
          <t xml:space="preserve">CONCLUIDO	</t>
        </is>
      </c>
      <c r="D439" t="n">
        <v>9.438700000000001</v>
      </c>
      <c r="E439" t="n">
        <v>10.59</v>
      </c>
      <c r="F439" t="n">
        <v>7.24</v>
      </c>
      <c r="G439" t="n">
        <v>43.42</v>
      </c>
      <c r="H439" t="n">
        <v>0.59</v>
      </c>
      <c r="I439" t="n">
        <v>10</v>
      </c>
      <c r="J439" t="n">
        <v>279.11</v>
      </c>
      <c r="K439" t="n">
        <v>59.89</v>
      </c>
      <c r="L439" t="n">
        <v>9.25</v>
      </c>
      <c r="M439" t="n">
        <v>8</v>
      </c>
      <c r="N439" t="n">
        <v>74.98</v>
      </c>
      <c r="O439" t="n">
        <v>34658.27</v>
      </c>
      <c r="P439" t="n">
        <v>107.6</v>
      </c>
      <c r="Q439" t="n">
        <v>605.97</v>
      </c>
      <c r="R439" t="n">
        <v>29.68</v>
      </c>
      <c r="S439" t="n">
        <v>21.88</v>
      </c>
      <c r="T439" t="n">
        <v>2865.81</v>
      </c>
      <c r="U439" t="n">
        <v>0.74</v>
      </c>
      <c r="V439" t="n">
        <v>0.85</v>
      </c>
      <c r="W439" t="n">
        <v>1.01</v>
      </c>
      <c r="X439" t="n">
        <v>0.18</v>
      </c>
      <c r="Y439" t="n">
        <v>1</v>
      </c>
      <c r="Z439" t="n">
        <v>10</v>
      </c>
    </row>
    <row r="440">
      <c r="A440" t="n">
        <v>34</v>
      </c>
      <c r="B440" t="n">
        <v>135</v>
      </c>
      <c r="C440" t="inlineStr">
        <is>
          <t xml:space="preserve">CONCLUIDO	</t>
        </is>
      </c>
      <c r="D440" t="n">
        <v>9.501200000000001</v>
      </c>
      <c r="E440" t="n">
        <v>10.52</v>
      </c>
      <c r="F440" t="n">
        <v>7.22</v>
      </c>
      <c r="G440" t="n">
        <v>48.11</v>
      </c>
      <c r="H440" t="n">
        <v>0.6</v>
      </c>
      <c r="I440" t="n">
        <v>9</v>
      </c>
      <c r="J440" t="n">
        <v>279.61</v>
      </c>
      <c r="K440" t="n">
        <v>59.89</v>
      </c>
      <c r="L440" t="n">
        <v>9.5</v>
      </c>
      <c r="M440" t="n">
        <v>7</v>
      </c>
      <c r="N440" t="n">
        <v>75.22</v>
      </c>
      <c r="O440" t="n">
        <v>34718.84</v>
      </c>
      <c r="P440" t="n">
        <v>106.24</v>
      </c>
      <c r="Q440" t="n">
        <v>605.85</v>
      </c>
      <c r="R440" t="n">
        <v>29.1</v>
      </c>
      <c r="S440" t="n">
        <v>21.88</v>
      </c>
      <c r="T440" t="n">
        <v>2579.27</v>
      </c>
      <c r="U440" t="n">
        <v>0.75</v>
      </c>
      <c r="V440" t="n">
        <v>0.86</v>
      </c>
      <c r="W440" t="n">
        <v>1</v>
      </c>
      <c r="X440" t="n">
        <v>0.16</v>
      </c>
      <c r="Y440" t="n">
        <v>1</v>
      </c>
      <c r="Z440" t="n">
        <v>10</v>
      </c>
    </row>
    <row r="441">
      <c r="A441" t="n">
        <v>35</v>
      </c>
      <c r="B441" t="n">
        <v>135</v>
      </c>
      <c r="C441" t="inlineStr">
        <is>
          <t xml:space="preserve">CONCLUIDO	</t>
        </is>
      </c>
      <c r="D441" t="n">
        <v>9.4984</v>
      </c>
      <c r="E441" t="n">
        <v>10.53</v>
      </c>
      <c r="F441" t="n">
        <v>7.22</v>
      </c>
      <c r="G441" t="n">
        <v>48.13</v>
      </c>
      <c r="H441" t="n">
        <v>0.62</v>
      </c>
      <c r="I441" t="n">
        <v>9</v>
      </c>
      <c r="J441" t="n">
        <v>280.1</v>
      </c>
      <c r="K441" t="n">
        <v>59.89</v>
      </c>
      <c r="L441" t="n">
        <v>9.75</v>
      </c>
      <c r="M441" t="n">
        <v>7</v>
      </c>
      <c r="N441" t="n">
        <v>75.45999999999999</v>
      </c>
      <c r="O441" t="n">
        <v>34779.51</v>
      </c>
      <c r="P441" t="n">
        <v>106.4</v>
      </c>
      <c r="Q441" t="n">
        <v>605.84</v>
      </c>
      <c r="R441" t="n">
        <v>29.26</v>
      </c>
      <c r="S441" t="n">
        <v>21.88</v>
      </c>
      <c r="T441" t="n">
        <v>2660.46</v>
      </c>
      <c r="U441" t="n">
        <v>0.75</v>
      </c>
      <c r="V441" t="n">
        <v>0.86</v>
      </c>
      <c r="W441" t="n">
        <v>1</v>
      </c>
      <c r="X441" t="n">
        <v>0.16</v>
      </c>
      <c r="Y441" t="n">
        <v>1</v>
      </c>
      <c r="Z441" t="n">
        <v>10</v>
      </c>
    </row>
    <row r="442">
      <c r="A442" t="n">
        <v>36</v>
      </c>
      <c r="B442" t="n">
        <v>135</v>
      </c>
      <c r="C442" t="inlineStr">
        <is>
          <t xml:space="preserve">CONCLUIDO	</t>
        </is>
      </c>
      <c r="D442" t="n">
        <v>9.505000000000001</v>
      </c>
      <c r="E442" t="n">
        <v>10.52</v>
      </c>
      <c r="F442" t="n">
        <v>7.21</v>
      </c>
      <c r="G442" t="n">
        <v>48.09</v>
      </c>
      <c r="H442" t="n">
        <v>0.63</v>
      </c>
      <c r="I442" t="n">
        <v>9</v>
      </c>
      <c r="J442" t="n">
        <v>280.59</v>
      </c>
      <c r="K442" t="n">
        <v>59.89</v>
      </c>
      <c r="L442" t="n">
        <v>10</v>
      </c>
      <c r="M442" t="n">
        <v>7</v>
      </c>
      <c r="N442" t="n">
        <v>75.7</v>
      </c>
      <c r="O442" t="n">
        <v>34840.27</v>
      </c>
      <c r="P442" t="n">
        <v>106.21</v>
      </c>
      <c r="Q442" t="n">
        <v>605.86</v>
      </c>
      <c r="R442" t="n">
        <v>29.12</v>
      </c>
      <c r="S442" t="n">
        <v>21.88</v>
      </c>
      <c r="T442" t="n">
        <v>2589.93</v>
      </c>
      <c r="U442" t="n">
        <v>0.75</v>
      </c>
      <c r="V442" t="n">
        <v>0.86</v>
      </c>
      <c r="W442" t="n">
        <v>1</v>
      </c>
      <c r="X442" t="n">
        <v>0.15</v>
      </c>
      <c r="Y442" t="n">
        <v>1</v>
      </c>
      <c r="Z442" t="n">
        <v>10</v>
      </c>
    </row>
    <row r="443">
      <c r="A443" t="n">
        <v>37</v>
      </c>
      <c r="B443" t="n">
        <v>135</v>
      </c>
      <c r="C443" t="inlineStr">
        <is>
          <t xml:space="preserve">CONCLUIDO	</t>
        </is>
      </c>
      <c r="D443" t="n">
        <v>9.5014</v>
      </c>
      <c r="E443" t="n">
        <v>10.52</v>
      </c>
      <c r="F443" t="n">
        <v>7.22</v>
      </c>
      <c r="G443" t="n">
        <v>48.11</v>
      </c>
      <c r="H443" t="n">
        <v>0.65</v>
      </c>
      <c r="I443" t="n">
        <v>9</v>
      </c>
      <c r="J443" t="n">
        <v>281.08</v>
      </c>
      <c r="K443" t="n">
        <v>59.89</v>
      </c>
      <c r="L443" t="n">
        <v>10.25</v>
      </c>
      <c r="M443" t="n">
        <v>7</v>
      </c>
      <c r="N443" t="n">
        <v>75.95</v>
      </c>
      <c r="O443" t="n">
        <v>34901.13</v>
      </c>
      <c r="P443" t="n">
        <v>105.72</v>
      </c>
      <c r="Q443" t="n">
        <v>605.84</v>
      </c>
      <c r="R443" t="n">
        <v>29.19</v>
      </c>
      <c r="S443" t="n">
        <v>21.88</v>
      </c>
      <c r="T443" t="n">
        <v>2625.58</v>
      </c>
      <c r="U443" t="n">
        <v>0.75</v>
      </c>
      <c r="V443" t="n">
        <v>0.86</v>
      </c>
      <c r="W443" t="n">
        <v>1</v>
      </c>
      <c r="X443" t="n">
        <v>0.16</v>
      </c>
      <c r="Y443" t="n">
        <v>1</v>
      </c>
      <c r="Z443" t="n">
        <v>10</v>
      </c>
    </row>
    <row r="444">
      <c r="A444" t="n">
        <v>38</v>
      </c>
      <c r="B444" t="n">
        <v>135</v>
      </c>
      <c r="C444" t="inlineStr">
        <is>
          <t xml:space="preserve">CONCLUIDO	</t>
        </is>
      </c>
      <c r="D444" t="n">
        <v>9.4932</v>
      </c>
      <c r="E444" t="n">
        <v>10.53</v>
      </c>
      <c r="F444" t="n">
        <v>7.23</v>
      </c>
      <c r="G444" t="n">
        <v>48.17</v>
      </c>
      <c r="H444" t="n">
        <v>0.66</v>
      </c>
      <c r="I444" t="n">
        <v>9</v>
      </c>
      <c r="J444" t="n">
        <v>281.58</v>
      </c>
      <c r="K444" t="n">
        <v>59.89</v>
      </c>
      <c r="L444" t="n">
        <v>10.5</v>
      </c>
      <c r="M444" t="n">
        <v>7</v>
      </c>
      <c r="N444" t="n">
        <v>76.19</v>
      </c>
      <c r="O444" t="n">
        <v>34962.08</v>
      </c>
      <c r="P444" t="n">
        <v>104.77</v>
      </c>
      <c r="Q444" t="n">
        <v>605.85</v>
      </c>
      <c r="R444" t="n">
        <v>29.37</v>
      </c>
      <c r="S444" t="n">
        <v>21.88</v>
      </c>
      <c r="T444" t="n">
        <v>2717.35</v>
      </c>
      <c r="U444" t="n">
        <v>0.75</v>
      </c>
      <c r="V444" t="n">
        <v>0.86</v>
      </c>
      <c r="W444" t="n">
        <v>1.01</v>
      </c>
      <c r="X444" t="n">
        <v>0.17</v>
      </c>
      <c r="Y444" t="n">
        <v>1</v>
      </c>
      <c r="Z444" t="n">
        <v>10</v>
      </c>
    </row>
    <row r="445">
      <c r="A445" t="n">
        <v>39</v>
      </c>
      <c r="B445" t="n">
        <v>135</v>
      </c>
      <c r="C445" t="inlineStr">
        <is>
          <t xml:space="preserve">CONCLUIDO	</t>
        </is>
      </c>
      <c r="D445" t="n">
        <v>9.567600000000001</v>
      </c>
      <c r="E445" t="n">
        <v>10.45</v>
      </c>
      <c r="F445" t="n">
        <v>7.19</v>
      </c>
      <c r="G445" t="n">
        <v>53.96</v>
      </c>
      <c r="H445" t="n">
        <v>0.68</v>
      </c>
      <c r="I445" t="n">
        <v>8</v>
      </c>
      <c r="J445" t="n">
        <v>282.07</v>
      </c>
      <c r="K445" t="n">
        <v>59.89</v>
      </c>
      <c r="L445" t="n">
        <v>10.75</v>
      </c>
      <c r="M445" t="n">
        <v>6</v>
      </c>
      <c r="N445" t="n">
        <v>76.44</v>
      </c>
      <c r="O445" t="n">
        <v>35023.13</v>
      </c>
      <c r="P445" t="n">
        <v>103.86</v>
      </c>
      <c r="Q445" t="n">
        <v>605.85</v>
      </c>
      <c r="R445" t="n">
        <v>28.37</v>
      </c>
      <c r="S445" t="n">
        <v>21.88</v>
      </c>
      <c r="T445" t="n">
        <v>2222.11</v>
      </c>
      <c r="U445" t="n">
        <v>0.77</v>
      </c>
      <c r="V445" t="n">
        <v>0.86</v>
      </c>
      <c r="W445" t="n">
        <v>1</v>
      </c>
      <c r="X445" t="n">
        <v>0.14</v>
      </c>
      <c r="Y445" t="n">
        <v>1</v>
      </c>
      <c r="Z445" t="n">
        <v>10</v>
      </c>
    </row>
    <row r="446">
      <c r="A446" t="n">
        <v>40</v>
      </c>
      <c r="B446" t="n">
        <v>135</v>
      </c>
      <c r="C446" t="inlineStr">
        <is>
          <t xml:space="preserve">CONCLUIDO	</t>
        </is>
      </c>
      <c r="D446" t="n">
        <v>9.569900000000001</v>
      </c>
      <c r="E446" t="n">
        <v>10.45</v>
      </c>
      <c r="F446" t="n">
        <v>7.19</v>
      </c>
      <c r="G446" t="n">
        <v>53.94</v>
      </c>
      <c r="H446" t="n">
        <v>0.6899999999999999</v>
      </c>
      <c r="I446" t="n">
        <v>8</v>
      </c>
      <c r="J446" t="n">
        <v>282.57</v>
      </c>
      <c r="K446" t="n">
        <v>59.89</v>
      </c>
      <c r="L446" t="n">
        <v>11</v>
      </c>
      <c r="M446" t="n">
        <v>6</v>
      </c>
      <c r="N446" t="n">
        <v>76.68000000000001</v>
      </c>
      <c r="O446" t="n">
        <v>35084.28</v>
      </c>
      <c r="P446" t="n">
        <v>103.25</v>
      </c>
      <c r="Q446" t="n">
        <v>605.84</v>
      </c>
      <c r="R446" t="n">
        <v>28.34</v>
      </c>
      <c r="S446" t="n">
        <v>21.88</v>
      </c>
      <c r="T446" t="n">
        <v>2207.51</v>
      </c>
      <c r="U446" t="n">
        <v>0.77</v>
      </c>
      <c r="V446" t="n">
        <v>0.86</v>
      </c>
      <c r="W446" t="n">
        <v>1</v>
      </c>
      <c r="X446" t="n">
        <v>0.13</v>
      </c>
      <c r="Y446" t="n">
        <v>1</v>
      </c>
      <c r="Z446" t="n">
        <v>10</v>
      </c>
    </row>
    <row r="447">
      <c r="A447" t="n">
        <v>41</v>
      </c>
      <c r="B447" t="n">
        <v>135</v>
      </c>
      <c r="C447" t="inlineStr">
        <is>
          <t xml:space="preserve">CONCLUIDO	</t>
        </is>
      </c>
      <c r="D447" t="n">
        <v>9.579599999999999</v>
      </c>
      <c r="E447" t="n">
        <v>10.44</v>
      </c>
      <c r="F447" t="n">
        <v>7.18</v>
      </c>
      <c r="G447" t="n">
        <v>53.86</v>
      </c>
      <c r="H447" t="n">
        <v>0.71</v>
      </c>
      <c r="I447" t="n">
        <v>8</v>
      </c>
      <c r="J447" t="n">
        <v>283.06</v>
      </c>
      <c r="K447" t="n">
        <v>59.89</v>
      </c>
      <c r="L447" t="n">
        <v>11.25</v>
      </c>
      <c r="M447" t="n">
        <v>6</v>
      </c>
      <c r="N447" t="n">
        <v>76.93000000000001</v>
      </c>
      <c r="O447" t="n">
        <v>35145.53</v>
      </c>
      <c r="P447" t="n">
        <v>102.78</v>
      </c>
      <c r="Q447" t="n">
        <v>605.84</v>
      </c>
      <c r="R447" t="n">
        <v>28.08</v>
      </c>
      <c r="S447" t="n">
        <v>21.88</v>
      </c>
      <c r="T447" t="n">
        <v>2074.36</v>
      </c>
      <c r="U447" t="n">
        <v>0.78</v>
      </c>
      <c r="V447" t="n">
        <v>0.86</v>
      </c>
      <c r="W447" t="n">
        <v>1</v>
      </c>
      <c r="X447" t="n">
        <v>0.12</v>
      </c>
      <c r="Y447" t="n">
        <v>1</v>
      </c>
      <c r="Z447" t="n">
        <v>10</v>
      </c>
    </row>
    <row r="448">
      <c r="A448" t="n">
        <v>42</v>
      </c>
      <c r="B448" t="n">
        <v>135</v>
      </c>
      <c r="C448" t="inlineStr">
        <is>
          <t xml:space="preserve">CONCLUIDO	</t>
        </is>
      </c>
      <c r="D448" t="n">
        <v>9.5671</v>
      </c>
      <c r="E448" t="n">
        <v>10.45</v>
      </c>
      <c r="F448" t="n">
        <v>7.2</v>
      </c>
      <c r="G448" t="n">
        <v>53.96</v>
      </c>
      <c r="H448" t="n">
        <v>0.72</v>
      </c>
      <c r="I448" t="n">
        <v>8</v>
      </c>
      <c r="J448" t="n">
        <v>283.56</v>
      </c>
      <c r="K448" t="n">
        <v>59.89</v>
      </c>
      <c r="L448" t="n">
        <v>11.5</v>
      </c>
      <c r="M448" t="n">
        <v>6</v>
      </c>
      <c r="N448" t="n">
        <v>77.18000000000001</v>
      </c>
      <c r="O448" t="n">
        <v>35206.88</v>
      </c>
      <c r="P448" t="n">
        <v>102.09</v>
      </c>
      <c r="Q448" t="n">
        <v>605.84</v>
      </c>
      <c r="R448" t="n">
        <v>28.29</v>
      </c>
      <c r="S448" t="n">
        <v>21.88</v>
      </c>
      <c r="T448" t="n">
        <v>2181.57</v>
      </c>
      <c r="U448" t="n">
        <v>0.77</v>
      </c>
      <c r="V448" t="n">
        <v>0.86</v>
      </c>
      <c r="W448" t="n">
        <v>1.01</v>
      </c>
      <c r="X448" t="n">
        <v>0.14</v>
      </c>
      <c r="Y448" t="n">
        <v>1</v>
      </c>
      <c r="Z448" t="n">
        <v>10</v>
      </c>
    </row>
    <row r="449">
      <c r="A449" t="n">
        <v>43</v>
      </c>
      <c r="B449" t="n">
        <v>135</v>
      </c>
      <c r="C449" t="inlineStr">
        <is>
          <t xml:space="preserve">CONCLUIDO	</t>
        </is>
      </c>
      <c r="D449" t="n">
        <v>9.569900000000001</v>
      </c>
      <c r="E449" t="n">
        <v>10.45</v>
      </c>
      <c r="F449" t="n">
        <v>7.19</v>
      </c>
      <c r="G449" t="n">
        <v>53.94</v>
      </c>
      <c r="H449" t="n">
        <v>0.74</v>
      </c>
      <c r="I449" t="n">
        <v>8</v>
      </c>
      <c r="J449" t="n">
        <v>284.06</v>
      </c>
      <c r="K449" t="n">
        <v>59.89</v>
      </c>
      <c r="L449" t="n">
        <v>11.75</v>
      </c>
      <c r="M449" t="n">
        <v>6</v>
      </c>
      <c r="N449" t="n">
        <v>77.42</v>
      </c>
      <c r="O449" t="n">
        <v>35268.32</v>
      </c>
      <c r="P449" t="n">
        <v>101.75</v>
      </c>
      <c r="Q449" t="n">
        <v>605.9</v>
      </c>
      <c r="R449" t="n">
        <v>28.33</v>
      </c>
      <c r="S449" t="n">
        <v>21.88</v>
      </c>
      <c r="T449" t="n">
        <v>2202.89</v>
      </c>
      <c r="U449" t="n">
        <v>0.77</v>
      </c>
      <c r="V449" t="n">
        <v>0.86</v>
      </c>
      <c r="W449" t="n">
        <v>1</v>
      </c>
      <c r="X449" t="n">
        <v>0.13</v>
      </c>
      <c r="Y449" t="n">
        <v>1</v>
      </c>
      <c r="Z449" t="n">
        <v>10</v>
      </c>
    </row>
    <row r="450">
      <c r="A450" t="n">
        <v>44</v>
      </c>
      <c r="B450" t="n">
        <v>135</v>
      </c>
      <c r="C450" t="inlineStr">
        <is>
          <t xml:space="preserve">CONCLUIDO	</t>
        </is>
      </c>
      <c r="D450" t="n">
        <v>9.6318</v>
      </c>
      <c r="E450" t="n">
        <v>10.38</v>
      </c>
      <c r="F450" t="n">
        <v>7.18</v>
      </c>
      <c r="G450" t="n">
        <v>61.5</v>
      </c>
      <c r="H450" t="n">
        <v>0.75</v>
      </c>
      <c r="I450" t="n">
        <v>7</v>
      </c>
      <c r="J450" t="n">
        <v>284.56</v>
      </c>
      <c r="K450" t="n">
        <v>59.89</v>
      </c>
      <c r="L450" t="n">
        <v>12</v>
      </c>
      <c r="M450" t="n">
        <v>5</v>
      </c>
      <c r="N450" t="n">
        <v>77.67</v>
      </c>
      <c r="O450" t="n">
        <v>35329.87</v>
      </c>
      <c r="P450" t="n">
        <v>100.14</v>
      </c>
      <c r="Q450" t="n">
        <v>605.84</v>
      </c>
      <c r="R450" t="n">
        <v>27.9</v>
      </c>
      <c r="S450" t="n">
        <v>21.88</v>
      </c>
      <c r="T450" t="n">
        <v>1993.4</v>
      </c>
      <c r="U450" t="n">
        <v>0.78</v>
      </c>
      <c r="V450" t="n">
        <v>0.86</v>
      </c>
      <c r="W450" t="n">
        <v>1</v>
      </c>
      <c r="X450" t="n">
        <v>0.12</v>
      </c>
      <c r="Y450" t="n">
        <v>1</v>
      </c>
      <c r="Z450" t="n">
        <v>10</v>
      </c>
    </row>
    <row r="451">
      <c r="A451" t="n">
        <v>45</v>
      </c>
      <c r="B451" t="n">
        <v>135</v>
      </c>
      <c r="C451" t="inlineStr">
        <is>
          <t xml:space="preserve">CONCLUIDO	</t>
        </is>
      </c>
      <c r="D451" t="n">
        <v>9.634399999999999</v>
      </c>
      <c r="E451" t="n">
        <v>10.38</v>
      </c>
      <c r="F451" t="n">
        <v>7.17</v>
      </c>
      <c r="G451" t="n">
        <v>61.48</v>
      </c>
      <c r="H451" t="n">
        <v>0.77</v>
      </c>
      <c r="I451" t="n">
        <v>7</v>
      </c>
      <c r="J451" t="n">
        <v>285.06</v>
      </c>
      <c r="K451" t="n">
        <v>59.89</v>
      </c>
      <c r="L451" t="n">
        <v>12.25</v>
      </c>
      <c r="M451" t="n">
        <v>5</v>
      </c>
      <c r="N451" t="n">
        <v>77.92</v>
      </c>
      <c r="O451" t="n">
        <v>35391.51</v>
      </c>
      <c r="P451" t="n">
        <v>100.1</v>
      </c>
      <c r="Q451" t="n">
        <v>605.84</v>
      </c>
      <c r="R451" t="n">
        <v>27.78</v>
      </c>
      <c r="S451" t="n">
        <v>21.88</v>
      </c>
      <c r="T451" t="n">
        <v>1933.66</v>
      </c>
      <c r="U451" t="n">
        <v>0.79</v>
      </c>
      <c r="V451" t="n">
        <v>0.86</v>
      </c>
      <c r="W451" t="n">
        <v>1</v>
      </c>
      <c r="X451" t="n">
        <v>0.12</v>
      </c>
      <c r="Y451" t="n">
        <v>1</v>
      </c>
      <c r="Z451" t="n">
        <v>10</v>
      </c>
    </row>
    <row r="452">
      <c r="A452" t="n">
        <v>46</v>
      </c>
      <c r="B452" t="n">
        <v>135</v>
      </c>
      <c r="C452" t="inlineStr">
        <is>
          <t xml:space="preserve">CONCLUIDO	</t>
        </is>
      </c>
      <c r="D452" t="n">
        <v>9.6259</v>
      </c>
      <c r="E452" t="n">
        <v>10.39</v>
      </c>
      <c r="F452" t="n">
        <v>7.18</v>
      </c>
      <c r="G452" t="n">
        <v>61.56</v>
      </c>
      <c r="H452" t="n">
        <v>0.78</v>
      </c>
      <c r="I452" t="n">
        <v>7</v>
      </c>
      <c r="J452" t="n">
        <v>285.56</v>
      </c>
      <c r="K452" t="n">
        <v>59.89</v>
      </c>
      <c r="L452" t="n">
        <v>12.5</v>
      </c>
      <c r="M452" t="n">
        <v>5</v>
      </c>
      <c r="N452" t="n">
        <v>78.17</v>
      </c>
      <c r="O452" t="n">
        <v>35453.26</v>
      </c>
      <c r="P452" t="n">
        <v>100.57</v>
      </c>
      <c r="Q452" t="n">
        <v>605.87</v>
      </c>
      <c r="R452" t="n">
        <v>28.03</v>
      </c>
      <c r="S452" t="n">
        <v>21.88</v>
      </c>
      <c r="T452" t="n">
        <v>2054.38</v>
      </c>
      <c r="U452" t="n">
        <v>0.78</v>
      </c>
      <c r="V452" t="n">
        <v>0.86</v>
      </c>
      <c r="W452" t="n">
        <v>1</v>
      </c>
      <c r="X452" t="n">
        <v>0.12</v>
      </c>
      <c r="Y452" t="n">
        <v>1</v>
      </c>
      <c r="Z452" t="n">
        <v>10</v>
      </c>
    </row>
    <row r="453">
      <c r="A453" t="n">
        <v>47</v>
      </c>
      <c r="B453" t="n">
        <v>135</v>
      </c>
      <c r="C453" t="inlineStr">
        <is>
          <t xml:space="preserve">CONCLUIDO	</t>
        </is>
      </c>
      <c r="D453" t="n">
        <v>9.6172</v>
      </c>
      <c r="E453" t="n">
        <v>10.4</v>
      </c>
      <c r="F453" t="n">
        <v>7.19</v>
      </c>
      <c r="G453" t="n">
        <v>61.64</v>
      </c>
      <c r="H453" t="n">
        <v>0.79</v>
      </c>
      <c r="I453" t="n">
        <v>7</v>
      </c>
      <c r="J453" t="n">
        <v>286.06</v>
      </c>
      <c r="K453" t="n">
        <v>59.89</v>
      </c>
      <c r="L453" t="n">
        <v>12.75</v>
      </c>
      <c r="M453" t="n">
        <v>5</v>
      </c>
      <c r="N453" t="n">
        <v>78.42</v>
      </c>
      <c r="O453" t="n">
        <v>35515.1</v>
      </c>
      <c r="P453" t="n">
        <v>100.9</v>
      </c>
      <c r="Q453" t="n">
        <v>605.85</v>
      </c>
      <c r="R453" t="n">
        <v>28.21</v>
      </c>
      <c r="S453" t="n">
        <v>21.88</v>
      </c>
      <c r="T453" t="n">
        <v>2148.3</v>
      </c>
      <c r="U453" t="n">
        <v>0.78</v>
      </c>
      <c r="V453" t="n">
        <v>0.86</v>
      </c>
      <c r="W453" t="n">
        <v>1</v>
      </c>
      <c r="X453" t="n">
        <v>0.13</v>
      </c>
      <c r="Y453" t="n">
        <v>1</v>
      </c>
      <c r="Z453" t="n">
        <v>10</v>
      </c>
    </row>
    <row r="454">
      <c r="A454" t="n">
        <v>48</v>
      </c>
      <c r="B454" t="n">
        <v>135</v>
      </c>
      <c r="C454" t="inlineStr">
        <is>
          <t xml:space="preserve">CONCLUIDO	</t>
        </is>
      </c>
      <c r="D454" t="n">
        <v>9.6357</v>
      </c>
      <c r="E454" t="n">
        <v>10.38</v>
      </c>
      <c r="F454" t="n">
        <v>7.17</v>
      </c>
      <c r="G454" t="n">
        <v>61.47</v>
      </c>
      <c r="H454" t="n">
        <v>0.8100000000000001</v>
      </c>
      <c r="I454" t="n">
        <v>7</v>
      </c>
      <c r="J454" t="n">
        <v>286.56</v>
      </c>
      <c r="K454" t="n">
        <v>59.89</v>
      </c>
      <c r="L454" t="n">
        <v>13</v>
      </c>
      <c r="M454" t="n">
        <v>5</v>
      </c>
      <c r="N454" t="n">
        <v>78.68000000000001</v>
      </c>
      <c r="O454" t="n">
        <v>35577.18</v>
      </c>
      <c r="P454" t="n">
        <v>100.12</v>
      </c>
      <c r="Q454" t="n">
        <v>605.84</v>
      </c>
      <c r="R454" t="n">
        <v>27.72</v>
      </c>
      <c r="S454" t="n">
        <v>21.88</v>
      </c>
      <c r="T454" t="n">
        <v>1899.76</v>
      </c>
      <c r="U454" t="n">
        <v>0.79</v>
      </c>
      <c r="V454" t="n">
        <v>0.86</v>
      </c>
      <c r="W454" t="n">
        <v>1</v>
      </c>
      <c r="X454" t="n">
        <v>0.11</v>
      </c>
      <c r="Y454" t="n">
        <v>1</v>
      </c>
      <c r="Z454" t="n">
        <v>10</v>
      </c>
    </row>
    <row r="455">
      <c r="A455" t="n">
        <v>49</v>
      </c>
      <c r="B455" t="n">
        <v>135</v>
      </c>
      <c r="C455" t="inlineStr">
        <is>
          <t xml:space="preserve">CONCLUIDO	</t>
        </is>
      </c>
      <c r="D455" t="n">
        <v>9.629300000000001</v>
      </c>
      <c r="E455" t="n">
        <v>10.38</v>
      </c>
      <c r="F455" t="n">
        <v>7.18</v>
      </c>
      <c r="G455" t="n">
        <v>61.53</v>
      </c>
      <c r="H455" t="n">
        <v>0.82</v>
      </c>
      <c r="I455" t="n">
        <v>7</v>
      </c>
      <c r="J455" t="n">
        <v>287.07</v>
      </c>
      <c r="K455" t="n">
        <v>59.89</v>
      </c>
      <c r="L455" t="n">
        <v>13.25</v>
      </c>
      <c r="M455" t="n">
        <v>5</v>
      </c>
      <c r="N455" t="n">
        <v>78.93000000000001</v>
      </c>
      <c r="O455" t="n">
        <v>35639.23</v>
      </c>
      <c r="P455" t="n">
        <v>99.33</v>
      </c>
      <c r="Q455" t="n">
        <v>605.84</v>
      </c>
      <c r="R455" t="n">
        <v>27.98</v>
      </c>
      <c r="S455" t="n">
        <v>21.88</v>
      </c>
      <c r="T455" t="n">
        <v>2030.42</v>
      </c>
      <c r="U455" t="n">
        <v>0.78</v>
      </c>
      <c r="V455" t="n">
        <v>0.86</v>
      </c>
      <c r="W455" t="n">
        <v>1</v>
      </c>
      <c r="X455" t="n">
        <v>0.12</v>
      </c>
      <c r="Y455" t="n">
        <v>1</v>
      </c>
      <c r="Z455" t="n">
        <v>10</v>
      </c>
    </row>
    <row r="456">
      <c r="A456" t="n">
        <v>50</v>
      </c>
      <c r="B456" t="n">
        <v>135</v>
      </c>
      <c r="C456" t="inlineStr">
        <is>
          <t xml:space="preserve">CONCLUIDO	</t>
        </is>
      </c>
      <c r="D456" t="n">
        <v>9.628</v>
      </c>
      <c r="E456" t="n">
        <v>10.39</v>
      </c>
      <c r="F456" t="n">
        <v>7.18</v>
      </c>
      <c r="G456" t="n">
        <v>61.54</v>
      </c>
      <c r="H456" t="n">
        <v>0.84</v>
      </c>
      <c r="I456" t="n">
        <v>7</v>
      </c>
      <c r="J456" t="n">
        <v>287.57</v>
      </c>
      <c r="K456" t="n">
        <v>59.89</v>
      </c>
      <c r="L456" t="n">
        <v>13.5</v>
      </c>
      <c r="M456" t="n">
        <v>5</v>
      </c>
      <c r="N456" t="n">
        <v>79.18000000000001</v>
      </c>
      <c r="O456" t="n">
        <v>35701.38</v>
      </c>
      <c r="P456" t="n">
        <v>98.64</v>
      </c>
      <c r="Q456" t="n">
        <v>605.89</v>
      </c>
      <c r="R456" t="n">
        <v>27.95</v>
      </c>
      <c r="S456" t="n">
        <v>21.88</v>
      </c>
      <c r="T456" t="n">
        <v>2014.41</v>
      </c>
      <c r="U456" t="n">
        <v>0.78</v>
      </c>
      <c r="V456" t="n">
        <v>0.86</v>
      </c>
      <c r="W456" t="n">
        <v>1</v>
      </c>
      <c r="X456" t="n">
        <v>0.12</v>
      </c>
      <c r="Y456" t="n">
        <v>1</v>
      </c>
      <c r="Z456" t="n">
        <v>10</v>
      </c>
    </row>
    <row r="457">
      <c r="A457" t="n">
        <v>51</v>
      </c>
      <c r="B457" t="n">
        <v>135</v>
      </c>
      <c r="C457" t="inlineStr">
        <is>
          <t xml:space="preserve">CONCLUIDO	</t>
        </is>
      </c>
      <c r="D457" t="n">
        <v>9.637</v>
      </c>
      <c r="E457" t="n">
        <v>10.38</v>
      </c>
      <c r="F457" t="n">
        <v>7.17</v>
      </c>
      <c r="G457" t="n">
        <v>61.45</v>
      </c>
      <c r="H457" t="n">
        <v>0.85</v>
      </c>
      <c r="I457" t="n">
        <v>7</v>
      </c>
      <c r="J457" t="n">
        <v>288.08</v>
      </c>
      <c r="K457" t="n">
        <v>59.89</v>
      </c>
      <c r="L457" t="n">
        <v>13.75</v>
      </c>
      <c r="M457" t="n">
        <v>4</v>
      </c>
      <c r="N457" t="n">
        <v>79.44</v>
      </c>
      <c r="O457" t="n">
        <v>35763.64</v>
      </c>
      <c r="P457" t="n">
        <v>97.45999999999999</v>
      </c>
      <c r="Q457" t="n">
        <v>605.84</v>
      </c>
      <c r="R457" t="n">
        <v>27.58</v>
      </c>
      <c r="S457" t="n">
        <v>21.88</v>
      </c>
      <c r="T457" t="n">
        <v>1831.69</v>
      </c>
      <c r="U457" t="n">
        <v>0.79</v>
      </c>
      <c r="V457" t="n">
        <v>0.86</v>
      </c>
      <c r="W457" t="n">
        <v>1</v>
      </c>
      <c r="X457" t="n">
        <v>0.11</v>
      </c>
      <c r="Y457" t="n">
        <v>1</v>
      </c>
      <c r="Z457" t="n">
        <v>10</v>
      </c>
    </row>
    <row r="458">
      <c r="A458" t="n">
        <v>52</v>
      </c>
      <c r="B458" t="n">
        <v>135</v>
      </c>
      <c r="C458" t="inlineStr">
        <is>
          <t xml:space="preserve">CONCLUIDO	</t>
        </is>
      </c>
      <c r="D458" t="n">
        <v>9.703799999999999</v>
      </c>
      <c r="E458" t="n">
        <v>10.31</v>
      </c>
      <c r="F458" t="n">
        <v>7.15</v>
      </c>
      <c r="G458" t="n">
        <v>71.48999999999999</v>
      </c>
      <c r="H458" t="n">
        <v>0.86</v>
      </c>
      <c r="I458" t="n">
        <v>6</v>
      </c>
      <c r="J458" t="n">
        <v>288.58</v>
      </c>
      <c r="K458" t="n">
        <v>59.89</v>
      </c>
      <c r="L458" t="n">
        <v>14</v>
      </c>
      <c r="M458" t="n">
        <v>2</v>
      </c>
      <c r="N458" t="n">
        <v>79.69</v>
      </c>
      <c r="O458" t="n">
        <v>35826</v>
      </c>
      <c r="P458" t="n">
        <v>96.84999999999999</v>
      </c>
      <c r="Q458" t="n">
        <v>605.84</v>
      </c>
      <c r="R458" t="n">
        <v>26.94</v>
      </c>
      <c r="S458" t="n">
        <v>21.88</v>
      </c>
      <c r="T458" t="n">
        <v>1518.94</v>
      </c>
      <c r="U458" t="n">
        <v>0.8100000000000001</v>
      </c>
      <c r="V458" t="n">
        <v>0.87</v>
      </c>
      <c r="W458" t="n">
        <v>1</v>
      </c>
      <c r="X458" t="n">
        <v>0.09</v>
      </c>
      <c r="Y458" t="n">
        <v>1</v>
      </c>
      <c r="Z458" t="n">
        <v>10</v>
      </c>
    </row>
    <row r="459">
      <c r="A459" t="n">
        <v>53</v>
      </c>
      <c r="B459" t="n">
        <v>135</v>
      </c>
      <c r="C459" t="inlineStr">
        <is>
          <t xml:space="preserve">CONCLUIDO	</t>
        </is>
      </c>
      <c r="D459" t="n">
        <v>9.6991</v>
      </c>
      <c r="E459" t="n">
        <v>10.31</v>
      </c>
      <c r="F459" t="n">
        <v>7.15</v>
      </c>
      <c r="G459" t="n">
        <v>71.54000000000001</v>
      </c>
      <c r="H459" t="n">
        <v>0.88</v>
      </c>
      <c r="I459" t="n">
        <v>6</v>
      </c>
      <c r="J459" t="n">
        <v>289.09</v>
      </c>
      <c r="K459" t="n">
        <v>59.89</v>
      </c>
      <c r="L459" t="n">
        <v>14.25</v>
      </c>
      <c r="M459" t="n">
        <v>3</v>
      </c>
      <c r="N459" t="n">
        <v>79.95</v>
      </c>
      <c r="O459" t="n">
        <v>35888.47</v>
      </c>
      <c r="P459" t="n">
        <v>96.47</v>
      </c>
      <c r="Q459" t="n">
        <v>605.84</v>
      </c>
      <c r="R459" t="n">
        <v>26.99</v>
      </c>
      <c r="S459" t="n">
        <v>21.88</v>
      </c>
      <c r="T459" t="n">
        <v>1543.4</v>
      </c>
      <c r="U459" t="n">
        <v>0.8100000000000001</v>
      </c>
      <c r="V459" t="n">
        <v>0.86</v>
      </c>
      <c r="W459" t="n">
        <v>1</v>
      </c>
      <c r="X459" t="n">
        <v>0.1</v>
      </c>
      <c r="Y459" t="n">
        <v>1</v>
      </c>
      <c r="Z459" t="n">
        <v>10</v>
      </c>
    </row>
    <row r="460">
      <c r="A460" t="n">
        <v>54</v>
      </c>
      <c r="B460" t="n">
        <v>135</v>
      </c>
      <c r="C460" t="inlineStr">
        <is>
          <t xml:space="preserve">CONCLUIDO	</t>
        </is>
      </c>
      <c r="D460" t="n">
        <v>9.6972</v>
      </c>
      <c r="E460" t="n">
        <v>10.31</v>
      </c>
      <c r="F460" t="n">
        <v>7.16</v>
      </c>
      <c r="G460" t="n">
        <v>71.56</v>
      </c>
      <c r="H460" t="n">
        <v>0.89</v>
      </c>
      <c r="I460" t="n">
        <v>6</v>
      </c>
      <c r="J460" t="n">
        <v>289.6</v>
      </c>
      <c r="K460" t="n">
        <v>59.89</v>
      </c>
      <c r="L460" t="n">
        <v>14.5</v>
      </c>
      <c r="M460" t="n">
        <v>2</v>
      </c>
      <c r="N460" t="n">
        <v>80.20999999999999</v>
      </c>
      <c r="O460" t="n">
        <v>35951.04</v>
      </c>
      <c r="P460" t="n">
        <v>96.29000000000001</v>
      </c>
      <c r="Q460" t="n">
        <v>605.84</v>
      </c>
      <c r="R460" t="n">
        <v>27.1</v>
      </c>
      <c r="S460" t="n">
        <v>21.88</v>
      </c>
      <c r="T460" t="n">
        <v>1594.71</v>
      </c>
      <c r="U460" t="n">
        <v>0.8100000000000001</v>
      </c>
      <c r="V460" t="n">
        <v>0.86</v>
      </c>
      <c r="W460" t="n">
        <v>1</v>
      </c>
      <c r="X460" t="n">
        <v>0.1</v>
      </c>
      <c r="Y460" t="n">
        <v>1</v>
      </c>
      <c r="Z460" t="n">
        <v>10</v>
      </c>
    </row>
    <row r="461">
      <c r="A461" t="n">
        <v>55</v>
      </c>
      <c r="B461" t="n">
        <v>135</v>
      </c>
      <c r="C461" t="inlineStr">
        <is>
          <t xml:space="preserve">CONCLUIDO	</t>
        </is>
      </c>
      <c r="D461" t="n">
        <v>9.6957</v>
      </c>
      <c r="E461" t="n">
        <v>10.31</v>
      </c>
      <c r="F461" t="n">
        <v>7.16</v>
      </c>
      <c r="G461" t="n">
        <v>71.58</v>
      </c>
      <c r="H461" t="n">
        <v>0.91</v>
      </c>
      <c r="I461" t="n">
        <v>6</v>
      </c>
      <c r="J461" t="n">
        <v>290.1</v>
      </c>
      <c r="K461" t="n">
        <v>59.89</v>
      </c>
      <c r="L461" t="n">
        <v>14.75</v>
      </c>
      <c r="M461" t="n">
        <v>2</v>
      </c>
      <c r="N461" t="n">
        <v>80.47</v>
      </c>
      <c r="O461" t="n">
        <v>36013.72</v>
      </c>
      <c r="P461" t="n">
        <v>96.04000000000001</v>
      </c>
      <c r="Q461" t="n">
        <v>605.84</v>
      </c>
      <c r="R461" t="n">
        <v>27.17</v>
      </c>
      <c r="S461" t="n">
        <v>21.88</v>
      </c>
      <c r="T461" t="n">
        <v>1632.23</v>
      </c>
      <c r="U461" t="n">
        <v>0.8100000000000001</v>
      </c>
      <c r="V461" t="n">
        <v>0.86</v>
      </c>
      <c r="W461" t="n">
        <v>1</v>
      </c>
      <c r="X461" t="n">
        <v>0.1</v>
      </c>
      <c r="Y461" t="n">
        <v>1</v>
      </c>
      <c r="Z461" t="n">
        <v>10</v>
      </c>
    </row>
    <row r="462">
      <c r="A462" t="n">
        <v>56</v>
      </c>
      <c r="B462" t="n">
        <v>135</v>
      </c>
      <c r="C462" t="inlineStr">
        <is>
          <t xml:space="preserve">CONCLUIDO	</t>
        </is>
      </c>
      <c r="D462" t="n">
        <v>9.692299999999999</v>
      </c>
      <c r="E462" t="n">
        <v>10.32</v>
      </c>
      <c r="F462" t="n">
        <v>7.16</v>
      </c>
      <c r="G462" t="n">
        <v>71.61</v>
      </c>
      <c r="H462" t="n">
        <v>0.92</v>
      </c>
      <c r="I462" t="n">
        <v>6</v>
      </c>
      <c r="J462" t="n">
        <v>290.61</v>
      </c>
      <c r="K462" t="n">
        <v>59.89</v>
      </c>
      <c r="L462" t="n">
        <v>15</v>
      </c>
      <c r="M462" t="n">
        <v>1</v>
      </c>
      <c r="N462" t="n">
        <v>80.73</v>
      </c>
      <c r="O462" t="n">
        <v>36076.5</v>
      </c>
      <c r="P462" t="n">
        <v>96.01000000000001</v>
      </c>
      <c r="Q462" t="n">
        <v>605.84</v>
      </c>
      <c r="R462" t="n">
        <v>27.29</v>
      </c>
      <c r="S462" t="n">
        <v>21.88</v>
      </c>
      <c r="T462" t="n">
        <v>1692.3</v>
      </c>
      <c r="U462" t="n">
        <v>0.8</v>
      </c>
      <c r="V462" t="n">
        <v>0.86</v>
      </c>
      <c r="W462" t="n">
        <v>1</v>
      </c>
      <c r="X462" t="n">
        <v>0.1</v>
      </c>
      <c r="Y462" t="n">
        <v>1</v>
      </c>
      <c r="Z462" t="n">
        <v>10</v>
      </c>
    </row>
    <row r="463">
      <c r="A463" t="n">
        <v>57</v>
      </c>
      <c r="B463" t="n">
        <v>135</v>
      </c>
      <c r="C463" t="inlineStr">
        <is>
          <t xml:space="preserve">CONCLUIDO	</t>
        </is>
      </c>
      <c r="D463" t="n">
        <v>9.6957</v>
      </c>
      <c r="E463" t="n">
        <v>10.31</v>
      </c>
      <c r="F463" t="n">
        <v>7.16</v>
      </c>
      <c r="G463" t="n">
        <v>71.58</v>
      </c>
      <c r="H463" t="n">
        <v>0.93</v>
      </c>
      <c r="I463" t="n">
        <v>6</v>
      </c>
      <c r="J463" t="n">
        <v>291.12</v>
      </c>
      <c r="K463" t="n">
        <v>59.89</v>
      </c>
      <c r="L463" t="n">
        <v>15.25</v>
      </c>
      <c r="M463" t="n">
        <v>1</v>
      </c>
      <c r="N463" t="n">
        <v>80.98999999999999</v>
      </c>
      <c r="O463" t="n">
        <v>36139.39</v>
      </c>
      <c r="P463" t="n">
        <v>96.14</v>
      </c>
      <c r="Q463" t="n">
        <v>605.84</v>
      </c>
      <c r="R463" t="n">
        <v>27.11</v>
      </c>
      <c r="S463" t="n">
        <v>21.88</v>
      </c>
      <c r="T463" t="n">
        <v>1600.62</v>
      </c>
      <c r="U463" t="n">
        <v>0.8100000000000001</v>
      </c>
      <c r="V463" t="n">
        <v>0.86</v>
      </c>
      <c r="W463" t="n">
        <v>1</v>
      </c>
      <c r="X463" t="n">
        <v>0.1</v>
      </c>
      <c r="Y463" t="n">
        <v>1</v>
      </c>
      <c r="Z463" t="n">
        <v>10</v>
      </c>
    </row>
    <row r="464">
      <c r="A464" t="n">
        <v>58</v>
      </c>
      <c r="B464" t="n">
        <v>135</v>
      </c>
      <c r="C464" t="inlineStr">
        <is>
          <t xml:space="preserve">CONCLUIDO	</t>
        </is>
      </c>
      <c r="D464" t="n">
        <v>9.702199999999999</v>
      </c>
      <c r="E464" t="n">
        <v>10.31</v>
      </c>
      <c r="F464" t="n">
        <v>7.15</v>
      </c>
      <c r="G464" t="n">
        <v>71.51000000000001</v>
      </c>
      <c r="H464" t="n">
        <v>0.95</v>
      </c>
      <c r="I464" t="n">
        <v>6</v>
      </c>
      <c r="J464" t="n">
        <v>291.63</v>
      </c>
      <c r="K464" t="n">
        <v>59.89</v>
      </c>
      <c r="L464" t="n">
        <v>15.5</v>
      </c>
      <c r="M464" t="n">
        <v>1</v>
      </c>
      <c r="N464" t="n">
        <v>81.25</v>
      </c>
      <c r="O464" t="n">
        <v>36202.38</v>
      </c>
      <c r="P464" t="n">
        <v>96.2</v>
      </c>
      <c r="Q464" t="n">
        <v>605.84</v>
      </c>
      <c r="R464" t="n">
        <v>26.88</v>
      </c>
      <c r="S464" t="n">
        <v>21.88</v>
      </c>
      <c r="T464" t="n">
        <v>1484.58</v>
      </c>
      <c r="U464" t="n">
        <v>0.8100000000000001</v>
      </c>
      <c r="V464" t="n">
        <v>0.87</v>
      </c>
      <c r="W464" t="n">
        <v>1</v>
      </c>
      <c r="X464" t="n">
        <v>0.09</v>
      </c>
      <c r="Y464" t="n">
        <v>1</v>
      </c>
      <c r="Z464" t="n">
        <v>10</v>
      </c>
    </row>
    <row r="465">
      <c r="A465" t="n">
        <v>59</v>
      </c>
      <c r="B465" t="n">
        <v>135</v>
      </c>
      <c r="C465" t="inlineStr">
        <is>
          <t xml:space="preserve">CONCLUIDO	</t>
        </is>
      </c>
      <c r="D465" t="n">
        <v>9.6972</v>
      </c>
      <c r="E465" t="n">
        <v>10.31</v>
      </c>
      <c r="F465" t="n">
        <v>7.16</v>
      </c>
      <c r="G465" t="n">
        <v>71.56</v>
      </c>
      <c r="H465" t="n">
        <v>0.96</v>
      </c>
      <c r="I465" t="n">
        <v>6</v>
      </c>
      <c r="J465" t="n">
        <v>292.15</v>
      </c>
      <c r="K465" t="n">
        <v>59.89</v>
      </c>
      <c r="L465" t="n">
        <v>15.75</v>
      </c>
      <c r="M465" t="n">
        <v>1</v>
      </c>
      <c r="N465" t="n">
        <v>81.51000000000001</v>
      </c>
      <c r="O465" t="n">
        <v>36265.48</v>
      </c>
      <c r="P465" t="n">
        <v>96.43000000000001</v>
      </c>
      <c r="Q465" t="n">
        <v>605.84</v>
      </c>
      <c r="R465" t="n">
        <v>27.07</v>
      </c>
      <c r="S465" t="n">
        <v>21.88</v>
      </c>
      <c r="T465" t="n">
        <v>1581.46</v>
      </c>
      <c r="U465" t="n">
        <v>0.8100000000000001</v>
      </c>
      <c r="V465" t="n">
        <v>0.86</v>
      </c>
      <c r="W465" t="n">
        <v>1</v>
      </c>
      <c r="X465" t="n">
        <v>0.1</v>
      </c>
      <c r="Y465" t="n">
        <v>1</v>
      </c>
      <c r="Z465" t="n">
        <v>10</v>
      </c>
    </row>
    <row r="466">
      <c r="A466" t="n">
        <v>60</v>
      </c>
      <c r="B466" t="n">
        <v>135</v>
      </c>
      <c r="C466" t="inlineStr">
        <is>
          <t xml:space="preserve">CONCLUIDO	</t>
        </is>
      </c>
      <c r="D466" t="n">
        <v>9.693099999999999</v>
      </c>
      <c r="E466" t="n">
        <v>10.32</v>
      </c>
      <c r="F466" t="n">
        <v>7.16</v>
      </c>
      <c r="G466" t="n">
        <v>71.59999999999999</v>
      </c>
      <c r="H466" t="n">
        <v>0.97</v>
      </c>
      <c r="I466" t="n">
        <v>6</v>
      </c>
      <c r="J466" t="n">
        <v>292.66</v>
      </c>
      <c r="K466" t="n">
        <v>59.89</v>
      </c>
      <c r="L466" t="n">
        <v>16</v>
      </c>
      <c r="M466" t="n">
        <v>0</v>
      </c>
      <c r="N466" t="n">
        <v>81.77</v>
      </c>
      <c r="O466" t="n">
        <v>36328.69</v>
      </c>
      <c r="P466" t="n">
        <v>96.63</v>
      </c>
      <c r="Q466" t="n">
        <v>605.9</v>
      </c>
      <c r="R466" t="n">
        <v>27.11</v>
      </c>
      <c r="S466" t="n">
        <v>21.88</v>
      </c>
      <c r="T466" t="n">
        <v>1601.45</v>
      </c>
      <c r="U466" t="n">
        <v>0.8100000000000001</v>
      </c>
      <c r="V466" t="n">
        <v>0.86</v>
      </c>
      <c r="W466" t="n">
        <v>1.01</v>
      </c>
      <c r="X466" t="n">
        <v>0.1</v>
      </c>
      <c r="Y466" t="n">
        <v>1</v>
      </c>
      <c r="Z466" t="n">
        <v>10</v>
      </c>
    </row>
    <row r="467">
      <c r="A467" t="n">
        <v>0</v>
      </c>
      <c r="B467" t="n">
        <v>80</v>
      </c>
      <c r="C467" t="inlineStr">
        <is>
          <t xml:space="preserve">CONCLUIDO	</t>
        </is>
      </c>
      <c r="D467" t="n">
        <v>7.5127</v>
      </c>
      <c r="E467" t="n">
        <v>13.31</v>
      </c>
      <c r="F467" t="n">
        <v>8.57</v>
      </c>
      <c r="G467" t="n">
        <v>6.86</v>
      </c>
      <c r="H467" t="n">
        <v>0.11</v>
      </c>
      <c r="I467" t="n">
        <v>75</v>
      </c>
      <c r="J467" t="n">
        <v>159.12</v>
      </c>
      <c r="K467" t="n">
        <v>50.28</v>
      </c>
      <c r="L467" t="n">
        <v>1</v>
      </c>
      <c r="M467" t="n">
        <v>73</v>
      </c>
      <c r="N467" t="n">
        <v>27.84</v>
      </c>
      <c r="O467" t="n">
        <v>19859.16</v>
      </c>
      <c r="P467" t="n">
        <v>102.98</v>
      </c>
      <c r="Q467" t="n">
        <v>605.88</v>
      </c>
      <c r="R467" t="n">
        <v>71.18000000000001</v>
      </c>
      <c r="S467" t="n">
        <v>21.88</v>
      </c>
      <c r="T467" t="n">
        <v>23293.83</v>
      </c>
      <c r="U467" t="n">
        <v>0.31</v>
      </c>
      <c r="V467" t="n">
        <v>0.72</v>
      </c>
      <c r="W467" t="n">
        <v>1.11</v>
      </c>
      <c r="X467" t="n">
        <v>1.51</v>
      </c>
      <c r="Y467" t="n">
        <v>1</v>
      </c>
      <c r="Z467" t="n">
        <v>10</v>
      </c>
    </row>
    <row r="468">
      <c r="A468" t="n">
        <v>1</v>
      </c>
      <c r="B468" t="n">
        <v>80</v>
      </c>
      <c r="C468" t="inlineStr">
        <is>
          <t xml:space="preserve">CONCLUIDO	</t>
        </is>
      </c>
      <c r="D468" t="n">
        <v>8.0884</v>
      </c>
      <c r="E468" t="n">
        <v>12.36</v>
      </c>
      <c r="F468" t="n">
        <v>8.199999999999999</v>
      </c>
      <c r="G468" t="n">
        <v>8.630000000000001</v>
      </c>
      <c r="H468" t="n">
        <v>0.14</v>
      </c>
      <c r="I468" t="n">
        <v>57</v>
      </c>
      <c r="J468" t="n">
        <v>159.48</v>
      </c>
      <c r="K468" t="n">
        <v>50.28</v>
      </c>
      <c r="L468" t="n">
        <v>1.25</v>
      </c>
      <c r="M468" t="n">
        <v>55</v>
      </c>
      <c r="N468" t="n">
        <v>27.95</v>
      </c>
      <c r="O468" t="n">
        <v>19902.91</v>
      </c>
      <c r="P468" t="n">
        <v>97.72</v>
      </c>
      <c r="Q468" t="n">
        <v>605.89</v>
      </c>
      <c r="R468" t="n">
        <v>59.78</v>
      </c>
      <c r="S468" t="n">
        <v>21.88</v>
      </c>
      <c r="T468" t="n">
        <v>17681.13</v>
      </c>
      <c r="U468" t="n">
        <v>0.37</v>
      </c>
      <c r="V468" t="n">
        <v>0.75</v>
      </c>
      <c r="W468" t="n">
        <v>1.08</v>
      </c>
      <c r="X468" t="n">
        <v>1.14</v>
      </c>
      <c r="Y468" t="n">
        <v>1</v>
      </c>
      <c r="Z468" t="n">
        <v>10</v>
      </c>
    </row>
    <row r="469">
      <c r="A469" t="n">
        <v>2</v>
      </c>
      <c r="B469" t="n">
        <v>80</v>
      </c>
      <c r="C469" t="inlineStr">
        <is>
          <t xml:space="preserve">CONCLUIDO	</t>
        </is>
      </c>
      <c r="D469" t="n">
        <v>8.4396</v>
      </c>
      <c r="E469" t="n">
        <v>11.85</v>
      </c>
      <c r="F469" t="n">
        <v>8.01</v>
      </c>
      <c r="G469" t="n">
        <v>10.23</v>
      </c>
      <c r="H469" t="n">
        <v>0.17</v>
      </c>
      <c r="I469" t="n">
        <v>47</v>
      </c>
      <c r="J469" t="n">
        <v>159.83</v>
      </c>
      <c r="K469" t="n">
        <v>50.28</v>
      </c>
      <c r="L469" t="n">
        <v>1.5</v>
      </c>
      <c r="M469" t="n">
        <v>45</v>
      </c>
      <c r="N469" t="n">
        <v>28.05</v>
      </c>
      <c r="O469" t="n">
        <v>19946.71</v>
      </c>
      <c r="P469" t="n">
        <v>94.64</v>
      </c>
      <c r="Q469" t="n">
        <v>606.12</v>
      </c>
      <c r="R469" t="n">
        <v>53.83</v>
      </c>
      <c r="S469" t="n">
        <v>21.88</v>
      </c>
      <c r="T469" t="n">
        <v>14755.58</v>
      </c>
      <c r="U469" t="n">
        <v>0.41</v>
      </c>
      <c r="V469" t="n">
        <v>0.77</v>
      </c>
      <c r="W469" t="n">
        <v>1.07</v>
      </c>
      <c r="X469" t="n">
        <v>0.95</v>
      </c>
      <c r="Y469" t="n">
        <v>1</v>
      </c>
      <c r="Z469" t="n">
        <v>10</v>
      </c>
    </row>
    <row r="470">
      <c r="A470" t="n">
        <v>3</v>
      </c>
      <c r="B470" t="n">
        <v>80</v>
      </c>
      <c r="C470" t="inlineStr">
        <is>
          <t xml:space="preserve">CONCLUIDO	</t>
        </is>
      </c>
      <c r="D470" t="n">
        <v>8.779400000000001</v>
      </c>
      <c r="E470" t="n">
        <v>11.39</v>
      </c>
      <c r="F470" t="n">
        <v>7.81</v>
      </c>
      <c r="G470" t="n">
        <v>12.01</v>
      </c>
      <c r="H470" t="n">
        <v>0.19</v>
      </c>
      <c r="I470" t="n">
        <v>39</v>
      </c>
      <c r="J470" t="n">
        <v>160.19</v>
      </c>
      <c r="K470" t="n">
        <v>50.28</v>
      </c>
      <c r="L470" t="n">
        <v>1.75</v>
      </c>
      <c r="M470" t="n">
        <v>37</v>
      </c>
      <c r="N470" t="n">
        <v>28.16</v>
      </c>
      <c r="O470" t="n">
        <v>19990.53</v>
      </c>
      <c r="P470" t="n">
        <v>91.48999999999999</v>
      </c>
      <c r="Q470" t="n">
        <v>605.9400000000001</v>
      </c>
      <c r="R470" t="n">
        <v>47.71</v>
      </c>
      <c r="S470" t="n">
        <v>21.88</v>
      </c>
      <c r="T470" t="n">
        <v>11738.82</v>
      </c>
      <c r="U470" t="n">
        <v>0.46</v>
      </c>
      <c r="V470" t="n">
        <v>0.79</v>
      </c>
      <c r="W470" t="n">
        <v>1.05</v>
      </c>
      <c r="X470" t="n">
        <v>0.75</v>
      </c>
      <c r="Y470" t="n">
        <v>1</v>
      </c>
      <c r="Z470" t="n">
        <v>10</v>
      </c>
    </row>
    <row r="471">
      <c r="A471" t="n">
        <v>4</v>
      </c>
      <c r="B471" t="n">
        <v>80</v>
      </c>
      <c r="C471" t="inlineStr">
        <is>
          <t xml:space="preserve">CONCLUIDO	</t>
        </is>
      </c>
      <c r="D471" t="n">
        <v>9.014200000000001</v>
      </c>
      <c r="E471" t="n">
        <v>11.09</v>
      </c>
      <c r="F471" t="n">
        <v>7.71</v>
      </c>
      <c r="G471" t="n">
        <v>14.01</v>
      </c>
      <c r="H471" t="n">
        <v>0.22</v>
      </c>
      <c r="I471" t="n">
        <v>33</v>
      </c>
      <c r="J471" t="n">
        <v>160.54</v>
      </c>
      <c r="K471" t="n">
        <v>50.28</v>
      </c>
      <c r="L471" t="n">
        <v>2</v>
      </c>
      <c r="M471" t="n">
        <v>31</v>
      </c>
      <c r="N471" t="n">
        <v>28.26</v>
      </c>
      <c r="O471" t="n">
        <v>20034.4</v>
      </c>
      <c r="P471" t="n">
        <v>89.45</v>
      </c>
      <c r="Q471" t="n">
        <v>605.97</v>
      </c>
      <c r="R471" t="n">
        <v>44.31</v>
      </c>
      <c r="S471" t="n">
        <v>21.88</v>
      </c>
      <c r="T471" t="n">
        <v>10065.46</v>
      </c>
      <c r="U471" t="n">
        <v>0.49</v>
      </c>
      <c r="V471" t="n">
        <v>0.8</v>
      </c>
      <c r="W471" t="n">
        <v>1.04</v>
      </c>
      <c r="X471" t="n">
        <v>0.65</v>
      </c>
      <c r="Y471" t="n">
        <v>1</v>
      </c>
      <c r="Z471" t="n">
        <v>10</v>
      </c>
    </row>
    <row r="472">
      <c r="A472" t="n">
        <v>5</v>
      </c>
      <c r="B472" t="n">
        <v>80</v>
      </c>
      <c r="C472" t="inlineStr">
        <is>
          <t xml:space="preserve">CONCLUIDO	</t>
        </is>
      </c>
      <c r="D472" t="n">
        <v>9.1846</v>
      </c>
      <c r="E472" t="n">
        <v>10.89</v>
      </c>
      <c r="F472" t="n">
        <v>7.63</v>
      </c>
      <c r="G472" t="n">
        <v>15.78</v>
      </c>
      <c r="H472" t="n">
        <v>0.25</v>
      </c>
      <c r="I472" t="n">
        <v>29</v>
      </c>
      <c r="J472" t="n">
        <v>160.9</v>
      </c>
      <c r="K472" t="n">
        <v>50.28</v>
      </c>
      <c r="L472" t="n">
        <v>2.25</v>
      </c>
      <c r="M472" t="n">
        <v>27</v>
      </c>
      <c r="N472" t="n">
        <v>28.37</v>
      </c>
      <c r="O472" t="n">
        <v>20078.3</v>
      </c>
      <c r="P472" t="n">
        <v>87.67</v>
      </c>
      <c r="Q472" t="n">
        <v>605.98</v>
      </c>
      <c r="R472" t="n">
        <v>41.99</v>
      </c>
      <c r="S472" t="n">
        <v>21.88</v>
      </c>
      <c r="T472" t="n">
        <v>8929.02</v>
      </c>
      <c r="U472" t="n">
        <v>0.52</v>
      </c>
      <c r="V472" t="n">
        <v>0.8100000000000001</v>
      </c>
      <c r="W472" t="n">
        <v>1.03</v>
      </c>
      <c r="X472" t="n">
        <v>0.57</v>
      </c>
      <c r="Y472" t="n">
        <v>1</v>
      </c>
      <c r="Z472" t="n">
        <v>10</v>
      </c>
    </row>
    <row r="473">
      <c r="A473" t="n">
        <v>6</v>
      </c>
      <c r="B473" t="n">
        <v>80</v>
      </c>
      <c r="C473" t="inlineStr">
        <is>
          <t xml:space="preserve">CONCLUIDO	</t>
        </is>
      </c>
      <c r="D473" t="n">
        <v>9.3233</v>
      </c>
      <c r="E473" t="n">
        <v>10.73</v>
      </c>
      <c r="F473" t="n">
        <v>7.56</v>
      </c>
      <c r="G473" t="n">
        <v>17.45</v>
      </c>
      <c r="H473" t="n">
        <v>0.27</v>
      </c>
      <c r="I473" t="n">
        <v>26</v>
      </c>
      <c r="J473" t="n">
        <v>161.26</v>
      </c>
      <c r="K473" t="n">
        <v>50.28</v>
      </c>
      <c r="L473" t="n">
        <v>2.5</v>
      </c>
      <c r="M473" t="n">
        <v>24</v>
      </c>
      <c r="N473" t="n">
        <v>28.48</v>
      </c>
      <c r="O473" t="n">
        <v>20122.23</v>
      </c>
      <c r="P473" t="n">
        <v>86.28</v>
      </c>
      <c r="Q473" t="n">
        <v>605.9299999999999</v>
      </c>
      <c r="R473" t="n">
        <v>39.96</v>
      </c>
      <c r="S473" t="n">
        <v>21.88</v>
      </c>
      <c r="T473" t="n">
        <v>7927.5</v>
      </c>
      <c r="U473" t="n">
        <v>0.55</v>
      </c>
      <c r="V473" t="n">
        <v>0.82</v>
      </c>
      <c r="W473" t="n">
        <v>1.03</v>
      </c>
      <c r="X473" t="n">
        <v>0.5</v>
      </c>
      <c r="Y473" t="n">
        <v>1</v>
      </c>
      <c r="Z473" t="n">
        <v>10</v>
      </c>
    </row>
    <row r="474">
      <c r="A474" t="n">
        <v>7</v>
      </c>
      <c r="B474" t="n">
        <v>80</v>
      </c>
      <c r="C474" t="inlineStr">
        <is>
          <t xml:space="preserve">CONCLUIDO	</t>
        </is>
      </c>
      <c r="D474" t="n">
        <v>9.465199999999999</v>
      </c>
      <c r="E474" t="n">
        <v>10.56</v>
      </c>
      <c r="F474" t="n">
        <v>7.5</v>
      </c>
      <c r="G474" t="n">
        <v>19.56</v>
      </c>
      <c r="H474" t="n">
        <v>0.3</v>
      </c>
      <c r="I474" t="n">
        <v>23</v>
      </c>
      <c r="J474" t="n">
        <v>161.61</v>
      </c>
      <c r="K474" t="n">
        <v>50.28</v>
      </c>
      <c r="L474" t="n">
        <v>2.75</v>
      </c>
      <c r="M474" t="n">
        <v>21</v>
      </c>
      <c r="N474" t="n">
        <v>28.58</v>
      </c>
      <c r="O474" t="n">
        <v>20166.2</v>
      </c>
      <c r="P474" t="n">
        <v>84.45999999999999</v>
      </c>
      <c r="Q474" t="n">
        <v>605.87</v>
      </c>
      <c r="R474" t="n">
        <v>37.93</v>
      </c>
      <c r="S474" t="n">
        <v>21.88</v>
      </c>
      <c r="T474" t="n">
        <v>6928.33</v>
      </c>
      <c r="U474" t="n">
        <v>0.58</v>
      </c>
      <c r="V474" t="n">
        <v>0.82</v>
      </c>
      <c r="W474" t="n">
        <v>1.03</v>
      </c>
      <c r="X474" t="n">
        <v>0.44</v>
      </c>
      <c r="Y474" t="n">
        <v>1</v>
      </c>
      <c r="Z474" t="n">
        <v>10</v>
      </c>
    </row>
    <row r="475">
      <c r="A475" t="n">
        <v>8</v>
      </c>
      <c r="B475" t="n">
        <v>80</v>
      </c>
      <c r="C475" t="inlineStr">
        <is>
          <t xml:space="preserve">CONCLUIDO	</t>
        </is>
      </c>
      <c r="D475" t="n">
        <v>9.567299999999999</v>
      </c>
      <c r="E475" t="n">
        <v>10.45</v>
      </c>
      <c r="F475" t="n">
        <v>7.45</v>
      </c>
      <c r="G475" t="n">
        <v>21.29</v>
      </c>
      <c r="H475" t="n">
        <v>0.33</v>
      </c>
      <c r="I475" t="n">
        <v>21</v>
      </c>
      <c r="J475" t="n">
        <v>161.97</v>
      </c>
      <c r="K475" t="n">
        <v>50.28</v>
      </c>
      <c r="L475" t="n">
        <v>3</v>
      </c>
      <c r="M475" t="n">
        <v>19</v>
      </c>
      <c r="N475" t="n">
        <v>28.69</v>
      </c>
      <c r="O475" t="n">
        <v>20210.21</v>
      </c>
      <c r="P475" t="n">
        <v>83.15000000000001</v>
      </c>
      <c r="Q475" t="n">
        <v>605.86</v>
      </c>
      <c r="R475" t="n">
        <v>36.39</v>
      </c>
      <c r="S475" t="n">
        <v>21.88</v>
      </c>
      <c r="T475" t="n">
        <v>6167.71</v>
      </c>
      <c r="U475" t="n">
        <v>0.6</v>
      </c>
      <c r="V475" t="n">
        <v>0.83</v>
      </c>
      <c r="W475" t="n">
        <v>1.02</v>
      </c>
      <c r="X475" t="n">
        <v>0.39</v>
      </c>
      <c r="Y475" t="n">
        <v>1</v>
      </c>
      <c r="Z475" t="n">
        <v>10</v>
      </c>
    </row>
    <row r="476">
      <c r="A476" t="n">
        <v>9</v>
      </c>
      <c r="B476" t="n">
        <v>80</v>
      </c>
      <c r="C476" t="inlineStr">
        <is>
          <t xml:space="preserve">CONCLUIDO	</t>
        </is>
      </c>
      <c r="D476" t="n">
        <v>9.611800000000001</v>
      </c>
      <c r="E476" t="n">
        <v>10.4</v>
      </c>
      <c r="F476" t="n">
        <v>7.43</v>
      </c>
      <c r="G476" t="n">
        <v>22.3</v>
      </c>
      <c r="H476" t="n">
        <v>0.35</v>
      </c>
      <c r="I476" t="n">
        <v>20</v>
      </c>
      <c r="J476" t="n">
        <v>162.33</v>
      </c>
      <c r="K476" t="n">
        <v>50.28</v>
      </c>
      <c r="L476" t="n">
        <v>3.25</v>
      </c>
      <c r="M476" t="n">
        <v>18</v>
      </c>
      <c r="N476" t="n">
        <v>28.8</v>
      </c>
      <c r="O476" t="n">
        <v>20254.26</v>
      </c>
      <c r="P476" t="n">
        <v>82.18000000000001</v>
      </c>
      <c r="Q476" t="n">
        <v>605.88</v>
      </c>
      <c r="R476" t="n">
        <v>35.63</v>
      </c>
      <c r="S476" t="n">
        <v>21.88</v>
      </c>
      <c r="T476" t="n">
        <v>5793.65</v>
      </c>
      <c r="U476" t="n">
        <v>0.61</v>
      </c>
      <c r="V476" t="n">
        <v>0.83</v>
      </c>
      <c r="W476" t="n">
        <v>1.03</v>
      </c>
      <c r="X476" t="n">
        <v>0.38</v>
      </c>
      <c r="Y476" t="n">
        <v>1</v>
      </c>
      <c r="Z476" t="n">
        <v>10</v>
      </c>
    </row>
    <row r="477">
      <c r="A477" t="n">
        <v>10</v>
      </c>
      <c r="B477" t="n">
        <v>80</v>
      </c>
      <c r="C477" t="inlineStr">
        <is>
          <t xml:space="preserve">CONCLUIDO	</t>
        </is>
      </c>
      <c r="D477" t="n">
        <v>9.7056</v>
      </c>
      <c r="E477" t="n">
        <v>10.3</v>
      </c>
      <c r="F477" t="n">
        <v>7.4</v>
      </c>
      <c r="G477" t="n">
        <v>24.66</v>
      </c>
      <c r="H477" t="n">
        <v>0.38</v>
      </c>
      <c r="I477" t="n">
        <v>18</v>
      </c>
      <c r="J477" t="n">
        <v>162.68</v>
      </c>
      <c r="K477" t="n">
        <v>50.28</v>
      </c>
      <c r="L477" t="n">
        <v>3.5</v>
      </c>
      <c r="M477" t="n">
        <v>16</v>
      </c>
      <c r="N477" t="n">
        <v>28.9</v>
      </c>
      <c r="O477" t="n">
        <v>20298.34</v>
      </c>
      <c r="P477" t="n">
        <v>80.84</v>
      </c>
      <c r="Q477" t="n">
        <v>605.9400000000001</v>
      </c>
      <c r="R477" t="n">
        <v>34.79</v>
      </c>
      <c r="S477" t="n">
        <v>21.88</v>
      </c>
      <c r="T477" t="n">
        <v>5381.46</v>
      </c>
      <c r="U477" t="n">
        <v>0.63</v>
      </c>
      <c r="V477" t="n">
        <v>0.84</v>
      </c>
      <c r="W477" t="n">
        <v>1.02</v>
      </c>
      <c r="X477" t="n">
        <v>0.34</v>
      </c>
      <c r="Y477" t="n">
        <v>1</v>
      </c>
      <c r="Z477" t="n">
        <v>10</v>
      </c>
    </row>
    <row r="478">
      <c r="A478" t="n">
        <v>11</v>
      </c>
      <c r="B478" t="n">
        <v>80</v>
      </c>
      <c r="C478" t="inlineStr">
        <is>
          <t xml:space="preserve">CONCLUIDO	</t>
        </is>
      </c>
      <c r="D478" t="n">
        <v>9.762700000000001</v>
      </c>
      <c r="E478" t="n">
        <v>10.24</v>
      </c>
      <c r="F478" t="n">
        <v>7.37</v>
      </c>
      <c r="G478" t="n">
        <v>26.01</v>
      </c>
      <c r="H478" t="n">
        <v>0.41</v>
      </c>
      <c r="I478" t="n">
        <v>17</v>
      </c>
      <c r="J478" t="n">
        <v>163.04</v>
      </c>
      <c r="K478" t="n">
        <v>50.28</v>
      </c>
      <c r="L478" t="n">
        <v>3.75</v>
      </c>
      <c r="M478" t="n">
        <v>15</v>
      </c>
      <c r="N478" t="n">
        <v>29.01</v>
      </c>
      <c r="O478" t="n">
        <v>20342.46</v>
      </c>
      <c r="P478" t="n">
        <v>79.98999999999999</v>
      </c>
      <c r="Q478" t="n">
        <v>605.84</v>
      </c>
      <c r="R478" t="n">
        <v>33.89</v>
      </c>
      <c r="S478" t="n">
        <v>21.88</v>
      </c>
      <c r="T478" t="n">
        <v>4936.56</v>
      </c>
      <c r="U478" t="n">
        <v>0.65</v>
      </c>
      <c r="V478" t="n">
        <v>0.84</v>
      </c>
      <c r="W478" t="n">
        <v>1.02</v>
      </c>
      <c r="X478" t="n">
        <v>0.31</v>
      </c>
      <c r="Y478" t="n">
        <v>1</v>
      </c>
      <c r="Z478" t="n">
        <v>10</v>
      </c>
    </row>
    <row r="479">
      <c r="A479" t="n">
        <v>12</v>
      </c>
      <c r="B479" t="n">
        <v>80</v>
      </c>
      <c r="C479" t="inlineStr">
        <is>
          <t xml:space="preserve">CONCLUIDO	</t>
        </is>
      </c>
      <c r="D479" t="n">
        <v>9.841200000000001</v>
      </c>
      <c r="E479" t="n">
        <v>10.16</v>
      </c>
      <c r="F479" t="n">
        <v>7.35</v>
      </c>
      <c r="G479" t="n">
        <v>29.41</v>
      </c>
      <c r="H479" t="n">
        <v>0.43</v>
      </c>
      <c r="I479" t="n">
        <v>15</v>
      </c>
      <c r="J479" t="n">
        <v>163.4</v>
      </c>
      <c r="K479" t="n">
        <v>50.28</v>
      </c>
      <c r="L479" t="n">
        <v>4</v>
      </c>
      <c r="M479" t="n">
        <v>13</v>
      </c>
      <c r="N479" t="n">
        <v>29.12</v>
      </c>
      <c r="O479" t="n">
        <v>20386.62</v>
      </c>
      <c r="P479" t="n">
        <v>78.2</v>
      </c>
      <c r="Q479" t="n">
        <v>605.9299999999999</v>
      </c>
      <c r="R479" t="n">
        <v>33.37</v>
      </c>
      <c r="S479" t="n">
        <v>21.88</v>
      </c>
      <c r="T479" t="n">
        <v>4687.25</v>
      </c>
      <c r="U479" t="n">
        <v>0.66</v>
      </c>
      <c r="V479" t="n">
        <v>0.84</v>
      </c>
      <c r="W479" t="n">
        <v>1.01</v>
      </c>
      <c r="X479" t="n">
        <v>0.3</v>
      </c>
      <c r="Y479" t="n">
        <v>1</v>
      </c>
      <c r="Z479" t="n">
        <v>10</v>
      </c>
    </row>
    <row r="480">
      <c r="A480" t="n">
        <v>13</v>
      </c>
      <c r="B480" t="n">
        <v>80</v>
      </c>
      <c r="C480" t="inlineStr">
        <is>
          <t xml:space="preserve">CONCLUIDO	</t>
        </is>
      </c>
      <c r="D480" t="n">
        <v>9.913500000000001</v>
      </c>
      <c r="E480" t="n">
        <v>10.09</v>
      </c>
      <c r="F480" t="n">
        <v>7.31</v>
      </c>
      <c r="G480" t="n">
        <v>31.34</v>
      </c>
      <c r="H480" t="n">
        <v>0.46</v>
      </c>
      <c r="I480" t="n">
        <v>14</v>
      </c>
      <c r="J480" t="n">
        <v>163.76</v>
      </c>
      <c r="K480" t="n">
        <v>50.28</v>
      </c>
      <c r="L480" t="n">
        <v>4.25</v>
      </c>
      <c r="M480" t="n">
        <v>12</v>
      </c>
      <c r="N480" t="n">
        <v>29.23</v>
      </c>
      <c r="O480" t="n">
        <v>20430.81</v>
      </c>
      <c r="P480" t="n">
        <v>77.02</v>
      </c>
      <c r="Q480" t="n">
        <v>605.87</v>
      </c>
      <c r="R480" t="n">
        <v>32.09</v>
      </c>
      <c r="S480" t="n">
        <v>21.88</v>
      </c>
      <c r="T480" t="n">
        <v>4050.1</v>
      </c>
      <c r="U480" t="n">
        <v>0.68</v>
      </c>
      <c r="V480" t="n">
        <v>0.85</v>
      </c>
      <c r="W480" t="n">
        <v>1.01</v>
      </c>
      <c r="X480" t="n">
        <v>0.25</v>
      </c>
      <c r="Y480" t="n">
        <v>1</v>
      </c>
      <c r="Z480" t="n">
        <v>10</v>
      </c>
    </row>
    <row r="481">
      <c r="A481" t="n">
        <v>14</v>
      </c>
      <c r="B481" t="n">
        <v>80</v>
      </c>
      <c r="C481" t="inlineStr">
        <is>
          <t xml:space="preserve">CONCLUIDO	</t>
        </is>
      </c>
      <c r="D481" t="n">
        <v>9.902900000000001</v>
      </c>
      <c r="E481" t="n">
        <v>10.1</v>
      </c>
      <c r="F481" t="n">
        <v>7.32</v>
      </c>
      <c r="G481" t="n">
        <v>31.38</v>
      </c>
      <c r="H481" t="n">
        <v>0.49</v>
      </c>
      <c r="I481" t="n">
        <v>14</v>
      </c>
      <c r="J481" t="n">
        <v>164.12</v>
      </c>
      <c r="K481" t="n">
        <v>50.28</v>
      </c>
      <c r="L481" t="n">
        <v>4.5</v>
      </c>
      <c r="M481" t="n">
        <v>12</v>
      </c>
      <c r="N481" t="n">
        <v>29.34</v>
      </c>
      <c r="O481" t="n">
        <v>20475.04</v>
      </c>
      <c r="P481" t="n">
        <v>76</v>
      </c>
      <c r="Q481" t="n">
        <v>605.84</v>
      </c>
      <c r="R481" t="n">
        <v>32.35</v>
      </c>
      <c r="S481" t="n">
        <v>21.88</v>
      </c>
      <c r="T481" t="n">
        <v>4181.72</v>
      </c>
      <c r="U481" t="n">
        <v>0.68</v>
      </c>
      <c r="V481" t="n">
        <v>0.84</v>
      </c>
      <c r="W481" t="n">
        <v>1.01</v>
      </c>
      <c r="X481" t="n">
        <v>0.26</v>
      </c>
      <c r="Y481" t="n">
        <v>1</v>
      </c>
      <c r="Z481" t="n">
        <v>10</v>
      </c>
    </row>
    <row r="482">
      <c r="A482" t="n">
        <v>15</v>
      </c>
      <c r="B482" t="n">
        <v>80</v>
      </c>
      <c r="C482" t="inlineStr">
        <is>
          <t xml:space="preserve">CONCLUIDO	</t>
        </is>
      </c>
      <c r="D482" t="n">
        <v>9.9483</v>
      </c>
      <c r="E482" t="n">
        <v>10.05</v>
      </c>
      <c r="F482" t="n">
        <v>7.31</v>
      </c>
      <c r="G482" t="n">
        <v>33.73</v>
      </c>
      <c r="H482" t="n">
        <v>0.51</v>
      </c>
      <c r="I482" t="n">
        <v>13</v>
      </c>
      <c r="J482" t="n">
        <v>164.48</v>
      </c>
      <c r="K482" t="n">
        <v>50.28</v>
      </c>
      <c r="L482" t="n">
        <v>4.75</v>
      </c>
      <c r="M482" t="n">
        <v>11</v>
      </c>
      <c r="N482" t="n">
        <v>29.45</v>
      </c>
      <c r="O482" t="n">
        <v>20519.3</v>
      </c>
      <c r="P482" t="n">
        <v>75.81</v>
      </c>
      <c r="Q482" t="n">
        <v>605.84</v>
      </c>
      <c r="R482" t="n">
        <v>32.03</v>
      </c>
      <c r="S482" t="n">
        <v>21.88</v>
      </c>
      <c r="T482" t="n">
        <v>4026.11</v>
      </c>
      <c r="U482" t="n">
        <v>0.68</v>
      </c>
      <c r="V482" t="n">
        <v>0.85</v>
      </c>
      <c r="W482" t="n">
        <v>1.01</v>
      </c>
      <c r="X482" t="n">
        <v>0.25</v>
      </c>
      <c r="Y482" t="n">
        <v>1</v>
      </c>
      <c r="Z482" t="n">
        <v>10</v>
      </c>
    </row>
    <row r="483">
      <c r="A483" t="n">
        <v>16</v>
      </c>
      <c r="B483" t="n">
        <v>80</v>
      </c>
      <c r="C483" t="inlineStr">
        <is>
          <t xml:space="preserve">CONCLUIDO	</t>
        </is>
      </c>
      <c r="D483" t="n">
        <v>10.0056</v>
      </c>
      <c r="E483" t="n">
        <v>9.99</v>
      </c>
      <c r="F483" t="n">
        <v>7.28</v>
      </c>
      <c r="G483" t="n">
        <v>36.42</v>
      </c>
      <c r="H483" t="n">
        <v>0.54</v>
      </c>
      <c r="I483" t="n">
        <v>12</v>
      </c>
      <c r="J483" t="n">
        <v>164.83</v>
      </c>
      <c r="K483" t="n">
        <v>50.28</v>
      </c>
      <c r="L483" t="n">
        <v>5</v>
      </c>
      <c r="M483" t="n">
        <v>10</v>
      </c>
      <c r="N483" t="n">
        <v>29.55</v>
      </c>
      <c r="O483" t="n">
        <v>20563.61</v>
      </c>
      <c r="P483" t="n">
        <v>74.09999999999999</v>
      </c>
      <c r="Q483" t="n">
        <v>605.84</v>
      </c>
      <c r="R483" t="n">
        <v>31.14</v>
      </c>
      <c r="S483" t="n">
        <v>21.88</v>
      </c>
      <c r="T483" t="n">
        <v>3588.59</v>
      </c>
      <c r="U483" t="n">
        <v>0.7</v>
      </c>
      <c r="V483" t="n">
        <v>0.85</v>
      </c>
      <c r="W483" t="n">
        <v>1.01</v>
      </c>
      <c r="X483" t="n">
        <v>0.23</v>
      </c>
      <c r="Y483" t="n">
        <v>1</v>
      </c>
      <c r="Z483" t="n">
        <v>10</v>
      </c>
    </row>
    <row r="484">
      <c r="A484" t="n">
        <v>17</v>
      </c>
      <c r="B484" t="n">
        <v>80</v>
      </c>
      <c r="C484" t="inlineStr">
        <is>
          <t xml:space="preserve">CONCLUIDO	</t>
        </is>
      </c>
      <c r="D484" t="n">
        <v>10.0758</v>
      </c>
      <c r="E484" t="n">
        <v>9.92</v>
      </c>
      <c r="F484" t="n">
        <v>7.25</v>
      </c>
      <c r="G484" t="n">
        <v>39.52</v>
      </c>
      <c r="H484" t="n">
        <v>0.5600000000000001</v>
      </c>
      <c r="I484" t="n">
        <v>11</v>
      </c>
      <c r="J484" t="n">
        <v>165.19</v>
      </c>
      <c r="K484" t="n">
        <v>50.28</v>
      </c>
      <c r="L484" t="n">
        <v>5.25</v>
      </c>
      <c r="M484" t="n">
        <v>9</v>
      </c>
      <c r="N484" t="n">
        <v>29.66</v>
      </c>
      <c r="O484" t="n">
        <v>20607.95</v>
      </c>
      <c r="P484" t="n">
        <v>72.90000000000001</v>
      </c>
      <c r="Q484" t="n">
        <v>605.89</v>
      </c>
      <c r="R484" t="n">
        <v>30.05</v>
      </c>
      <c r="S484" t="n">
        <v>21.88</v>
      </c>
      <c r="T484" t="n">
        <v>3046.39</v>
      </c>
      <c r="U484" t="n">
        <v>0.73</v>
      </c>
      <c r="V484" t="n">
        <v>0.85</v>
      </c>
      <c r="W484" t="n">
        <v>1</v>
      </c>
      <c r="X484" t="n">
        <v>0.19</v>
      </c>
      <c r="Y484" t="n">
        <v>1</v>
      </c>
      <c r="Z484" t="n">
        <v>10</v>
      </c>
    </row>
    <row r="485">
      <c r="A485" t="n">
        <v>18</v>
      </c>
      <c r="B485" t="n">
        <v>80</v>
      </c>
      <c r="C485" t="inlineStr">
        <is>
          <t xml:space="preserve">CONCLUIDO	</t>
        </is>
      </c>
      <c r="D485" t="n">
        <v>10.0587</v>
      </c>
      <c r="E485" t="n">
        <v>9.94</v>
      </c>
      <c r="F485" t="n">
        <v>7.26</v>
      </c>
      <c r="G485" t="n">
        <v>39.62</v>
      </c>
      <c r="H485" t="n">
        <v>0.59</v>
      </c>
      <c r="I485" t="n">
        <v>11</v>
      </c>
      <c r="J485" t="n">
        <v>165.55</v>
      </c>
      <c r="K485" t="n">
        <v>50.28</v>
      </c>
      <c r="L485" t="n">
        <v>5.5</v>
      </c>
      <c r="M485" t="n">
        <v>9</v>
      </c>
      <c r="N485" t="n">
        <v>29.77</v>
      </c>
      <c r="O485" t="n">
        <v>20652.33</v>
      </c>
      <c r="P485" t="n">
        <v>71.62</v>
      </c>
      <c r="Q485" t="n">
        <v>605.86</v>
      </c>
      <c r="R485" t="n">
        <v>30.52</v>
      </c>
      <c r="S485" t="n">
        <v>21.88</v>
      </c>
      <c r="T485" t="n">
        <v>3283.25</v>
      </c>
      <c r="U485" t="n">
        <v>0.72</v>
      </c>
      <c r="V485" t="n">
        <v>0.85</v>
      </c>
      <c r="W485" t="n">
        <v>1.01</v>
      </c>
      <c r="X485" t="n">
        <v>0.2</v>
      </c>
      <c r="Y485" t="n">
        <v>1</v>
      </c>
      <c r="Z485" t="n">
        <v>10</v>
      </c>
    </row>
    <row r="486">
      <c r="A486" t="n">
        <v>19</v>
      </c>
      <c r="B486" t="n">
        <v>80</v>
      </c>
      <c r="C486" t="inlineStr">
        <is>
          <t xml:space="preserve">CONCLUIDO	</t>
        </is>
      </c>
      <c r="D486" t="n">
        <v>10.1223</v>
      </c>
      <c r="E486" t="n">
        <v>9.880000000000001</v>
      </c>
      <c r="F486" t="n">
        <v>7.23</v>
      </c>
      <c r="G486" t="n">
        <v>43.39</v>
      </c>
      <c r="H486" t="n">
        <v>0.61</v>
      </c>
      <c r="I486" t="n">
        <v>10</v>
      </c>
      <c r="J486" t="n">
        <v>165.91</v>
      </c>
      <c r="K486" t="n">
        <v>50.28</v>
      </c>
      <c r="L486" t="n">
        <v>5.75</v>
      </c>
      <c r="M486" t="n">
        <v>8</v>
      </c>
      <c r="N486" t="n">
        <v>29.88</v>
      </c>
      <c r="O486" t="n">
        <v>20696.74</v>
      </c>
      <c r="P486" t="n">
        <v>70.48999999999999</v>
      </c>
      <c r="Q486" t="n">
        <v>605.85</v>
      </c>
      <c r="R486" t="n">
        <v>29.54</v>
      </c>
      <c r="S486" t="n">
        <v>21.88</v>
      </c>
      <c r="T486" t="n">
        <v>2798.76</v>
      </c>
      <c r="U486" t="n">
        <v>0.74</v>
      </c>
      <c r="V486" t="n">
        <v>0.86</v>
      </c>
      <c r="W486" t="n">
        <v>1.01</v>
      </c>
      <c r="X486" t="n">
        <v>0.17</v>
      </c>
      <c r="Y486" t="n">
        <v>1</v>
      </c>
      <c r="Z486" t="n">
        <v>10</v>
      </c>
    </row>
    <row r="487">
      <c r="A487" t="n">
        <v>20</v>
      </c>
      <c r="B487" t="n">
        <v>80</v>
      </c>
      <c r="C487" t="inlineStr">
        <is>
          <t xml:space="preserve">CONCLUIDO	</t>
        </is>
      </c>
      <c r="D487" t="n">
        <v>10.1143</v>
      </c>
      <c r="E487" t="n">
        <v>9.890000000000001</v>
      </c>
      <c r="F487" t="n">
        <v>7.24</v>
      </c>
      <c r="G487" t="n">
        <v>43.44</v>
      </c>
      <c r="H487" t="n">
        <v>0.64</v>
      </c>
      <c r="I487" t="n">
        <v>10</v>
      </c>
      <c r="J487" t="n">
        <v>166.27</v>
      </c>
      <c r="K487" t="n">
        <v>50.28</v>
      </c>
      <c r="L487" t="n">
        <v>6</v>
      </c>
      <c r="M487" t="n">
        <v>5</v>
      </c>
      <c r="N487" t="n">
        <v>29.99</v>
      </c>
      <c r="O487" t="n">
        <v>20741.2</v>
      </c>
      <c r="P487" t="n">
        <v>69.59</v>
      </c>
      <c r="Q487" t="n">
        <v>605.85</v>
      </c>
      <c r="R487" t="n">
        <v>29.72</v>
      </c>
      <c r="S487" t="n">
        <v>21.88</v>
      </c>
      <c r="T487" t="n">
        <v>2889.08</v>
      </c>
      <c r="U487" t="n">
        <v>0.74</v>
      </c>
      <c r="V487" t="n">
        <v>0.85</v>
      </c>
      <c r="W487" t="n">
        <v>1.01</v>
      </c>
      <c r="X487" t="n">
        <v>0.18</v>
      </c>
      <c r="Y487" t="n">
        <v>1</v>
      </c>
      <c r="Z487" t="n">
        <v>10</v>
      </c>
    </row>
    <row r="488">
      <c r="A488" t="n">
        <v>21</v>
      </c>
      <c r="B488" t="n">
        <v>80</v>
      </c>
      <c r="C488" t="inlineStr">
        <is>
          <t xml:space="preserve">CONCLUIDO	</t>
        </is>
      </c>
      <c r="D488" t="n">
        <v>10.1163</v>
      </c>
      <c r="E488" t="n">
        <v>9.880000000000001</v>
      </c>
      <c r="F488" t="n">
        <v>7.24</v>
      </c>
      <c r="G488" t="n">
        <v>43.43</v>
      </c>
      <c r="H488" t="n">
        <v>0.66</v>
      </c>
      <c r="I488" t="n">
        <v>10</v>
      </c>
      <c r="J488" t="n">
        <v>166.64</v>
      </c>
      <c r="K488" t="n">
        <v>50.28</v>
      </c>
      <c r="L488" t="n">
        <v>6.25</v>
      </c>
      <c r="M488" t="n">
        <v>4</v>
      </c>
      <c r="N488" t="n">
        <v>30.11</v>
      </c>
      <c r="O488" t="n">
        <v>20785.69</v>
      </c>
      <c r="P488" t="n">
        <v>68.97</v>
      </c>
      <c r="Q488" t="n">
        <v>605.84</v>
      </c>
      <c r="R488" t="n">
        <v>29.59</v>
      </c>
      <c r="S488" t="n">
        <v>21.88</v>
      </c>
      <c r="T488" t="n">
        <v>2820.64</v>
      </c>
      <c r="U488" t="n">
        <v>0.74</v>
      </c>
      <c r="V488" t="n">
        <v>0.85</v>
      </c>
      <c r="W488" t="n">
        <v>1.01</v>
      </c>
      <c r="X488" t="n">
        <v>0.18</v>
      </c>
      <c r="Y488" t="n">
        <v>1</v>
      </c>
      <c r="Z488" t="n">
        <v>10</v>
      </c>
    </row>
    <row r="489">
      <c r="A489" t="n">
        <v>22</v>
      </c>
      <c r="B489" t="n">
        <v>80</v>
      </c>
      <c r="C489" t="inlineStr">
        <is>
          <t xml:space="preserve">CONCLUIDO	</t>
        </is>
      </c>
      <c r="D489" t="n">
        <v>10.1615</v>
      </c>
      <c r="E489" t="n">
        <v>9.84</v>
      </c>
      <c r="F489" t="n">
        <v>7.23</v>
      </c>
      <c r="G489" t="n">
        <v>48.18</v>
      </c>
      <c r="H489" t="n">
        <v>0.6899999999999999</v>
      </c>
      <c r="I489" t="n">
        <v>9</v>
      </c>
      <c r="J489" t="n">
        <v>167</v>
      </c>
      <c r="K489" t="n">
        <v>50.28</v>
      </c>
      <c r="L489" t="n">
        <v>6.5</v>
      </c>
      <c r="M489" t="n">
        <v>2</v>
      </c>
      <c r="N489" t="n">
        <v>30.22</v>
      </c>
      <c r="O489" t="n">
        <v>20830.22</v>
      </c>
      <c r="P489" t="n">
        <v>68.53</v>
      </c>
      <c r="Q489" t="n">
        <v>605.84</v>
      </c>
      <c r="R489" t="n">
        <v>29.22</v>
      </c>
      <c r="S489" t="n">
        <v>21.88</v>
      </c>
      <c r="T489" t="n">
        <v>2641.85</v>
      </c>
      <c r="U489" t="n">
        <v>0.75</v>
      </c>
      <c r="V489" t="n">
        <v>0.86</v>
      </c>
      <c r="W489" t="n">
        <v>1.01</v>
      </c>
      <c r="X489" t="n">
        <v>0.17</v>
      </c>
      <c r="Y489" t="n">
        <v>1</v>
      </c>
      <c r="Z489" t="n">
        <v>10</v>
      </c>
    </row>
    <row r="490">
      <c r="A490" t="n">
        <v>23</v>
      </c>
      <c r="B490" t="n">
        <v>80</v>
      </c>
      <c r="C490" t="inlineStr">
        <is>
          <t xml:space="preserve">CONCLUIDO	</t>
        </is>
      </c>
      <c r="D490" t="n">
        <v>10.1569</v>
      </c>
      <c r="E490" t="n">
        <v>9.85</v>
      </c>
      <c r="F490" t="n">
        <v>7.23</v>
      </c>
      <c r="G490" t="n">
        <v>48.21</v>
      </c>
      <c r="H490" t="n">
        <v>0.71</v>
      </c>
      <c r="I490" t="n">
        <v>9</v>
      </c>
      <c r="J490" t="n">
        <v>167.36</v>
      </c>
      <c r="K490" t="n">
        <v>50.28</v>
      </c>
      <c r="L490" t="n">
        <v>6.75</v>
      </c>
      <c r="M490" t="n">
        <v>1</v>
      </c>
      <c r="N490" t="n">
        <v>30.33</v>
      </c>
      <c r="O490" t="n">
        <v>20874.78</v>
      </c>
      <c r="P490" t="n">
        <v>68.51000000000001</v>
      </c>
      <c r="Q490" t="n">
        <v>605.84</v>
      </c>
      <c r="R490" t="n">
        <v>29.29</v>
      </c>
      <c r="S490" t="n">
        <v>21.88</v>
      </c>
      <c r="T490" t="n">
        <v>2674.47</v>
      </c>
      <c r="U490" t="n">
        <v>0.75</v>
      </c>
      <c r="V490" t="n">
        <v>0.86</v>
      </c>
      <c r="W490" t="n">
        <v>1.01</v>
      </c>
      <c r="X490" t="n">
        <v>0.17</v>
      </c>
      <c r="Y490" t="n">
        <v>1</v>
      </c>
      <c r="Z490" t="n">
        <v>10</v>
      </c>
    </row>
    <row r="491">
      <c r="A491" t="n">
        <v>24</v>
      </c>
      <c r="B491" t="n">
        <v>80</v>
      </c>
      <c r="C491" t="inlineStr">
        <is>
          <t xml:space="preserve">CONCLUIDO	</t>
        </is>
      </c>
      <c r="D491" t="n">
        <v>10.1554</v>
      </c>
      <c r="E491" t="n">
        <v>9.85</v>
      </c>
      <c r="F491" t="n">
        <v>7.23</v>
      </c>
      <c r="G491" t="n">
        <v>48.22</v>
      </c>
      <c r="H491" t="n">
        <v>0.74</v>
      </c>
      <c r="I491" t="n">
        <v>9</v>
      </c>
      <c r="J491" t="n">
        <v>167.72</v>
      </c>
      <c r="K491" t="n">
        <v>50.28</v>
      </c>
      <c r="L491" t="n">
        <v>7</v>
      </c>
      <c r="M491" t="n">
        <v>0</v>
      </c>
      <c r="N491" t="n">
        <v>30.44</v>
      </c>
      <c r="O491" t="n">
        <v>20919.39</v>
      </c>
      <c r="P491" t="n">
        <v>68.67</v>
      </c>
      <c r="Q491" t="n">
        <v>605.84</v>
      </c>
      <c r="R491" t="n">
        <v>29.26</v>
      </c>
      <c r="S491" t="n">
        <v>21.88</v>
      </c>
      <c r="T491" t="n">
        <v>2663.19</v>
      </c>
      <c r="U491" t="n">
        <v>0.75</v>
      </c>
      <c r="V491" t="n">
        <v>0.86</v>
      </c>
      <c r="W491" t="n">
        <v>1.01</v>
      </c>
      <c r="X491" t="n">
        <v>0.17</v>
      </c>
      <c r="Y491" t="n">
        <v>1</v>
      </c>
      <c r="Z491" t="n">
        <v>10</v>
      </c>
    </row>
    <row r="492">
      <c r="A492" t="n">
        <v>0</v>
      </c>
      <c r="B492" t="n">
        <v>115</v>
      </c>
      <c r="C492" t="inlineStr">
        <is>
          <t xml:space="preserve">CONCLUIDO	</t>
        </is>
      </c>
      <c r="D492" t="n">
        <v>6.2175</v>
      </c>
      <c r="E492" t="n">
        <v>16.08</v>
      </c>
      <c r="F492" t="n">
        <v>9.08</v>
      </c>
      <c r="G492" t="n">
        <v>5.5</v>
      </c>
      <c r="H492" t="n">
        <v>0.08</v>
      </c>
      <c r="I492" t="n">
        <v>99</v>
      </c>
      <c r="J492" t="n">
        <v>222.93</v>
      </c>
      <c r="K492" t="n">
        <v>56.94</v>
      </c>
      <c r="L492" t="n">
        <v>1</v>
      </c>
      <c r="M492" t="n">
        <v>97</v>
      </c>
      <c r="N492" t="n">
        <v>49.99</v>
      </c>
      <c r="O492" t="n">
        <v>27728.69</v>
      </c>
      <c r="P492" t="n">
        <v>136.79</v>
      </c>
      <c r="Q492" t="n">
        <v>606.27</v>
      </c>
      <c r="R492" t="n">
        <v>87.05</v>
      </c>
      <c r="S492" t="n">
        <v>21.88</v>
      </c>
      <c r="T492" t="n">
        <v>31105.68</v>
      </c>
      <c r="U492" t="n">
        <v>0.25</v>
      </c>
      <c r="V492" t="n">
        <v>0.68</v>
      </c>
      <c r="W492" t="n">
        <v>1.15</v>
      </c>
      <c r="X492" t="n">
        <v>2.02</v>
      </c>
      <c r="Y492" t="n">
        <v>1</v>
      </c>
      <c r="Z492" t="n">
        <v>10</v>
      </c>
    </row>
    <row r="493">
      <c r="A493" t="n">
        <v>1</v>
      </c>
      <c r="B493" t="n">
        <v>115</v>
      </c>
      <c r="C493" t="inlineStr">
        <is>
          <t xml:space="preserve">CONCLUIDO	</t>
        </is>
      </c>
      <c r="D493" t="n">
        <v>6.8839</v>
      </c>
      <c r="E493" t="n">
        <v>14.53</v>
      </c>
      <c r="F493" t="n">
        <v>8.57</v>
      </c>
      <c r="G493" t="n">
        <v>6.86</v>
      </c>
      <c r="H493" t="n">
        <v>0.1</v>
      </c>
      <c r="I493" t="n">
        <v>75</v>
      </c>
      <c r="J493" t="n">
        <v>223.35</v>
      </c>
      <c r="K493" t="n">
        <v>56.94</v>
      </c>
      <c r="L493" t="n">
        <v>1.25</v>
      </c>
      <c r="M493" t="n">
        <v>73</v>
      </c>
      <c r="N493" t="n">
        <v>50.15</v>
      </c>
      <c r="O493" t="n">
        <v>27780.03</v>
      </c>
      <c r="P493" t="n">
        <v>128.63</v>
      </c>
      <c r="Q493" t="n">
        <v>605.9299999999999</v>
      </c>
      <c r="R493" t="n">
        <v>71.23999999999999</v>
      </c>
      <c r="S493" t="n">
        <v>21.88</v>
      </c>
      <c r="T493" t="n">
        <v>23324.14</v>
      </c>
      <c r="U493" t="n">
        <v>0.31</v>
      </c>
      <c r="V493" t="n">
        <v>0.72</v>
      </c>
      <c r="W493" t="n">
        <v>1.11</v>
      </c>
      <c r="X493" t="n">
        <v>1.51</v>
      </c>
      <c r="Y493" t="n">
        <v>1</v>
      </c>
      <c r="Z493" t="n">
        <v>10</v>
      </c>
    </row>
    <row r="494">
      <c r="A494" t="n">
        <v>2</v>
      </c>
      <c r="B494" t="n">
        <v>115</v>
      </c>
      <c r="C494" t="inlineStr">
        <is>
          <t xml:space="preserve">CONCLUIDO	</t>
        </is>
      </c>
      <c r="D494" t="n">
        <v>7.371</v>
      </c>
      <c r="E494" t="n">
        <v>13.57</v>
      </c>
      <c r="F494" t="n">
        <v>8.27</v>
      </c>
      <c r="G494" t="n">
        <v>8.27</v>
      </c>
      <c r="H494" t="n">
        <v>0.12</v>
      </c>
      <c r="I494" t="n">
        <v>60</v>
      </c>
      <c r="J494" t="n">
        <v>223.76</v>
      </c>
      <c r="K494" t="n">
        <v>56.94</v>
      </c>
      <c r="L494" t="n">
        <v>1.5</v>
      </c>
      <c r="M494" t="n">
        <v>58</v>
      </c>
      <c r="N494" t="n">
        <v>50.32</v>
      </c>
      <c r="O494" t="n">
        <v>27831.42</v>
      </c>
      <c r="P494" t="n">
        <v>123.58</v>
      </c>
      <c r="Q494" t="n">
        <v>605.88</v>
      </c>
      <c r="R494" t="n">
        <v>62</v>
      </c>
      <c r="S494" t="n">
        <v>21.88</v>
      </c>
      <c r="T494" t="n">
        <v>18778.09</v>
      </c>
      <c r="U494" t="n">
        <v>0.35</v>
      </c>
      <c r="V494" t="n">
        <v>0.75</v>
      </c>
      <c r="W494" t="n">
        <v>1.09</v>
      </c>
      <c r="X494" t="n">
        <v>1.21</v>
      </c>
      <c r="Y494" t="n">
        <v>1</v>
      </c>
      <c r="Z494" t="n">
        <v>10</v>
      </c>
    </row>
    <row r="495">
      <c r="A495" t="n">
        <v>3</v>
      </c>
      <c r="B495" t="n">
        <v>115</v>
      </c>
      <c r="C495" t="inlineStr">
        <is>
          <t xml:space="preserve">CONCLUIDO	</t>
        </is>
      </c>
      <c r="D495" t="n">
        <v>7.7474</v>
      </c>
      <c r="E495" t="n">
        <v>12.91</v>
      </c>
      <c r="F495" t="n">
        <v>8.050000000000001</v>
      </c>
      <c r="G495" t="n">
        <v>9.66</v>
      </c>
      <c r="H495" t="n">
        <v>0.14</v>
      </c>
      <c r="I495" t="n">
        <v>50</v>
      </c>
      <c r="J495" t="n">
        <v>224.18</v>
      </c>
      <c r="K495" t="n">
        <v>56.94</v>
      </c>
      <c r="L495" t="n">
        <v>1.75</v>
      </c>
      <c r="M495" t="n">
        <v>48</v>
      </c>
      <c r="N495" t="n">
        <v>50.49</v>
      </c>
      <c r="O495" t="n">
        <v>27882.87</v>
      </c>
      <c r="P495" t="n">
        <v>119.77</v>
      </c>
      <c r="Q495" t="n">
        <v>605.97</v>
      </c>
      <c r="R495" t="n">
        <v>55.16</v>
      </c>
      <c r="S495" t="n">
        <v>21.88</v>
      </c>
      <c r="T495" t="n">
        <v>15407.28</v>
      </c>
      <c r="U495" t="n">
        <v>0.4</v>
      </c>
      <c r="V495" t="n">
        <v>0.77</v>
      </c>
      <c r="W495" t="n">
        <v>1.07</v>
      </c>
      <c r="X495" t="n">
        <v>0.99</v>
      </c>
      <c r="Y495" t="n">
        <v>1</v>
      </c>
      <c r="Z495" t="n">
        <v>10</v>
      </c>
    </row>
    <row r="496">
      <c r="A496" t="n">
        <v>4</v>
      </c>
      <c r="B496" t="n">
        <v>115</v>
      </c>
      <c r="C496" t="inlineStr">
        <is>
          <t xml:space="preserve">CONCLUIDO	</t>
        </is>
      </c>
      <c r="D496" t="n">
        <v>8.037000000000001</v>
      </c>
      <c r="E496" t="n">
        <v>12.44</v>
      </c>
      <c r="F496" t="n">
        <v>7.89</v>
      </c>
      <c r="G496" t="n">
        <v>11.02</v>
      </c>
      <c r="H496" t="n">
        <v>0.16</v>
      </c>
      <c r="I496" t="n">
        <v>43</v>
      </c>
      <c r="J496" t="n">
        <v>224.6</v>
      </c>
      <c r="K496" t="n">
        <v>56.94</v>
      </c>
      <c r="L496" t="n">
        <v>2</v>
      </c>
      <c r="M496" t="n">
        <v>41</v>
      </c>
      <c r="N496" t="n">
        <v>50.65</v>
      </c>
      <c r="O496" t="n">
        <v>27934.37</v>
      </c>
      <c r="P496" t="n">
        <v>116.86</v>
      </c>
      <c r="Q496" t="n">
        <v>605.88</v>
      </c>
      <c r="R496" t="n">
        <v>50.19</v>
      </c>
      <c r="S496" t="n">
        <v>21.88</v>
      </c>
      <c r="T496" t="n">
        <v>12959.01</v>
      </c>
      <c r="U496" t="n">
        <v>0.44</v>
      </c>
      <c r="V496" t="n">
        <v>0.78</v>
      </c>
      <c r="W496" t="n">
        <v>1.06</v>
      </c>
      <c r="X496" t="n">
        <v>0.84</v>
      </c>
      <c r="Y496" t="n">
        <v>1</v>
      </c>
      <c r="Z496" t="n">
        <v>10</v>
      </c>
    </row>
    <row r="497">
      <c r="A497" t="n">
        <v>5</v>
      </c>
      <c r="B497" t="n">
        <v>115</v>
      </c>
      <c r="C497" t="inlineStr">
        <is>
          <t xml:space="preserve">CONCLUIDO	</t>
        </is>
      </c>
      <c r="D497" t="n">
        <v>8.235200000000001</v>
      </c>
      <c r="E497" t="n">
        <v>12.14</v>
      </c>
      <c r="F497" t="n">
        <v>7.81</v>
      </c>
      <c r="G497" t="n">
        <v>12.34</v>
      </c>
      <c r="H497" t="n">
        <v>0.18</v>
      </c>
      <c r="I497" t="n">
        <v>38</v>
      </c>
      <c r="J497" t="n">
        <v>225.01</v>
      </c>
      <c r="K497" t="n">
        <v>56.94</v>
      </c>
      <c r="L497" t="n">
        <v>2.25</v>
      </c>
      <c r="M497" t="n">
        <v>36</v>
      </c>
      <c r="N497" t="n">
        <v>50.82</v>
      </c>
      <c r="O497" t="n">
        <v>27985.94</v>
      </c>
      <c r="P497" t="n">
        <v>115.2</v>
      </c>
      <c r="Q497" t="n">
        <v>605.88</v>
      </c>
      <c r="R497" t="n">
        <v>47.92</v>
      </c>
      <c r="S497" t="n">
        <v>21.88</v>
      </c>
      <c r="T497" t="n">
        <v>11844.63</v>
      </c>
      <c r="U497" t="n">
        <v>0.46</v>
      </c>
      <c r="V497" t="n">
        <v>0.79</v>
      </c>
      <c r="W497" t="n">
        <v>1.05</v>
      </c>
      <c r="X497" t="n">
        <v>0.76</v>
      </c>
      <c r="Y497" t="n">
        <v>1</v>
      </c>
      <c r="Z497" t="n">
        <v>10</v>
      </c>
    </row>
    <row r="498">
      <c r="A498" t="n">
        <v>6</v>
      </c>
      <c r="B498" t="n">
        <v>115</v>
      </c>
      <c r="C498" t="inlineStr">
        <is>
          <t xml:space="preserve">CONCLUIDO	</t>
        </is>
      </c>
      <c r="D498" t="n">
        <v>8.4132</v>
      </c>
      <c r="E498" t="n">
        <v>11.89</v>
      </c>
      <c r="F498" t="n">
        <v>7.73</v>
      </c>
      <c r="G498" t="n">
        <v>13.65</v>
      </c>
      <c r="H498" t="n">
        <v>0.2</v>
      </c>
      <c r="I498" t="n">
        <v>34</v>
      </c>
      <c r="J498" t="n">
        <v>225.43</v>
      </c>
      <c r="K498" t="n">
        <v>56.94</v>
      </c>
      <c r="L498" t="n">
        <v>2.5</v>
      </c>
      <c r="M498" t="n">
        <v>32</v>
      </c>
      <c r="N498" t="n">
        <v>50.99</v>
      </c>
      <c r="O498" t="n">
        <v>28037.57</v>
      </c>
      <c r="P498" t="n">
        <v>113.41</v>
      </c>
      <c r="Q498" t="n">
        <v>605.86</v>
      </c>
      <c r="R498" t="n">
        <v>45.05</v>
      </c>
      <c r="S498" t="n">
        <v>21.88</v>
      </c>
      <c r="T498" t="n">
        <v>10432.03</v>
      </c>
      <c r="U498" t="n">
        <v>0.49</v>
      </c>
      <c r="V498" t="n">
        <v>0.8</v>
      </c>
      <c r="W498" t="n">
        <v>1.05</v>
      </c>
      <c r="X498" t="n">
        <v>0.68</v>
      </c>
      <c r="Y498" t="n">
        <v>1</v>
      </c>
      <c r="Z498" t="n">
        <v>10</v>
      </c>
    </row>
    <row r="499">
      <c r="A499" t="n">
        <v>7</v>
      </c>
      <c r="B499" t="n">
        <v>115</v>
      </c>
      <c r="C499" t="inlineStr">
        <is>
          <t xml:space="preserve">CONCLUIDO	</t>
        </is>
      </c>
      <c r="D499" t="n">
        <v>8.6129</v>
      </c>
      <c r="E499" t="n">
        <v>11.61</v>
      </c>
      <c r="F499" t="n">
        <v>7.63</v>
      </c>
      <c r="G499" t="n">
        <v>15.27</v>
      </c>
      <c r="H499" t="n">
        <v>0.22</v>
      </c>
      <c r="I499" t="n">
        <v>30</v>
      </c>
      <c r="J499" t="n">
        <v>225.85</v>
      </c>
      <c r="K499" t="n">
        <v>56.94</v>
      </c>
      <c r="L499" t="n">
        <v>2.75</v>
      </c>
      <c r="M499" t="n">
        <v>28</v>
      </c>
      <c r="N499" t="n">
        <v>51.16</v>
      </c>
      <c r="O499" t="n">
        <v>28089.25</v>
      </c>
      <c r="P499" t="n">
        <v>111.34</v>
      </c>
      <c r="Q499" t="n">
        <v>605.95</v>
      </c>
      <c r="R499" t="n">
        <v>42.21</v>
      </c>
      <c r="S499" t="n">
        <v>21.88</v>
      </c>
      <c r="T499" t="n">
        <v>9031.85</v>
      </c>
      <c r="U499" t="n">
        <v>0.52</v>
      </c>
      <c r="V499" t="n">
        <v>0.8100000000000001</v>
      </c>
      <c r="W499" t="n">
        <v>1.03</v>
      </c>
      <c r="X499" t="n">
        <v>0.57</v>
      </c>
      <c r="Y499" t="n">
        <v>1</v>
      </c>
      <c r="Z499" t="n">
        <v>10</v>
      </c>
    </row>
    <row r="500">
      <c r="A500" t="n">
        <v>8</v>
      </c>
      <c r="B500" t="n">
        <v>115</v>
      </c>
      <c r="C500" t="inlineStr">
        <is>
          <t xml:space="preserve">CONCLUIDO	</t>
        </is>
      </c>
      <c r="D500" t="n">
        <v>8.711600000000001</v>
      </c>
      <c r="E500" t="n">
        <v>11.48</v>
      </c>
      <c r="F500" t="n">
        <v>7.59</v>
      </c>
      <c r="G500" t="n">
        <v>16.26</v>
      </c>
      <c r="H500" t="n">
        <v>0.24</v>
      </c>
      <c r="I500" t="n">
        <v>28</v>
      </c>
      <c r="J500" t="n">
        <v>226.27</v>
      </c>
      <c r="K500" t="n">
        <v>56.94</v>
      </c>
      <c r="L500" t="n">
        <v>3</v>
      </c>
      <c r="M500" t="n">
        <v>26</v>
      </c>
      <c r="N500" t="n">
        <v>51.33</v>
      </c>
      <c r="O500" t="n">
        <v>28140.99</v>
      </c>
      <c r="P500" t="n">
        <v>110.25</v>
      </c>
      <c r="Q500" t="n">
        <v>605.88</v>
      </c>
      <c r="R500" t="n">
        <v>40.72</v>
      </c>
      <c r="S500" t="n">
        <v>21.88</v>
      </c>
      <c r="T500" t="n">
        <v>8298.67</v>
      </c>
      <c r="U500" t="n">
        <v>0.54</v>
      </c>
      <c r="V500" t="n">
        <v>0.82</v>
      </c>
      <c r="W500" t="n">
        <v>1.03</v>
      </c>
      <c r="X500" t="n">
        <v>0.53</v>
      </c>
      <c r="Y500" t="n">
        <v>1</v>
      </c>
      <c r="Z500" t="n">
        <v>10</v>
      </c>
    </row>
    <row r="501">
      <c r="A501" t="n">
        <v>9</v>
      </c>
      <c r="B501" t="n">
        <v>115</v>
      </c>
      <c r="C501" t="inlineStr">
        <is>
          <t xml:space="preserve">CONCLUIDO	</t>
        </is>
      </c>
      <c r="D501" t="n">
        <v>8.8467</v>
      </c>
      <c r="E501" t="n">
        <v>11.3</v>
      </c>
      <c r="F501" t="n">
        <v>7.55</v>
      </c>
      <c r="G501" t="n">
        <v>18.11</v>
      </c>
      <c r="H501" t="n">
        <v>0.25</v>
      </c>
      <c r="I501" t="n">
        <v>25</v>
      </c>
      <c r="J501" t="n">
        <v>226.69</v>
      </c>
      <c r="K501" t="n">
        <v>56.94</v>
      </c>
      <c r="L501" t="n">
        <v>3.25</v>
      </c>
      <c r="M501" t="n">
        <v>23</v>
      </c>
      <c r="N501" t="n">
        <v>51.5</v>
      </c>
      <c r="O501" t="n">
        <v>28192.8</v>
      </c>
      <c r="P501" t="n">
        <v>108.99</v>
      </c>
      <c r="Q501" t="n">
        <v>605.87</v>
      </c>
      <c r="R501" t="n">
        <v>39.23</v>
      </c>
      <c r="S501" t="n">
        <v>21.88</v>
      </c>
      <c r="T501" t="n">
        <v>7566.55</v>
      </c>
      <c r="U501" t="n">
        <v>0.5600000000000001</v>
      </c>
      <c r="V501" t="n">
        <v>0.82</v>
      </c>
      <c r="W501" t="n">
        <v>1.03</v>
      </c>
      <c r="X501" t="n">
        <v>0.49</v>
      </c>
      <c r="Y501" t="n">
        <v>1</v>
      </c>
      <c r="Z501" t="n">
        <v>10</v>
      </c>
    </row>
    <row r="502">
      <c r="A502" t="n">
        <v>10</v>
      </c>
      <c r="B502" t="n">
        <v>115</v>
      </c>
      <c r="C502" t="inlineStr">
        <is>
          <t xml:space="preserve">CONCLUIDO	</t>
        </is>
      </c>
      <c r="D502" t="n">
        <v>8.901899999999999</v>
      </c>
      <c r="E502" t="n">
        <v>11.23</v>
      </c>
      <c r="F502" t="n">
        <v>7.52</v>
      </c>
      <c r="G502" t="n">
        <v>18.8</v>
      </c>
      <c r="H502" t="n">
        <v>0.27</v>
      </c>
      <c r="I502" t="n">
        <v>24</v>
      </c>
      <c r="J502" t="n">
        <v>227.11</v>
      </c>
      <c r="K502" t="n">
        <v>56.94</v>
      </c>
      <c r="L502" t="n">
        <v>3.5</v>
      </c>
      <c r="M502" t="n">
        <v>22</v>
      </c>
      <c r="N502" t="n">
        <v>51.67</v>
      </c>
      <c r="O502" t="n">
        <v>28244.66</v>
      </c>
      <c r="P502" t="n">
        <v>108.07</v>
      </c>
      <c r="Q502" t="n">
        <v>605.88</v>
      </c>
      <c r="R502" t="n">
        <v>38.55</v>
      </c>
      <c r="S502" t="n">
        <v>21.88</v>
      </c>
      <c r="T502" t="n">
        <v>7230.47</v>
      </c>
      <c r="U502" t="n">
        <v>0.57</v>
      </c>
      <c r="V502" t="n">
        <v>0.82</v>
      </c>
      <c r="W502" t="n">
        <v>1.03</v>
      </c>
      <c r="X502" t="n">
        <v>0.46</v>
      </c>
      <c r="Y502" t="n">
        <v>1</v>
      </c>
      <c r="Z502" t="n">
        <v>10</v>
      </c>
    </row>
    <row r="503">
      <c r="A503" t="n">
        <v>11</v>
      </c>
      <c r="B503" t="n">
        <v>115</v>
      </c>
      <c r="C503" t="inlineStr">
        <is>
          <t xml:space="preserve">CONCLUIDO	</t>
        </is>
      </c>
      <c r="D503" t="n">
        <v>9.0059</v>
      </c>
      <c r="E503" t="n">
        <v>11.1</v>
      </c>
      <c r="F503" t="n">
        <v>7.48</v>
      </c>
      <c r="G503" t="n">
        <v>20.39</v>
      </c>
      <c r="H503" t="n">
        <v>0.29</v>
      </c>
      <c r="I503" t="n">
        <v>22</v>
      </c>
      <c r="J503" t="n">
        <v>227.53</v>
      </c>
      <c r="K503" t="n">
        <v>56.94</v>
      </c>
      <c r="L503" t="n">
        <v>3.75</v>
      </c>
      <c r="M503" t="n">
        <v>20</v>
      </c>
      <c r="N503" t="n">
        <v>51.84</v>
      </c>
      <c r="O503" t="n">
        <v>28296.58</v>
      </c>
      <c r="P503" t="n">
        <v>106.97</v>
      </c>
      <c r="Q503" t="n">
        <v>605.87</v>
      </c>
      <c r="R503" t="n">
        <v>37.31</v>
      </c>
      <c r="S503" t="n">
        <v>21.88</v>
      </c>
      <c r="T503" t="n">
        <v>6622.74</v>
      </c>
      <c r="U503" t="n">
        <v>0.59</v>
      </c>
      <c r="V503" t="n">
        <v>0.83</v>
      </c>
      <c r="W503" t="n">
        <v>1.02</v>
      </c>
      <c r="X503" t="n">
        <v>0.42</v>
      </c>
      <c r="Y503" t="n">
        <v>1</v>
      </c>
      <c r="Z503" t="n">
        <v>10</v>
      </c>
    </row>
    <row r="504">
      <c r="A504" t="n">
        <v>12</v>
      </c>
      <c r="B504" t="n">
        <v>115</v>
      </c>
      <c r="C504" t="inlineStr">
        <is>
          <t xml:space="preserve">CONCLUIDO	</t>
        </is>
      </c>
      <c r="D504" t="n">
        <v>9.1061</v>
      </c>
      <c r="E504" t="n">
        <v>10.98</v>
      </c>
      <c r="F504" t="n">
        <v>7.44</v>
      </c>
      <c r="G504" t="n">
        <v>22.33</v>
      </c>
      <c r="H504" t="n">
        <v>0.31</v>
      </c>
      <c r="I504" t="n">
        <v>20</v>
      </c>
      <c r="J504" t="n">
        <v>227.95</v>
      </c>
      <c r="K504" t="n">
        <v>56.94</v>
      </c>
      <c r="L504" t="n">
        <v>4</v>
      </c>
      <c r="M504" t="n">
        <v>18</v>
      </c>
      <c r="N504" t="n">
        <v>52.01</v>
      </c>
      <c r="O504" t="n">
        <v>28348.56</v>
      </c>
      <c r="P504" t="n">
        <v>106.04</v>
      </c>
      <c r="Q504" t="n">
        <v>605.9400000000001</v>
      </c>
      <c r="R504" t="n">
        <v>36.08</v>
      </c>
      <c r="S504" t="n">
        <v>21.88</v>
      </c>
      <c r="T504" t="n">
        <v>6018.4</v>
      </c>
      <c r="U504" t="n">
        <v>0.61</v>
      </c>
      <c r="V504" t="n">
        <v>0.83</v>
      </c>
      <c r="W504" t="n">
        <v>1.02</v>
      </c>
      <c r="X504" t="n">
        <v>0.38</v>
      </c>
      <c r="Y504" t="n">
        <v>1</v>
      </c>
      <c r="Z504" t="n">
        <v>10</v>
      </c>
    </row>
    <row r="505">
      <c r="A505" t="n">
        <v>13</v>
      </c>
      <c r="B505" t="n">
        <v>115</v>
      </c>
      <c r="C505" t="inlineStr">
        <is>
          <t xml:space="preserve">CONCLUIDO	</t>
        </is>
      </c>
      <c r="D505" t="n">
        <v>9.1638</v>
      </c>
      <c r="E505" t="n">
        <v>10.91</v>
      </c>
      <c r="F505" t="n">
        <v>7.42</v>
      </c>
      <c r="G505" t="n">
        <v>23.42</v>
      </c>
      <c r="H505" t="n">
        <v>0.33</v>
      </c>
      <c r="I505" t="n">
        <v>19</v>
      </c>
      <c r="J505" t="n">
        <v>228.38</v>
      </c>
      <c r="K505" t="n">
        <v>56.94</v>
      </c>
      <c r="L505" t="n">
        <v>4.25</v>
      </c>
      <c r="M505" t="n">
        <v>17</v>
      </c>
      <c r="N505" t="n">
        <v>52.18</v>
      </c>
      <c r="O505" t="n">
        <v>28400.61</v>
      </c>
      <c r="P505" t="n">
        <v>104.94</v>
      </c>
      <c r="Q505" t="n">
        <v>605.87</v>
      </c>
      <c r="R505" t="n">
        <v>35.25</v>
      </c>
      <c r="S505" t="n">
        <v>21.88</v>
      </c>
      <c r="T505" t="n">
        <v>5604.24</v>
      </c>
      <c r="U505" t="n">
        <v>0.62</v>
      </c>
      <c r="V505" t="n">
        <v>0.83</v>
      </c>
      <c r="W505" t="n">
        <v>1.02</v>
      </c>
      <c r="X505" t="n">
        <v>0.36</v>
      </c>
      <c r="Y505" t="n">
        <v>1</v>
      </c>
      <c r="Z505" t="n">
        <v>10</v>
      </c>
    </row>
    <row r="506">
      <c r="A506" t="n">
        <v>14</v>
      </c>
      <c r="B506" t="n">
        <v>115</v>
      </c>
      <c r="C506" t="inlineStr">
        <is>
          <t xml:space="preserve">CONCLUIDO	</t>
        </is>
      </c>
      <c r="D506" t="n">
        <v>9.2102</v>
      </c>
      <c r="E506" t="n">
        <v>10.86</v>
      </c>
      <c r="F506" t="n">
        <v>7.41</v>
      </c>
      <c r="G506" t="n">
        <v>24.69</v>
      </c>
      <c r="H506" t="n">
        <v>0.35</v>
      </c>
      <c r="I506" t="n">
        <v>18</v>
      </c>
      <c r="J506" t="n">
        <v>228.8</v>
      </c>
      <c r="K506" t="n">
        <v>56.94</v>
      </c>
      <c r="L506" t="n">
        <v>4.5</v>
      </c>
      <c r="M506" t="n">
        <v>16</v>
      </c>
      <c r="N506" t="n">
        <v>52.36</v>
      </c>
      <c r="O506" t="n">
        <v>28452.71</v>
      </c>
      <c r="P506" t="n">
        <v>104.23</v>
      </c>
      <c r="Q506" t="n">
        <v>605.9</v>
      </c>
      <c r="R506" t="n">
        <v>35.03</v>
      </c>
      <c r="S506" t="n">
        <v>21.88</v>
      </c>
      <c r="T506" t="n">
        <v>5502.05</v>
      </c>
      <c r="U506" t="n">
        <v>0.62</v>
      </c>
      <c r="V506" t="n">
        <v>0.84</v>
      </c>
      <c r="W506" t="n">
        <v>1.02</v>
      </c>
      <c r="X506" t="n">
        <v>0.35</v>
      </c>
      <c r="Y506" t="n">
        <v>1</v>
      </c>
      <c r="Z506" t="n">
        <v>10</v>
      </c>
    </row>
    <row r="507">
      <c r="A507" t="n">
        <v>15</v>
      </c>
      <c r="B507" t="n">
        <v>115</v>
      </c>
      <c r="C507" t="inlineStr">
        <is>
          <t xml:space="preserve">CONCLUIDO	</t>
        </is>
      </c>
      <c r="D507" t="n">
        <v>9.2583</v>
      </c>
      <c r="E507" t="n">
        <v>10.8</v>
      </c>
      <c r="F507" t="n">
        <v>7.39</v>
      </c>
      <c r="G507" t="n">
        <v>26.1</v>
      </c>
      <c r="H507" t="n">
        <v>0.37</v>
      </c>
      <c r="I507" t="n">
        <v>17</v>
      </c>
      <c r="J507" t="n">
        <v>229.22</v>
      </c>
      <c r="K507" t="n">
        <v>56.94</v>
      </c>
      <c r="L507" t="n">
        <v>4.75</v>
      </c>
      <c r="M507" t="n">
        <v>15</v>
      </c>
      <c r="N507" t="n">
        <v>52.53</v>
      </c>
      <c r="O507" t="n">
        <v>28504.87</v>
      </c>
      <c r="P507" t="n">
        <v>103.69</v>
      </c>
      <c r="Q507" t="n">
        <v>605.92</v>
      </c>
      <c r="R507" t="n">
        <v>34.66</v>
      </c>
      <c r="S507" t="n">
        <v>21.88</v>
      </c>
      <c r="T507" t="n">
        <v>5322.5</v>
      </c>
      <c r="U507" t="n">
        <v>0.63</v>
      </c>
      <c r="V507" t="n">
        <v>0.84</v>
      </c>
      <c r="W507" t="n">
        <v>1.02</v>
      </c>
      <c r="X507" t="n">
        <v>0.34</v>
      </c>
      <c r="Y507" t="n">
        <v>1</v>
      </c>
      <c r="Z507" t="n">
        <v>10</v>
      </c>
    </row>
    <row r="508">
      <c r="A508" t="n">
        <v>16</v>
      </c>
      <c r="B508" t="n">
        <v>115</v>
      </c>
      <c r="C508" t="inlineStr">
        <is>
          <t xml:space="preserve">CONCLUIDO	</t>
        </is>
      </c>
      <c r="D508" t="n">
        <v>9.331300000000001</v>
      </c>
      <c r="E508" t="n">
        <v>10.72</v>
      </c>
      <c r="F508" t="n">
        <v>7.35</v>
      </c>
      <c r="G508" t="n">
        <v>27.58</v>
      </c>
      <c r="H508" t="n">
        <v>0.39</v>
      </c>
      <c r="I508" t="n">
        <v>16</v>
      </c>
      <c r="J508" t="n">
        <v>229.65</v>
      </c>
      <c r="K508" t="n">
        <v>56.94</v>
      </c>
      <c r="L508" t="n">
        <v>5</v>
      </c>
      <c r="M508" t="n">
        <v>14</v>
      </c>
      <c r="N508" t="n">
        <v>52.7</v>
      </c>
      <c r="O508" t="n">
        <v>28557.1</v>
      </c>
      <c r="P508" t="n">
        <v>102.7</v>
      </c>
      <c r="Q508" t="n">
        <v>605.88</v>
      </c>
      <c r="R508" t="n">
        <v>33.4</v>
      </c>
      <c r="S508" t="n">
        <v>21.88</v>
      </c>
      <c r="T508" t="n">
        <v>4697.48</v>
      </c>
      <c r="U508" t="n">
        <v>0.66</v>
      </c>
      <c r="V508" t="n">
        <v>0.84</v>
      </c>
      <c r="W508" t="n">
        <v>1.01</v>
      </c>
      <c r="X508" t="n">
        <v>0.3</v>
      </c>
      <c r="Y508" t="n">
        <v>1</v>
      </c>
      <c r="Z508" t="n">
        <v>10</v>
      </c>
    </row>
    <row r="509">
      <c r="A509" t="n">
        <v>17</v>
      </c>
      <c r="B509" t="n">
        <v>115</v>
      </c>
      <c r="C509" t="inlineStr">
        <is>
          <t xml:space="preserve">CONCLUIDO	</t>
        </is>
      </c>
      <c r="D509" t="n">
        <v>9.390700000000001</v>
      </c>
      <c r="E509" t="n">
        <v>10.65</v>
      </c>
      <c r="F509" t="n">
        <v>7.33</v>
      </c>
      <c r="G509" t="n">
        <v>29.32</v>
      </c>
      <c r="H509" t="n">
        <v>0.41</v>
      </c>
      <c r="I509" t="n">
        <v>15</v>
      </c>
      <c r="J509" t="n">
        <v>230.07</v>
      </c>
      <c r="K509" t="n">
        <v>56.94</v>
      </c>
      <c r="L509" t="n">
        <v>5.25</v>
      </c>
      <c r="M509" t="n">
        <v>13</v>
      </c>
      <c r="N509" t="n">
        <v>52.88</v>
      </c>
      <c r="O509" t="n">
        <v>28609.38</v>
      </c>
      <c r="P509" t="n">
        <v>101.51</v>
      </c>
      <c r="Q509" t="n">
        <v>605.84</v>
      </c>
      <c r="R509" t="n">
        <v>32.71</v>
      </c>
      <c r="S509" t="n">
        <v>21.88</v>
      </c>
      <c r="T509" t="n">
        <v>4358.04</v>
      </c>
      <c r="U509" t="n">
        <v>0.67</v>
      </c>
      <c r="V509" t="n">
        <v>0.84</v>
      </c>
      <c r="W509" t="n">
        <v>1.01</v>
      </c>
      <c r="X509" t="n">
        <v>0.27</v>
      </c>
      <c r="Y509" t="n">
        <v>1</v>
      </c>
      <c r="Z509" t="n">
        <v>10</v>
      </c>
    </row>
    <row r="510">
      <c r="A510" t="n">
        <v>18</v>
      </c>
      <c r="B510" t="n">
        <v>115</v>
      </c>
      <c r="C510" t="inlineStr">
        <is>
          <t xml:space="preserve">CONCLUIDO	</t>
        </is>
      </c>
      <c r="D510" t="n">
        <v>9.3911</v>
      </c>
      <c r="E510" t="n">
        <v>10.65</v>
      </c>
      <c r="F510" t="n">
        <v>7.33</v>
      </c>
      <c r="G510" t="n">
        <v>29.32</v>
      </c>
      <c r="H510" t="n">
        <v>0.42</v>
      </c>
      <c r="I510" t="n">
        <v>15</v>
      </c>
      <c r="J510" t="n">
        <v>230.49</v>
      </c>
      <c r="K510" t="n">
        <v>56.94</v>
      </c>
      <c r="L510" t="n">
        <v>5.5</v>
      </c>
      <c r="M510" t="n">
        <v>13</v>
      </c>
      <c r="N510" t="n">
        <v>53.05</v>
      </c>
      <c r="O510" t="n">
        <v>28661.73</v>
      </c>
      <c r="P510" t="n">
        <v>100.97</v>
      </c>
      <c r="Q510" t="n">
        <v>605.84</v>
      </c>
      <c r="R510" t="n">
        <v>32.62</v>
      </c>
      <c r="S510" t="n">
        <v>21.88</v>
      </c>
      <c r="T510" t="n">
        <v>4310.66</v>
      </c>
      <c r="U510" t="n">
        <v>0.67</v>
      </c>
      <c r="V510" t="n">
        <v>0.84</v>
      </c>
      <c r="W510" t="n">
        <v>1.01</v>
      </c>
      <c r="X510" t="n">
        <v>0.27</v>
      </c>
      <c r="Y510" t="n">
        <v>1</v>
      </c>
      <c r="Z510" t="n">
        <v>10</v>
      </c>
    </row>
    <row r="511">
      <c r="A511" t="n">
        <v>19</v>
      </c>
      <c r="B511" t="n">
        <v>115</v>
      </c>
      <c r="C511" t="inlineStr">
        <is>
          <t xml:space="preserve">CONCLUIDO	</t>
        </is>
      </c>
      <c r="D511" t="n">
        <v>9.4488</v>
      </c>
      <c r="E511" t="n">
        <v>10.58</v>
      </c>
      <c r="F511" t="n">
        <v>7.31</v>
      </c>
      <c r="G511" t="n">
        <v>31.32</v>
      </c>
      <c r="H511" t="n">
        <v>0.44</v>
      </c>
      <c r="I511" t="n">
        <v>14</v>
      </c>
      <c r="J511" t="n">
        <v>230.92</v>
      </c>
      <c r="K511" t="n">
        <v>56.94</v>
      </c>
      <c r="L511" t="n">
        <v>5.75</v>
      </c>
      <c r="M511" t="n">
        <v>12</v>
      </c>
      <c r="N511" t="n">
        <v>53.23</v>
      </c>
      <c r="O511" t="n">
        <v>28714.14</v>
      </c>
      <c r="P511" t="n">
        <v>100.5</v>
      </c>
      <c r="Q511" t="n">
        <v>605.91</v>
      </c>
      <c r="R511" t="n">
        <v>31.93</v>
      </c>
      <c r="S511" t="n">
        <v>21.88</v>
      </c>
      <c r="T511" t="n">
        <v>3972.3</v>
      </c>
      <c r="U511" t="n">
        <v>0.6899999999999999</v>
      </c>
      <c r="V511" t="n">
        <v>0.85</v>
      </c>
      <c r="W511" t="n">
        <v>1.01</v>
      </c>
      <c r="X511" t="n">
        <v>0.25</v>
      </c>
      <c r="Y511" t="n">
        <v>1</v>
      </c>
      <c r="Z511" t="n">
        <v>10</v>
      </c>
    </row>
    <row r="512">
      <c r="A512" t="n">
        <v>20</v>
      </c>
      <c r="B512" t="n">
        <v>115</v>
      </c>
      <c r="C512" t="inlineStr">
        <is>
          <t xml:space="preserve">CONCLUIDO	</t>
        </is>
      </c>
      <c r="D512" t="n">
        <v>9.4917</v>
      </c>
      <c r="E512" t="n">
        <v>10.54</v>
      </c>
      <c r="F512" t="n">
        <v>7.3</v>
      </c>
      <c r="G512" t="n">
        <v>33.71</v>
      </c>
      <c r="H512" t="n">
        <v>0.46</v>
      </c>
      <c r="I512" t="n">
        <v>13</v>
      </c>
      <c r="J512" t="n">
        <v>231.34</v>
      </c>
      <c r="K512" t="n">
        <v>56.94</v>
      </c>
      <c r="L512" t="n">
        <v>6</v>
      </c>
      <c r="M512" t="n">
        <v>11</v>
      </c>
      <c r="N512" t="n">
        <v>53.4</v>
      </c>
      <c r="O512" t="n">
        <v>28766.61</v>
      </c>
      <c r="P512" t="n">
        <v>99.44</v>
      </c>
      <c r="Q512" t="n">
        <v>605.9299999999999</v>
      </c>
      <c r="R512" t="n">
        <v>31.82</v>
      </c>
      <c r="S512" t="n">
        <v>21.88</v>
      </c>
      <c r="T512" t="n">
        <v>3921.96</v>
      </c>
      <c r="U512" t="n">
        <v>0.6899999999999999</v>
      </c>
      <c r="V512" t="n">
        <v>0.85</v>
      </c>
      <c r="W512" t="n">
        <v>1.01</v>
      </c>
      <c r="X512" t="n">
        <v>0.25</v>
      </c>
      <c r="Y512" t="n">
        <v>1</v>
      </c>
      <c r="Z512" t="n">
        <v>10</v>
      </c>
    </row>
    <row r="513">
      <c r="A513" t="n">
        <v>21</v>
      </c>
      <c r="B513" t="n">
        <v>115</v>
      </c>
      <c r="C513" t="inlineStr">
        <is>
          <t xml:space="preserve">CONCLUIDO	</t>
        </is>
      </c>
      <c r="D513" t="n">
        <v>9.4907</v>
      </c>
      <c r="E513" t="n">
        <v>10.54</v>
      </c>
      <c r="F513" t="n">
        <v>7.31</v>
      </c>
      <c r="G513" t="n">
        <v>33.72</v>
      </c>
      <c r="H513" t="n">
        <v>0.48</v>
      </c>
      <c r="I513" t="n">
        <v>13</v>
      </c>
      <c r="J513" t="n">
        <v>231.77</v>
      </c>
      <c r="K513" t="n">
        <v>56.94</v>
      </c>
      <c r="L513" t="n">
        <v>6.25</v>
      </c>
      <c r="M513" t="n">
        <v>11</v>
      </c>
      <c r="N513" t="n">
        <v>53.58</v>
      </c>
      <c r="O513" t="n">
        <v>28819.14</v>
      </c>
      <c r="P513" t="n">
        <v>99.42</v>
      </c>
      <c r="Q513" t="n">
        <v>605.84</v>
      </c>
      <c r="R513" t="n">
        <v>31.98</v>
      </c>
      <c r="S513" t="n">
        <v>21.88</v>
      </c>
      <c r="T513" t="n">
        <v>4002.62</v>
      </c>
      <c r="U513" t="n">
        <v>0.68</v>
      </c>
      <c r="V513" t="n">
        <v>0.85</v>
      </c>
      <c r="W513" t="n">
        <v>1.01</v>
      </c>
      <c r="X513" t="n">
        <v>0.25</v>
      </c>
      <c r="Y513" t="n">
        <v>1</v>
      </c>
      <c r="Z513" t="n">
        <v>10</v>
      </c>
    </row>
    <row r="514">
      <c r="A514" t="n">
        <v>22</v>
      </c>
      <c r="B514" t="n">
        <v>115</v>
      </c>
      <c r="C514" t="inlineStr">
        <is>
          <t xml:space="preserve">CONCLUIDO	</t>
        </is>
      </c>
      <c r="D514" t="n">
        <v>9.552099999999999</v>
      </c>
      <c r="E514" t="n">
        <v>10.47</v>
      </c>
      <c r="F514" t="n">
        <v>7.28</v>
      </c>
      <c r="G514" t="n">
        <v>36.41</v>
      </c>
      <c r="H514" t="n">
        <v>0.5</v>
      </c>
      <c r="I514" t="n">
        <v>12</v>
      </c>
      <c r="J514" t="n">
        <v>232.2</v>
      </c>
      <c r="K514" t="n">
        <v>56.94</v>
      </c>
      <c r="L514" t="n">
        <v>6.5</v>
      </c>
      <c r="M514" t="n">
        <v>10</v>
      </c>
      <c r="N514" t="n">
        <v>53.75</v>
      </c>
      <c r="O514" t="n">
        <v>28871.74</v>
      </c>
      <c r="P514" t="n">
        <v>98.08</v>
      </c>
      <c r="Q514" t="n">
        <v>605.86</v>
      </c>
      <c r="R514" t="n">
        <v>30.94</v>
      </c>
      <c r="S514" t="n">
        <v>21.88</v>
      </c>
      <c r="T514" t="n">
        <v>3488.85</v>
      </c>
      <c r="U514" t="n">
        <v>0.71</v>
      </c>
      <c r="V514" t="n">
        <v>0.85</v>
      </c>
      <c r="W514" t="n">
        <v>1.01</v>
      </c>
      <c r="X514" t="n">
        <v>0.22</v>
      </c>
      <c r="Y514" t="n">
        <v>1</v>
      </c>
      <c r="Z514" t="n">
        <v>10</v>
      </c>
    </row>
    <row r="515">
      <c r="A515" t="n">
        <v>23</v>
      </c>
      <c r="B515" t="n">
        <v>115</v>
      </c>
      <c r="C515" t="inlineStr">
        <is>
          <t xml:space="preserve">CONCLUIDO	</t>
        </is>
      </c>
      <c r="D515" t="n">
        <v>9.556900000000001</v>
      </c>
      <c r="E515" t="n">
        <v>10.46</v>
      </c>
      <c r="F515" t="n">
        <v>7.28</v>
      </c>
      <c r="G515" t="n">
        <v>36.38</v>
      </c>
      <c r="H515" t="n">
        <v>0.52</v>
      </c>
      <c r="I515" t="n">
        <v>12</v>
      </c>
      <c r="J515" t="n">
        <v>232.62</v>
      </c>
      <c r="K515" t="n">
        <v>56.94</v>
      </c>
      <c r="L515" t="n">
        <v>6.75</v>
      </c>
      <c r="M515" t="n">
        <v>10</v>
      </c>
      <c r="N515" t="n">
        <v>53.93</v>
      </c>
      <c r="O515" t="n">
        <v>28924.39</v>
      </c>
      <c r="P515" t="n">
        <v>97.78</v>
      </c>
      <c r="Q515" t="n">
        <v>606.01</v>
      </c>
      <c r="R515" t="n">
        <v>30.91</v>
      </c>
      <c r="S515" t="n">
        <v>21.88</v>
      </c>
      <c r="T515" t="n">
        <v>3472.86</v>
      </c>
      <c r="U515" t="n">
        <v>0.71</v>
      </c>
      <c r="V515" t="n">
        <v>0.85</v>
      </c>
      <c r="W515" t="n">
        <v>1.01</v>
      </c>
      <c r="X515" t="n">
        <v>0.22</v>
      </c>
      <c r="Y515" t="n">
        <v>1</v>
      </c>
      <c r="Z515" t="n">
        <v>10</v>
      </c>
    </row>
    <row r="516">
      <c r="A516" t="n">
        <v>24</v>
      </c>
      <c r="B516" t="n">
        <v>115</v>
      </c>
      <c r="C516" t="inlineStr">
        <is>
          <t xml:space="preserve">CONCLUIDO	</t>
        </is>
      </c>
      <c r="D516" t="n">
        <v>9.620799999999999</v>
      </c>
      <c r="E516" t="n">
        <v>10.39</v>
      </c>
      <c r="F516" t="n">
        <v>7.25</v>
      </c>
      <c r="G516" t="n">
        <v>39.55</v>
      </c>
      <c r="H516" t="n">
        <v>0.53</v>
      </c>
      <c r="I516" t="n">
        <v>11</v>
      </c>
      <c r="J516" t="n">
        <v>233.05</v>
      </c>
      <c r="K516" t="n">
        <v>56.94</v>
      </c>
      <c r="L516" t="n">
        <v>7</v>
      </c>
      <c r="M516" t="n">
        <v>9</v>
      </c>
      <c r="N516" t="n">
        <v>54.11</v>
      </c>
      <c r="O516" t="n">
        <v>28977.11</v>
      </c>
      <c r="P516" t="n">
        <v>96.73999999999999</v>
      </c>
      <c r="Q516" t="n">
        <v>605.84</v>
      </c>
      <c r="R516" t="n">
        <v>29.9</v>
      </c>
      <c r="S516" t="n">
        <v>21.88</v>
      </c>
      <c r="T516" t="n">
        <v>2970.81</v>
      </c>
      <c r="U516" t="n">
        <v>0.73</v>
      </c>
      <c r="V516" t="n">
        <v>0.85</v>
      </c>
      <c r="W516" t="n">
        <v>1.01</v>
      </c>
      <c r="X516" t="n">
        <v>0.19</v>
      </c>
      <c r="Y516" t="n">
        <v>1</v>
      </c>
      <c r="Z516" t="n">
        <v>10</v>
      </c>
    </row>
    <row r="517">
      <c r="A517" t="n">
        <v>25</v>
      </c>
      <c r="B517" t="n">
        <v>115</v>
      </c>
      <c r="C517" t="inlineStr">
        <is>
          <t xml:space="preserve">CONCLUIDO	</t>
        </is>
      </c>
      <c r="D517" t="n">
        <v>9.6151</v>
      </c>
      <c r="E517" t="n">
        <v>10.4</v>
      </c>
      <c r="F517" t="n">
        <v>7.26</v>
      </c>
      <c r="G517" t="n">
        <v>39.58</v>
      </c>
      <c r="H517" t="n">
        <v>0.55</v>
      </c>
      <c r="I517" t="n">
        <v>11</v>
      </c>
      <c r="J517" t="n">
        <v>233.48</v>
      </c>
      <c r="K517" t="n">
        <v>56.94</v>
      </c>
      <c r="L517" t="n">
        <v>7.25</v>
      </c>
      <c r="M517" t="n">
        <v>9</v>
      </c>
      <c r="N517" t="n">
        <v>54.29</v>
      </c>
      <c r="O517" t="n">
        <v>29029.89</v>
      </c>
      <c r="P517" t="n">
        <v>96.20999999999999</v>
      </c>
      <c r="Q517" t="n">
        <v>605.87</v>
      </c>
      <c r="R517" t="n">
        <v>30.55</v>
      </c>
      <c r="S517" t="n">
        <v>21.88</v>
      </c>
      <c r="T517" t="n">
        <v>3295.59</v>
      </c>
      <c r="U517" t="n">
        <v>0.72</v>
      </c>
      <c r="V517" t="n">
        <v>0.85</v>
      </c>
      <c r="W517" t="n">
        <v>1</v>
      </c>
      <c r="X517" t="n">
        <v>0.2</v>
      </c>
      <c r="Y517" t="n">
        <v>1</v>
      </c>
      <c r="Z517" t="n">
        <v>10</v>
      </c>
    </row>
    <row r="518">
      <c r="A518" t="n">
        <v>26</v>
      </c>
      <c r="B518" t="n">
        <v>115</v>
      </c>
      <c r="C518" t="inlineStr">
        <is>
          <t xml:space="preserve">CONCLUIDO	</t>
        </is>
      </c>
      <c r="D518" t="n">
        <v>9.614100000000001</v>
      </c>
      <c r="E518" t="n">
        <v>10.4</v>
      </c>
      <c r="F518" t="n">
        <v>7.26</v>
      </c>
      <c r="G518" t="n">
        <v>39.59</v>
      </c>
      <c r="H518" t="n">
        <v>0.57</v>
      </c>
      <c r="I518" t="n">
        <v>11</v>
      </c>
      <c r="J518" t="n">
        <v>233.91</v>
      </c>
      <c r="K518" t="n">
        <v>56.94</v>
      </c>
      <c r="L518" t="n">
        <v>7.5</v>
      </c>
      <c r="M518" t="n">
        <v>9</v>
      </c>
      <c r="N518" t="n">
        <v>54.46</v>
      </c>
      <c r="O518" t="n">
        <v>29082.74</v>
      </c>
      <c r="P518" t="n">
        <v>95.54000000000001</v>
      </c>
      <c r="Q518" t="n">
        <v>605.84</v>
      </c>
      <c r="R518" t="n">
        <v>30.5</v>
      </c>
      <c r="S518" t="n">
        <v>21.88</v>
      </c>
      <c r="T518" t="n">
        <v>3271.87</v>
      </c>
      <c r="U518" t="n">
        <v>0.72</v>
      </c>
      <c r="V518" t="n">
        <v>0.85</v>
      </c>
      <c r="W518" t="n">
        <v>1</v>
      </c>
      <c r="X518" t="n">
        <v>0.2</v>
      </c>
      <c r="Y518" t="n">
        <v>1</v>
      </c>
      <c r="Z518" t="n">
        <v>10</v>
      </c>
    </row>
    <row r="519">
      <c r="A519" t="n">
        <v>27</v>
      </c>
      <c r="B519" t="n">
        <v>115</v>
      </c>
      <c r="C519" t="inlineStr">
        <is>
          <t xml:space="preserve">CONCLUIDO	</t>
        </is>
      </c>
      <c r="D519" t="n">
        <v>9.6792</v>
      </c>
      <c r="E519" t="n">
        <v>10.33</v>
      </c>
      <c r="F519" t="n">
        <v>7.23</v>
      </c>
      <c r="G519" t="n">
        <v>43.39</v>
      </c>
      <c r="H519" t="n">
        <v>0.59</v>
      </c>
      <c r="I519" t="n">
        <v>10</v>
      </c>
      <c r="J519" t="n">
        <v>234.34</v>
      </c>
      <c r="K519" t="n">
        <v>56.94</v>
      </c>
      <c r="L519" t="n">
        <v>7.75</v>
      </c>
      <c r="M519" t="n">
        <v>8</v>
      </c>
      <c r="N519" t="n">
        <v>54.64</v>
      </c>
      <c r="O519" t="n">
        <v>29135.65</v>
      </c>
      <c r="P519" t="n">
        <v>94.69</v>
      </c>
      <c r="Q519" t="n">
        <v>605.84</v>
      </c>
      <c r="R519" t="n">
        <v>29.59</v>
      </c>
      <c r="S519" t="n">
        <v>21.88</v>
      </c>
      <c r="T519" t="n">
        <v>2823.42</v>
      </c>
      <c r="U519" t="n">
        <v>0.74</v>
      </c>
      <c r="V519" t="n">
        <v>0.86</v>
      </c>
      <c r="W519" t="n">
        <v>1</v>
      </c>
      <c r="X519" t="n">
        <v>0.17</v>
      </c>
      <c r="Y519" t="n">
        <v>1</v>
      </c>
      <c r="Z519" t="n">
        <v>10</v>
      </c>
    </row>
    <row r="520">
      <c r="A520" t="n">
        <v>28</v>
      </c>
      <c r="B520" t="n">
        <v>115</v>
      </c>
      <c r="C520" t="inlineStr">
        <is>
          <t xml:space="preserve">CONCLUIDO	</t>
        </is>
      </c>
      <c r="D520" t="n">
        <v>9.672000000000001</v>
      </c>
      <c r="E520" t="n">
        <v>10.34</v>
      </c>
      <c r="F520" t="n">
        <v>7.24</v>
      </c>
      <c r="G520" t="n">
        <v>43.44</v>
      </c>
      <c r="H520" t="n">
        <v>0.61</v>
      </c>
      <c r="I520" t="n">
        <v>10</v>
      </c>
      <c r="J520" t="n">
        <v>234.77</v>
      </c>
      <c r="K520" t="n">
        <v>56.94</v>
      </c>
      <c r="L520" t="n">
        <v>8</v>
      </c>
      <c r="M520" t="n">
        <v>8</v>
      </c>
      <c r="N520" t="n">
        <v>54.82</v>
      </c>
      <c r="O520" t="n">
        <v>29188.62</v>
      </c>
      <c r="P520" t="n">
        <v>93.86</v>
      </c>
      <c r="Q520" t="n">
        <v>605.88</v>
      </c>
      <c r="R520" t="n">
        <v>29.83</v>
      </c>
      <c r="S520" t="n">
        <v>21.88</v>
      </c>
      <c r="T520" t="n">
        <v>2942.97</v>
      </c>
      <c r="U520" t="n">
        <v>0.73</v>
      </c>
      <c r="V520" t="n">
        <v>0.85</v>
      </c>
      <c r="W520" t="n">
        <v>1.01</v>
      </c>
      <c r="X520" t="n">
        <v>0.18</v>
      </c>
      <c r="Y520" t="n">
        <v>1</v>
      </c>
      <c r="Z520" t="n">
        <v>10</v>
      </c>
    </row>
    <row r="521">
      <c r="A521" t="n">
        <v>29</v>
      </c>
      <c r="B521" t="n">
        <v>115</v>
      </c>
      <c r="C521" t="inlineStr">
        <is>
          <t xml:space="preserve">CONCLUIDO	</t>
        </is>
      </c>
      <c r="D521" t="n">
        <v>9.736000000000001</v>
      </c>
      <c r="E521" t="n">
        <v>10.27</v>
      </c>
      <c r="F521" t="n">
        <v>7.22</v>
      </c>
      <c r="G521" t="n">
        <v>48.1</v>
      </c>
      <c r="H521" t="n">
        <v>0.62</v>
      </c>
      <c r="I521" t="n">
        <v>9</v>
      </c>
      <c r="J521" t="n">
        <v>235.2</v>
      </c>
      <c r="K521" t="n">
        <v>56.94</v>
      </c>
      <c r="L521" t="n">
        <v>8.25</v>
      </c>
      <c r="M521" t="n">
        <v>7</v>
      </c>
      <c r="N521" t="n">
        <v>55</v>
      </c>
      <c r="O521" t="n">
        <v>29241.66</v>
      </c>
      <c r="P521" t="n">
        <v>92.23</v>
      </c>
      <c r="Q521" t="n">
        <v>605.84</v>
      </c>
      <c r="R521" t="n">
        <v>29.11</v>
      </c>
      <c r="S521" t="n">
        <v>21.88</v>
      </c>
      <c r="T521" t="n">
        <v>2587.79</v>
      </c>
      <c r="U521" t="n">
        <v>0.75</v>
      </c>
      <c r="V521" t="n">
        <v>0.86</v>
      </c>
      <c r="W521" t="n">
        <v>1</v>
      </c>
      <c r="X521" t="n">
        <v>0.16</v>
      </c>
      <c r="Y521" t="n">
        <v>1</v>
      </c>
      <c r="Z521" t="n">
        <v>10</v>
      </c>
    </row>
    <row r="522">
      <c r="A522" t="n">
        <v>30</v>
      </c>
      <c r="B522" t="n">
        <v>115</v>
      </c>
      <c r="C522" t="inlineStr">
        <is>
          <t xml:space="preserve">CONCLUIDO	</t>
        </is>
      </c>
      <c r="D522" t="n">
        <v>9.731299999999999</v>
      </c>
      <c r="E522" t="n">
        <v>10.28</v>
      </c>
      <c r="F522" t="n">
        <v>7.22</v>
      </c>
      <c r="G522" t="n">
        <v>48.14</v>
      </c>
      <c r="H522" t="n">
        <v>0.64</v>
      </c>
      <c r="I522" t="n">
        <v>9</v>
      </c>
      <c r="J522" t="n">
        <v>235.63</v>
      </c>
      <c r="K522" t="n">
        <v>56.94</v>
      </c>
      <c r="L522" t="n">
        <v>8.5</v>
      </c>
      <c r="M522" t="n">
        <v>7</v>
      </c>
      <c r="N522" t="n">
        <v>55.18</v>
      </c>
      <c r="O522" t="n">
        <v>29294.76</v>
      </c>
      <c r="P522" t="n">
        <v>92.41</v>
      </c>
      <c r="Q522" t="n">
        <v>605.84</v>
      </c>
      <c r="R522" t="n">
        <v>29.23</v>
      </c>
      <c r="S522" t="n">
        <v>21.88</v>
      </c>
      <c r="T522" t="n">
        <v>2648.8</v>
      </c>
      <c r="U522" t="n">
        <v>0.75</v>
      </c>
      <c r="V522" t="n">
        <v>0.86</v>
      </c>
      <c r="W522" t="n">
        <v>1</v>
      </c>
      <c r="X522" t="n">
        <v>0.16</v>
      </c>
      <c r="Y522" t="n">
        <v>1</v>
      </c>
      <c r="Z522" t="n">
        <v>10</v>
      </c>
    </row>
    <row r="523">
      <c r="A523" t="n">
        <v>31</v>
      </c>
      <c r="B523" t="n">
        <v>115</v>
      </c>
      <c r="C523" t="inlineStr">
        <is>
          <t xml:space="preserve">CONCLUIDO	</t>
        </is>
      </c>
      <c r="D523" t="n">
        <v>9.740500000000001</v>
      </c>
      <c r="E523" t="n">
        <v>10.27</v>
      </c>
      <c r="F523" t="n">
        <v>7.21</v>
      </c>
      <c r="G523" t="n">
        <v>48.07</v>
      </c>
      <c r="H523" t="n">
        <v>0.66</v>
      </c>
      <c r="I523" t="n">
        <v>9</v>
      </c>
      <c r="J523" t="n">
        <v>236.06</v>
      </c>
      <c r="K523" t="n">
        <v>56.94</v>
      </c>
      <c r="L523" t="n">
        <v>8.75</v>
      </c>
      <c r="M523" t="n">
        <v>7</v>
      </c>
      <c r="N523" t="n">
        <v>55.36</v>
      </c>
      <c r="O523" t="n">
        <v>29347.92</v>
      </c>
      <c r="P523" t="n">
        <v>92.04000000000001</v>
      </c>
      <c r="Q523" t="n">
        <v>605.84</v>
      </c>
      <c r="R523" t="n">
        <v>29.02</v>
      </c>
      <c r="S523" t="n">
        <v>21.88</v>
      </c>
      <c r="T523" t="n">
        <v>2540.35</v>
      </c>
      <c r="U523" t="n">
        <v>0.75</v>
      </c>
      <c r="V523" t="n">
        <v>0.86</v>
      </c>
      <c r="W523" t="n">
        <v>1</v>
      </c>
      <c r="X523" t="n">
        <v>0.15</v>
      </c>
      <c r="Y523" t="n">
        <v>1</v>
      </c>
      <c r="Z523" t="n">
        <v>10</v>
      </c>
    </row>
    <row r="524">
      <c r="A524" t="n">
        <v>32</v>
      </c>
      <c r="B524" t="n">
        <v>115</v>
      </c>
      <c r="C524" t="inlineStr">
        <is>
          <t xml:space="preserve">CONCLUIDO	</t>
        </is>
      </c>
      <c r="D524" t="n">
        <v>9.7279</v>
      </c>
      <c r="E524" t="n">
        <v>10.28</v>
      </c>
      <c r="F524" t="n">
        <v>7.22</v>
      </c>
      <c r="G524" t="n">
        <v>48.16</v>
      </c>
      <c r="H524" t="n">
        <v>0.68</v>
      </c>
      <c r="I524" t="n">
        <v>9</v>
      </c>
      <c r="J524" t="n">
        <v>236.49</v>
      </c>
      <c r="K524" t="n">
        <v>56.94</v>
      </c>
      <c r="L524" t="n">
        <v>9</v>
      </c>
      <c r="M524" t="n">
        <v>7</v>
      </c>
      <c r="N524" t="n">
        <v>55.55</v>
      </c>
      <c r="O524" t="n">
        <v>29401.15</v>
      </c>
      <c r="P524" t="n">
        <v>90.90000000000001</v>
      </c>
      <c r="Q524" t="n">
        <v>605.9299999999999</v>
      </c>
      <c r="R524" t="n">
        <v>29.43</v>
      </c>
      <c r="S524" t="n">
        <v>21.88</v>
      </c>
      <c r="T524" t="n">
        <v>2748.07</v>
      </c>
      <c r="U524" t="n">
        <v>0.74</v>
      </c>
      <c r="V524" t="n">
        <v>0.86</v>
      </c>
      <c r="W524" t="n">
        <v>1</v>
      </c>
      <c r="X524" t="n">
        <v>0.17</v>
      </c>
      <c r="Y524" t="n">
        <v>1</v>
      </c>
      <c r="Z524" t="n">
        <v>10</v>
      </c>
    </row>
    <row r="525">
      <c r="A525" t="n">
        <v>33</v>
      </c>
      <c r="B525" t="n">
        <v>115</v>
      </c>
      <c r="C525" t="inlineStr">
        <is>
          <t xml:space="preserve">CONCLUIDO	</t>
        </is>
      </c>
      <c r="D525" t="n">
        <v>9.7981</v>
      </c>
      <c r="E525" t="n">
        <v>10.21</v>
      </c>
      <c r="F525" t="n">
        <v>7.19</v>
      </c>
      <c r="G525" t="n">
        <v>53.96</v>
      </c>
      <c r="H525" t="n">
        <v>0.6899999999999999</v>
      </c>
      <c r="I525" t="n">
        <v>8</v>
      </c>
      <c r="J525" t="n">
        <v>236.92</v>
      </c>
      <c r="K525" t="n">
        <v>56.94</v>
      </c>
      <c r="L525" t="n">
        <v>9.25</v>
      </c>
      <c r="M525" t="n">
        <v>6</v>
      </c>
      <c r="N525" t="n">
        <v>55.73</v>
      </c>
      <c r="O525" t="n">
        <v>29454.44</v>
      </c>
      <c r="P525" t="n">
        <v>89.62</v>
      </c>
      <c r="Q525" t="n">
        <v>605.84</v>
      </c>
      <c r="R525" t="n">
        <v>28.42</v>
      </c>
      <c r="S525" t="n">
        <v>21.88</v>
      </c>
      <c r="T525" t="n">
        <v>2245.57</v>
      </c>
      <c r="U525" t="n">
        <v>0.77</v>
      </c>
      <c r="V525" t="n">
        <v>0.86</v>
      </c>
      <c r="W525" t="n">
        <v>1</v>
      </c>
      <c r="X525" t="n">
        <v>0.14</v>
      </c>
      <c r="Y525" t="n">
        <v>1</v>
      </c>
      <c r="Z525" t="n">
        <v>10</v>
      </c>
    </row>
    <row r="526">
      <c r="A526" t="n">
        <v>34</v>
      </c>
      <c r="B526" t="n">
        <v>115</v>
      </c>
      <c r="C526" t="inlineStr">
        <is>
          <t xml:space="preserve">CONCLUIDO	</t>
        </is>
      </c>
      <c r="D526" t="n">
        <v>9.8087</v>
      </c>
      <c r="E526" t="n">
        <v>10.2</v>
      </c>
      <c r="F526" t="n">
        <v>7.18</v>
      </c>
      <c r="G526" t="n">
        <v>53.87</v>
      </c>
      <c r="H526" t="n">
        <v>0.71</v>
      </c>
      <c r="I526" t="n">
        <v>8</v>
      </c>
      <c r="J526" t="n">
        <v>237.35</v>
      </c>
      <c r="K526" t="n">
        <v>56.94</v>
      </c>
      <c r="L526" t="n">
        <v>9.5</v>
      </c>
      <c r="M526" t="n">
        <v>6</v>
      </c>
      <c r="N526" t="n">
        <v>55.91</v>
      </c>
      <c r="O526" t="n">
        <v>29507.8</v>
      </c>
      <c r="P526" t="n">
        <v>88.89</v>
      </c>
      <c r="Q526" t="n">
        <v>605.84</v>
      </c>
      <c r="R526" t="n">
        <v>28.07</v>
      </c>
      <c r="S526" t="n">
        <v>21.88</v>
      </c>
      <c r="T526" t="n">
        <v>2072.65</v>
      </c>
      <c r="U526" t="n">
        <v>0.78</v>
      </c>
      <c r="V526" t="n">
        <v>0.86</v>
      </c>
      <c r="W526" t="n">
        <v>1</v>
      </c>
      <c r="X526" t="n">
        <v>0.13</v>
      </c>
      <c r="Y526" t="n">
        <v>1</v>
      </c>
      <c r="Z526" t="n">
        <v>10</v>
      </c>
    </row>
    <row r="527">
      <c r="A527" t="n">
        <v>35</v>
      </c>
      <c r="B527" t="n">
        <v>115</v>
      </c>
      <c r="C527" t="inlineStr">
        <is>
          <t xml:space="preserve">CONCLUIDO	</t>
        </is>
      </c>
      <c r="D527" t="n">
        <v>9.8005</v>
      </c>
      <c r="E527" t="n">
        <v>10.2</v>
      </c>
      <c r="F527" t="n">
        <v>7.19</v>
      </c>
      <c r="G527" t="n">
        <v>53.94</v>
      </c>
      <c r="H527" t="n">
        <v>0.73</v>
      </c>
      <c r="I527" t="n">
        <v>8</v>
      </c>
      <c r="J527" t="n">
        <v>237.79</v>
      </c>
      <c r="K527" t="n">
        <v>56.94</v>
      </c>
      <c r="L527" t="n">
        <v>9.75</v>
      </c>
      <c r="M527" t="n">
        <v>6</v>
      </c>
      <c r="N527" t="n">
        <v>56.09</v>
      </c>
      <c r="O527" t="n">
        <v>29561.22</v>
      </c>
      <c r="P527" t="n">
        <v>88.20999999999999</v>
      </c>
      <c r="Q527" t="n">
        <v>605.86</v>
      </c>
      <c r="R527" t="n">
        <v>28.26</v>
      </c>
      <c r="S527" t="n">
        <v>21.88</v>
      </c>
      <c r="T527" t="n">
        <v>2167.3</v>
      </c>
      <c r="U527" t="n">
        <v>0.77</v>
      </c>
      <c r="V527" t="n">
        <v>0.86</v>
      </c>
      <c r="W527" t="n">
        <v>1</v>
      </c>
      <c r="X527" t="n">
        <v>0.13</v>
      </c>
      <c r="Y527" t="n">
        <v>1</v>
      </c>
      <c r="Z527" t="n">
        <v>10</v>
      </c>
    </row>
    <row r="528">
      <c r="A528" t="n">
        <v>36</v>
      </c>
      <c r="B528" t="n">
        <v>115</v>
      </c>
      <c r="C528" t="inlineStr">
        <is>
          <t xml:space="preserve">CONCLUIDO	</t>
        </is>
      </c>
      <c r="D528" t="n">
        <v>9.801299999999999</v>
      </c>
      <c r="E528" t="n">
        <v>10.2</v>
      </c>
      <c r="F528" t="n">
        <v>7.19</v>
      </c>
      <c r="G528" t="n">
        <v>53.93</v>
      </c>
      <c r="H528" t="n">
        <v>0.75</v>
      </c>
      <c r="I528" t="n">
        <v>8</v>
      </c>
      <c r="J528" t="n">
        <v>238.22</v>
      </c>
      <c r="K528" t="n">
        <v>56.94</v>
      </c>
      <c r="L528" t="n">
        <v>10</v>
      </c>
      <c r="M528" t="n">
        <v>6</v>
      </c>
      <c r="N528" t="n">
        <v>56.28</v>
      </c>
      <c r="O528" t="n">
        <v>29614.71</v>
      </c>
      <c r="P528" t="n">
        <v>87.53</v>
      </c>
      <c r="Q528" t="n">
        <v>605.84</v>
      </c>
      <c r="R528" t="n">
        <v>28.38</v>
      </c>
      <c r="S528" t="n">
        <v>21.88</v>
      </c>
      <c r="T528" t="n">
        <v>2228.18</v>
      </c>
      <c r="U528" t="n">
        <v>0.77</v>
      </c>
      <c r="V528" t="n">
        <v>0.86</v>
      </c>
      <c r="W528" t="n">
        <v>1</v>
      </c>
      <c r="X528" t="n">
        <v>0.13</v>
      </c>
      <c r="Y528" t="n">
        <v>1</v>
      </c>
      <c r="Z528" t="n">
        <v>10</v>
      </c>
    </row>
    <row r="529">
      <c r="A529" t="n">
        <v>37</v>
      </c>
      <c r="B529" t="n">
        <v>115</v>
      </c>
      <c r="C529" t="inlineStr">
        <is>
          <t xml:space="preserve">CONCLUIDO	</t>
        </is>
      </c>
      <c r="D529" t="n">
        <v>9.857100000000001</v>
      </c>
      <c r="E529" t="n">
        <v>10.14</v>
      </c>
      <c r="F529" t="n">
        <v>7.18</v>
      </c>
      <c r="G529" t="n">
        <v>61.52</v>
      </c>
      <c r="H529" t="n">
        <v>0.76</v>
      </c>
      <c r="I529" t="n">
        <v>7</v>
      </c>
      <c r="J529" t="n">
        <v>238.66</v>
      </c>
      <c r="K529" t="n">
        <v>56.94</v>
      </c>
      <c r="L529" t="n">
        <v>10.25</v>
      </c>
      <c r="M529" t="n">
        <v>5</v>
      </c>
      <c r="N529" t="n">
        <v>56.46</v>
      </c>
      <c r="O529" t="n">
        <v>29668.27</v>
      </c>
      <c r="P529" t="n">
        <v>85.63</v>
      </c>
      <c r="Q529" t="n">
        <v>605.92</v>
      </c>
      <c r="R529" t="n">
        <v>27.83</v>
      </c>
      <c r="S529" t="n">
        <v>21.88</v>
      </c>
      <c r="T529" t="n">
        <v>1958.38</v>
      </c>
      <c r="U529" t="n">
        <v>0.79</v>
      </c>
      <c r="V529" t="n">
        <v>0.86</v>
      </c>
      <c r="W529" t="n">
        <v>1</v>
      </c>
      <c r="X529" t="n">
        <v>0.12</v>
      </c>
      <c r="Y529" t="n">
        <v>1</v>
      </c>
      <c r="Z529" t="n">
        <v>10</v>
      </c>
    </row>
    <row r="530">
      <c r="A530" t="n">
        <v>38</v>
      </c>
      <c r="B530" t="n">
        <v>115</v>
      </c>
      <c r="C530" t="inlineStr">
        <is>
          <t xml:space="preserve">CONCLUIDO	</t>
        </is>
      </c>
      <c r="D530" t="n">
        <v>9.854100000000001</v>
      </c>
      <c r="E530" t="n">
        <v>10.15</v>
      </c>
      <c r="F530" t="n">
        <v>7.18</v>
      </c>
      <c r="G530" t="n">
        <v>61.54</v>
      </c>
      <c r="H530" t="n">
        <v>0.78</v>
      </c>
      <c r="I530" t="n">
        <v>7</v>
      </c>
      <c r="J530" t="n">
        <v>239.09</v>
      </c>
      <c r="K530" t="n">
        <v>56.94</v>
      </c>
      <c r="L530" t="n">
        <v>10.5</v>
      </c>
      <c r="M530" t="n">
        <v>4</v>
      </c>
      <c r="N530" t="n">
        <v>56.65</v>
      </c>
      <c r="O530" t="n">
        <v>29721.89</v>
      </c>
      <c r="P530" t="n">
        <v>85.56999999999999</v>
      </c>
      <c r="Q530" t="n">
        <v>605.86</v>
      </c>
      <c r="R530" t="n">
        <v>27.93</v>
      </c>
      <c r="S530" t="n">
        <v>21.88</v>
      </c>
      <c r="T530" t="n">
        <v>2008.31</v>
      </c>
      <c r="U530" t="n">
        <v>0.78</v>
      </c>
      <c r="V530" t="n">
        <v>0.86</v>
      </c>
      <c r="W530" t="n">
        <v>1</v>
      </c>
      <c r="X530" t="n">
        <v>0.12</v>
      </c>
      <c r="Y530" t="n">
        <v>1</v>
      </c>
      <c r="Z530" t="n">
        <v>10</v>
      </c>
    </row>
    <row r="531">
      <c r="A531" t="n">
        <v>39</v>
      </c>
      <c r="B531" t="n">
        <v>115</v>
      </c>
      <c r="C531" t="inlineStr">
        <is>
          <t xml:space="preserve">CONCLUIDO	</t>
        </is>
      </c>
      <c r="D531" t="n">
        <v>9.850099999999999</v>
      </c>
      <c r="E531" t="n">
        <v>10.15</v>
      </c>
      <c r="F531" t="n">
        <v>7.18</v>
      </c>
      <c r="G531" t="n">
        <v>61.58</v>
      </c>
      <c r="H531" t="n">
        <v>0.8</v>
      </c>
      <c r="I531" t="n">
        <v>7</v>
      </c>
      <c r="J531" t="n">
        <v>239.53</v>
      </c>
      <c r="K531" t="n">
        <v>56.94</v>
      </c>
      <c r="L531" t="n">
        <v>10.75</v>
      </c>
      <c r="M531" t="n">
        <v>3</v>
      </c>
      <c r="N531" t="n">
        <v>56.83</v>
      </c>
      <c r="O531" t="n">
        <v>29775.57</v>
      </c>
      <c r="P531" t="n">
        <v>86.17</v>
      </c>
      <c r="Q531" t="n">
        <v>605.84</v>
      </c>
      <c r="R531" t="n">
        <v>28.04</v>
      </c>
      <c r="S531" t="n">
        <v>21.88</v>
      </c>
      <c r="T531" t="n">
        <v>2062.5</v>
      </c>
      <c r="U531" t="n">
        <v>0.78</v>
      </c>
      <c r="V531" t="n">
        <v>0.86</v>
      </c>
      <c r="W531" t="n">
        <v>1</v>
      </c>
      <c r="X531" t="n">
        <v>0.13</v>
      </c>
      <c r="Y531" t="n">
        <v>1</v>
      </c>
      <c r="Z531" t="n">
        <v>10</v>
      </c>
    </row>
    <row r="532">
      <c r="A532" t="n">
        <v>40</v>
      </c>
      <c r="B532" t="n">
        <v>115</v>
      </c>
      <c r="C532" t="inlineStr">
        <is>
          <t xml:space="preserve">CONCLUIDO	</t>
        </is>
      </c>
      <c r="D532" t="n">
        <v>9.849</v>
      </c>
      <c r="E532" t="n">
        <v>10.15</v>
      </c>
      <c r="F532" t="n">
        <v>7.19</v>
      </c>
      <c r="G532" t="n">
        <v>61.59</v>
      </c>
      <c r="H532" t="n">
        <v>0.82</v>
      </c>
      <c r="I532" t="n">
        <v>7</v>
      </c>
      <c r="J532" t="n">
        <v>239.96</v>
      </c>
      <c r="K532" t="n">
        <v>56.94</v>
      </c>
      <c r="L532" t="n">
        <v>11</v>
      </c>
      <c r="M532" t="n">
        <v>3</v>
      </c>
      <c r="N532" t="n">
        <v>57.02</v>
      </c>
      <c r="O532" t="n">
        <v>29829.32</v>
      </c>
      <c r="P532" t="n">
        <v>86.18000000000001</v>
      </c>
      <c r="Q532" t="n">
        <v>605.84</v>
      </c>
      <c r="R532" t="n">
        <v>27.97</v>
      </c>
      <c r="S532" t="n">
        <v>21.88</v>
      </c>
      <c r="T532" t="n">
        <v>2028</v>
      </c>
      <c r="U532" t="n">
        <v>0.78</v>
      </c>
      <c r="V532" t="n">
        <v>0.86</v>
      </c>
      <c r="W532" t="n">
        <v>1.01</v>
      </c>
      <c r="X532" t="n">
        <v>0.13</v>
      </c>
      <c r="Y532" t="n">
        <v>1</v>
      </c>
      <c r="Z532" t="n">
        <v>10</v>
      </c>
    </row>
    <row r="533">
      <c r="A533" t="n">
        <v>41</v>
      </c>
      <c r="B533" t="n">
        <v>115</v>
      </c>
      <c r="C533" t="inlineStr">
        <is>
          <t xml:space="preserve">CONCLUIDO	</t>
        </is>
      </c>
      <c r="D533" t="n">
        <v>9.8544</v>
      </c>
      <c r="E533" t="n">
        <v>10.15</v>
      </c>
      <c r="F533" t="n">
        <v>7.18</v>
      </c>
      <c r="G533" t="n">
        <v>61.54</v>
      </c>
      <c r="H533" t="n">
        <v>0.83</v>
      </c>
      <c r="I533" t="n">
        <v>7</v>
      </c>
      <c r="J533" t="n">
        <v>240.4</v>
      </c>
      <c r="K533" t="n">
        <v>56.94</v>
      </c>
      <c r="L533" t="n">
        <v>11.25</v>
      </c>
      <c r="M533" t="n">
        <v>2</v>
      </c>
      <c r="N533" t="n">
        <v>57.21</v>
      </c>
      <c r="O533" t="n">
        <v>29883.27</v>
      </c>
      <c r="P533" t="n">
        <v>85.81</v>
      </c>
      <c r="Q533" t="n">
        <v>605.84</v>
      </c>
      <c r="R533" t="n">
        <v>27.89</v>
      </c>
      <c r="S533" t="n">
        <v>21.88</v>
      </c>
      <c r="T533" t="n">
        <v>1985.23</v>
      </c>
      <c r="U533" t="n">
        <v>0.78</v>
      </c>
      <c r="V533" t="n">
        <v>0.86</v>
      </c>
      <c r="W533" t="n">
        <v>1</v>
      </c>
      <c r="X533" t="n">
        <v>0.12</v>
      </c>
      <c r="Y533" t="n">
        <v>1</v>
      </c>
      <c r="Z533" t="n">
        <v>10</v>
      </c>
    </row>
    <row r="534">
      <c r="A534" t="n">
        <v>42</v>
      </c>
      <c r="B534" t="n">
        <v>115</v>
      </c>
      <c r="C534" t="inlineStr">
        <is>
          <t xml:space="preserve">CONCLUIDO	</t>
        </is>
      </c>
      <c r="D534" t="n">
        <v>9.859500000000001</v>
      </c>
      <c r="E534" t="n">
        <v>10.14</v>
      </c>
      <c r="F534" t="n">
        <v>7.17</v>
      </c>
      <c r="G534" t="n">
        <v>61.5</v>
      </c>
      <c r="H534" t="n">
        <v>0.85</v>
      </c>
      <c r="I534" t="n">
        <v>7</v>
      </c>
      <c r="J534" t="n">
        <v>240.84</v>
      </c>
      <c r="K534" t="n">
        <v>56.94</v>
      </c>
      <c r="L534" t="n">
        <v>11.5</v>
      </c>
      <c r="M534" t="n">
        <v>2</v>
      </c>
      <c r="N534" t="n">
        <v>57.39</v>
      </c>
      <c r="O534" t="n">
        <v>29937.16</v>
      </c>
      <c r="P534" t="n">
        <v>85.56999999999999</v>
      </c>
      <c r="Q534" t="n">
        <v>605.84</v>
      </c>
      <c r="R534" t="n">
        <v>27.63</v>
      </c>
      <c r="S534" t="n">
        <v>21.88</v>
      </c>
      <c r="T534" t="n">
        <v>1857.52</v>
      </c>
      <c r="U534" t="n">
        <v>0.79</v>
      </c>
      <c r="V534" t="n">
        <v>0.86</v>
      </c>
      <c r="W534" t="n">
        <v>1</v>
      </c>
      <c r="X534" t="n">
        <v>0.12</v>
      </c>
      <c r="Y534" t="n">
        <v>1</v>
      </c>
      <c r="Z534" t="n">
        <v>10</v>
      </c>
    </row>
    <row r="535">
      <c r="A535" t="n">
        <v>43</v>
      </c>
      <c r="B535" t="n">
        <v>115</v>
      </c>
      <c r="C535" t="inlineStr">
        <is>
          <t xml:space="preserve">CONCLUIDO	</t>
        </is>
      </c>
      <c r="D535" t="n">
        <v>9.8598</v>
      </c>
      <c r="E535" t="n">
        <v>10.14</v>
      </c>
      <c r="F535" t="n">
        <v>7.17</v>
      </c>
      <c r="G535" t="n">
        <v>61.49</v>
      </c>
      <c r="H535" t="n">
        <v>0.87</v>
      </c>
      <c r="I535" t="n">
        <v>7</v>
      </c>
      <c r="J535" t="n">
        <v>241.27</v>
      </c>
      <c r="K535" t="n">
        <v>56.94</v>
      </c>
      <c r="L535" t="n">
        <v>11.75</v>
      </c>
      <c r="M535" t="n">
        <v>2</v>
      </c>
      <c r="N535" t="n">
        <v>57.58</v>
      </c>
      <c r="O535" t="n">
        <v>29991.11</v>
      </c>
      <c r="P535" t="n">
        <v>85.28</v>
      </c>
      <c r="Q535" t="n">
        <v>605.84</v>
      </c>
      <c r="R535" t="n">
        <v>27.71</v>
      </c>
      <c r="S535" t="n">
        <v>21.88</v>
      </c>
      <c r="T535" t="n">
        <v>1897.94</v>
      </c>
      <c r="U535" t="n">
        <v>0.79</v>
      </c>
      <c r="V535" t="n">
        <v>0.86</v>
      </c>
      <c r="W535" t="n">
        <v>1</v>
      </c>
      <c r="X535" t="n">
        <v>0.12</v>
      </c>
      <c r="Y535" t="n">
        <v>1</v>
      </c>
      <c r="Z535" t="n">
        <v>10</v>
      </c>
    </row>
    <row r="536">
      <c r="A536" t="n">
        <v>44</v>
      </c>
      <c r="B536" t="n">
        <v>115</v>
      </c>
      <c r="C536" t="inlineStr">
        <is>
          <t xml:space="preserve">CONCLUIDO	</t>
        </is>
      </c>
      <c r="D536" t="n">
        <v>9.8536</v>
      </c>
      <c r="E536" t="n">
        <v>10.15</v>
      </c>
      <c r="F536" t="n">
        <v>7.18</v>
      </c>
      <c r="G536" t="n">
        <v>61.55</v>
      </c>
      <c r="H536" t="n">
        <v>0.88</v>
      </c>
      <c r="I536" t="n">
        <v>7</v>
      </c>
      <c r="J536" t="n">
        <v>241.71</v>
      </c>
      <c r="K536" t="n">
        <v>56.94</v>
      </c>
      <c r="L536" t="n">
        <v>12</v>
      </c>
      <c r="M536" t="n">
        <v>0</v>
      </c>
      <c r="N536" t="n">
        <v>57.77</v>
      </c>
      <c r="O536" t="n">
        <v>30045.13</v>
      </c>
      <c r="P536" t="n">
        <v>84.81</v>
      </c>
      <c r="Q536" t="n">
        <v>605.84</v>
      </c>
      <c r="R536" t="n">
        <v>27.86</v>
      </c>
      <c r="S536" t="n">
        <v>21.88</v>
      </c>
      <c r="T536" t="n">
        <v>1969.85</v>
      </c>
      <c r="U536" t="n">
        <v>0.79</v>
      </c>
      <c r="V536" t="n">
        <v>0.86</v>
      </c>
      <c r="W536" t="n">
        <v>1</v>
      </c>
      <c r="X536" t="n">
        <v>0.12</v>
      </c>
      <c r="Y536" t="n">
        <v>1</v>
      </c>
      <c r="Z536" t="n">
        <v>10</v>
      </c>
    </row>
    <row r="537">
      <c r="A537" t="n">
        <v>0</v>
      </c>
      <c r="B537" t="n">
        <v>35</v>
      </c>
      <c r="C537" t="inlineStr">
        <is>
          <t xml:space="preserve">CONCLUIDO	</t>
        </is>
      </c>
      <c r="D537" t="n">
        <v>9.520799999999999</v>
      </c>
      <c r="E537" t="n">
        <v>10.5</v>
      </c>
      <c r="F537" t="n">
        <v>7.89</v>
      </c>
      <c r="G537" t="n">
        <v>11.27</v>
      </c>
      <c r="H537" t="n">
        <v>0.22</v>
      </c>
      <c r="I537" t="n">
        <v>42</v>
      </c>
      <c r="J537" t="n">
        <v>80.84</v>
      </c>
      <c r="K537" t="n">
        <v>35.1</v>
      </c>
      <c r="L537" t="n">
        <v>1</v>
      </c>
      <c r="M537" t="n">
        <v>40</v>
      </c>
      <c r="N537" t="n">
        <v>9.74</v>
      </c>
      <c r="O537" t="n">
        <v>10204.21</v>
      </c>
      <c r="P537" t="n">
        <v>56.33</v>
      </c>
      <c r="Q537" t="n">
        <v>605.87</v>
      </c>
      <c r="R537" t="n">
        <v>50.12</v>
      </c>
      <c r="S537" t="n">
        <v>21.88</v>
      </c>
      <c r="T537" t="n">
        <v>12924.88</v>
      </c>
      <c r="U537" t="n">
        <v>0.44</v>
      </c>
      <c r="V537" t="n">
        <v>0.78</v>
      </c>
      <c r="W537" t="n">
        <v>1.05</v>
      </c>
      <c r="X537" t="n">
        <v>0.83</v>
      </c>
      <c r="Y537" t="n">
        <v>1</v>
      </c>
      <c r="Z537" t="n">
        <v>10</v>
      </c>
    </row>
    <row r="538">
      <c r="A538" t="n">
        <v>1</v>
      </c>
      <c r="B538" t="n">
        <v>35</v>
      </c>
      <c r="C538" t="inlineStr">
        <is>
          <t xml:space="preserve">CONCLUIDO	</t>
        </is>
      </c>
      <c r="D538" t="n">
        <v>9.879799999999999</v>
      </c>
      <c r="E538" t="n">
        <v>10.12</v>
      </c>
      <c r="F538" t="n">
        <v>7.68</v>
      </c>
      <c r="G538" t="n">
        <v>14.4</v>
      </c>
      <c r="H538" t="n">
        <v>0.27</v>
      </c>
      <c r="I538" t="n">
        <v>32</v>
      </c>
      <c r="J538" t="n">
        <v>81.14</v>
      </c>
      <c r="K538" t="n">
        <v>35.1</v>
      </c>
      <c r="L538" t="n">
        <v>1.25</v>
      </c>
      <c r="M538" t="n">
        <v>30</v>
      </c>
      <c r="N538" t="n">
        <v>9.789999999999999</v>
      </c>
      <c r="O538" t="n">
        <v>10241.25</v>
      </c>
      <c r="P538" t="n">
        <v>52.94</v>
      </c>
      <c r="Q538" t="n">
        <v>605.9400000000001</v>
      </c>
      <c r="R538" t="n">
        <v>43.5</v>
      </c>
      <c r="S538" t="n">
        <v>21.88</v>
      </c>
      <c r="T538" t="n">
        <v>9667.15</v>
      </c>
      <c r="U538" t="n">
        <v>0.5</v>
      </c>
      <c r="V538" t="n">
        <v>0.8100000000000001</v>
      </c>
      <c r="W538" t="n">
        <v>1.04</v>
      </c>
      <c r="X538" t="n">
        <v>0.62</v>
      </c>
      <c r="Y538" t="n">
        <v>1</v>
      </c>
      <c r="Z538" t="n">
        <v>10</v>
      </c>
    </row>
    <row r="539">
      <c r="A539" t="n">
        <v>2</v>
      </c>
      <c r="B539" t="n">
        <v>35</v>
      </c>
      <c r="C539" t="inlineStr">
        <is>
          <t xml:space="preserve">CONCLUIDO	</t>
        </is>
      </c>
      <c r="D539" t="n">
        <v>10.1388</v>
      </c>
      <c r="E539" t="n">
        <v>9.859999999999999</v>
      </c>
      <c r="F539" t="n">
        <v>7.54</v>
      </c>
      <c r="G539" t="n">
        <v>18.1</v>
      </c>
      <c r="H539" t="n">
        <v>0.32</v>
      </c>
      <c r="I539" t="n">
        <v>25</v>
      </c>
      <c r="J539" t="n">
        <v>81.44</v>
      </c>
      <c r="K539" t="n">
        <v>35.1</v>
      </c>
      <c r="L539" t="n">
        <v>1.5</v>
      </c>
      <c r="M539" t="n">
        <v>23</v>
      </c>
      <c r="N539" t="n">
        <v>9.84</v>
      </c>
      <c r="O539" t="n">
        <v>10278.32</v>
      </c>
      <c r="P539" t="n">
        <v>50.09</v>
      </c>
      <c r="Q539" t="n">
        <v>605.84</v>
      </c>
      <c r="R539" t="n">
        <v>39.31</v>
      </c>
      <c r="S539" t="n">
        <v>21.88</v>
      </c>
      <c r="T539" t="n">
        <v>7606.23</v>
      </c>
      <c r="U539" t="n">
        <v>0.5600000000000001</v>
      </c>
      <c r="V539" t="n">
        <v>0.82</v>
      </c>
      <c r="W539" t="n">
        <v>1.03</v>
      </c>
      <c r="X539" t="n">
        <v>0.48</v>
      </c>
      <c r="Y539" t="n">
        <v>1</v>
      </c>
      <c r="Z539" t="n">
        <v>10</v>
      </c>
    </row>
    <row r="540">
      <c r="A540" t="n">
        <v>3</v>
      </c>
      <c r="B540" t="n">
        <v>35</v>
      </c>
      <c r="C540" t="inlineStr">
        <is>
          <t xml:space="preserve">CONCLUIDO	</t>
        </is>
      </c>
      <c r="D540" t="n">
        <v>10.2945</v>
      </c>
      <c r="E540" t="n">
        <v>9.710000000000001</v>
      </c>
      <c r="F540" t="n">
        <v>7.46</v>
      </c>
      <c r="G540" t="n">
        <v>21.32</v>
      </c>
      <c r="H540" t="n">
        <v>0.38</v>
      </c>
      <c r="I540" t="n">
        <v>21</v>
      </c>
      <c r="J540" t="n">
        <v>81.73999999999999</v>
      </c>
      <c r="K540" t="n">
        <v>35.1</v>
      </c>
      <c r="L540" t="n">
        <v>1.75</v>
      </c>
      <c r="M540" t="n">
        <v>14</v>
      </c>
      <c r="N540" t="n">
        <v>9.890000000000001</v>
      </c>
      <c r="O540" t="n">
        <v>10315.41</v>
      </c>
      <c r="P540" t="n">
        <v>47.77</v>
      </c>
      <c r="Q540" t="n">
        <v>605.9</v>
      </c>
      <c r="R540" t="n">
        <v>36.39</v>
      </c>
      <c r="S540" t="n">
        <v>21.88</v>
      </c>
      <c r="T540" t="n">
        <v>6166.38</v>
      </c>
      <c r="U540" t="n">
        <v>0.6</v>
      </c>
      <c r="V540" t="n">
        <v>0.83</v>
      </c>
      <c r="W540" t="n">
        <v>1.03</v>
      </c>
      <c r="X540" t="n">
        <v>0.4</v>
      </c>
      <c r="Y540" t="n">
        <v>1</v>
      </c>
      <c r="Z540" t="n">
        <v>10</v>
      </c>
    </row>
    <row r="541">
      <c r="A541" t="n">
        <v>4</v>
      </c>
      <c r="B541" t="n">
        <v>35</v>
      </c>
      <c r="C541" t="inlineStr">
        <is>
          <t xml:space="preserve">CONCLUIDO	</t>
        </is>
      </c>
      <c r="D541" t="n">
        <v>10.3773</v>
      </c>
      <c r="E541" t="n">
        <v>9.640000000000001</v>
      </c>
      <c r="F541" t="n">
        <v>7.42</v>
      </c>
      <c r="G541" t="n">
        <v>23.42</v>
      </c>
      <c r="H541" t="n">
        <v>0.43</v>
      </c>
      <c r="I541" t="n">
        <v>19</v>
      </c>
      <c r="J541" t="n">
        <v>82.04000000000001</v>
      </c>
      <c r="K541" t="n">
        <v>35.1</v>
      </c>
      <c r="L541" t="n">
        <v>2</v>
      </c>
      <c r="M541" t="n">
        <v>6</v>
      </c>
      <c r="N541" t="n">
        <v>9.94</v>
      </c>
      <c r="O541" t="n">
        <v>10352.53</v>
      </c>
      <c r="P541" t="n">
        <v>46.62</v>
      </c>
      <c r="Q541" t="n">
        <v>605.99</v>
      </c>
      <c r="R541" t="n">
        <v>34.91</v>
      </c>
      <c r="S541" t="n">
        <v>21.88</v>
      </c>
      <c r="T541" t="n">
        <v>5434.93</v>
      </c>
      <c r="U541" t="n">
        <v>0.63</v>
      </c>
      <c r="V541" t="n">
        <v>0.83</v>
      </c>
      <c r="W541" t="n">
        <v>1.03</v>
      </c>
      <c r="X541" t="n">
        <v>0.36</v>
      </c>
      <c r="Y541" t="n">
        <v>1</v>
      </c>
      <c r="Z541" t="n">
        <v>10</v>
      </c>
    </row>
    <row r="542">
      <c r="A542" t="n">
        <v>5</v>
      </c>
      <c r="B542" t="n">
        <v>35</v>
      </c>
      <c r="C542" t="inlineStr">
        <is>
          <t xml:space="preserve">CONCLUIDO	</t>
        </is>
      </c>
      <c r="D542" t="n">
        <v>10.3615</v>
      </c>
      <c r="E542" t="n">
        <v>9.65</v>
      </c>
      <c r="F542" t="n">
        <v>7.43</v>
      </c>
      <c r="G542" t="n">
        <v>23.47</v>
      </c>
      <c r="H542" t="n">
        <v>0.48</v>
      </c>
      <c r="I542" t="n">
        <v>19</v>
      </c>
      <c r="J542" t="n">
        <v>82.34</v>
      </c>
      <c r="K542" t="n">
        <v>35.1</v>
      </c>
      <c r="L542" t="n">
        <v>2.25</v>
      </c>
      <c r="M542" t="n">
        <v>0</v>
      </c>
      <c r="N542" t="n">
        <v>9.99</v>
      </c>
      <c r="O542" t="n">
        <v>10389.66</v>
      </c>
      <c r="P542" t="n">
        <v>46.66</v>
      </c>
      <c r="Q542" t="n">
        <v>606.03</v>
      </c>
      <c r="R542" t="n">
        <v>35</v>
      </c>
      <c r="S542" t="n">
        <v>21.88</v>
      </c>
      <c r="T542" t="n">
        <v>5481.28</v>
      </c>
      <c r="U542" t="n">
        <v>0.63</v>
      </c>
      <c r="V542" t="n">
        <v>0.83</v>
      </c>
      <c r="W542" t="n">
        <v>1.04</v>
      </c>
      <c r="X542" t="n">
        <v>0.37</v>
      </c>
      <c r="Y542" t="n">
        <v>1</v>
      </c>
      <c r="Z542" t="n">
        <v>10</v>
      </c>
    </row>
    <row r="543">
      <c r="A543" t="n">
        <v>0</v>
      </c>
      <c r="B543" t="n">
        <v>50</v>
      </c>
      <c r="C543" t="inlineStr">
        <is>
          <t xml:space="preserve">CONCLUIDO	</t>
        </is>
      </c>
      <c r="D543" t="n">
        <v>8.796099999999999</v>
      </c>
      <c r="E543" t="n">
        <v>11.37</v>
      </c>
      <c r="F543" t="n">
        <v>8.130000000000001</v>
      </c>
      <c r="G543" t="n">
        <v>9.039999999999999</v>
      </c>
      <c r="H543" t="n">
        <v>0.16</v>
      </c>
      <c r="I543" t="n">
        <v>54</v>
      </c>
      <c r="J543" t="n">
        <v>107.41</v>
      </c>
      <c r="K543" t="n">
        <v>41.65</v>
      </c>
      <c r="L543" t="n">
        <v>1</v>
      </c>
      <c r="M543" t="n">
        <v>52</v>
      </c>
      <c r="N543" t="n">
        <v>14.77</v>
      </c>
      <c r="O543" t="n">
        <v>13481.73</v>
      </c>
      <c r="P543" t="n">
        <v>73.59999999999999</v>
      </c>
      <c r="Q543" t="n">
        <v>605.92</v>
      </c>
      <c r="R543" t="n">
        <v>57.45</v>
      </c>
      <c r="S543" t="n">
        <v>21.88</v>
      </c>
      <c r="T543" t="n">
        <v>16533.44</v>
      </c>
      <c r="U543" t="n">
        <v>0.38</v>
      </c>
      <c r="V543" t="n">
        <v>0.76</v>
      </c>
      <c r="W543" t="n">
        <v>1.08</v>
      </c>
      <c r="X543" t="n">
        <v>1.07</v>
      </c>
      <c r="Y543" t="n">
        <v>1</v>
      </c>
      <c r="Z543" t="n">
        <v>10</v>
      </c>
    </row>
    <row r="544">
      <c r="A544" t="n">
        <v>1</v>
      </c>
      <c r="B544" t="n">
        <v>50</v>
      </c>
      <c r="C544" t="inlineStr">
        <is>
          <t xml:space="preserve">CONCLUIDO	</t>
        </is>
      </c>
      <c r="D544" t="n">
        <v>9.2476</v>
      </c>
      <c r="E544" t="n">
        <v>10.81</v>
      </c>
      <c r="F544" t="n">
        <v>7.87</v>
      </c>
      <c r="G544" t="n">
        <v>11.51</v>
      </c>
      <c r="H544" t="n">
        <v>0.2</v>
      </c>
      <c r="I544" t="n">
        <v>41</v>
      </c>
      <c r="J544" t="n">
        <v>107.73</v>
      </c>
      <c r="K544" t="n">
        <v>41.65</v>
      </c>
      <c r="L544" t="n">
        <v>1.25</v>
      </c>
      <c r="M544" t="n">
        <v>39</v>
      </c>
      <c r="N544" t="n">
        <v>14.83</v>
      </c>
      <c r="O544" t="n">
        <v>13520.81</v>
      </c>
      <c r="P544" t="n">
        <v>69.72</v>
      </c>
      <c r="Q544" t="n">
        <v>605.9299999999999</v>
      </c>
      <c r="R544" t="n">
        <v>49.26</v>
      </c>
      <c r="S544" t="n">
        <v>21.88</v>
      </c>
      <c r="T544" t="n">
        <v>12503.9</v>
      </c>
      <c r="U544" t="n">
        <v>0.44</v>
      </c>
      <c r="V544" t="n">
        <v>0.79</v>
      </c>
      <c r="W544" t="n">
        <v>1.06</v>
      </c>
      <c r="X544" t="n">
        <v>0.8100000000000001</v>
      </c>
      <c r="Y544" t="n">
        <v>1</v>
      </c>
      <c r="Z544" t="n">
        <v>10</v>
      </c>
    </row>
    <row r="545">
      <c r="A545" t="n">
        <v>2</v>
      </c>
      <c r="B545" t="n">
        <v>50</v>
      </c>
      <c r="C545" t="inlineStr">
        <is>
          <t xml:space="preserve">CONCLUIDO	</t>
        </is>
      </c>
      <c r="D545" t="n">
        <v>9.5503</v>
      </c>
      <c r="E545" t="n">
        <v>10.47</v>
      </c>
      <c r="F545" t="n">
        <v>7.7</v>
      </c>
      <c r="G545" t="n">
        <v>14</v>
      </c>
      <c r="H545" t="n">
        <v>0.24</v>
      </c>
      <c r="I545" t="n">
        <v>33</v>
      </c>
      <c r="J545" t="n">
        <v>108.05</v>
      </c>
      <c r="K545" t="n">
        <v>41.65</v>
      </c>
      <c r="L545" t="n">
        <v>1.5</v>
      </c>
      <c r="M545" t="n">
        <v>31</v>
      </c>
      <c r="N545" t="n">
        <v>14.9</v>
      </c>
      <c r="O545" t="n">
        <v>13559.91</v>
      </c>
      <c r="P545" t="n">
        <v>67.05</v>
      </c>
      <c r="Q545" t="n">
        <v>605.87</v>
      </c>
      <c r="R545" t="n">
        <v>44.16</v>
      </c>
      <c r="S545" t="n">
        <v>21.88</v>
      </c>
      <c r="T545" t="n">
        <v>9993.6</v>
      </c>
      <c r="U545" t="n">
        <v>0.5</v>
      </c>
      <c r="V545" t="n">
        <v>0.8</v>
      </c>
      <c r="W545" t="n">
        <v>1.04</v>
      </c>
      <c r="X545" t="n">
        <v>0.64</v>
      </c>
      <c r="Y545" t="n">
        <v>1</v>
      </c>
      <c r="Z545" t="n">
        <v>10</v>
      </c>
    </row>
    <row r="546">
      <c r="A546" t="n">
        <v>3</v>
      </c>
      <c r="B546" t="n">
        <v>50</v>
      </c>
      <c r="C546" t="inlineStr">
        <is>
          <t xml:space="preserve">CONCLUIDO	</t>
        </is>
      </c>
      <c r="D546" t="n">
        <v>9.745799999999999</v>
      </c>
      <c r="E546" t="n">
        <v>10.26</v>
      </c>
      <c r="F546" t="n">
        <v>7.6</v>
      </c>
      <c r="G546" t="n">
        <v>16.29</v>
      </c>
      <c r="H546" t="n">
        <v>0.28</v>
      </c>
      <c r="I546" t="n">
        <v>28</v>
      </c>
      <c r="J546" t="n">
        <v>108.37</v>
      </c>
      <c r="K546" t="n">
        <v>41.65</v>
      </c>
      <c r="L546" t="n">
        <v>1.75</v>
      </c>
      <c r="M546" t="n">
        <v>26</v>
      </c>
      <c r="N546" t="n">
        <v>14.97</v>
      </c>
      <c r="O546" t="n">
        <v>13599.17</v>
      </c>
      <c r="P546" t="n">
        <v>64.7</v>
      </c>
      <c r="Q546" t="n">
        <v>605.92</v>
      </c>
      <c r="R546" t="n">
        <v>41.16</v>
      </c>
      <c r="S546" t="n">
        <v>21.88</v>
      </c>
      <c r="T546" t="n">
        <v>8516.5</v>
      </c>
      <c r="U546" t="n">
        <v>0.53</v>
      </c>
      <c r="V546" t="n">
        <v>0.8100000000000001</v>
      </c>
      <c r="W546" t="n">
        <v>1.03</v>
      </c>
      <c r="X546" t="n">
        <v>0.54</v>
      </c>
      <c r="Y546" t="n">
        <v>1</v>
      </c>
      <c r="Z546" t="n">
        <v>10</v>
      </c>
    </row>
    <row r="547">
      <c r="A547" t="n">
        <v>4</v>
      </c>
      <c r="B547" t="n">
        <v>50</v>
      </c>
      <c r="C547" t="inlineStr">
        <is>
          <t xml:space="preserve">CONCLUIDO	</t>
        </is>
      </c>
      <c r="D547" t="n">
        <v>9.906700000000001</v>
      </c>
      <c r="E547" t="n">
        <v>10.09</v>
      </c>
      <c r="F547" t="n">
        <v>7.52</v>
      </c>
      <c r="G547" t="n">
        <v>18.81</v>
      </c>
      <c r="H547" t="n">
        <v>0.32</v>
      </c>
      <c r="I547" t="n">
        <v>24</v>
      </c>
      <c r="J547" t="n">
        <v>108.68</v>
      </c>
      <c r="K547" t="n">
        <v>41.65</v>
      </c>
      <c r="L547" t="n">
        <v>2</v>
      </c>
      <c r="M547" t="n">
        <v>22</v>
      </c>
      <c r="N547" t="n">
        <v>15.03</v>
      </c>
      <c r="O547" t="n">
        <v>13638.32</v>
      </c>
      <c r="P547" t="n">
        <v>62.85</v>
      </c>
      <c r="Q547" t="n">
        <v>605.88</v>
      </c>
      <c r="R547" t="n">
        <v>38.78</v>
      </c>
      <c r="S547" t="n">
        <v>21.88</v>
      </c>
      <c r="T547" t="n">
        <v>7344.65</v>
      </c>
      <c r="U547" t="n">
        <v>0.5600000000000001</v>
      </c>
      <c r="V547" t="n">
        <v>0.82</v>
      </c>
      <c r="W547" t="n">
        <v>1.02</v>
      </c>
      <c r="X547" t="n">
        <v>0.47</v>
      </c>
      <c r="Y547" t="n">
        <v>1</v>
      </c>
      <c r="Z547" t="n">
        <v>10</v>
      </c>
    </row>
    <row r="548">
      <c r="A548" t="n">
        <v>5</v>
      </c>
      <c r="B548" t="n">
        <v>50</v>
      </c>
      <c r="C548" t="inlineStr">
        <is>
          <t xml:space="preserve">CONCLUIDO	</t>
        </is>
      </c>
      <c r="D548" t="n">
        <v>10.0396</v>
      </c>
      <c r="E548" t="n">
        <v>9.960000000000001</v>
      </c>
      <c r="F548" t="n">
        <v>7.46</v>
      </c>
      <c r="G548" t="n">
        <v>21.31</v>
      </c>
      <c r="H548" t="n">
        <v>0.36</v>
      </c>
      <c r="I548" t="n">
        <v>21</v>
      </c>
      <c r="J548" t="n">
        <v>109</v>
      </c>
      <c r="K548" t="n">
        <v>41.65</v>
      </c>
      <c r="L548" t="n">
        <v>2.25</v>
      </c>
      <c r="M548" t="n">
        <v>19</v>
      </c>
      <c r="N548" t="n">
        <v>15.1</v>
      </c>
      <c r="O548" t="n">
        <v>13677.51</v>
      </c>
      <c r="P548" t="n">
        <v>60.73</v>
      </c>
      <c r="Q548" t="n">
        <v>605.87</v>
      </c>
      <c r="R548" t="n">
        <v>36.59</v>
      </c>
      <c r="S548" t="n">
        <v>21.88</v>
      </c>
      <c r="T548" t="n">
        <v>6267.34</v>
      </c>
      <c r="U548" t="n">
        <v>0.6</v>
      </c>
      <c r="V548" t="n">
        <v>0.83</v>
      </c>
      <c r="W548" t="n">
        <v>1.02</v>
      </c>
      <c r="X548" t="n">
        <v>0.4</v>
      </c>
      <c r="Y548" t="n">
        <v>1</v>
      </c>
      <c r="Z548" t="n">
        <v>10</v>
      </c>
    </row>
    <row r="549">
      <c r="A549" t="n">
        <v>6</v>
      </c>
      <c r="B549" t="n">
        <v>50</v>
      </c>
      <c r="C549" t="inlineStr">
        <is>
          <t xml:space="preserve">CONCLUIDO	</t>
        </is>
      </c>
      <c r="D549" t="n">
        <v>10.1637</v>
      </c>
      <c r="E549" t="n">
        <v>9.84</v>
      </c>
      <c r="F549" t="n">
        <v>7.4</v>
      </c>
      <c r="G549" t="n">
        <v>24.68</v>
      </c>
      <c r="H549" t="n">
        <v>0.4</v>
      </c>
      <c r="I549" t="n">
        <v>18</v>
      </c>
      <c r="J549" t="n">
        <v>109.32</v>
      </c>
      <c r="K549" t="n">
        <v>41.65</v>
      </c>
      <c r="L549" t="n">
        <v>2.5</v>
      </c>
      <c r="M549" t="n">
        <v>16</v>
      </c>
      <c r="N549" t="n">
        <v>15.17</v>
      </c>
      <c r="O549" t="n">
        <v>13716.72</v>
      </c>
      <c r="P549" t="n">
        <v>58.69</v>
      </c>
      <c r="Q549" t="n">
        <v>605.97</v>
      </c>
      <c r="R549" t="n">
        <v>35.05</v>
      </c>
      <c r="S549" t="n">
        <v>21.88</v>
      </c>
      <c r="T549" t="n">
        <v>5512.63</v>
      </c>
      <c r="U549" t="n">
        <v>0.62</v>
      </c>
      <c r="V549" t="n">
        <v>0.84</v>
      </c>
      <c r="W549" t="n">
        <v>1.01</v>
      </c>
      <c r="X549" t="n">
        <v>0.34</v>
      </c>
      <c r="Y549" t="n">
        <v>1</v>
      </c>
      <c r="Z549" t="n">
        <v>10</v>
      </c>
    </row>
    <row r="550">
      <c r="A550" t="n">
        <v>7</v>
      </c>
      <c r="B550" t="n">
        <v>50</v>
      </c>
      <c r="C550" t="inlineStr">
        <is>
          <t xml:space="preserve">CONCLUIDO	</t>
        </is>
      </c>
      <c r="D550" t="n">
        <v>10.264</v>
      </c>
      <c r="E550" t="n">
        <v>9.74</v>
      </c>
      <c r="F550" t="n">
        <v>7.35</v>
      </c>
      <c r="G550" t="n">
        <v>27.57</v>
      </c>
      <c r="H550" t="n">
        <v>0.44</v>
      </c>
      <c r="I550" t="n">
        <v>16</v>
      </c>
      <c r="J550" t="n">
        <v>109.64</v>
      </c>
      <c r="K550" t="n">
        <v>41.65</v>
      </c>
      <c r="L550" t="n">
        <v>2.75</v>
      </c>
      <c r="M550" t="n">
        <v>14</v>
      </c>
      <c r="N550" t="n">
        <v>15.24</v>
      </c>
      <c r="O550" t="n">
        <v>13755.95</v>
      </c>
      <c r="P550" t="n">
        <v>57.19</v>
      </c>
      <c r="Q550" t="n">
        <v>605.9</v>
      </c>
      <c r="R550" t="n">
        <v>33.4</v>
      </c>
      <c r="S550" t="n">
        <v>21.88</v>
      </c>
      <c r="T550" t="n">
        <v>4695.17</v>
      </c>
      <c r="U550" t="n">
        <v>0.66</v>
      </c>
      <c r="V550" t="n">
        <v>0.84</v>
      </c>
      <c r="W550" t="n">
        <v>1.01</v>
      </c>
      <c r="X550" t="n">
        <v>0.29</v>
      </c>
      <c r="Y550" t="n">
        <v>1</v>
      </c>
      <c r="Z550" t="n">
        <v>10</v>
      </c>
    </row>
    <row r="551">
      <c r="A551" t="n">
        <v>8</v>
      </c>
      <c r="B551" t="n">
        <v>50</v>
      </c>
      <c r="C551" t="inlineStr">
        <is>
          <t xml:space="preserve">CONCLUIDO	</t>
        </is>
      </c>
      <c r="D551" t="n">
        <v>10.2984</v>
      </c>
      <c r="E551" t="n">
        <v>9.710000000000001</v>
      </c>
      <c r="F551" t="n">
        <v>7.34</v>
      </c>
      <c r="G551" t="n">
        <v>29.36</v>
      </c>
      <c r="H551" t="n">
        <v>0.48</v>
      </c>
      <c r="I551" t="n">
        <v>15</v>
      </c>
      <c r="J551" t="n">
        <v>109.96</v>
      </c>
      <c r="K551" t="n">
        <v>41.65</v>
      </c>
      <c r="L551" t="n">
        <v>3</v>
      </c>
      <c r="M551" t="n">
        <v>9</v>
      </c>
      <c r="N551" t="n">
        <v>15.31</v>
      </c>
      <c r="O551" t="n">
        <v>13795.21</v>
      </c>
      <c r="P551" t="n">
        <v>54.88</v>
      </c>
      <c r="Q551" t="n">
        <v>605.9299999999999</v>
      </c>
      <c r="R551" t="n">
        <v>32.76</v>
      </c>
      <c r="S551" t="n">
        <v>21.88</v>
      </c>
      <c r="T551" t="n">
        <v>4379.76</v>
      </c>
      <c r="U551" t="n">
        <v>0.67</v>
      </c>
      <c r="V551" t="n">
        <v>0.84</v>
      </c>
      <c r="W551" t="n">
        <v>1.02</v>
      </c>
      <c r="X551" t="n">
        <v>0.28</v>
      </c>
      <c r="Y551" t="n">
        <v>1</v>
      </c>
      <c r="Z551" t="n">
        <v>10</v>
      </c>
    </row>
    <row r="552">
      <c r="A552" t="n">
        <v>9</v>
      </c>
      <c r="B552" t="n">
        <v>50</v>
      </c>
      <c r="C552" t="inlineStr">
        <is>
          <t xml:space="preserve">CONCLUIDO	</t>
        </is>
      </c>
      <c r="D552" t="n">
        <v>10.3401</v>
      </c>
      <c r="E552" t="n">
        <v>9.67</v>
      </c>
      <c r="F552" t="n">
        <v>7.32</v>
      </c>
      <c r="G552" t="n">
        <v>31.39</v>
      </c>
      <c r="H552" t="n">
        <v>0.52</v>
      </c>
      <c r="I552" t="n">
        <v>14</v>
      </c>
      <c r="J552" t="n">
        <v>110.27</v>
      </c>
      <c r="K552" t="n">
        <v>41.65</v>
      </c>
      <c r="L552" t="n">
        <v>3.25</v>
      </c>
      <c r="M552" t="n">
        <v>4</v>
      </c>
      <c r="N552" t="n">
        <v>15.37</v>
      </c>
      <c r="O552" t="n">
        <v>13834.5</v>
      </c>
      <c r="P552" t="n">
        <v>54.66</v>
      </c>
      <c r="Q552" t="n">
        <v>605.86</v>
      </c>
      <c r="R552" t="n">
        <v>32.13</v>
      </c>
      <c r="S552" t="n">
        <v>21.88</v>
      </c>
      <c r="T552" t="n">
        <v>4073.03</v>
      </c>
      <c r="U552" t="n">
        <v>0.68</v>
      </c>
      <c r="V552" t="n">
        <v>0.84</v>
      </c>
      <c r="W552" t="n">
        <v>1.02</v>
      </c>
      <c r="X552" t="n">
        <v>0.27</v>
      </c>
      <c r="Y552" t="n">
        <v>1</v>
      </c>
      <c r="Z552" t="n">
        <v>10</v>
      </c>
    </row>
    <row r="553">
      <c r="A553" t="n">
        <v>10</v>
      </c>
      <c r="B553" t="n">
        <v>50</v>
      </c>
      <c r="C553" t="inlineStr">
        <is>
          <t xml:space="preserve">CONCLUIDO	</t>
        </is>
      </c>
      <c r="D553" t="n">
        <v>10.3347</v>
      </c>
      <c r="E553" t="n">
        <v>9.68</v>
      </c>
      <c r="F553" t="n">
        <v>7.33</v>
      </c>
      <c r="G553" t="n">
        <v>31.41</v>
      </c>
      <c r="H553" t="n">
        <v>0.5600000000000001</v>
      </c>
      <c r="I553" t="n">
        <v>14</v>
      </c>
      <c r="J553" t="n">
        <v>110.59</v>
      </c>
      <c r="K553" t="n">
        <v>41.65</v>
      </c>
      <c r="L553" t="n">
        <v>3.5</v>
      </c>
      <c r="M553" t="n">
        <v>2</v>
      </c>
      <c r="N553" t="n">
        <v>15.44</v>
      </c>
      <c r="O553" t="n">
        <v>13873.81</v>
      </c>
      <c r="P553" t="n">
        <v>54.79</v>
      </c>
      <c r="Q553" t="n">
        <v>605.9299999999999</v>
      </c>
      <c r="R553" t="n">
        <v>32.16</v>
      </c>
      <c r="S553" t="n">
        <v>21.88</v>
      </c>
      <c r="T553" t="n">
        <v>4085.66</v>
      </c>
      <c r="U553" t="n">
        <v>0.68</v>
      </c>
      <c r="V553" t="n">
        <v>0.84</v>
      </c>
      <c r="W553" t="n">
        <v>1.02</v>
      </c>
      <c r="X553" t="n">
        <v>0.27</v>
      </c>
      <c r="Y553" t="n">
        <v>1</v>
      </c>
      <c r="Z553" t="n">
        <v>10</v>
      </c>
    </row>
    <row r="554">
      <c r="A554" t="n">
        <v>11</v>
      </c>
      <c r="B554" t="n">
        <v>50</v>
      </c>
      <c r="C554" t="inlineStr">
        <is>
          <t xml:space="preserve">CONCLUIDO	</t>
        </is>
      </c>
      <c r="D554" t="n">
        <v>10.33</v>
      </c>
      <c r="E554" t="n">
        <v>9.68</v>
      </c>
      <c r="F554" t="n">
        <v>7.33</v>
      </c>
      <c r="G554" t="n">
        <v>31.43</v>
      </c>
      <c r="H554" t="n">
        <v>0.6</v>
      </c>
      <c r="I554" t="n">
        <v>14</v>
      </c>
      <c r="J554" t="n">
        <v>110.91</v>
      </c>
      <c r="K554" t="n">
        <v>41.65</v>
      </c>
      <c r="L554" t="n">
        <v>3.75</v>
      </c>
      <c r="M554" t="n">
        <v>0</v>
      </c>
      <c r="N554" t="n">
        <v>15.51</v>
      </c>
      <c r="O554" t="n">
        <v>13913.15</v>
      </c>
      <c r="P554" t="n">
        <v>54.55</v>
      </c>
      <c r="Q554" t="n">
        <v>605.89</v>
      </c>
      <c r="R554" t="n">
        <v>32.21</v>
      </c>
      <c r="S554" t="n">
        <v>21.88</v>
      </c>
      <c r="T554" t="n">
        <v>4110.01</v>
      </c>
      <c r="U554" t="n">
        <v>0.68</v>
      </c>
      <c r="V554" t="n">
        <v>0.84</v>
      </c>
      <c r="W554" t="n">
        <v>1.03</v>
      </c>
      <c r="X554" t="n">
        <v>0.28</v>
      </c>
      <c r="Y554" t="n">
        <v>1</v>
      </c>
      <c r="Z554" t="n">
        <v>10</v>
      </c>
    </row>
    <row r="555">
      <c r="A555" t="n">
        <v>0</v>
      </c>
      <c r="B555" t="n">
        <v>25</v>
      </c>
      <c r="C555" t="inlineStr">
        <is>
          <t xml:space="preserve">CONCLUIDO	</t>
        </is>
      </c>
      <c r="D555" t="n">
        <v>10.1203</v>
      </c>
      <c r="E555" t="n">
        <v>9.880000000000001</v>
      </c>
      <c r="F555" t="n">
        <v>7.65</v>
      </c>
      <c r="G555" t="n">
        <v>14.82</v>
      </c>
      <c r="H555" t="n">
        <v>0.28</v>
      </c>
      <c r="I555" t="n">
        <v>31</v>
      </c>
      <c r="J555" t="n">
        <v>61.76</v>
      </c>
      <c r="K555" t="n">
        <v>28.92</v>
      </c>
      <c r="L555" t="n">
        <v>1</v>
      </c>
      <c r="M555" t="n">
        <v>26</v>
      </c>
      <c r="N555" t="n">
        <v>6.84</v>
      </c>
      <c r="O555" t="n">
        <v>7851.41</v>
      </c>
      <c r="P555" t="n">
        <v>41.78</v>
      </c>
      <c r="Q555" t="n">
        <v>605.9</v>
      </c>
      <c r="R555" t="n">
        <v>42.81</v>
      </c>
      <c r="S555" t="n">
        <v>21.88</v>
      </c>
      <c r="T555" t="n">
        <v>9325.68</v>
      </c>
      <c r="U555" t="n">
        <v>0.51</v>
      </c>
      <c r="V555" t="n">
        <v>0.8100000000000001</v>
      </c>
      <c r="W555" t="n">
        <v>1.04</v>
      </c>
      <c r="X555" t="n">
        <v>0.6</v>
      </c>
      <c r="Y555" t="n">
        <v>1</v>
      </c>
      <c r="Z555" t="n">
        <v>10</v>
      </c>
    </row>
    <row r="556">
      <c r="A556" t="n">
        <v>1</v>
      </c>
      <c r="B556" t="n">
        <v>25</v>
      </c>
      <c r="C556" t="inlineStr">
        <is>
          <t xml:space="preserve">CONCLUIDO	</t>
        </is>
      </c>
      <c r="D556" t="n">
        <v>10.2769</v>
      </c>
      <c r="E556" t="n">
        <v>9.73</v>
      </c>
      <c r="F556" t="n">
        <v>7.57</v>
      </c>
      <c r="G556" t="n">
        <v>17.48</v>
      </c>
      <c r="H556" t="n">
        <v>0.35</v>
      </c>
      <c r="I556" t="n">
        <v>26</v>
      </c>
      <c r="J556" t="n">
        <v>62.05</v>
      </c>
      <c r="K556" t="n">
        <v>28.92</v>
      </c>
      <c r="L556" t="n">
        <v>1.25</v>
      </c>
      <c r="M556" t="n">
        <v>7</v>
      </c>
      <c r="N556" t="n">
        <v>6.88</v>
      </c>
      <c r="O556" t="n">
        <v>7887.12</v>
      </c>
      <c r="P556" t="n">
        <v>39.93</v>
      </c>
      <c r="Q556" t="n">
        <v>606.01</v>
      </c>
      <c r="R556" t="n">
        <v>39.37</v>
      </c>
      <c r="S556" t="n">
        <v>21.88</v>
      </c>
      <c r="T556" t="n">
        <v>7631.27</v>
      </c>
      <c r="U556" t="n">
        <v>0.5600000000000001</v>
      </c>
      <c r="V556" t="n">
        <v>0.82</v>
      </c>
      <c r="W556" t="n">
        <v>1.06</v>
      </c>
      <c r="X556" t="n">
        <v>0.52</v>
      </c>
      <c r="Y556" t="n">
        <v>1</v>
      </c>
      <c r="Z556" t="n">
        <v>10</v>
      </c>
    </row>
    <row r="557">
      <c r="A557" t="n">
        <v>2</v>
      </c>
      <c r="B557" t="n">
        <v>25</v>
      </c>
      <c r="C557" t="inlineStr">
        <is>
          <t xml:space="preserve">CONCLUIDO	</t>
        </is>
      </c>
      <c r="D557" t="n">
        <v>10.259</v>
      </c>
      <c r="E557" t="n">
        <v>9.75</v>
      </c>
      <c r="F557" t="n">
        <v>7.59</v>
      </c>
      <c r="G557" t="n">
        <v>17.52</v>
      </c>
      <c r="H557" t="n">
        <v>0.42</v>
      </c>
      <c r="I557" t="n">
        <v>26</v>
      </c>
      <c r="J557" t="n">
        <v>62.34</v>
      </c>
      <c r="K557" t="n">
        <v>28.92</v>
      </c>
      <c r="L557" t="n">
        <v>1.5</v>
      </c>
      <c r="M557" t="n">
        <v>0</v>
      </c>
      <c r="N557" t="n">
        <v>6.92</v>
      </c>
      <c r="O557" t="n">
        <v>7922.85</v>
      </c>
      <c r="P557" t="n">
        <v>40.16</v>
      </c>
      <c r="Q557" t="n">
        <v>606.08</v>
      </c>
      <c r="R557" t="n">
        <v>39.82</v>
      </c>
      <c r="S557" t="n">
        <v>21.88</v>
      </c>
      <c r="T557" t="n">
        <v>7854.96</v>
      </c>
      <c r="U557" t="n">
        <v>0.55</v>
      </c>
      <c r="V557" t="n">
        <v>0.82</v>
      </c>
      <c r="W557" t="n">
        <v>1.06</v>
      </c>
      <c r="X557" t="n">
        <v>0.53</v>
      </c>
      <c r="Y557" t="n">
        <v>1</v>
      </c>
      <c r="Z557" t="n">
        <v>10</v>
      </c>
    </row>
    <row r="558">
      <c r="A558" t="n">
        <v>0</v>
      </c>
      <c r="B558" t="n">
        <v>85</v>
      </c>
      <c r="C558" t="inlineStr">
        <is>
          <t xml:space="preserve">CONCLUIDO	</t>
        </is>
      </c>
      <c r="D558" t="n">
        <v>7.2876</v>
      </c>
      <c r="E558" t="n">
        <v>13.72</v>
      </c>
      <c r="F558" t="n">
        <v>8.67</v>
      </c>
      <c r="G558" t="n">
        <v>6.59</v>
      </c>
      <c r="H558" t="n">
        <v>0.11</v>
      </c>
      <c r="I558" t="n">
        <v>79</v>
      </c>
      <c r="J558" t="n">
        <v>167.88</v>
      </c>
      <c r="K558" t="n">
        <v>51.39</v>
      </c>
      <c r="L558" t="n">
        <v>1</v>
      </c>
      <c r="M558" t="n">
        <v>77</v>
      </c>
      <c r="N558" t="n">
        <v>30.49</v>
      </c>
      <c r="O558" t="n">
        <v>20939.59</v>
      </c>
      <c r="P558" t="n">
        <v>108.13</v>
      </c>
      <c r="Q558" t="n">
        <v>606.17</v>
      </c>
      <c r="R558" t="n">
        <v>74.27</v>
      </c>
      <c r="S558" t="n">
        <v>21.88</v>
      </c>
      <c r="T558" t="n">
        <v>24816.02</v>
      </c>
      <c r="U558" t="n">
        <v>0.29</v>
      </c>
      <c r="V558" t="n">
        <v>0.71</v>
      </c>
      <c r="W558" t="n">
        <v>1.12</v>
      </c>
      <c r="X558" t="n">
        <v>1.61</v>
      </c>
      <c r="Y558" t="n">
        <v>1</v>
      </c>
      <c r="Z558" t="n">
        <v>10</v>
      </c>
    </row>
    <row r="559">
      <c r="A559" t="n">
        <v>1</v>
      </c>
      <c r="B559" t="n">
        <v>85</v>
      </c>
      <c r="C559" t="inlineStr">
        <is>
          <t xml:space="preserve">CONCLUIDO	</t>
        </is>
      </c>
      <c r="D559" t="n">
        <v>7.8934</v>
      </c>
      <c r="E559" t="n">
        <v>12.67</v>
      </c>
      <c r="F559" t="n">
        <v>8.26</v>
      </c>
      <c r="G559" t="n">
        <v>8.26</v>
      </c>
      <c r="H559" t="n">
        <v>0.13</v>
      </c>
      <c r="I559" t="n">
        <v>60</v>
      </c>
      <c r="J559" t="n">
        <v>168.25</v>
      </c>
      <c r="K559" t="n">
        <v>51.39</v>
      </c>
      <c r="L559" t="n">
        <v>1.25</v>
      </c>
      <c r="M559" t="n">
        <v>58</v>
      </c>
      <c r="N559" t="n">
        <v>30.6</v>
      </c>
      <c r="O559" t="n">
        <v>20984.25</v>
      </c>
      <c r="P559" t="n">
        <v>102.25</v>
      </c>
      <c r="Q559" t="n">
        <v>606.08</v>
      </c>
      <c r="R559" t="n">
        <v>61.72</v>
      </c>
      <c r="S559" t="n">
        <v>21.88</v>
      </c>
      <c r="T559" t="n">
        <v>18635.56</v>
      </c>
      <c r="U559" t="n">
        <v>0.35</v>
      </c>
      <c r="V559" t="n">
        <v>0.75</v>
      </c>
      <c r="W559" t="n">
        <v>1.09</v>
      </c>
      <c r="X559" t="n">
        <v>1.2</v>
      </c>
      <c r="Y559" t="n">
        <v>1</v>
      </c>
      <c r="Z559" t="n">
        <v>10</v>
      </c>
    </row>
    <row r="560">
      <c r="A560" t="n">
        <v>2</v>
      </c>
      <c r="B560" t="n">
        <v>85</v>
      </c>
      <c r="C560" t="inlineStr">
        <is>
          <t xml:space="preserve">CONCLUIDO	</t>
        </is>
      </c>
      <c r="D560" t="n">
        <v>8.340299999999999</v>
      </c>
      <c r="E560" t="n">
        <v>11.99</v>
      </c>
      <c r="F560" t="n">
        <v>7.99</v>
      </c>
      <c r="G560" t="n">
        <v>9.99</v>
      </c>
      <c r="H560" t="n">
        <v>0.16</v>
      </c>
      <c r="I560" t="n">
        <v>48</v>
      </c>
      <c r="J560" t="n">
        <v>168.61</v>
      </c>
      <c r="K560" t="n">
        <v>51.39</v>
      </c>
      <c r="L560" t="n">
        <v>1.5</v>
      </c>
      <c r="M560" t="n">
        <v>46</v>
      </c>
      <c r="N560" t="n">
        <v>30.71</v>
      </c>
      <c r="O560" t="n">
        <v>21028.94</v>
      </c>
      <c r="P560" t="n">
        <v>98.08</v>
      </c>
      <c r="Q560" t="n">
        <v>605.9400000000001</v>
      </c>
      <c r="R560" t="n">
        <v>53.08</v>
      </c>
      <c r="S560" t="n">
        <v>21.88</v>
      </c>
      <c r="T560" t="n">
        <v>14374.4</v>
      </c>
      <c r="U560" t="n">
        <v>0.41</v>
      </c>
      <c r="V560" t="n">
        <v>0.77</v>
      </c>
      <c r="W560" t="n">
        <v>1.07</v>
      </c>
      <c r="X560" t="n">
        <v>0.93</v>
      </c>
      <c r="Y560" t="n">
        <v>1</v>
      </c>
      <c r="Z560" t="n">
        <v>10</v>
      </c>
    </row>
    <row r="561">
      <c r="A561" t="n">
        <v>3</v>
      </c>
      <c r="B561" t="n">
        <v>85</v>
      </c>
      <c r="C561" t="inlineStr">
        <is>
          <t xml:space="preserve">CONCLUIDO	</t>
        </is>
      </c>
      <c r="D561" t="n">
        <v>8.5999</v>
      </c>
      <c r="E561" t="n">
        <v>11.63</v>
      </c>
      <c r="F561" t="n">
        <v>7.87</v>
      </c>
      <c r="G561" t="n">
        <v>11.51</v>
      </c>
      <c r="H561" t="n">
        <v>0.18</v>
      </c>
      <c r="I561" t="n">
        <v>41</v>
      </c>
      <c r="J561" t="n">
        <v>168.97</v>
      </c>
      <c r="K561" t="n">
        <v>51.39</v>
      </c>
      <c r="L561" t="n">
        <v>1.75</v>
      </c>
      <c r="M561" t="n">
        <v>39</v>
      </c>
      <c r="N561" t="n">
        <v>30.83</v>
      </c>
      <c r="O561" t="n">
        <v>21073.68</v>
      </c>
      <c r="P561" t="n">
        <v>95.94</v>
      </c>
      <c r="Q561" t="n">
        <v>605.87</v>
      </c>
      <c r="R561" t="n">
        <v>49.17</v>
      </c>
      <c r="S561" t="n">
        <v>21.88</v>
      </c>
      <c r="T561" t="n">
        <v>12454.34</v>
      </c>
      <c r="U561" t="n">
        <v>0.45</v>
      </c>
      <c r="V561" t="n">
        <v>0.79</v>
      </c>
      <c r="W561" t="n">
        <v>1.06</v>
      </c>
      <c r="X561" t="n">
        <v>0.8100000000000001</v>
      </c>
      <c r="Y561" t="n">
        <v>1</v>
      </c>
      <c r="Z561" t="n">
        <v>10</v>
      </c>
    </row>
    <row r="562">
      <c r="A562" t="n">
        <v>4</v>
      </c>
      <c r="B562" t="n">
        <v>85</v>
      </c>
      <c r="C562" t="inlineStr">
        <is>
          <t xml:space="preserve">CONCLUIDO	</t>
        </is>
      </c>
      <c r="D562" t="n">
        <v>8.8439</v>
      </c>
      <c r="E562" t="n">
        <v>11.31</v>
      </c>
      <c r="F562" t="n">
        <v>7.75</v>
      </c>
      <c r="G562" t="n">
        <v>13.28</v>
      </c>
      <c r="H562" t="n">
        <v>0.21</v>
      </c>
      <c r="I562" t="n">
        <v>35</v>
      </c>
      <c r="J562" t="n">
        <v>169.33</v>
      </c>
      <c r="K562" t="n">
        <v>51.39</v>
      </c>
      <c r="L562" t="n">
        <v>2</v>
      </c>
      <c r="M562" t="n">
        <v>33</v>
      </c>
      <c r="N562" t="n">
        <v>30.94</v>
      </c>
      <c r="O562" t="n">
        <v>21118.46</v>
      </c>
      <c r="P562" t="n">
        <v>93.56999999999999</v>
      </c>
      <c r="Q562" t="n">
        <v>605.84</v>
      </c>
      <c r="R562" t="n">
        <v>45.93</v>
      </c>
      <c r="S562" t="n">
        <v>21.88</v>
      </c>
      <c r="T562" t="n">
        <v>10867.88</v>
      </c>
      <c r="U562" t="n">
        <v>0.48</v>
      </c>
      <c r="V562" t="n">
        <v>0.8</v>
      </c>
      <c r="W562" t="n">
        <v>1.04</v>
      </c>
      <c r="X562" t="n">
        <v>0.6899999999999999</v>
      </c>
      <c r="Y562" t="n">
        <v>1</v>
      </c>
      <c r="Z562" t="n">
        <v>10</v>
      </c>
    </row>
    <row r="563">
      <c r="A563" t="n">
        <v>5</v>
      </c>
      <c r="B563" t="n">
        <v>85</v>
      </c>
      <c r="C563" t="inlineStr">
        <is>
          <t xml:space="preserve">CONCLUIDO	</t>
        </is>
      </c>
      <c r="D563" t="n">
        <v>9.026199999999999</v>
      </c>
      <c r="E563" t="n">
        <v>11.08</v>
      </c>
      <c r="F563" t="n">
        <v>7.66</v>
      </c>
      <c r="G563" t="n">
        <v>14.82</v>
      </c>
      <c r="H563" t="n">
        <v>0.24</v>
      </c>
      <c r="I563" t="n">
        <v>31</v>
      </c>
      <c r="J563" t="n">
        <v>169.7</v>
      </c>
      <c r="K563" t="n">
        <v>51.39</v>
      </c>
      <c r="L563" t="n">
        <v>2.25</v>
      </c>
      <c r="M563" t="n">
        <v>29</v>
      </c>
      <c r="N563" t="n">
        <v>31.05</v>
      </c>
      <c r="O563" t="n">
        <v>21163.27</v>
      </c>
      <c r="P563" t="n">
        <v>91.78</v>
      </c>
      <c r="Q563" t="n">
        <v>605.95</v>
      </c>
      <c r="R563" t="n">
        <v>42.62</v>
      </c>
      <c r="S563" t="n">
        <v>21.88</v>
      </c>
      <c r="T563" t="n">
        <v>9230.09</v>
      </c>
      <c r="U563" t="n">
        <v>0.51</v>
      </c>
      <c r="V563" t="n">
        <v>0.8100000000000001</v>
      </c>
      <c r="W563" t="n">
        <v>1.04</v>
      </c>
      <c r="X563" t="n">
        <v>0.6</v>
      </c>
      <c r="Y563" t="n">
        <v>1</v>
      </c>
      <c r="Z563" t="n">
        <v>10</v>
      </c>
    </row>
    <row r="564">
      <c r="A564" t="n">
        <v>6</v>
      </c>
      <c r="B564" t="n">
        <v>85</v>
      </c>
      <c r="C564" t="inlineStr">
        <is>
          <t xml:space="preserve">CONCLUIDO	</t>
        </is>
      </c>
      <c r="D564" t="n">
        <v>9.1959</v>
      </c>
      <c r="E564" t="n">
        <v>10.87</v>
      </c>
      <c r="F564" t="n">
        <v>7.59</v>
      </c>
      <c r="G564" t="n">
        <v>16.86</v>
      </c>
      <c r="H564" t="n">
        <v>0.26</v>
      </c>
      <c r="I564" t="n">
        <v>27</v>
      </c>
      <c r="J564" t="n">
        <v>170.06</v>
      </c>
      <c r="K564" t="n">
        <v>51.39</v>
      </c>
      <c r="L564" t="n">
        <v>2.5</v>
      </c>
      <c r="M564" t="n">
        <v>25</v>
      </c>
      <c r="N564" t="n">
        <v>31.17</v>
      </c>
      <c r="O564" t="n">
        <v>21208.12</v>
      </c>
      <c r="P564" t="n">
        <v>90.2</v>
      </c>
      <c r="Q564" t="n">
        <v>605.92</v>
      </c>
      <c r="R564" t="n">
        <v>40.49</v>
      </c>
      <c r="S564" t="n">
        <v>21.88</v>
      </c>
      <c r="T564" t="n">
        <v>8188.19</v>
      </c>
      <c r="U564" t="n">
        <v>0.54</v>
      </c>
      <c r="V564" t="n">
        <v>0.82</v>
      </c>
      <c r="W564" t="n">
        <v>1.04</v>
      </c>
      <c r="X564" t="n">
        <v>0.53</v>
      </c>
      <c r="Y564" t="n">
        <v>1</v>
      </c>
      <c r="Z564" t="n">
        <v>10</v>
      </c>
    </row>
    <row r="565">
      <c r="A565" t="n">
        <v>7</v>
      </c>
      <c r="B565" t="n">
        <v>85</v>
      </c>
      <c r="C565" t="inlineStr">
        <is>
          <t xml:space="preserve">CONCLUIDO	</t>
        </is>
      </c>
      <c r="D565" t="n">
        <v>9.2913</v>
      </c>
      <c r="E565" t="n">
        <v>10.76</v>
      </c>
      <c r="F565" t="n">
        <v>7.54</v>
      </c>
      <c r="G565" t="n">
        <v>18.1</v>
      </c>
      <c r="H565" t="n">
        <v>0.29</v>
      </c>
      <c r="I565" t="n">
        <v>25</v>
      </c>
      <c r="J565" t="n">
        <v>170.42</v>
      </c>
      <c r="K565" t="n">
        <v>51.39</v>
      </c>
      <c r="L565" t="n">
        <v>2.75</v>
      </c>
      <c r="M565" t="n">
        <v>23</v>
      </c>
      <c r="N565" t="n">
        <v>31.28</v>
      </c>
      <c r="O565" t="n">
        <v>21253.01</v>
      </c>
      <c r="P565" t="n">
        <v>88.86</v>
      </c>
      <c r="Q565" t="n">
        <v>605.85</v>
      </c>
      <c r="R565" t="n">
        <v>39.16</v>
      </c>
      <c r="S565" t="n">
        <v>21.88</v>
      </c>
      <c r="T565" t="n">
        <v>7530.88</v>
      </c>
      <c r="U565" t="n">
        <v>0.5600000000000001</v>
      </c>
      <c r="V565" t="n">
        <v>0.82</v>
      </c>
      <c r="W565" t="n">
        <v>1.03</v>
      </c>
      <c r="X565" t="n">
        <v>0.49</v>
      </c>
      <c r="Y565" t="n">
        <v>1</v>
      </c>
      <c r="Z565" t="n">
        <v>10</v>
      </c>
    </row>
    <row r="566">
      <c r="A566" t="n">
        <v>8</v>
      </c>
      <c r="B566" t="n">
        <v>85</v>
      </c>
      <c r="C566" t="inlineStr">
        <is>
          <t xml:space="preserve">CONCLUIDO	</t>
        </is>
      </c>
      <c r="D566" t="n">
        <v>9.4392</v>
      </c>
      <c r="E566" t="n">
        <v>10.59</v>
      </c>
      <c r="F566" t="n">
        <v>7.48</v>
      </c>
      <c r="G566" t="n">
        <v>20.39</v>
      </c>
      <c r="H566" t="n">
        <v>0.31</v>
      </c>
      <c r="I566" t="n">
        <v>22</v>
      </c>
      <c r="J566" t="n">
        <v>170.79</v>
      </c>
      <c r="K566" t="n">
        <v>51.39</v>
      </c>
      <c r="L566" t="n">
        <v>3</v>
      </c>
      <c r="M566" t="n">
        <v>20</v>
      </c>
      <c r="N566" t="n">
        <v>31.4</v>
      </c>
      <c r="O566" t="n">
        <v>21297.94</v>
      </c>
      <c r="P566" t="n">
        <v>87.37</v>
      </c>
      <c r="Q566" t="n">
        <v>605.89</v>
      </c>
      <c r="R566" t="n">
        <v>37.22</v>
      </c>
      <c r="S566" t="n">
        <v>21.88</v>
      </c>
      <c r="T566" t="n">
        <v>6576.59</v>
      </c>
      <c r="U566" t="n">
        <v>0.59</v>
      </c>
      <c r="V566" t="n">
        <v>0.83</v>
      </c>
      <c r="W566" t="n">
        <v>1.02</v>
      </c>
      <c r="X566" t="n">
        <v>0.42</v>
      </c>
      <c r="Y566" t="n">
        <v>1</v>
      </c>
      <c r="Z566" t="n">
        <v>10</v>
      </c>
    </row>
    <row r="567">
      <c r="A567" t="n">
        <v>9</v>
      </c>
      <c r="B567" t="n">
        <v>85</v>
      </c>
      <c r="C567" t="inlineStr">
        <is>
          <t xml:space="preserve">CONCLUIDO	</t>
        </is>
      </c>
      <c r="D567" t="n">
        <v>9.531599999999999</v>
      </c>
      <c r="E567" t="n">
        <v>10.49</v>
      </c>
      <c r="F567" t="n">
        <v>7.44</v>
      </c>
      <c r="G567" t="n">
        <v>22.32</v>
      </c>
      <c r="H567" t="n">
        <v>0.34</v>
      </c>
      <c r="I567" t="n">
        <v>20</v>
      </c>
      <c r="J567" t="n">
        <v>171.15</v>
      </c>
      <c r="K567" t="n">
        <v>51.39</v>
      </c>
      <c r="L567" t="n">
        <v>3.25</v>
      </c>
      <c r="M567" t="n">
        <v>18</v>
      </c>
      <c r="N567" t="n">
        <v>31.51</v>
      </c>
      <c r="O567" t="n">
        <v>21342.91</v>
      </c>
      <c r="P567" t="n">
        <v>86.2</v>
      </c>
      <c r="Q567" t="n">
        <v>605.9</v>
      </c>
      <c r="R567" t="n">
        <v>36.05</v>
      </c>
      <c r="S567" t="n">
        <v>21.88</v>
      </c>
      <c r="T567" t="n">
        <v>6001.72</v>
      </c>
      <c r="U567" t="n">
        <v>0.61</v>
      </c>
      <c r="V567" t="n">
        <v>0.83</v>
      </c>
      <c r="W567" t="n">
        <v>1.02</v>
      </c>
      <c r="X567" t="n">
        <v>0.38</v>
      </c>
      <c r="Y567" t="n">
        <v>1</v>
      </c>
      <c r="Z567" t="n">
        <v>10</v>
      </c>
    </row>
    <row r="568">
      <c r="A568" t="n">
        <v>10</v>
      </c>
      <c r="B568" t="n">
        <v>85</v>
      </c>
      <c r="C568" t="inlineStr">
        <is>
          <t xml:space="preserve">CONCLUIDO	</t>
        </is>
      </c>
      <c r="D568" t="n">
        <v>9.585699999999999</v>
      </c>
      <c r="E568" t="n">
        <v>10.43</v>
      </c>
      <c r="F568" t="n">
        <v>7.42</v>
      </c>
      <c r="G568" t="n">
        <v>23.42</v>
      </c>
      <c r="H568" t="n">
        <v>0.36</v>
      </c>
      <c r="I568" t="n">
        <v>19</v>
      </c>
      <c r="J568" t="n">
        <v>171.52</v>
      </c>
      <c r="K568" t="n">
        <v>51.39</v>
      </c>
      <c r="L568" t="n">
        <v>3.5</v>
      </c>
      <c r="M568" t="n">
        <v>17</v>
      </c>
      <c r="N568" t="n">
        <v>31.63</v>
      </c>
      <c r="O568" t="n">
        <v>21387.92</v>
      </c>
      <c r="P568" t="n">
        <v>84.88</v>
      </c>
      <c r="Q568" t="n">
        <v>605.91</v>
      </c>
      <c r="R568" t="n">
        <v>35.4</v>
      </c>
      <c r="S568" t="n">
        <v>21.88</v>
      </c>
      <c r="T568" t="n">
        <v>5679.68</v>
      </c>
      <c r="U568" t="n">
        <v>0.62</v>
      </c>
      <c r="V568" t="n">
        <v>0.83</v>
      </c>
      <c r="W568" t="n">
        <v>1.02</v>
      </c>
      <c r="X568" t="n">
        <v>0.36</v>
      </c>
      <c r="Y568" t="n">
        <v>1</v>
      </c>
      <c r="Z568" t="n">
        <v>10</v>
      </c>
    </row>
    <row r="569">
      <c r="A569" t="n">
        <v>11</v>
      </c>
      <c r="B569" t="n">
        <v>85</v>
      </c>
      <c r="C569" t="inlineStr">
        <is>
          <t xml:space="preserve">CONCLUIDO	</t>
        </is>
      </c>
      <c r="D569" t="n">
        <v>9.6761</v>
      </c>
      <c r="E569" t="n">
        <v>10.33</v>
      </c>
      <c r="F569" t="n">
        <v>7.39</v>
      </c>
      <c r="G569" t="n">
        <v>26.07</v>
      </c>
      <c r="H569" t="n">
        <v>0.39</v>
      </c>
      <c r="I569" t="n">
        <v>17</v>
      </c>
      <c r="J569" t="n">
        <v>171.88</v>
      </c>
      <c r="K569" t="n">
        <v>51.39</v>
      </c>
      <c r="L569" t="n">
        <v>3.75</v>
      </c>
      <c r="M569" t="n">
        <v>15</v>
      </c>
      <c r="N569" t="n">
        <v>31.74</v>
      </c>
      <c r="O569" t="n">
        <v>21432.96</v>
      </c>
      <c r="P569" t="n">
        <v>83.78</v>
      </c>
      <c r="Q569" t="n">
        <v>605.91</v>
      </c>
      <c r="R569" t="n">
        <v>34.25</v>
      </c>
      <c r="S569" t="n">
        <v>21.88</v>
      </c>
      <c r="T569" t="n">
        <v>5114.49</v>
      </c>
      <c r="U569" t="n">
        <v>0.64</v>
      </c>
      <c r="V569" t="n">
        <v>0.84</v>
      </c>
      <c r="W569" t="n">
        <v>1.02</v>
      </c>
      <c r="X569" t="n">
        <v>0.33</v>
      </c>
      <c r="Y569" t="n">
        <v>1</v>
      </c>
      <c r="Z569" t="n">
        <v>10</v>
      </c>
    </row>
    <row r="570">
      <c r="A570" t="n">
        <v>12</v>
      </c>
      <c r="B570" t="n">
        <v>85</v>
      </c>
      <c r="C570" t="inlineStr">
        <is>
          <t xml:space="preserve">CONCLUIDO	</t>
        </is>
      </c>
      <c r="D570" t="n">
        <v>9.7403</v>
      </c>
      <c r="E570" t="n">
        <v>10.27</v>
      </c>
      <c r="F570" t="n">
        <v>7.35</v>
      </c>
      <c r="G570" t="n">
        <v>27.57</v>
      </c>
      <c r="H570" t="n">
        <v>0.41</v>
      </c>
      <c r="I570" t="n">
        <v>16</v>
      </c>
      <c r="J570" t="n">
        <v>172.25</v>
      </c>
      <c r="K570" t="n">
        <v>51.39</v>
      </c>
      <c r="L570" t="n">
        <v>4</v>
      </c>
      <c r="M570" t="n">
        <v>14</v>
      </c>
      <c r="N570" t="n">
        <v>31.86</v>
      </c>
      <c r="O570" t="n">
        <v>21478.05</v>
      </c>
      <c r="P570" t="n">
        <v>83.01000000000001</v>
      </c>
      <c r="Q570" t="n">
        <v>605.84</v>
      </c>
      <c r="R570" t="n">
        <v>33.37</v>
      </c>
      <c r="S570" t="n">
        <v>21.88</v>
      </c>
      <c r="T570" t="n">
        <v>4682.02</v>
      </c>
      <c r="U570" t="n">
        <v>0.66</v>
      </c>
      <c r="V570" t="n">
        <v>0.84</v>
      </c>
      <c r="W570" t="n">
        <v>1.01</v>
      </c>
      <c r="X570" t="n">
        <v>0.29</v>
      </c>
      <c r="Y570" t="n">
        <v>1</v>
      </c>
      <c r="Z570" t="n">
        <v>10</v>
      </c>
    </row>
    <row r="571">
      <c r="A571" t="n">
        <v>13</v>
      </c>
      <c r="B571" t="n">
        <v>85</v>
      </c>
      <c r="C571" t="inlineStr">
        <is>
          <t xml:space="preserve">CONCLUIDO	</t>
        </is>
      </c>
      <c r="D571" t="n">
        <v>9.793799999999999</v>
      </c>
      <c r="E571" t="n">
        <v>10.21</v>
      </c>
      <c r="F571" t="n">
        <v>7.33</v>
      </c>
      <c r="G571" t="n">
        <v>29.32</v>
      </c>
      <c r="H571" t="n">
        <v>0.44</v>
      </c>
      <c r="I571" t="n">
        <v>15</v>
      </c>
      <c r="J571" t="n">
        <v>172.61</v>
      </c>
      <c r="K571" t="n">
        <v>51.39</v>
      </c>
      <c r="L571" t="n">
        <v>4.25</v>
      </c>
      <c r="M571" t="n">
        <v>13</v>
      </c>
      <c r="N571" t="n">
        <v>31.97</v>
      </c>
      <c r="O571" t="n">
        <v>21523.17</v>
      </c>
      <c r="P571" t="n">
        <v>81.67</v>
      </c>
      <c r="Q571" t="n">
        <v>605.85</v>
      </c>
      <c r="R571" t="n">
        <v>32.72</v>
      </c>
      <c r="S571" t="n">
        <v>21.88</v>
      </c>
      <c r="T571" t="n">
        <v>4361.65</v>
      </c>
      <c r="U571" t="n">
        <v>0.67</v>
      </c>
      <c r="V571" t="n">
        <v>0.84</v>
      </c>
      <c r="W571" t="n">
        <v>1.01</v>
      </c>
      <c r="X571" t="n">
        <v>0.27</v>
      </c>
      <c r="Y571" t="n">
        <v>1</v>
      </c>
      <c r="Z571" t="n">
        <v>10</v>
      </c>
    </row>
    <row r="572">
      <c r="A572" t="n">
        <v>14</v>
      </c>
      <c r="B572" t="n">
        <v>85</v>
      </c>
      <c r="C572" t="inlineStr">
        <is>
          <t xml:space="preserve">CONCLUIDO	</t>
        </is>
      </c>
      <c r="D572" t="n">
        <v>9.841699999999999</v>
      </c>
      <c r="E572" t="n">
        <v>10.16</v>
      </c>
      <c r="F572" t="n">
        <v>7.31</v>
      </c>
      <c r="G572" t="n">
        <v>31.35</v>
      </c>
      <c r="H572" t="n">
        <v>0.46</v>
      </c>
      <c r="I572" t="n">
        <v>14</v>
      </c>
      <c r="J572" t="n">
        <v>172.98</v>
      </c>
      <c r="K572" t="n">
        <v>51.39</v>
      </c>
      <c r="L572" t="n">
        <v>4.5</v>
      </c>
      <c r="M572" t="n">
        <v>12</v>
      </c>
      <c r="N572" t="n">
        <v>32.09</v>
      </c>
      <c r="O572" t="n">
        <v>21568.34</v>
      </c>
      <c r="P572" t="n">
        <v>80.33</v>
      </c>
      <c r="Q572" t="n">
        <v>605.87</v>
      </c>
      <c r="R572" t="n">
        <v>32.21</v>
      </c>
      <c r="S572" t="n">
        <v>21.88</v>
      </c>
      <c r="T572" t="n">
        <v>4113.21</v>
      </c>
      <c r="U572" t="n">
        <v>0.68</v>
      </c>
      <c r="V572" t="n">
        <v>0.85</v>
      </c>
      <c r="W572" t="n">
        <v>1.01</v>
      </c>
      <c r="X572" t="n">
        <v>0.26</v>
      </c>
      <c r="Y572" t="n">
        <v>1</v>
      </c>
      <c r="Z572" t="n">
        <v>10</v>
      </c>
    </row>
    <row r="573">
      <c r="A573" t="n">
        <v>15</v>
      </c>
      <c r="B573" t="n">
        <v>85</v>
      </c>
      <c r="C573" t="inlineStr">
        <is>
          <t xml:space="preserve">CONCLUIDO	</t>
        </is>
      </c>
      <c r="D573" t="n">
        <v>9.885999999999999</v>
      </c>
      <c r="E573" t="n">
        <v>10.12</v>
      </c>
      <c r="F573" t="n">
        <v>7.3</v>
      </c>
      <c r="G573" t="n">
        <v>33.7</v>
      </c>
      <c r="H573" t="n">
        <v>0.49</v>
      </c>
      <c r="I573" t="n">
        <v>13</v>
      </c>
      <c r="J573" t="n">
        <v>173.35</v>
      </c>
      <c r="K573" t="n">
        <v>51.39</v>
      </c>
      <c r="L573" t="n">
        <v>4.75</v>
      </c>
      <c r="M573" t="n">
        <v>11</v>
      </c>
      <c r="N573" t="n">
        <v>32.2</v>
      </c>
      <c r="O573" t="n">
        <v>21613.54</v>
      </c>
      <c r="P573" t="n">
        <v>79.16</v>
      </c>
      <c r="Q573" t="n">
        <v>605.84</v>
      </c>
      <c r="R573" t="n">
        <v>31.83</v>
      </c>
      <c r="S573" t="n">
        <v>21.88</v>
      </c>
      <c r="T573" t="n">
        <v>3924.84</v>
      </c>
      <c r="U573" t="n">
        <v>0.6899999999999999</v>
      </c>
      <c r="V573" t="n">
        <v>0.85</v>
      </c>
      <c r="W573" t="n">
        <v>1.01</v>
      </c>
      <c r="X573" t="n">
        <v>0.24</v>
      </c>
      <c r="Y573" t="n">
        <v>1</v>
      </c>
      <c r="Z573" t="n">
        <v>10</v>
      </c>
    </row>
    <row r="574">
      <c r="A574" t="n">
        <v>16</v>
      </c>
      <c r="B574" t="n">
        <v>85</v>
      </c>
      <c r="C574" t="inlineStr">
        <is>
          <t xml:space="preserve">CONCLUIDO	</t>
        </is>
      </c>
      <c r="D574" t="n">
        <v>9.885999999999999</v>
      </c>
      <c r="E574" t="n">
        <v>10.12</v>
      </c>
      <c r="F574" t="n">
        <v>7.3</v>
      </c>
      <c r="G574" t="n">
        <v>33.7</v>
      </c>
      <c r="H574" t="n">
        <v>0.51</v>
      </c>
      <c r="I574" t="n">
        <v>13</v>
      </c>
      <c r="J574" t="n">
        <v>173.71</v>
      </c>
      <c r="K574" t="n">
        <v>51.39</v>
      </c>
      <c r="L574" t="n">
        <v>5</v>
      </c>
      <c r="M574" t="n">
        <v>11</v>
      </c>
      <c r="N574" t="n">
        <v>32.32</v>
      </c>
      <c r="O574" t="n">
        <v>21658.78</v>
      </c>
      <c r="P574" t="n">
        <v>79.08</v>
      </c>
      <c r="Q574" t="n">
        <v>605.84</v>
      </c>
      <c r="R574" t="n">
        <v>31.91</v>
      </c>
      <c r="S574" t="n">
        <v>21.88</v>
      </c>
      <c r="T574" t="n">
        <v>3964.74</v>
      </c>
      <c r="U574" t="n">
        <v>0.6899999999999999</v>
      </c>
      <c r="V574" t="n">
        <v>0.85</v>
      </c>
      <c r="W574" t="n">
        <v>1.01</v>
      </c>
      <c r="X574" t="n">
        <v>0.24</v>
      </c>
      <c r="Y574" t="n">
        <v>1</v>
      </c>
      <c r="Z574" t="n">
        <v>10</v>
      </c>
    </row>
    <row r="575">
      <c r="A575" t="n">
        <v>17</v>
      </c>
      <c r="B575" t="n">
        <v>85</v>
      </c>
      <c r="C575" t="inlineStr">
        <is>
          <t xml:space="preserve">CONCLUIDO	</t>
        </is>
      </c>
      <c r="D575" t="n">
        <v>9.942299999999999</v>
      </c>
      <c r="E575" t="n">
        <v>10.06</v>
      </c>
      <c r="F575" t="n">
        <v>7.28</v>
      </c>
      <c r="G575" t="n">
        <v>36.39</v>
      </c>
      <c r="H575" t="n">
        <v>0.53</v>
      </c>
      <c r="I575" t="n">
        <v>12</v>
      </c>
      <c r="J575" t="n">
        <v>174.08</v>
      </c>
      <c r="K575" t="n">
        <v>51.39</v>
      </c>
      <c r="L575" t="n">
        <v>5.25</v>
      </c>
      <c r="M575" t="n">
        <v>10</v>
      </c>
      <c r="N575" t="n">
        <v>32.44</v>
      </c>
      <c r="O575" t="n">
        <v>21704.07</v>
      </c>
      <c r="P575" t="n">
        <v>77.59</v>
      </c>
      <c r="Q575" t="n">
        <v>605.85</v>
      </c>
      <c r="R575" t="n">
        <v>31.11</v>
      </c>
      <c r="S575" t="n">
        <v>21.88</v>
      </c>
      <c r="T575" t="n">
        <v>3572.69</v>
      </c>
      <c r="U575" t="n">
        <v>0.7</v>
      </c>
      <c r="V575" t="n">
        <v>0.85</v>
      </c>
      <c r="W575" t="n">
        <v>1.01</v>
      </c>
      <c r="X575" t="n">
        <v>0.22</v>
      </c>
      <c r="Y575" t="n">
        <v>1</v>
      </c>
      <c r="Z575" t="n">
        <v>10</v>
      </c>
    </row>
    <row r="576">
      <c r="A576" t="n">
        <v>18</v>
      </c>
      <c r="B576" t="n">
        <v>85</v>
      </c>
      <c r="C576" t="inlineStr">
        <is>
          <t xml:space="preserve">CONCLUIDO	</t>
        </is>
      </c>
      <c r="D576" t="n">
        <v>10.0097</v>
      </c>
      <c r="E576" t="n">
        <v>9.99</v>
      </c>
      <c r="F576" t="n">
        <v>7.25</v>
      </c>
      <c r="G576" t="n">
        <v>39.52</v>
      </c>
      <c r="H576" t="n">
        <v>0.5600000000000001</v>
      </c>
      <c r="I576" t="n">
        <v>11</v>
      </c>
      <c r="J576" t="n">
        <v>174.45</v>
      </c>
      <c r="K576" t="n">
        <v>51.39</v>
      </c>
      <c r="L576" t="n">
        <v>5.5</v>
      </c>
      <c r="M576" t="n">
        <v>9</v>
      </c>
      <c r="N576" t="n">
        <v>32.56</v>
      </c>
      <c r="O576" t="n">
        <v>21749.39</v>
      </c>
      <c r="P576" t="n">
        <v>76.34999999999999</v>
      </c>
      <c r="Q576" t="n">
        <v>605.86</v>
      </c>
      <c r="R576" t="n">
        <v>29.97</v>
      </c>
      <c r="S576" t="n">
        <v>21.88</v>
      </c>
      <c r="T576" t="n">
        <v>3009.09</v>
      </c>
      <c r="U576" t="n">
        <v>0.73</v>
      </c>
      <c r="V576" t="n">
        <v>0.85</v>
      </c>
      <c r="W576" t="n">
        <v>1.01</v>
      </c>
      <c r="X576" t="n">
        <v>0.19</v>
      </c>
      <c r="Y576" t="n">
        <v>1</v>
      </c>
      <c r="Z576" t="n">
        <v>10</v>
      </c>
    </row>
    <row r="577">
      <c r="A577" t="n">
        <v>19</v>
      </c>
      <c r="B577" t="n">
        <v>85</v>
      </c>
      <c r="C577" t="inlineStr">
        <is>
          <t xml:space="preserve">CONCLUIDO	</t>
        </is>
      </c>
      <c r="D577" t="n">
        <v>9.993600000000001</v>
      </c>
      <c r="E577" t="n">
        <v>10.01</v>
      </c>
      <c r="F577" t="n">
        <v>7.26</v>
      </c>
      <c r="G577" t="n">
        <v>39.61</v>
      </c>
      <c r="H577" t="n">
        <v>0.58</v>
      </c>
      <c r="I577" t="n">
        <v>11</v>
      </c>
      <c r="J577" t="n">
        <v>174.82</v>
      </c>
      <c r="K577" t="n">
        <v>51.39</v>
      </c>
      <c r="L577" t="n">
        <v>5.75</v>
      </c>
      <c r="M577" t="n">
        <v>9</v>
      </c>
      <c r="N577" t="n">
        <v>32.67</v>
      </c>
      <c r="O577" t="n">
        <v>21794.75</v>
      </c>
      <c r="P577" t="n">
        <v>75.2</v>
      </c>
      <c r="Q577" t="n">
        <v>605.86</v>
      </c>
      <c r="R577" t="n">
        <v>30.63</v>
      </c>
      <c r="S577" t="n">
        <v>21.88</v>
      </c>
      <c r="T577" t="n">
        <v>3338.3</v>
      </c>
      <c r="U577" t="n">
        <v>0.71</v>
      </c>
      <c r="V577" t="n">
        <v>0.85</v>
      </c>
      <c r="W577" t="n">
        <v>1</v>
      </c>
      <c r="X577" t="n">
        <v>0.2</v>
      </c>
      <c r="Y577" t="n">
        <v>1</v>
      </c>
      <c r="Z577" t="n">
        <v>10</v>
      </c>
    </row>
    <row r="578">
      <c r="A578" t="n">
        <v>20</v>
      </c>
      <c r="B578" t="n">
        <v>85</v>
      </c>
      <c r="C578" t="inlineStr">
        <is>
          <t xml:space="preserve">CONCLUIDO	</t>
        </is>
      </c>
      <c r="D578" t="n">
        <v>10.0547</v>
      </c>
      <c r="E578" t="n">
        <v>9.949999999999999</v>
      </c>
      <c r="F578" t="n">
        <v>7.23</v>
      </c>
      <c r="G578" t="n">
        <v>43.41</v>
      </c>
      <c r="H578" t="n">
        <v>0.61</v>
      </c>
      <c r="I578" t="n">
        <v>10</v>
      </c>
      <c r="J578" t="n">
        <v>175.18</v>
      </c>
      <c r="K578" t="n">
        <v>51.39</v>
      </c>
      <c r="L578" t="n">
        <v>6</v>
      </c>
      <c r="M578" t="n">
        <v>8</v>
      </c>
      <c r="N578" t="n">
        <v>32.79</v>
      </c>
      <c r="O578" t="n">
        <v>21840.16</v>
      </c>
      <c r="P578" t="n">
        <v>73.93000000000001</v>
      </c>
      <c r="Q578" t="n">
        <v>605.84</v>
      </c>
      <c r="R578" t="n">
        <v>29.62</v>
      </c>
      <c r="S578" t="n">
        <v>21.88</v>
      </c>
      <c r="T578" t="n">
        <v>2838.12</v>
      </c>
      <c r="U578" t="n">
        <v>0.74</v>
      </c>
      <c r="V578" t="n">
        <v>0.86</v>
      </c>
      <c r="W578" t="n">
        <v>1.01</v>
      </c>
      <c r="X578" t="n">
        <v>0.18</v>
      </c>
      <c r="Y578" t="n">
        <v>1</v>
      </c>
      <c r="Z578" t="n">
        <v>10</v>
      </c>
    </row>
    <row r="579">
      <c r="A579" t="n">
        <v>21</v>
      </c>
      <c r="B579" t="n">
        <v>85</v>
      </c>
      <c r="C579" t="inlineStr">
        <is>
          <t xml:space="preserve">CONCLUIDO	</t>
        </is>
      </c>
      <c r="D579" t="n">
        <v>10.0531</v>
      </c>
      <c r="E579" t="n">
        <v>9.949999999999999</v>
      </c>
      <c r="F579" t="n">
        <v>7.24</v>
      </c>
      <c r="G579" t="n">
        <v>43.41</v>
      </c>
      <c r="H579" t="n">
        <v>0.63</v>
      </c>
      <c r="I579" t="n">
        <v>10</v>
      </c>
      <c r="J579" t="n">
        <v>175.55</v>
      </c>
      <c r="K579" t="n">
        <v>51.39</v>
      </c>
      <c r="L579" t="n">
        <v>6.25</v>
      </c>
      <c r="M579" t="n">
        <v>8</v>
      </c>
      <c r="N579" t="n">
        <v>32.91</v>
      </c>
      <c r="O579" t="n">
        <v>21885.6</v>
      </c>
      <c r="P579" t="n">
        <v>72.79000000000001</v>
      </c>
      <c r="Q579" t="n">
        <v>605.84</v>
      </c>
      <c r="R579" t="n">
        <v>29.84</v>
      </c>
      <c r="S579" t="n">
        <v>21.88</v>
      </c>
      <c r="T579" t="n">
        <v>2946.31</v>
      </c>
      <c r="U579" t="n">
        <v>0.73</v>
      </c>
      <c r="V579" t="n">
        <v>0.85</v>
      </c>
      <c r="W579" t="n">
        <v>1</v>
      </c>
      <c r="X579" t="n">
        <v>0.18</v>
      </c>
      <c r="Y579" t="n">
        <v>1</v>
      </c>
      <c r="Z579" t="n">
        <v>10</v>
      </c>
    </row>
    <row r="580">
      <c r="A580" t="n">
        <v>22</v>
      </c>
      <c r="B580" t="n">
        <v>85</v>
      </c>
      <c r="C580" t="inlineStr">
        <is>
          <t xml:space="preserve">CONCLUIDO	</t>
        </is>
      </c>
      <c r="D580" t="n">
        <v>10.0999</v>
      </c>
      <c r="E580" t="n">
        <v>9.9</v>
      </c>
      <c r="F580" t="n">
        <v>7.22</v>
      </c>
      <c r="G580" t="n">
        <v>48.16</v>
      </c>
      <c r="H580" t="n">
        <v>0.66</v>
      </c>
      <c r="I580" t="n">
        <v>9</v>
      </c>
      <c r="J580" t="n">
        <v>175.92</v>
      </c>
      <c r="K580" t="n">
        <v>51.39</v>
      </c>
      <c r="L580" t="n">
        <v>6.5</v>
      </c>
      <c r="M580" t="n">
        <v>5</v>
      </c>
      <c r="N580" t="n">
        <v>33.03</v>
      </c>
      <c r="O580" t="n">
        <v>21931.08</v>
      </c>
      <c r="P580" t="n">
        <v>71.72</v>
      </c>
      <c r="Q580" t="n">
        <v>605.84</v>
      </c>
      <c r="R580" t="n">
        <v>29.21</v>
      </c>
      <c r="S580" t="n">
        <v>21.88</v>
      </c>
      <c r="T580" t="n">
        <v>2636.43</v>
      </c>
      <c r="U580" t="n">
        <v>0.75</v>
      </c>
      <c r="V580" t="n">
        <v>0.86</v>
      </c>
      <c r="W580" t="n">
        <v>1.01</v>
      </c>
      <c r="X580" t="n">
        <v>0.17</v>
      </c>
      <c r="Y580" t="n">
        <v>1</v>
      </c>
      <c r="Z580" t="n">
        <v>10</v>
      </c>
    </row>
    <row r="581">
      <c r="A581" t="n">
        <v>23</v>
      </c>
      <c r="B581" t="n">
        <v>85</v>
      </c>
      <c r="C581" t="inlineStr">
        <is>
          <t xml:space="preserve">CONCLUIDO	</t>
        </is>
      </c>
      <c r="D581" t="n">
        <v>10.101</v>
      </c>
      <c r="E581" t="n">
        <v>9.9</v>
      </c>
      <c r="F581" t="n">
        <v>7.22</v>
      </c>
      <c r="G581" t="n">
        <v>48.15</v>
      </c>
      <c r="H581" t="n">
        <v>0.68</v>
      </c>
      <c r="I581" t="n">
        <v>9</v>
      </c>
      <c r="J581" t="n">
        <v>176.29</v>
      </c>
      <c r="K581" t="n">
        <v>51.39</v>
      </c>
      <c r="L581" t="n">
        <v>6.75</v>
      </c>
      <c r="M581" t="n">
        <v>3</v>
      </c>
      <c r="N581" t="n">
        <v>33.15</v>
      </c>
      <c r="O581" t="n">
        <v>21976.61</v>
      </c>
      <c r="P581" t="n">
        <v>71.63</v>
      </c>
      <c r="Q581" t="n">
        <v>605.85</v>
      </c>
      <c r="R581" t="n">
        <v>29.19</v>
      </c>
      <c r="S581" t="n">
        <v>21.88</v>
      </c>
      <c r="T581" t="n">
        <v>2625.52</v>
      </c>
      <c r="U581" t="n">
        <v>0.75</v>
      </c>
      <c r="V581" t="n">
        <v>0.86</v>
      </c>
      <c r="W581" t="n">
        <v>1.01</v>
      </c>
      <c r="X581" t="n">
        <v>0.16</v>
      </c>
      <c r="Y581" t="n">
        <v>1</v>
      </c>
      <c r="Z581" t="n">
        <v>10</v>
      </c>
    </row>
    <row r="582">
      <c r="A582" t="n">
        <v>24</v>
      </c>
      <c r="B582" t="n">
        <v>85</v>
      </c>
      <c r="C582" t="inlineStr">
        <is>
          <t xml:space="preserve">CONCLUIDO	</t>
        </is>
      </c>
      <c r="D582" t="n">
        <v>10.1109</v>
      </c>
      <c r="E582" t="n">
        <v>9.890000000000001</v>
      </c>
      <c r="F582" t="n">
        <v>7.21</v>
      </c>
      <c r="G582" t="n">
        <v>48.09</v>
      </c>
      <c r="H582" t="n">
        <v>0.7</v>
      </c>
      <c r="I582" t="n">
        <v>9</v>
      </c>
      <c r="J582" t="n">
        <v>176.66</v>
      </c>
      <c r="K582" t="n">
        <v>51.39</v>
      </c>
      <c r="L582" t="n">
        <v>7</v>
      </c>
      <c r="M582" t="n">
        <v>3</v>
      </c>
      <c r="N582" t="n">
        <v>33.27</v>
      </c>
      <c r="O582" t="n">
        <v>22022.17</v>
      </c>
      <c r="P582" t="n">
        <v>71.17</v>
      </c>
      <c r="Q582" t="n">
        <v>605.87</v>
      </c>
      <c r="R582" t="n">
        <v>28.87</v>
      </c>
      <c r="S582" t="n">
        <v>21.88</v>
      </c>
      <c r="T582" t="n">
        <v>2464.6</v>
      </c>
      <c r="U582" t="n">
        <v>0.76</v>
      </c>
      <c r="V582" t="n">
        <v>0.86</v>
      </c>
      <c r="W582" t="n">
        <v>1.01</v>
      </c>
      <c r="X582" t="n">
        <v>0.15</v>
      </c>
      <c r="Y582" t="n">
        <v>1</v>
      </c>
      <c r="Z582" t="n">
        <v>10</v>
      </c>
    </row>
    <row r="583">
      <c r="A583" t="n">
        <v>25</v>
      </c>
      <c r="B583" t="n">
        <v>85</v>
      </c>
      <c r="C583" t="inlineStr">
        <is>
          <t xml:space="preserve">CONCLUIDO	</t>
        </is>
      </c>
      <c r="D583" t="n">
        <v>10.1019</v>
      </c>
      <c r="E583" t="n">
        <v>9.9</v>
      </c>
      <c r="F583" t="n">
        <v>7.22</v>
      </c>
      <c r="G583" t="n">
        <v>48.14</v>
      </c>
      <c r="H583" t="n">
        <v>0.73</v>
      </c>
      <c r="I583" t="n">
        <v>9</v>
      </c>
      <c r="J583" t="n">
        <v>177.03</v>
      </c>
      <c r="K583" t="n">
        <v>51.39</v>
      </c>
      <c r="L583" t="n">
        <v>7.25</v>
      </c>
      <c r="M583" t="n">
        <v>3</v>
      </c>
      <c r="N583" t="n">
        <v>33.39</v>
      </c>
      <c r="O583" t="n">
        <v>22067.77</v>
      </c>
      <c r="P583" t="n">
        <v>71.45999999999999</v>
      </c>
      <c r="Q583" t="n">
        <v>605.85</v>
      </c>
      <c r="R583" t="n">
        <v>29.12</v>
      </c>
      <c r="S583" t="n">
        <v>21.88</v>
      </c>
      <c r="T583" t="n">
        <v>2593.1</v>
      </c>
      <c r="U583" t="n">
        <v>0.75</v>
      </c>
      <c r="V583" t="n">
        <v>0.86</v>
      </c>
      <c r="W583" t="n">
        <v>1.01</v>
      </c>
      <c r="X583" t="n">
        <v>0.16</v>
      </c>
      <c r="Y583" t="n">
        <v>1</v>
      </c>
      <c r="Z583" t="n">
        <v>10</v>
      </c>
    </row>
    <row r="584">
      <c r="A584" t="n">
        <v>26</v>
      </c>
      <c r="B584" t="n">
        <v>85</v>
      </c>
      <c r="C584" t="inlineStr">
        <is>
          <t xml:space="preserve">CONCLUIDO	</t>
        </is>
      </c>
      <c r="D584" t="n">
        <v>10.0968</v>
      </c>
      <c r="E584" t="n">
        <v>9.9</v>
      </c>
      <c r="F584" t="n">
        <v>7.23</v>
      </c>
      <c r="G584" t="n">
        <v>48.18</v>
      </c>
      <c r="H584" t="n">
        <v>0.75</v>
      </c>
      <c r="I584" t="n">
        <v>9</v>
      </c>
      <c r="J584" t="n">
        <v>177.4</v>
      </c>
      <c r="K584" t="n">
        <v>51.39</v>
      </c>
      <c r="L584" t="n">
        <v>7.5</v>
      </c>
      <c r="M584" t="n">
        <v>1</v>
      </c>
      <c r="N584" t="n">
        <v>33.51</v>
      </c>
      <c r="O584" t="n">
        <v>22113.42</v>
      </c>
      <c r="P584" t="n">
        <v>70.20999999999999</v>
      </c>
      <c r="Q584" t="n">
        <v>605.88</v>
      </c>
      <c r="R584" t="n">
        <v>29.22</v>
      </c>
      <c r="S584" t="n">
        <v>21.88</v>
      </c>
      <c r="T584" t="n">
        <v>2642.4</v>
      </c>
      <c r="U584" t="n">
        <v>0.75</v>
      </c>
      <c r="V584" t="n">
        <v>0.86</v>
      </c>
      <c r="W584" t="n">
        <v>1.01</v>
      </c>
      <c r="X584" t="n">
        <v>0.17</v>
      </c>
      <c r="Y584" t="n">
        <v>1</v>
      </c>
      <c r="Z584" t="n">
        <v>10</v>
      </c>
    </row>
    <row r="585">
      <c r="A585" t="n">
        <v>27</v>
      </c>
      <c r="B585" t="n">
        <v>85</v>
      </c>
      <c r="C585" t="inlineStr">
        <is>
          <t xml:space="preserve">CONCLUIDO	</t>
        </is>
      </c>
      <c r="D585" t="n">
        <v>10.0953</v>
      </c>
      <c r="E585" t="n">
        <v>9.91</v>
      </c>
      <c r="F585" t="n">
        <v>7.23</v>
      </c>
      <c r="G585" t="n">
        <v>48.19</v>
      </c>
      <c r="H585" t="n">
        <v>0.77</v>
      </c>
      <c r="I585" t="n">
        <v>9</v>
      </c>
      <c r="J585" t="n">
        <v>177.77</v>
      </c>
      <c r="K585" t="n">
        <v>51.39</v>
      </c>
      <c r="L585" t="n">
        <v>7.75</v>
      </c>
      <c r="M585" t="n">
        <v>0</v>
      </c>
      <c r="N585" t="n">
        <v>33.63</v>
      </c>
      <c r="O585" t="n">
        <v>22159.1</v>
      </c>
      <c r="P585" t="n">
        <v>70.33</v>
      </c>
      <c r="Q585" t="n">
        <v>605.85</v>
      </c>
      <c r="R585" t="n">
        <v>29.27</v>
      </c>
      <c r="S585" t="n">
        <v>21.88</v>
      </c>
      <c r="T585" t="n">
        <v>2664.34</v>
      </c>
      <c r="U585" t="n">
        <v>0.75</v>
      </c>
      <c r="V585" t="n">
        <v>0.86</v>
      </c>
      <c r="W585" t="n">
        <v>1.01</v>
      </c>
      <c r="X585" t="n">
        <v>0.17</v>
      </c>
      <c r="Y585" t="n">
        <v>1</v>
      </c>
      <c r="Z585" t="n">
        <v>10</v>
      </c>
    </row>
    <row r="586">
      <c r="A586" t="n">
        <v>0</v>
      </c>
      <c r="B586" t="n">
        <v>20</v>
      </c>
      <c r="C586" t="inlineStr">
        <is>
          <t xml:space="preserve">CONCLUIDO	</t>
        </is>
      </c>
      <c r="D586" t="n">
        <v>10.1368</v>
      </c>
      <c r="E586" t="n">
        <v>9.859999999999999</v>
      </c>
      <c r="F586" t="n">
        <v>7.73</v>
      </c>
      <c r="G586" t="n">
        <v>14.49</v>
      </c>
      <c r="H586" t="n">
        <v>0.34</v>
      </c>
      <c r="I586" t="n">
        <v>32</v>
      </c>
      <c r="J586" t="n">
        <v>51.33</v>
      </c>
      <c r="K586" t="n">
        <v>24.83</v>
      </c>
      <c r="L586" t="n">
        <v>1</v>
      </c>
      <c r="M586" t="n">
        <v>1</v>
      </c>
      <c r="N586" t="n">
        <v>5.51</v>
      </c>
      <c r="O586" t="n">
        <v>6564.78</v>
      </c>
      <c r="P586" t="n">
        <v>35.96</v>
      </c>
      <c r="Q586" t="n">
        <v>605.9400000000001</v>
      </c>
      <c r="R586" t="n">
        <v>43.58</v>
      </c>
      <c r="S586" t="n">
        <v>21.88</v>
      </c>
      <c r="T586" t="n">
        <v>9707.540000000001</v>
      </c>
      <c r="U586" t="n">
        <v>0.5</v>
      </c>
      <c r="V586" t="n">
        <v>0.8</v>
      </c>
      <c r="W586" t="n">
        <v>1.08</v>
      </c>
      <c r="X586" t="n">
        <v>0.67</v>
      </c>
      <c r="Y586" t="n">
        <v>1</v>
      </c>
      <c r="Z586" t="n">
        <v>10</v>
      </c>
    </row>
    <row r="587">
      <c r="A587" t="n">
        <v>1</v>
      </c>
      <c r="B587" t="n">
        <v>20</v>
      </c>
      <c r="C587" t="inlineStr">
        <is>
          <t xml:space="preserve">CONCLUIDO	</t>
        </is>
      </c>
      <c r="D587" t="n">
        <v>10.144</v>
      </c>
      <c r="E587" t="n">
        <v>9.859999999999999</v>
      </c>
      <c r="F587" t="n">
        <v>7.72</v>
      </c>
      <c r="G587" t="n">
        <v>14.47</v>
      </c>
      <c r="H587" t="n">
        <v>0.42</v>
      </c>
      <c r="I587" t="n">
        <v>32</v>
      </c>
      <c r="J587" t="n">
        <v>51.62</v>
      </c>
      <c r="K587" t="n">
        <v>24.83</v>
      </c>
      <c r="L587" t="n">
        <v>1.25</v>
      </c>
      <c r="M587" t="n">
        <v>0</v>
      </c>
      <c r="N587" t="n">
        <v>5.54</v>
      </c>
      <c r="O587" t="n">
        <v>6599.8</v>
      </c>
      <c r="P587" t="n">
        <v>36.08</v>
      </c>
      <c r="Q587" t="n">
        <v>605.84</v>
      </c>
      <c r="R587" t="n">
        <v>43.54</v>
      </c>
      <c r="S587" t="n">
        <v>21.88</v>
      </c>
      <c r="T587" t="n">
        <v>9684.889999999999</v>
      </c>
      <c r="U587" t="n">
        <v>0.5</v>
      </c>
      <c r="V587" t="n">
        <v>0.8</v>
      </c>
      <c r="W587" t="n">
        <v>1.08</v>
      </c>
      <c r="X587" t="n">
        <v>0.66</v>
      </c>
      <c r="Y587" t="n">
        <v>1</v>
      </c>
      <c r="Z587" t="n">
        <v>10</v>
      </c>
    </row>
    <row r="588">
      <c r="A588" t="n">
        <v>0</v>
      </c>
      <c r="B588" t="n">
        <v>120</v>
      </c>
      <c r="C588" t="inlineStr">
        <is>
          <t xml:space="preserve">CONCLUIDO	</t>
        </is>
      </c>
      <c r="D588" t="n">
        <v>6.0353</v>
      </c>
      <c r="E588" t="n">
        <v>16.57</v>
      </c>
      <c r="F588" t="n">
        <v>9.17</v>
      </c>
      <c r="G588" t="n">
        <v>5.34</v>
      </c>
      <c r="H588" t="n">
        <v>0.08</v>
      </c>
      <c r="I588" t="n">
        <v>103</v>
      </c>
      <c r="J588" t="n">
        <v>232.68</v>
      </c>
      <c r="K588" t="n">
        <v>57.72</v>
      </c>
      <c r="L588" t="n">
        <v>1</v>
      </c>
      <c r="M588" t="n">
        <v>101</v>
      </c>
      <c r="N588" t="n">
        <v>53.95</v>
      </c>
      <c r="O588" t="n">
        <v>28931.02</v>
      </c>
      <c r="P588" t="n">
        <v>142.1</v>
      </c>
      <c r="Q588" t="n">
        <v>606.29</v>
      </c>
      <c r="R588" t="n">
        <v>89.68000000000001</v>
      </c>
      <c r="S588" t="n">
        <v>21.88</v>
      </c>
      <c r="T588" t="n">
        <v>32401.33</v>
      </c>
      <c r="U588" t="n">
        <v>0.24</v>
      </c>
      <c r="V588" t="n">
        <v>0.67</v>
      </c>
      <c r="W588" t="n">
        <v>1.16</v>
      </c>
      <c r="X588" t="n">
        <v>2.11</v>
      </c>
      <c r="Y588" t="n">
        <v>1</v>
      </c>
      <c r="Z588" t="n">
        <v>10</v>
      </c>
    </row>
    <row r="589">
      <c r="A589" t="n">
        <v>1</v>
      </c>
      <c r="B589" t="n">
        <v>120</v>
      </c>
      <c r="C589" t="inlineStr">
        <is>
          <t xml:space="preserve">CONCLUIDO	</t>
        </is>
      </c>
      <c r="D589" t="n">
        <v>6.7102</v>
      </c>
      <c r="E589" t="n">
        <v>14.9</v>
      </c>
      <c r="F589" t="n">
        <v>8.640000000000001</v>
      </c>
      <c r="G589" t="n">
        <v>6.65</v>
      </c>
      <c r="H589" t="n">
        <v>0.1</v>
      </c>
      <c r="I589" t="n">
        <v>78</v>
      </c>
      <c r="J589" t="n">
        <v>233.1</v>
      </c>
      <c r="K589" t="n">
        <v>57.72</v>
      </c>
      <c r="L589" t="n">
        <v>1.25</v>
      </c>
      <c r="M589" t="n">
        <v>76</v>
      </c>
      <c r="N589" t="n">
        <v>54.13</v>
      </c>
      <c r="O589" t="n">
        <v>28983.75</v>
      </c>
      <c r="P589" t="n">
        <v>133.33</v>
      </c>
      <c r="Q589" t="n">
        <v>605.87</v>
      </c>
      <c r="R589" t="n">
        <v>73.2</v>
      </c>
      <c r="S589" t="n">
        <v>21.88</v>
      </c>
      <c r="T589" t="n">
        <v>24288.97</v>
      </c>
      <c r="U589" t="n">
        <v>0.3</v>
      </c>
      <c r="V589" t="n">
        <v>0.72</v>
      </c>
      <c r="W589" t="n">
        <v>1.13</v>
      </c>
      <c r="X589" t="n">
        <v>1.58</v>
      </c>
      <c r="Y589" t="n">
        <v>1</v>
      </c>
      <c r="Z589" t="n">
        <v>10</v>
      </c>
    </row>
    <row r="590">
      <c r="A590" t="n">
        <v>2</v>
      </c>
      <c r="B590" t="n">
        <v>120</v>
      </c>
      <c r="C590" t="inlineStr">
        <is>
          <t xml:space="preserve">CONCLUIDO	</t>
        </is>
      </c>
      <c r="D590" t="n">
        <v>7.2328</v>
      </c>
      <c r="E590" t="n">
        <v>13.83</v>
      </c>
      <c r="F590" t="n">
        <v>8.289999999999999</v>
      </c>
      <c r="G590" t="n">
        <v>8.029999999999999</v>
      </c>
      <c r="H590" t="n">
        <v>0.11</v>
      </c>
      <c r="I590" t="n">
        <v>62</v>
      </c>
      <c r="J590" t="n">
        <v>233.53</v>
      </c>
      <c r="K590" t="n">
        <v>57.72</v>
      </c>
      <c r="L590" t="n">
        <v>1.5</v>
      </c>
      <c r="M590" t="n">
        <v>60</v>
      </c>
      <c r="N590" t="n">
        <v>54.31</v>
      </c>
      <c r="O590" t="n">
        <v>29036.54</v>
      </c>
      <c r="P590" t="n">
        <v>127.47</v>
      </c>
      <c r="Q590" t="n">
        <v>605.96</v>
      </c>
      <c r="R590" t="n">
        <v>62.39</v>
      </c>
      <c r="S590" t="n">
        <v>21.88</v>
      </c>
      <c r="T590" t="n">
        <v>18962.55</v>
      </c>
      <c r="U590" t="n">
        <v>0.35</v>
      </c>
      <c r="V590" t="n">
        <v>0.75</v>
      </c>
      <c r="W590" t="n">
        <v>1.09</v>
      </c>
      <c r="X590" t="n">
        <v>1.23</v>
      </c>
      <c r="Y590" t="n">
        <v>1</v>
      </c>
      <c r="Z590" t="n">
        <v>10</v>
      </c>
    </row>
    <row r="591">
      <c r="A591" t="n">
        <v>3</v>
      </c>
      <c r="B591" t="n">
        <v>120</v>
      </c>
      <c r="C591" t="inlineStr">
        <is>
          <t xml:space="preserve">CONCLUIDO	</t>
        </is>
      </c>
      <c r="D591" t="n">
        <v>7.5932</v>
      </c>
      <c r="E591" t="n">
        <v>13.17</v>
      </c>
      <c r="F591" t="n">
        <v>8.09</v>
      </c>
      <c r="G591" t="n">
        <v>9.34</v>
      </c>
      <c r="H591" t="n">
        <v>0.13</v>
      </c>
      <c r="I591" t="n">
        <v>52</v>
      </c>
      <c r="J591" t="n">
        <v>233.96</v>
      </c>
      <c r="K591" t="n">
        <v>57.72</v>
      </c>
      <c r="L591" t="n">
        <v>1.75</v>
      </c>
      <c r="M591" t="n">
        <v>50</v>
      </c>
      <c r="N591" t="n">
        <v>54.49</v>
      </c>
      <c r="O591" t="n">
        <v>29089.39</v>
      </c>
      <c r="P591" t="n">
        <v>123.82</v>
      </c>
      <c r="Q591" t="n">
        <v>605.87</v>
      </c>
      <c r="R591" t="n">
        <v>56.47</v>
      </c>
      <c r="S591" t="n">
        <v>21.88</v>
      </c>
      <c r="T591" t="n">
        <v>16050.7</v>
      </c>
      <c r="U591" t="n">
        <v>0.39</v>
      </c>
      <c r="V591" t="n">
        <v>0.76</v>
      </c>
      <c r="W591" t="n">
        <v>1.07</v>
      </c>
      <c r="X591" t="n">
        <v>1.03</v>
      </c>
      <c r="Y591" t="n">
        <v>1</v>
      </c>
      <c r="Z591" t="n">
        <v>10</v>
      </c>
    </row>
    <row r="592">
      <c r="A592" t="n">
        <v>4</v>
      </c>
      <c r="B592" t="n">
        <v>120</v>
      </c>
      <c r="C592" t="inlineStr">
        <is>
          <t xml:space="preserve">CONCLUIDO	</t>
        </is>
      </c>
      <c r="D592" t="n">
        <v>7.8676</v>
      </c>
      <c r="E592" t="n">
        <v>12.71</v>
      </c>
      <c r="F592" t="n">
        <v>7.95</v>
      </c>
      <c r="G592" t="n">
        <v>10.6</v>
      </c>
      <c r="H592" t="n">
        <v>0.15</v>
      </c>
      <c r="I592" t="n">
        <v>45</v>
      </c>
      <c r="J592" t="n">
        <v>234.39</v>
      </c>
      <c r="K592" t="n">
        <v>57.72</v>
      </c>
      <c r="L592" t="n">
        <v>2</v>
      </c>
      <c r="M592" t="n">
        <v>43</v>
      </c>
      <c r="N592" t="n">
        <v>54.67</v>
      </c>
      <c r="O592" t="n">
        <v>29142.31</v>
      </c>
      <c r="P592" t="n">
        <v>121.18</v>
      </c>
      <c r="Q592" t="n">
        <v>605.9</v>
      </c>
      <c r="R592" t="n">
        <v>52.32</v>
      </c>
      <c r="S592" t="n">
        <v>21.88</v>
      </c>
      <c r="T592" t="n">
        <v>14012.08</v>
      </c>
      <c r="U592" t="n">
        <v>0.42</v>
      </c>
      <c r="V592" t="n">
        <v>0.78</v>
      </c>
      <c r="W592" t="n">
        <v>1.05</v>
      </c>
      <c r="X592" t="n">
        <v>0.89</v>
      </c>
      <c r="Y592" t="n">
        <v>1</v>
      </c>
      <c r="Z592" t="n">
        <v>10</v>
      </c>
    </row>
    <row r="593">
      <c r="A593" t="n">
        <v>5</v>
      </c>
      <c r="B593" t="n">
        <v>120</v>
      </c>
      <c r="C593" t="inlineStr">
        <is>
          <t xml:space="preserve">CONCLUIDO	</t>
        </is>
      </c>
      <c r="D593" t="n">
        <v>8.114699999999999</v>
      </c>
      <c r="E593" t="n">
        <v>12.32</v>
      </c>
      <c r="F593" t="n">
        <v>7.84</v>
      </c>
      <c r="G593" t="n">
        <v>12.06</v>
      </c>
      <c r="H593" t="n">
        <v>0.17</v>
      </c>
      <c r="I593" t="n">
        <v>39</v>
      </c>
      <c r="J593" t="n">
        <v>234.82</v>
      </c>
      <c r="K593" t="n">
        <v>57.72</v>
      </c>
      <c r="L593" t="n">
        <v>2.25</v>
      </c>
      <c r="M593" t="n">
        <v>37</v>
      </c>
      <c r="N593" t="n">
        <v>54.85</v>
      </c>
      <c r="O593" t="n">
        <v>29195.29</v>
      </c>
      <c r="P593" t="n">
        <v>118.98</v>
      </c>
      <c r="Q593" t="n">
        <v>605.91</v>
      </c>
      <c r="R593" t="n">
        <v>48.26</v>
      </c>
      <c r="S593" t="n">
        <v>21.88</v>
      </c>
      <c r="T593" t="n">
        <v>12011.73</v>
      </c>
      <c r="U593" t="n">
        <v>0.45</v>
      </c>
      <c r="V593" t="n">
        <v>0.79</v>
      </c>
      <c r="W593" t="n">
        <v>1.06</v>
      </c>
      <c r="X593" t="n">
        <v>0.78</v>
      </c>
      <c r="Y593" t="n">
        <v>1</v>
      </c>
      <c r="Z593" t="n">
        <v>10</v>
      </c>
    </row>
    <row r="594">
      <c r="A594" t="n">
        <v>6</v>
      </c>
      <c r="B594" t="n">
        <v>120</v>
      </c>
      <c r="C594" t="inlineStr">
        <is>
          <t xml:space="preserve">CONCLUIDO	</t>
        </is>
      </c>
      <c r="D594" t="n">
        <v>8.285600000000001</v>
      </c>
      <c r="E594" t="n">
        <v>12.07</v>
      </c>
      <c r="F594" t="n">
        <v>7.77</v>
      </c>
      <c r="G594" t="n">
        <v>13.31</v>
      </c>
      <c r="H594" t="n">
        <v>0.19</v>
      </c>
      <c r="I594" t="n">
        <v>35</v>
      </c>
      <c r="J594" t="n">
        <v>235.25</v>
      </c>
      <c r="K594" t="n">
        <v>57.72</v>
      </c>
      <c r="L594" t="n">
        <v>2.5</v>
      </c>
      <c r="M594" t="n">
        <v>33</v>
      </c>
      <c r="N594" t="n">
        <v>55.03</v>
      </c>
      <c r="O594" t="n">
        <v>29248.33</v>
      </c>
      <c r="P594" t="n">
        <v>117.29</v>
      </c>
      <c r="Q594" t="n">
        <v>605.92</v>
      </c>
      <c r="R594" t="n">
        <v>46.2</v>
      </c>
      <c r="S594" t="n">
        <v>21.88</v>
      </c>
      <c r="T594" t="n">
        <v>11000.27</v>
      </c>
      <c r="U594" t="n">
        <v>0.47</v>
      </c>
      <c r="V594" t="n">
        <v>0.8</v>
      </c>
      <c r="W594" t="n">
        <v>1.05</v>
      </c>
      <c r="X594" t="n">
        <v>0.71</v>
      </c>
      <c r="Y594" t="n">
        <v>1</v>
      </c>
      <c r="Z594" t="n">
        <v>10</v>
      </c>
    </row>
    <row r="595">
      <c r="A595" t="n">
        <v>7</v>
      </c>
      <c r="B595" t="n">
        <v>120</v>
      </c>
      <c r="C595" t="inlineStr">
        <is>
          <t xml:space="preserve">CONCLUIDO	</t>
        </is>
      </c>
      <c r="D595" t="n">
        <v>8.493</v>
      </c>
      <c r="E595" t="n">
        <v>11.77</v>
      </c>
      <c r="F595" t="n">
        <v>7.65</v>
      </c>
      <c r="G595" t="n">
        <v>14.81</v>
      </c>
      <c r="H595" t="n">
        <v>0.21</v>
      </c>
      <c r="I595" t="n">
        <v>31</v>
      </c>
      <c r="J595" t="n">
        <v>235.68</v>
      </c>
      <c r="K595" t="n">
        <v>57.72</v>
      </c>
      <c r="L595" t="n">
        <v>2.75</v>
      </c>
      <c r="M595" t="n">
        <v>29</v>
      </c>
      <c r="N595" t="n">
        <v>55.21</v>
      </c>
      <c r="O595" t="n">
        <v>29301.44</v>
      </c>
      <c r="P595" t="n">
        <v>115.04</v>
      </c>
      <c r="Q595" t="n">
        <v>605.95</v>
      </c>
      <c r="R595" t="n">
        <v>42.82</v>
      </c>
      <c r="S595" t="n">
        <v>21.88</v>
      </c>
      <c r="T595" t="n">
        <v>9329.389999999999</v>
      </c>
      <c r="U595" t="n">
        <v>0.51</v>
      </c>
      <c r="V595" t="n">
        <v>0.8100000000000001</v>
      </c>
      <c r="W595" t="n">
        <v>1.03</v>
      </c>
      <c r="X595" t="n">
        <v>0.59</v>
      </c>
      <c r="Y595" t="n">
        <v>1</v>
      </c>
      <c r="Z595" t="n">
        <v>10</v>
      </c>
    </row>
    <row r="596">
      <c r="A596" t="n">
        <v>8</v>
      </c>
      <c r="B596" t="n">
        <v>120</v>
      </c>
      <c r="C596" t="inlineStr">
        <is>
          <t xml:space="preserve">CONCLUIDO	</t>
        </is>
      </c>
      <c r="D596" t="n">
        <v>8.5878</v>
      </c>
      <c r="E596" t="n">
        <v>11.64</v>
      </c>
      <c r="F596" t="n">
        <v>7.61</v>
      </c>
      <c r="G596" t="n">
        <v>15.75</v>
      </c>
      <c r="H596" t="n">
        <v>0.23</v>
      </c>
      <c r="I596" t="n">
        <v>29</v>
      </c>
      <c r="J596" t="n">
        <v>236.11</v>
      </c>
      <c r="K596" t="n">
        <v>57.72</v>
      </c>
      <c r="L596" t="n">
        <v>3</v>
      </c>
      <c r="M596" t="n">
        <v>27</v>
      </c>
      <c r="N596" t="n">
        <v>55.39</v>
      </c>
      <c r="O596" t="n">
        <v>29354.61</v>
      </c>
      <c r="P596" t="n">
        <v>114.15</v>
      </c>
      <c r="Q596" t="n">
        <v>605.9</v>
      </c>
      <c r="R596" t="n">
        <v>41.56</v>
      </c>
      <c r="S596" t="n">
        <v>21.88</v>
      </c>
      <c r="T596" t="n">
        <v>8711.639999999999</v>
      </c>
      <c r="U596" t="n">
        <v>0.53</v>
      </c>
      <c r="V596" t="n">
        <v>0.8100000000000001</v>
      </c>
      <c r="W596" t="n">
        <v>1.03</v>
      </c>
      <c r="X596" t="n">
        <v>0.5600000000000001</v>
      </c>
      <c r="Y596" t="n">
        <v>1</v>
      </c>
      <c r="Z596" t="n">
        <v>10</v>
      </c>
    </row>
    <row r="597">
      <c r="A597" t="n">
        <v>9</v>
      </c>
      <c r="B597" t="n">
        <v>120</v>
      </c>
      <c r="C597" t="inlineStr">
        <is>
          <t xml:space="preserve">CONCLUIDO	</t>
        </is>
      </c>
      <c r="D597" t="n">
        <v>8.7324</v>
      </c>
      <c r="E597" t="n">
        <v>11.45</v>
      </c>
      <c r="F597" t="n">
        <v>7.56</v>
      </c>
      <c r="G597" t="n">
        <v>17.44</v>
      </c>
      <c r="H597" t="n">
        <v>0.24</v>
      </c>
      <c r="I597" t="n">
        <v>26</v>
      </c>
      <c r="J597" t="n">
        <v>236.54</v>
      </c>
      <c r="K597" t="n">
        <v>57.72</v>
      </c>
      <c r="L597" t="n">
        <v>3.25</v>
      </c>
      <c r="M597" t="n">
        <v>24</v>
      </c>
      <c r="N597" t="n">
        <v>55.57</v>
      </c>
      <c r="O597" t="n">
        <v>29407.85</v>
      </c>
      <c r="P597" t="n">
        <v>112.84</v>
      </c>
      <c r="Q597" t="n">
        <v>605.9400000000001</v>
      </c>
      <c r="R597" t="n">
        <v>39.69</v>
      </c>
      <c r="S597" t="n">
        <v>21.88</v>
      </c>
      <c r="T597" t="n">
        <v>7790.83</v>
      </c>
      <c r="U597" t="n">
        <v>0.55</v>
      </c>
      <c r="V597" t="n">
        <v>0.82</v>
      </c>
      <c r="W597" t="n">
        <v>1.03</v>
      </c>
      <c r="X597" t="n">
        <v>0.5</v>
      </c>
      <c r="Y597" t="n">
        <v>1</v>
      </c>
      <c r="Z597" t="n">
        <v>10</v>
      </c>
    </row>
    <row r="598">
      <c r="A598" t="n">
        <v>10</v>
      </c>
      <c r="B598" t="n">
        <v>120</v>
      </c>
      <c r="C598" t="inlineStr">
        <is>
          <t xml:space="preserve">CONCLUIDO	</t>
        </is>
      </c>
      <c r="D598" t="n">
        <v>8.8348</v>
      </c>
      <c r="E598" t="n">
        <v>11.32</v>
      </c>
      <c r="F598" t="n">
        <v>7.52</v>
      </c>
      <c r="G598" t="n">
        <v>18.79</v>
      </c>
      <c r="H598" t="n">
        <v>0.26</v>
      </c>
      <c r="I598" t="n">
        <v>24</v>
      </c>
      <c r="J598" t="n">
        <v>236.98</v>
      </c>
      <c r="K598" t="n">
        <v>57.72</v>
      </c>
      <c r="L598" t="n">
        <v>3.5</v>
      </c>
      <c r="M598" t="n">
        <v>22</v>
      </c>
      <c r="N598" t="n">
        <v>55.75</v>
      </c>
      <c r="O598" t="n">
        <v>29461.15</v>
      </c>
      <c r="P598" t="n">
        <v>111.7</v>
      </c>
      <c r="Q598" t="n">
        <v>605.84</v>
      </c>
      <c r="R598" t="n">
        <v>38.49</v>
      </c>
      <c r="S598" t="n">
        <v>21.88</v>
      </c>
      <c r="T598" t="n">
        <v>7199.45</v>
      </c>
      <c r="U598" t="n">
        <v>0.57</v>
      </c>
      <c r="V598" t="n">
        <v>0.82</v>
      </c>
      <c r="W598" t="n">
        <v>1.03</v>
      </c>
      <c r="X598" t="n">
        <v>0.46</v>
      </c>
      <c r="Y598" t="n">
        <v>1</v>
      </c>
      <c r="Z598" t="n">
        <v>10</v>
      </c>
    </row>
    <row r="599">
      <c r="A599" t="n">
        <v>11</v>
      </c>
      <c r="B599" t="n">
        <v>120</v>
      </c>
      <c r="C599" t="inlineStr">
        <is>
          <t xml:space="preserve">CONCLUIDO	</t>
        </is>
      </c>
      <c r="D599" t="n">
        <v>8.8779</v>
      </c>
      <c r="E599" t="n">
        <v>11.26</v>
      </c>
      <c r="F599" t="n">
        <v>7.51</v>
      </c>
      <c r="G599" t="n">
        <v>19.58</v>
      </c>
      <c r="H599" t="n">
        <v>0.28</v>
      </c>
      <c r="I599" t="n">
        <v>23</v>
      </c>
      <c r="J599" t="n">
        <v>237.41</v>
      </c>
      <c r="K599" t="n">
        <v>57.72</v>
      </c>
      <c r="L599" t="n">
        <v>3.75</v>
      </c>
      <c r="M599" t="n">
        <v>21</v>
      </c>
      <c r="N599" t="n">
        <v>55.93</v>
      </c>
      <c r="O599" t="n">
        <v>29514.51</v>
      </c>
      <c r="P599" t="n">
        <v>110.9</v>
      </c>
      <c r="Q599" t="n">
        <v>605.89</v>
      </c>
      <c r="R599" t="n">
        <v>38.07</v>
      </c>
      <c r="S599" t="n">
        <v>21.88</v>
      </c>
      <c r="T599" t="n">
        <v>6996.06</v>
      </c>
      <c r="U599" t="n">
        <v>0.57</v>
      </c>
      <c r="V599" t="n">
        <v>0.82</v>
      </c>
      <c r="W599" t="n">
        <v>1.03</v>
      </c>
      <c r="X599" t="n">
        <v>0.45</v>
      </c>
      <c r="Y599" t="n">
        <v>1</v>
      </c>
      <c r="Z599" t="n">
        <v>10</v>
      </c>
    </row>
    <row r="600">
      <c r="A600" t="n">
        <v>12</v>
      </c>
      <c r="B600" t="n">
        <v>120</v>
      </c>
      <c r="C600" t="inlineStr">
        <is>
          <t xml:space="preserve">CONCLUIDO	</t>
        </is>
      </c>
      <c r="D600" t="n">
        <v>8.9998</v>
      </c>
      <c r="E600" t="n">
        <v>11.11</v>
      </c>
      <c r="F600" t="n">
        <v>7.45</v>
      </c>
      <c r="G600" t="n">
        <v>21.27</v>
      </c>
      <c r="H600" t="n">
        <v>0.3</v>
      </c>
      <c r="I600" t="n">
        <v>21</v>
      </c>
      <c r="J600" t="n">
        <v>237.84</v>
      </c>
      <c r="K600" t="n">
        <v>57.72</v>
      </c>
      <c r="L600" t="n">
        <v>4</v>
      </c>
      <c r="M600" t="n">
        <v>19</v>
      </c>
      <c r="N600" t="n">
        <v>56.12</v>
      </c>
      <c r="O600" t="n">
        <v>29567.95</v>
      </c>
      <c r="P600" t="n">
        <v>109.71</v>
      </c>
      <c r="Q600" t="n">
        <v>606</v>
      </c>
      <c r="R600" t="n">
        <v>36.12</v>
      </c>
      <c r="S600" t="n">
        <v>21.88</v>
      </c>
      <c r="T600" t="n">
        <v>6030.69</v>
      </c>
      <c r="U600" t="n">
        <v>0.61</v>
      </c>
      <c r="V600" t="n">
        <v>0.83</v>
      </c>
      <c r="W600" t="n">
        <v>1.02</v>
      </c>
      <c r="X600" t="n">
        <v>0.39</v>
      </c>
      <c r="Y600" t="n">
        <v>1</v>
      </c>
      <c r="Z600" t="n">
        <v>10</v>
      </c>
    </row>
    <row r="601">
      <c r="A601" t="n">
        <v>13</v>
      </c>
      <c r="B601" t="n">
        <v>120</v>
      </c>
      <c r="C601" t="inlineStr">
        <is>
          <t xml:space="preserve">CONCLUIDO	</t>
        </is>
      </c>
      <c r="D601" t="n">
        <v>9.0441</v>
      </c>
      <c r="E601" t="n">
        <v>11.06</v>
      </c>
      <c r="F601" t="n">
        <v>7.44</v>
      </c>
      <c r="G601" t="n">
        <v>22.31</v>
      </c>
      <c r="H601" t="n">
        <v>0.32</v>
      </c>
      <c r="I601" t="n">
        <v>20</v>
      </c>
      <c r="J601" t="n">
        <v>238.28</v>
      </c>
      <c r="K601" t="n">
        <v>57.72</v>
      </c>
      <c r="L601" t="n">
        <v>4.25</v>
      </c>
      <c r="M601" t="n">
        <v>18</v>
      </c>
      <c r="N601" t="n">
        <v>56.3</v>
      </c>
      <c r="O601" t="n">
        <v>29621.44</v>
      </c>
      <c r="P601" t="n">
        <v>109.03</v>
      </c>
      <c r="Q601" t="n">
        <v>605.9299999999999</v>
      </c>
      <c r="R601" t="n">
        <v>36.02</v>
      </c>
      <c r="S601" t="n">
        <v>21.88</v>
      </c>
      <c r="T601" t="n">
        <v>5986.11</v>
      </c>
      <c r="U601" t="n">
        <v>0.61</v>
      </c>
      <c r="V601" t="n">
        <v>0.83</v>
      </c>
      <c r="W601" t="n">
        <v>1.02</v>
      </c>
      <c r="X601" t="n">
        <v>0.38</v>
      </c>
      <c r="Y601" t="n">
        <v>1</v>
      </c>
      <c r="Z601" t="n">
        <v>10</v>
      </c>
    </row>
    <row r="602">
      <c r="A602" t="n">
        <v>14</v>
      </c>
      <c r="B602" t="n">
        <v>120</v>
      </c>
      <c r="C602" t="inlineStr">
        <is>
          <t xml:space="preserve">CONCLUIDO	</t>
        </is>
      </c>
      <c r="D602" t="n">
        <v>9.0976</v>
      </c>
      <c r="E602" t="n">
        <v>10.99</v>
      </c>
      <c r="F602" t="n">
        <v>7.42</v>
      </c>
      <c r="G602" t="n">
        <v>23.42</v>
      </c>
      <c r="H602" t="n">
        <v>0.34</v>
      </c>
      <c r="I602" t="n">
        <v>19</v>
      </c>
      <c r="J602" t="n">
        <v>238.71</v>
      </c>
      <c r="K602" t="n">
        <v>57.72</v>
      </c>
      <c r="L602" t="n">
        <v>4.5</v>
      </c>
      <c r="M602" t="n">
        <v>17</v>
      </c>
      <c r="N602" t="n">
        <v>56.49</v>
      </c>
      <c r="O602" t="n">
        <v>29675.01</v>
      </c>
      <c r="P602" t="n">
        <v>107.94</v>
      </c>
      <c r="Q602" t="n">
        <v>605.89</v>
      </c>
      <c r="R602" t="n">
        <v>35.5</v>
      </c>
      <c r="S602" t="n">
        <v>21.88</v>
      </c>
      <c r="T602" t="n">
        <v>5729.56</v>
      </c>
      <c r="U602" t="n">
        <v>0.62</v>
      </c>
      <c r="V602" t="n">
        <v>0.83</v>
      </c>
      <c r="W602" t="n">
        <v>1.02</v>
      </c>
      <c r="X602" t="n">
        <v>0.36</v>
      </c>
      <c r="Y602" t="n">
        <v>1</v>
      </c>
      <c r="Z602" t="n">
        <v>10</v>
      </c>
    </row>
    <row r="603">
      <c r="A603" t="n">
        <v>15</v>
      </c>
      <c r="B603" t="n">
        <v>120</v>
      </c>
      <c r="C603" t="inlineStr">
        <is>
          <t xml:space="preserve">CONCLUIDO	</t>
        </is>
      </c>
      <c r="D603" t="n">
        <v>9.161</v>
      </c>
      <c r="E603" t="n">
        <v>10.92</v>
      </c>
      <c r="F603" t="n">
        <v>7.39</v>
      </c>
      <c r="G603" t="n">
        <v>24.62</v>
      </c>
      <c r="H603" t="n">
        <v>0.35</v>
      </c>
      <c r="I603" t="n">
        <v>18</v>
      </c>
      <c r="J603" t="n">
        <v>239.14</v>
      </c>
      <c r="K603" t="n">
        <v>57.72</v>
      </c>
      <c r="L603" t="n">
        <v>4.75</v>
      </c>
      <c r="M603" t="n">
        <v>16</v>
      </c>
      <c r="N603" t="n">
        <v>56.67</v>
      </c>
      <c r="O603" t="n">
        <v>29728.63</v>
      </c>
      <c r="P603" t="n">
        <v>106.81</v>
      </c>
      <c r="Q603" t="n">
        <v>605.84</v>
      </c>
      <c r="R603" t="n">
        <v>34.48</v>
      </c>
      <c r="S603" t="n">
        <v>21.88</v>
      </c>
      <c r="T603" t="n">
        <v>5224.34</v>
      </c>
      <c r="U603" t="n">
        <v>0.63</v>
      </c>
      <c r="V603" t="n">
        <v>0.84</v>
      </c>
      <c r="W603" t="n">
        <v>1.01</v>
      </c>
      <c r="X603" t="n">
        <v>0.33</v>
      </c>
      <c r="Y603" t="n">
        <v>1</v>
      </c>
      <c r="Z603" t="n">
        <v>10</v>
      </c>
    </row>
    <row r="604">
      <c r="A604" t="n">
        <v>16</v>
      </c>
      <c r="B604" t="n">
        <v>120</v>
      </c>
      <c r="C604" t="inlineStr">
        <is>
          <t xml:space="preserve">CONCLUIDO	</t>
        </is>
      </c>
      <c r="D604" t="n">
        <v>9.2074</v>
      </c>
      <c r="E604" t="n">
        <v>10.86</v>
      </c>
      <c r="F604" t="n">
        <v>7.38</v>
      </c>
      <c r="G604" t="n">
        <v>26.04</v>
      </c>
      <c r="H604" t="n">
        <v>0.37</v>
      </c>
      <c r="I604" t="n">
        <v>17</v>
      </c>
      <c r="J604" t="n">
        <v>239.58</v>
      </c>
      <c r="K604" t="n">
        <v>57.72</v>
      </c>
      <c r="L604" t="n">
        <v>5</v>
      </c>
      <c r="M604" t="n">
        <v>15</v>
      </c>
      <c r="N604" t="n">
        <v>56.86</v>
      </c>
      <c r="O604" t="n">
        <v>29782.33</v>
      </c>
      <c r="P604" t="n">
        <v>106.75</v>
      </c>
      <c r="Q604" t="n">
        <v>605.89</v>
      </c>
      <c r="R604" t="n">
        <v>34.08</v>
      </c>
      <c r="S604" t="n">
        <v>21.88</v>
      </c>
      <c r="T604" t="n">
        <v>5029.99</v>
      </c>
      <c r="U604" t="n">
        <v>0.64</v>
      </c>
      <c r="V604" t="n">
        <v>0.84</v>
      </c>
      <c r="W604" t="n">
        <v>1.02</v>
      </c>
      <c r="X604" t="n">
        <v>0.32</v>
      </c>
      <c r="Y604" t="n">
        <v>1</v>
      </c>
      <c r="Z604" t="n">
        <v>10</v>
      </c>
    </row>
    <row r="605">
      <c r="A605" t="n">
        <v>17</v>
      </c>
      <c r="B605" t="n">
        <v>120</v>
      </c>
      <c r="C605" t="inlineStr">
        <is>
          <t xml:space="preserve">CONCLUIDO	</t>
        </is>
      </c>
      <c r="D605" t="n">
        <v>9.252599999999999</v>
      </c>
      <c r="E605" t="n">
        <v>10.81</v>
      </c>
      <c r="F605" t="n">
        <v>7.37</v>
      </c>
      <c r="G605" t="n">
        <v>27.64</v>
      </c>
      <c r="H605" t="n">
        <v>0.39</v>
      </c>
      <c r="I605" t="n">
        <v>16</v>
      </c>
      <c r="J605" t="n">
        <v>240.02</v>
      </c>
      <c r="K605" t="n">
        <v>57.72</v>
      </c>
      <c r="L605" t="n">
        <v>5.25</v>
      </c>
      <c r="M605" t="n">
        <v>14</v>
      </c>
      <c r="N605" t="n">
        <v>57.04</v>
      </c>
      <c r="O605" t="n">
        <v>29836.09</v>
      </c>
      <c r="P605" t="n">
        <v>105.91</v>
      </c>
      <c r="Q605" t="n">
        <v>605.84</v>
      </c>
      <c r="R605" t="n">
        <v>33.84</v>
      </c>
      <c r="S605" t="n">
        <v>21.88</v>
      </c>
      <c r="T605" t="n">
        <v>4915.89</v>
      </c>
      <c r="U605" t="n">
        <v>0.65</v>
      </c>
      <c r="V605" t="n">
        <v>0.84</v>
      </c>
      <c r="W605" t="n">
        <v>1.02</v>
      </c>
      <c r="X605" t="n">
        <v>0.31</v>
      </c>
      <c r="Y605" t="n">
        <v>1</v>
      </c>
      <c r="Z605" t="n">
        <v>10</v>
      </c>
    </row>
    <row r="606">
      <c r="A606" t="n">
        <v>18</v>
      </c>
      <c r="B606" t="n">
        <v>120</v>
      </c>
      <c r="C606" t="inlineStr">
        <is>
          <t xml:space="preserve">CONCLUIDO	</t>
        </is>
      </c>
      <c r="D606" t="n">
        <v>9.326700000000001</v>
      </c>
      <c r="E606" t="n">
        <v>10.72</v>
      </c>
      <c r="F606" t="n">
        <v>7.33</v>
      </c>
      <c r="G606" t="n">
        <v>29.32</v>
      </c>
      <c r="H606" t="n">
        <v>0.41</v>
      </c>
      <c r="I606" t="n">
        <v>15</v>
      </c>
      <c r="J606" t="n">
        <v>240.45</v>
      </c>
      <c r="K606" t="n">
        <v>57.72</v>
      </c>
      <c r="L606" t="n">
        <v>5.5</v>
      </c>
      <c r="M606" t="n">
        <v>13</v>
      </c>
      <c r="N606" t="n">
        <v>57.23</v>
      </c>
      <c r="O606" t="n">
        <v>29890.04</v>
      </c>
      <c r="P606" t="n">
        <v>104.97</v>
      </c>
      <c r="Q606" t="n">
        <v>605.84</v>
      </c>
      <c r="R606" t="n">
        <v>32.68</v>
      </c>
      <c r="S606" t="n">
        <v>21.88</v>
      </c>
      <c r="T606" t="n">
        <v>4344.07</v>
      </c>
      <c r="U606" t="n">
        <v>0.67</v>
      </c>
      <c r="V606" t="n">
        <v>0.84</v>
      </c>
      <c r="W606" t="n">
        <v>1.01</v>
      </c>
      <c r="X606" t="n">
        <v>0.27</v>
      </c>
      <c r="Y606" t="n">
        <v>1</v>
      </c>
      <c r="Z606" t="n">
        <v>10</v>
      </c>
    </row>
    <row r="607">
      <c r="A607" t="n">
        <v>19</v>
      </c>
      <c r="B607" t="n">
        <v>120</v>
      </c>
      <c r="C607" t="inlineStr">
        <is>
          <t xml:space="preserve">CONCLUIDO	</t>
        </is>
      </c>
      <c r="D607" t="n">
        <v>9.3779</v>
      </c>
      <c r="E607" t="n">
        <v>10.66</v>
      </c>
      <c r="F607" t="n">
        <v>7.32</v>
      </c>
      <c r="G607" t="n">
        <v>31.36</v>
      </c>
      <c r="H607" t="n">
        <v>0.42</v>
      </c>
      <c r="I607" t="n">
        <v>14</v>
      </c>
      <c r="J607" t="n">
        <v>240.89</v>
      </c>
      <c r="K607" t="n">
        <v>57.72</v>
      </c>
      <c r="L607" t="n">
        <v>5.75</v>
      </c>
      <c r="M607" t="n">
        <v>12</v>
      </c>
      <c r="N607" t="n">
        <v>57.42</v>
      </c>
      <c r="O607" t="n">
        <v>29943.94</v>
      </c>
      <c r="P607" t="n">
        <v>103.95</v>
      </c>
      <c r="Q607" t="n">
        <v>605.84</v>
      </c>
      <c r="R607" t="n">
        <v>32.16</v>
      </c>
      <c r="S607" t="n">
        <v>21.88</v>
      </c>
      <c r="T607" t="n">
        <v>4089.14</v>
      </c>
      <c r="U607" t="n">
        <v>0.68</v>
      </c>
      <c r="V607" t="n">
        <v>0.85</v>
      </c>
      <c r="W607" t="n">
        <v>1.01</v>
      </c>
      <c r="X607" t="n">
        <v>0.26</v>
      </c>
      <c r="Y607" t="n">
        <v>1</v>
      </c>
      <c r="Z607" t="n">
        <v>10</v>
      </c>
    </row>
    <row r="608">
      <c r="A608" t="n">
        <v>20</v>
      </c>
      <c r="B608" t="n">
        <v>120</v>
      </c>
      <c r="C608" t="inlineStr">
        <is>
          <t xml:space="preserve">CONCLUIDO	</t>
        </is>
      </c>
      <c r="D608" t="n">
        <v>9.3809</v>
      </c>
      <c r="E608" t="n">
        <v>10.66</v>
      </c>
      <c r="F608" t="n">
        <v>7.31</v>
      </c>
      <c r="G608" t="n">
        <v>31.34</v>
      </c>
      <c r="H608" t="n">
        <v>0.44</v>
      </c>
      <c r="I608" t="n">
        <v>14</v>
      </c>
      <c r="J608" t="n">
        <v>241.33</v>
      </c>
      <c r="K608" t="n">
        <v>57.72</v>
      </c>
      <c r="L608" t="n">
        <v>6</v>
      </c>
      <c r="M608" t="n">
        <v>12</v>
      </c>
      <c r="N608" t="n">
        <v>57.6</v>
      </c>
      <c r="O608" t="n">
        <v>29997.9</v>
      </c>
      <c r="P608" t="n">
        <v>103.9</v>
      </c>
      <c r="Q608" t="n">
        <v>605.84</v>
      </c>
      <c r="R608" t="n">
        <v>32.2</v>
      </c>
      <c r="S608" t="n">
        <v>21.88</v>
      </c>
      <c r="T608" t="n">
        <v>4106.56</v>
      </c>
      <c r="U608" t="n">
        <v>0.68</v>
      </c>
      <c r="V608" t="n">
        <v>0.85</v>
      </c>
      <c r="W608" t="n">
        <v>1.01</v>
      </c>
      <c r="X608" t="n">
        <v>0.26</v>
      </c>
      <c r="Y608" t="n">
        <v>1</v>
      </c>
      <c r="Z608" t="n">
        <v>10</v>
      </c>
    </row>
    <row r="609">
      <c r="A609" t="n">
        <v>21</v>
      </c>
      <c r="B609" t="n">
        <v>120</v>
      </c>
      <c r="C609" t="inlineStr">
        <is>
          <t xml:space="preserve">CONCLUIDO	</t>
        </is>
      </c>
      <c r="D609" t="n">
        <v>9.433999999999999</v>
      </c>
      <c r="E609" t="n">
        <v>10.6</v>
      </c>
      <c r="F609" t="n">
        <v>7.3</v>
      </c>
      <c r="G609" t="n">
        <v>33.69</v>
      </c>
      <c r="H609" t="n">
        <v>0.46</v>
      </c>
      <c r="I609" t="n">
        <v>13</v>
      </c>
      <c r="J609" t="n">
        <v>241.77</v>
      </c>
      <c r="K609" t="n">
        <v>57.72</v>
      </c>
      <c r="L609" t="n">
        <v>6.25</v>
      </c>
      <c r="M609" t="n">
        <v>11</v>
      </c>
      <c r="N609" t="n">
        <v>57.79</v>
      </c>
      <c r="O609" t="n">
        <v>30051.93</v>
      </c>
      <c r="P609" t="n">
        <v>102.52</v>
      </c>
      <c r="Q609" t="n">
        <v>605.84</v>
      </c>
      <c r="R609" t="n">
        <v>31.63</v>
      </c>
      <c r="S609" t="n">
        <v>21.88</v>
      </c>
      <c r="T609" t="n">
        <v>3826.69</v>
      </c>
      <c r="U609" t="n">
        <v>0.6899999999999999</v>
      </c>
      <c r="V609" t="n">
        <v>0.85</v>
      </c>
      <c r="W609" t="n">
        <v>1.01</v>
      </c>
      <c r="X609" t="n">
        <v>0.24</v>
      </c>
      <c r="Y609" t="n">
        <v>1</v>
      </c>
      <c r="Z609" t="n">
        <v>10</v>
      </c>
    </row>
    <row r="610">
      <c r="A610" t="n">
        <v>22</v>
      </c>
      <c r="B610" t="n">
        <v>120</v>
      </c>
      <c r="C610" t="inlineStr">
        <is>
          <t xml:space="preserve">CONCLUIDO	</t>
        </is>
      </c>
      <c r="D610" t="n">
        <v>9.4312</v>
      </c>
      <c r="E610" t="n">
        <v>10.6</v>
      </c>
      <c r="F610" t="n">
        <v>7.3</v>
      </c>
      <c r="G610" t="n">
        <v>33.7</v>
      </c>
      <c r="H610" t="n">
        <v>0.48</v>
      </c>
      <c r="I610" t="n">
        <v>13</v>
      </c>
      <c r="J610" t="n">
        <v>242.2</v>
      </c>
      <c r="K610" t="n">
        <v>57.72</v>
      </c>
      <c r="L610" t="n">
        <v>6.5</v>
      </c>
      <c r="M610" t="n">
        <v>11</v>
      </c>
      <c r="N610" t="n">
        <v>57.98</v>
      </c>
      <c r="O610" t="n">
        <v>30106.03</v>
      </c>
      <c r="P610" t="n">
        <v>102.61</v>
      </c>
      <c r="Q610" t="n">
        <v>605.97</v>
      </c>
      <c r="R610" t="n">
        <v>31.76</v>
      </c>
      <c r="S610" t="n">
        <v>21.88</v>
      </c>
      <c r="T610" t="n">
        <v>3889.9</v>
      </c>
      <c r="U610" t="n">
        <v>0.6899999999999999</v>
      </c>
      <c r="V610" t="n">
        <v>0.85</v>
      </c>
      <c r="W610" t="n">
        <v>1.01</v>
      </c>
      <c r="X610" t="n">
        <v>0.24</v>
      </c>
      <c r="Y610" t="n">
        <v>1</v>
      </c>
      <c r="Z610" t="n">
        <v>10</v>
      </c>
    </row>
    <row r="611">
      <c r="A611" t="n">
        <v>23</v>
      </c>
      <c r="B611" t="n">
        <v>120</v>
      </c>
      <c r="C611" t="inlineStr">
        <is>
          <t xml:space="preserve">CONCLUIDO	</t>
        </is>
      </c>
      <c r="D611" t="n">
        <v>9.491400000000001</v>
      </c>
      <c r="E611" t="n">
        <v>10.54</v>
      </c>
      <c r="F611" t="n">
        <v>7.28</v>
      </c>
      <c r="G611" t="n">
        <v>36.4</v>
      </c>
      <c r="H611" t="n">
        <v>0.49</v>
      </c>
      <c r="I611" t="n">
        <v>12</v>
      </c>
      <c r="J611" t="n">
        <v>242.64</v>
      </c>
      <c r="K611" t="n">
        <v>57.72</v>
      </c>
      <c r="L611" t="n">
        <v>6.75</v>
      </c>
      <c r="M611" t="n">
        <v>10</v>
      </c>
      <c r="N611" t="n">
        <v>58.17</v>
      </c>
      <c r="O611" t="n">
        <v>30160.2</v>
      </c>
      <c r="P611" t="n">
        <v>101.35</v>
      </c>
      <c r="Q611" t="n">
        <v>605.84</v>
      </c>
      <c r="R611" t="n">
        <v>31.03</v>
      </c>
      <c r="S611" t="n">
        <v>21.88</v>
      </c>
      <c r="T611" t="n">
        <v>3530.01</v>
      </c>
      <c r="U611" t="n">
        <v>0.71</v>
      </c>
      <c r="V611" t="n">
        <v>0.85</v>
      </c>
      <c r="W611" t="n">
        <v>1.01</v>
      </c>
      <c r="X611" t="n">
        <v>0.22</v>
      </c>
      <c r="Y611" t="n">
        <v>1</v>
      </c>
      <c r="Z611" t="n">
        <v>10</v>
      </c>
    </row>
    <row r="612">
      <c r="A612" t="n">
        <v>24</v>
      </c>
      <c r="B612" t="n">
        <v>120</v>
      </c>
      <c r="C612" t="inlineStr">
        <is>
          <t xml:space="preserve">CONCLUIDO	</t>
        </is>
      </c>
      <c r="D612" t="n">
        <v>9.491199999999999</v>
      </c>
      <c r="E612" t="n">
        <v>10.54</v>
      </c>
      <c r="F612" t="n">
        <v>7.28</v>
      </c>
      <c r="G612" t="n">
        <v>36.4</v>
      </c>
      <c r="H612" t="n">
        <v>0.51</v>
      </c>
      <c r="I612" t="n">
        <v>12</v>
      </c>
      <c r="J612" t="n">
        <v>243.08</v>
      </c>
      <c r="K612" t="n">
        <v>57.72</v>
      </c>
      <c r="L612" t="n">
        <v>7</v>
      </c>
      <c r="M612" t="n">
        <v>10</v>
      </c>
      <c r="N612" t="n">
        <v>58.36</v>
      </c>
      <c r="O612" t="n">
        <v>30214.44</v>
      </c>
      <c r="P612" t="n">
        <v>101.19</v>
      </c>
      <c r="Q612" t="n">
        <v>605.86</v>
      </c>
      <c r="R612" t="n">
        <v>31.07</v>
      </c>
      <c r="S612" t="n">
        <v>21.88</v>
      </c>
      <c r="T612" t="n">
        <v>3552.28</v>
      </c>
      <c r="U612" t="n">
        <v>0.7</v>
      </c>
      <c r="V612" t="n">
        <v>0.85</v>
      </c>
      <c r="W612" t="n">
        <v>1.01</v>
      </c>
      <c r="X612" t="n">
        <v>0.22</v>
      </c>
      <c r="Y612" t="n">
        <v>1</v>
      </c>
      <c r="Z612" t="n">
        <v>10</v>
      </c>
    </row>
    <row r="613">
      <c r="A613" t="n">
        <v>25</v>
      </c>
      <c r="B613" t="n">
        <v>120</v>
      </c>
      <c r="C613" t="inlineStr">
        <is>
          <t xml:space="preserve">CONCLUIDO	</t>
        </is>
      </c>
      <c r="D613" t="n">
        <v>9.560700000000001</v>
      </c>
      <c r="E613" t="n">
        <v>10.46</v>
      </c>
      <c r="F613" t="n">
        <v>7.25</v>
      </c>
      <c r="G613" t="n">
        <v>39.54</v>
      </c>
      <c r="H613" t="n">
        <v>0.53</v>
      </c>
      <c r="I613" t="n">
        <v>11</v>
      </c>
      <c r="J613" t="n">
        <v>243.52</v>
      </c>
      <c r="K613" t="n">
        <v>57.72</v>
      </c>
      <c r="L613" t="n">
        <v>7.25</v>
      </c>
      <c r="M613" t="n">
        <v>9</v>
      </c>
      <c r="N613" t="n">
        <v>58.55</v>
      </c>
      <c r="O613" t="n">
        <v>30268.74</v>
      </c>
      <c r="P613" t="n">
        <v>100.14</v>
      </c>
      <c r="Q613" t="n">
        <v>605.88</v>
      </c>
      <c r="R613" t="n">
        <v>29.89</v>
      </c>
      <c r="S613" t="n">
        <v>21.88</v>
      </c>
      <c r="T613" t="n">
        <v>2966.53</v>
      </c>
      <c r="U613" t="n">
        <v>0.73</v>
      </c>
      <c r="V613" t="n">
        <v>0.85</v>
      </c>
      <c r="W613" t="n">
        <v>1.01</v>
      </c>
      <c r="X613" t="n">
        <v>0.19</v>
      </c>
      <c r="Y613" t="n">
        <v>1</v>
      </c>
      <c r="Z613" t="n">
        <v>10</v>
      </c>
    </row>
    <row r="614">
      <c r="A614" t="n">
        <v>26</v>
      </c>
      <c r="B614" t="n">
        <v>120</v>
      </c>
      <c r="C614" t="inlineStr">
        <is>
          <t xml:space="preserve">CONCLUIDO	</t>
        </is>
      </c>
      <c r="D614" t="n">
        <v>9.549799999999999</v>
      </c>
      <c r="E614" t="n">
        <v>10.47</v>
      </c>
      <c r="F614" t="n">
        <v>7.26</v>
      </c>
      <c r="G614" t="n">
        <v>39.61</v>
      </c>
      <c r="H614" t="n">
        <v>0.55</v>
      </c>
      <c r="I614" t="n">
        <v>11</v>
      </c>
      <c r="J614" t="n">
        <v>243.96</v>
      </c>
      <c r="K614" t="n">
        <v>57.72</v>
      </c>
      <c r="L614" t="n">
        <v>7.5</v>
      </c>
      <c r="M614" t="n">
        <v>9</v>
      </c>
      <c r="N614" t="n">
        <v>58.74</v>
      </c>
      <c r="O614" t="n">
        <v>30323.11</v>
      </c>
      <c r="P614" t="n">
        <v>99.64</v>
      </c>
      <c r="Q614" t="n">
        <v>605.84</v>
      </c>
      <c r="R614" t="n">
        <v>30.51</v>
      </c>
      <c r="S614" t="n">
        <v>21.88</v>
      </c>
      <c r="T614" t="n">
        <v>3275.89</v>
      </c>
      <c r="U614" t="n">
        <v>0.72</v>
      </c>
      <c r="V614" t="n">
        <v>0.85</v>
      </c>
      <c r="W614" t="n">
        <v>1.01</v>
      </c>
      <c r="X614" t="n">
        <v>0.2</v>
      </c>
      <c r="Y614" t="n">
        <v>1</v>
      </c>
      <c r="Z614" t="n">
        <v>10</v>
      </c>
    </row>
    <row r="615">
      <c r="A615" t="n">
        <v>27</v>
      </c>
      <c r="B615" t="n">
        <v>120</v>
      </c>
      <c r="C615" t="inlineStr">
        <is>
          <t xml:space="preserve">CONCLUIDO	</t>
        </is>
      </c>
      <c r="D615" t="n">
        <v>9.5481</v>
      </c>
      <c r="E615" t="n">
        <v>10.47</v>
      </c>
      <c r="F615" t="n">
        <v>7.26</v>
      </c>
      <c r="G615" t="n">
        <v>39.62</v>
      </c>
      <c r="H615" t="n">
        <v>0.5600000000000001</v>
      </c>
      <c r="I615" t="n">
        <v>11</v>
      </c>
      <c r="J615" t="n">
        <v>244.41</v>
      </c>
      <c r="K615" t="n">
        <v>57.72</v>
      </c>
      <c r="L615" t="n">
        <v>7.75</v>
      </c>
      <c r="M615" t="n">
        <v>9</v>
      </c>
      <c r="N615" t="n">
        <v>58.93</v>
      </c>
      <c r="O615" t="n">
        <v>30377.55</v>
      </c>
      <c r="P615" t="n">
        <v>99.06999999999999</v>
      </c>
      <c r="Q615" t="n">
        <v>605.84</v>
      </c>
      <c r="R615" t="n">
        <v>30.55</v>
      </c>
      <c r="S615" t="n">
        <v>21.88</v>
      </c>
      <c r="T615" t="n">
        <v>3297.22</v>
      </c>
      <c r="U615" t="n">
        <v>0.72</v>
      </c>
      <c r="V615" t="n">
        <v>0.85</v>
      </c>
      <c r="W615" t="n">
        <v>1.01</v>
      </c>
      <c r="X615" t="n">
        <v>0.21</v>
      </c>
      <c r="Y615" t="n">
        <v>1</v>
      </c>
      <c r="Z615" t="n">
        <v>10</v>
      </c>
    </row>
    <row r="616">
      <c r="A616" t="n">
        <v>28</v>
      </c>
      <c r="B616" t="n">
        <v>120</v>
      </c>
      <c r="C616" t="inlineStr">
        <is>
          <t xml:space="preserve">CONCLUIDO	</t>
        </is>
      </c>
      <c r="D616" t="n">
        <v>9.6172</v>
      </c>
      <c r="E616" t="n">
        <v>10.4</v>
      </c>
      <c r="F616" t="n">
        <v>7.23</v>
      </c>
      <c r="G616" t="n">
        <v>43.4</v>
      </c>
      <c r="H616" t="n">
        <v>0.58</v>
      </c>
      <c r="I616" t="n">
        <v>10</v>
      </c>
      <c r="J616" t="n">
        <v>244.85</v>
      </c>
      <c r="K616" t="n">
        <v>57.72</v>
      </c>
      <c r="L616" t="n">
        <v>8</v>
      </c>
      <c r="M616" t="n">
        <v>8</v>
      </c>
      <c r="N616" t="n">
        <v>59.12</v>
      </c>
      <c r="O616" t="n">
        <v>30432.06</v>
      </c>
      <c r="P616" t="n">
        <v>97.97</v>
      </c>
      <c r="Q616" t="n">
        <v>605.84</v>
      </c>
      <c r="R616" t="n">
        <v>29.6</v>
      </c>
      <c r="S616" t="n">
        <v>21.88</v>
      </c>
      <c r="T616" t="n">
        <v>2828.22</v>
      </c>
      <c r="U616" t="n">
        <v>0.74</v>
      </c>
      <c r="V616" t="n">
        <v>0.86</v>
      </c>
      <c r="W616" t="n">
        <v>1.01</v>
      </c>
      <c r="X616" t="n">
        <v>0.18</v>
      </c>
      <c r="Y616" t="n">
        <v>1</v>
      </c>
      <c r="Z616" t="n">
        <v>10</v>
      </c>
    </row>
    <row r="617">
      <c r="A617" t="n">
        <v>29</v>
      </c>
      <c r="B617" t="n">
        <v>120</v>
      </c>
      <c r="C617" t="inlineStr">
        <is>
          <t xml:space="preserve">CONCLUIDO	</t>
        </is>
      </c>
      <c r="D617" t="n">
        <v>9.616199999999999</v>
      </c>
      <c r="E617" t="n">
        <v>10.4</v>
      </c>
      <c r="F617" t="n">
        <v>7.23</v>
      </c>
      <c r="G617" t="n">
        <v>43.41</v>
      </c>
      <c r="H617" t="n">
        <v>0.6</v>
      </c>
      <c r="I617" t="n">
        <v>10</v>
      </c>
      <c r="J617" t="n">
        <v>245.29</v>
      </c>
      <c r="K617" t="n">
        <v>57.72</v>
      </c>
      <c r="L617" t="n">
        <v>8.25</v>
      </c>
      <c r="M617" t="n">
        <v>8</v>
      </c>
      <c r="N617" t="n">
        <v>59.32</v>
      </c>
      <c r="O617" t="n">
        <v>30486.64</v>
      </c>
      <c r="P617" t="n">
        <v>97.34</v>
      </c>
      <c r="Q617" t="n">
        <v>605.84</v>
      </c>
      <c r="R617" t="n">
        <v>29.7</v>
      </c>
      <c r="S617" t="n">
        <v>21.88</v>
      </c>
      <c r="T617" t="n">
        <v>2878.92</v>
      </c>
      <c r="U617" t="n">
        <v>0.74</v>
      </c>
      <c r="V617" t="n">
        <v>0.85</v>
      </c>
      <c r="W617" t="n">
        <v>1</v>
      </c>
      <c r="X617" t="n">
        <v>0.18</v>
      </c>
      <c r="Y617" t="n">
        <v>1</v>
      </c>
      <c r="Z617" t="n">
        <v>10</v>
      </c>
    </row>
    <row r="618">
      <c r="A618" t="n">
        <v>30</v>
      </c>
      <c r="B618" t="n">
        <v>120</v>
      </c>
      <c r="C618" t="inlineStr">
        <is>
          <t xml:space="preserve">CONCLUIDO	</t>
        </is>
      </c>
      <c r="D618" t="n">
        <v>9.6113</v>
      </c>
      <c r="E618" t="n">
        <v>10.4</v>
      </c>
      <c r="F618" t="n">
        <v>7.24</v>
      </c>
      <c r="G618" t="n">
        <v>43.44</v>
      </c>
      <c r="H618" t="n">
        <v>0.62</v>
      </c>
      <c r="I618" t="n">
        <v>10</v>
      </c>
      <c r="J618" t="n">
        <v>245.73</v>
      </c>
      <c r="K618" t="n">
        <v>57.72</v>
      </c>
      <c r="L618" t="n">
        <v>8.5</v>
      </c>
      <c r="M618" t="n">
        <v>8</v>
      </c>
      <c r="N618" t="n">
        <v>59.51</v>
      </c>
      <c r="O618" t="n">
        <v>30541.29</v>
      </c>
      <c r="P618" t="n">
        <v>96.58</v>
      </c>
      <c r="Q618" t="n">
        <v>605.88</v>
      </c>
      <c r="R618" t="n">
        <v>29.85</v>
      </c>
      <c r="S618" t="n">
        <v>21.88</v>
      </c>
      <c r="T618" t="n">
        <v>2951.48</v>
      </c>
      <c r="U618" t="n">
        <v>0.73</v>
      </c>
      <c r="V618" t="n">
        <v>0.85</v>
      </c>
      <c r="W618" t="n">
        <v>1</v>
      </c>
      <c r="X618" t="n">
        <v>0.18</v>
      </c>
      <c r="Y618" t="n">
        <v>1</v>
      </c>
      <c r="Z618" t="n">
        <v>10</v>
      </c>
    </row>
    <row r="619">
      <c r="A619" t="n">
        <v>31</v>
      </c>
      <c r="B619" t="n">
        <v>120</v>
      </c>
      <c r="C619" t="inlineStr">
        <is>
          <t xml:space="preserve">CONCLUIDO	</t>
        </is>
      </c>
      <c r="D619" t="n">
        <v>9.672499999999999</v>
      </c>
      <c r="E619" t="n">
        <v>10.34</v>
      </c>
      <c r="F619" t="n">
        <v>7.22</v>
      </c>
      <c r="G619" t="n">
        <v>48.13</v>
      </c>
      <c r="H619" t="n">
        <v>0.63</v>
      </c>
      <c r="I619" t="n">
        <v>9</v>
      </c>
      <c r="J619" t="n">
        <v>246.18</v>
      </c>
      <c r="K619" t="n">
        <v>57.72</v>
      </c>
      <c r="L619" t="n">
        <v>8.75</v>
      </c>
      <c r="M619" t="n">
        <v>7</v>
      </c>
      <c r="N619" t="n">
        <v>59.7</v>
      </c>
      <c r="O619" t="n">
        <v>30596.01</v>
      </c>
      <c r="P619" t="n">
        <v>95.88</v>
      </c>
      <c r="Q619" t="n">
        <v>605.84</v>
      </c>
      <c r="R619" t="n">
        <v>29.28</v>
      </c>
      <c r="S619" t="n">
        <v>21.88</v>
      </c>
      <c r="T619" t="n">
        <v>2671.8</v>
      </c>
      <c r="U619" t="n">
        <v>0.75</v>
      </c>
      <c r="V619" t="n">
        <v>0.86</v>
      </c>
      <c r="W619" t="n">
        <v>1</v>
      </c>
      <c r="X619" t="n">
        <v>0.16</v>
      </c>
      <c r="Y619" t="n">
        <v>1</v>
      </c>
      <c r="Z619" t="n">
        <v>10</v>
      </c>
    </row>
    <row r="620">
      <c r="A620" t="n">
        <v>32</v>
      </c>
      <c r="B620" t="n">
        <v>120</v>
      </c>
      <c r="C620" t="inlineStr">
        <is>
          <t xml:space="preserve">CONCLUIDO	</t>
        </is>
      </c>
      <c r="D620" t="n">
        <v>9.673299999999999</v>
      </c>
      <c r="E620" t="n">
        <v>10.34</v>
      </c>
      <c r="F620" t="n">
        <v>7.22</v>
      </c>
      <c r="G620" t="n">
        <v>48.13</v>
      </c>
      <c r="H620" t="n">
        <v>0.65</v>
      </c>
      <c r="I620" t="n">
        <v>9</v>
      </c>
      <c r="J620" t="n">
        <v>246.62</v>
      </c>
      <c r="K620" t="n">
        <v>57.72</v>
      </c>
      <c r="L620" t="n">
        <v>9</v>
      </c>
      <c r="M620" t="n">
        <v>7</v>
      </c>
      <c r="N620" t="n">
        <v>59.9</v>
      </c>
      <c r="O620" t="n">
        <v>30650.8</v>
      </c>
      <c r="P620" t="n">
        <v>95.86</v>
      </c>
      <c r="Q620" t="n">
        <v>605.84</v>
      </c>
      <c r="R620" t="n">
        <v>29.14</v>
      </c>
      <c r="S620" t="n">
        <v>21.88</v>
      </c>
      <c r="T620" t="n">
        <v>2602.15</v>
      </c>
      <c r="U620" t="n">
        <v>0.75</v>
      </c>
      <c r="V620" t="n">
        <v>0.86</v>
      </c>
      <c r="W620" t="n">
        <v>1.01</v>
      </c>
      <c r="X620" t="n">
        <v>0.16</v>
      </c>
      <c r="Y620" t="n">
        <v>1</v>
      </c>
      <c r="Z620" t="n">
        <v>10</v>
      </c>
    </row>
    <row r="621">
      <c r="A621" t="n">
        <v>33</v>
      </c>
      <c r="B621" t="n">
        <v>120</v>
      </c>
      <c r="C621" t="inlineStr">
        <is>
          <t xml:space="preserve">CONCLUIDO	</t>
        </is>
      </c>
      <c r="D621" t="n">
        <v>9.6709</v>
      </c>
      <c r="E621" t="n">
        <v>10.34</v>
      </c>
      <c r="F621" t="n">
        <v>7.22</v>
      </c>
      <c r="G621" t="n">
        <v>48.14</v>
      </c>
      <c r="H621" t="n">
        <v>0.67</v>
      </c>
      <c r="I621" t="n">
        <v>9</v>
      </c>
      <c r="J621" t="n">
        <v>247.07</v>
      </c>
      <c r="K621" t="n">
        <v>57.72</v>
      </c>
      <c r="L621" t="n">
        <v>9.25</v>
      </c>
      <c r="M621" t="n">
        <v>7</v>
      </c>
      <c r="N621" t="n">
        <v>60.09</v>
      </c>
      <c r="O621" t="n">
        <v>30705.66</v>
      </c>
      <c r="P621" t="n">
        <v>94.63</v>
      </c>
      <c r="Q621" t="n">
        <v>605.84</v>
      </c>
      <c r="R621" t="n">
        <v>29.25</v>
      </c>
      <c r="S621" t="n">
        <v>21.88</v>
      </c>
      <c r="T621" t="n">
        <v>2656.94</v>
      </c>
      <c r="U621" t="n">
        <v>0.75</v>
      </c>
      <c r="V621" t="n">
        <v>0.86</v>
      </c>
      <c r="W621" t="n">
        <v>1</v>
      </c>
      <c r="X621" t="n">
        <v>0.16</v>
      </c>
      <c r="Y621" t="n">
        <v>1</v>
      </c>
      <c r="Z621" t="n">
        <v>10</v>
      </c>
    </row>
    <row r="622">
      <c r="A622" t="n">
        <v>34</v>
      </c>
      <c r="B622" t="n">
        <v>120</v>
      </c>
      <c r="C622" t="inlineStr">
        <is>
          <t xml:space="preserve">CONCLUIDO	</t>
        </is>
      </c>
      <c r="D622" t="n">
        <v>9.663399999999999</v>
      </c>
      <c r="E622" t="n">
        <v>10.35</v>
      </c>
      <c r="F622" t="n">
        <v>7.23</v>
      </c>
      <c r="G622" t="n">
        <v>48.2</v>
      </c>
      <c r="H622" t="n">
        <v>0.68</v>
      </c>
      <c r="I622" t="n">
        <v>9</v>
      </c>
      <c r="J622" t="n">
        <v>247.51</v>
      </c>
      <c r="K622" t="n">
        <v>57.72</v>
      </c>
      <c r="L622" t="n">
        <v>9.5</v>
      </c>
      <c r="M622" t="n">
        <v>7</v>
      </c>
      <c r="N622" t="n">
        <v>60.29</v>
      </c>
      <c r="O622" t="n">
        <v>30760.6</v>
      </c>
      <c r="P622" t="n">
        <v>93.73999999999999</v>
      </c>
      <c r="Q622" t="n">
        <v>605.86</v>
      </c>
      <c r="R622" t="n">
        <v>29.41</v>
      </c>
      <c r="S622" t="n">
        <v>21.88</v>
      </c>
      <c r="T622" t="n">
        <v>2737.9</v>
      </c>
      <c r="U622" t="n">
        <v>0.74</v>
      </c>
      <c r="V622" t="n">
        <v>0.86</v>
      </c>
      <c r="W622" t="n">
        <v>1.01</v>
      </c>
      <c r="X622" t="n">
        <v>0.17</v>
      </c>
      <c r="Y622" t="n">
        <v>1</v>
      </c>
      <c r="Z622" t="n">
        <v>10</v>
      </c>
    </row>
    <row r="623">
      <c r="A623" t="n">
        <v>35</v>
      </c>
      <c r="B623" t="n">
        <v>120</v>
      </c>
      <c r="C623" t="inlineStr">
        <is>
          <t xml:space="preserve">CONCLUIDO	</t>
        </is>
      </c>
      <c r="D623" t="n">
        <v>9.7395</v>
      </c>
      <c r="E623" t="n">
        <v>10.27</v>
      </c>
      <c r="F623" t="n">
        <v>7.19</v>
      </c>
      <c r="G623" t="n">
        <v>53.96</v>
      </c>
      <c r="H623" t="n">
        <v>0.7</v>
      </c>
      <c r="I623" t="n">
        <v>8</v>
      </c>
      <c r="J623" t="n">
        <v>247.96</v>
      </c>
      <c r="K623" t="n">
        <v>57.72</v>
      </c>
      <c r="L623" t="n">
        <v>9.75</v>
      </c>
      <c r="M623" t="n">
        <v>6</v>
      </c>
      <c r="N623" t="n">
        <v>60.48</v>
      </c>
      <c r="O623" t="n">
        <v>30815.6</v>
      </c>
      <c r="P623" t="n">
        <v>93.2</v>
      </c>
      <c r="Q623" t="n">
        <v>605.88</v>
      </c>
      <c r="R623" t="n">
        <v>28.43</v>
      </c>
      <c r="S623" t="n">
        <v>21.88</v>
      </c>
      <c r="T623" t="n">
        <v>2249.8</v>
      </c>
      <c r="U623" t="n">
        <v>0.77</v>
      </c>
      <c r="V623" t="n">
        <v>0.86</v>
      </c>
      <c r="W623" t="n">
        <v>1</v>
      </c>
      <c r="X623" t="n">
        <v>0.14</v>
      </c>
      <c r="Y623" t="n">
        <v>1</v>
      </c>
      <c r="Z623" t="n">
        <v>10</v>
      </c>
    </row>
    <row r="624">
      <c r="A624" t="n">
        <v>36</v>
      </c>
      <c r="B624" t="n">
        <v>120</v>
      </c>
      <c r="C624" t="inlineStr">
        <is>
          <t xml:space="preserve">CONCLUIDO	</t>
        </is>
      </c>
      <c r="D624" t="n">
        <v>9.7498</v>
      </c>
      <c r="E624" t="n">
        <v>10.26</v>
      </c>
      <c r="F624" t="n">
        <v>7.18</v>
      </c>
      <c r="G624" t="n">
        <v>53.88</v>
      </c>
      <c r="H624" t="n">
        <v>0.72</v>
      </c>
      <c r="I624" t="n">
        <v>8</v>
      </c>
      <c r="J624" t="n">
        <v>248.4</v>
      </c>
      <c r="K624" t="n">
        <v>57.72</v>
      </c>
      <c r="L624" t="n">
        <v>10</v>
      </c>
      <c r="M624" t="n">
        <v>6</v>
      </c>
      <c r="N624" t="n">
        <v>60.68</v>
      </c>
      <c r="O624" t="n">
        <v>30870.67</v>
      </c>
      <c r="P624" t="n">
        <v>92.28</v>
      </c>
      <c r="Q624" t="n">
        <v>605.91</v>
      </c>
      <c r="R624" t="n">
        <v>28.05</v>
      </c>
      <c r="S624" t="n">
        <v>21.88</v>
      </c>
      <c r="T624" t="n">
        <v>2062.33</v>
      </c>
      <c r="U624" t="n">
        <v>0.78</v>
      </c>
      <c r="V624" t="n">
        <v>0.86</v>
      </c>
      <c r="W624" t="n">
        <v>1</v>
      </c>
      <c r="X624" t="n">
        <v>0.13</v>
      </c>
      <c r="Y624" t="n">
        <v>1</v>
      </c>
      <c r="Z624" t="n">
        <v>10</v>
      </c>
    </row>
    <row r="625">
      <c r="A625" t="n">
        <v>37</v>
      </c>
      <c r="B625" t="n">
        <v>120</v>
      </c>
      <c r="C625" t="inlineStr">
        <is>
          <t xml:space="preserve">CONCLUIDO	</t>
        </is>
      </c>
      <c r="D625" t="n">
        <v>9.742100000000001</v>
      </c>
      <c r="E625" t="n">
        <v>10.26</v>
      </c>
      <c r="F625" t="n">
        <v>7.19</v>
      </c>
      <c r="G625" t="n">
        <v>53.94</v>
      </c>
      <c r="H625" t="n">
        <v>0.73</v>
      </c>
      <c r="I625" t="n">
        <v>8</v>
      </c>
      <c r="J625" t="n">
        <v>248.85</v>
      </c>
      <c r="K625" t="n">
        <v>57.72</v>
      </c>
      <c r="L625" t="n">
        <v>10.25</v>
      </c>
      <c r="M625" t="n">
        <v>6</v>
      </c>
      <c r="N625" t="n">
        <v>60.88</v>
      </c>
      <c r="O625" t="n">
        <v>30925.82</v>
      </c>
      <c r="P625" t="n">
        <v>91.29000000000001</v>
      </c>
      <c r="Q625" t="n">
        <v>605.84</v>
      </c>
      <c r="R625" t="n">
        <v>28.25</v>
      </c>
      <c r="S625" t="n">
        <v>21.88</v>
      </c>
      <c r="T625" t="n">
        <v>2160.02</v>
      </c>
      <c r="U625" t="n">
        <v>0.77</v>
      </c>
      <c r="V625" t="n">
        <v>0.86</v>
      </c>
      <c r="W625" t="n">
        <v>1</v>
      </c>
      <c r="X625" t="n">
        <v>0.13</v>
      </c>
      <c r="Y625" t="n">
        <v>1</v>
      </c>
      <c r="Z625" t="n">
        <v>10</v>
      </c>
    </row>
    <row r="626">
      <c r="A626" t="n">
        <v>38</v>
      </c>
      <c r="B626" t="n">
        <v>120</v>
      </c>
      <c r="C626" t="inlineStr">
        <is>
          <t xml:space="preserve">CONCLUIDO	</t>
        </is>
      </c>
      <c r="D626" t="n">
        <v>9.7416</v>
      </c>
      <c r="E626" t="n">
        <v>10.27</v>
      </c>
      <c r="F626" t="n">
        <v>7.19</v>
      </c>
      <c r="G626" t="n">
        <v>53.94</v>
      </c>
      <c r="H626" t="n">
        <v>0.75</v>
      </c>
      <c r="I626" t="n">
        <v>8</v>
      </c>
      <c r="J626" t="n">
        <v>249.3</v>
      </c>
      <c r="K626" t="n">
        <v>57.72</v>
      </c>
      <c r="L626" t="n">
        <v>10.5</v>
      </c>
      <c r="M626" t="n">
        <v>6</v>
      </c>
      <c r="N626" t="n">
        <v>61.07</v>
      </c>
      <c r="O626" t="n">
        <v>30981.04</v>
      </c>
      <c r="P626" t="n">
        <v>90.84</v>
      </c>
      <c r="Q626" t="n">
        <v>605.88</v>
      </c>
      <c r="R626" t="n">
        <v>28.31</v>
      </c>
      <c r="S626" t="n">
        <v>21.88</v>
      </c>
      <c r="T626" t="n">
        <v>2191.06</v>
      </c>
      <c r="U626" t="n">
        <v>0.77</v>
      </c>
      <c r="V626" t="n">
        <v>0.86</v>
      </c>
      <c r="W626" t="n">
        <v>1</v>
      </c>
      <c r="X626" t="n">
        <v>0.13</v>
      </c>
      <c r="Y626" t="n">
        <v>1</v>
      </c>
      <c r="Z626" t="n">
        <v>10</v>
      </c>
    </row>
    <row r="627">
      <c r="A627" t="n">
        <v>39</v>
      </c>
      <c r="B627" t="n">
        <v>120</v>
      </c>
      <c r="C627" t="inlineStr">
        <is>
          <t xml:space="preserve">CONCLUIDO	</t>
        </is>
      </c>
      <c r="D627" t="n">
        <v>9.8063</v>
      </c>
      <c r="E627" t="n">
        <v>10.2</v>
      </c>
      <c r="F627" t="n">
        <v>7.17</v>
      </c>
      <c r="G627" t="n">
        <v>61.45</v>
      </c>
      <c r="H627" t="n">
        <v>0.77</v>
      </c>
      <c r="I627" t="n">
        <v>7</v>
      </c>
      <c r="J627" t="n">
        <v>249.75</v>
      </c>
      <c r="K627" t="n">
        <v>57.72</v>
      </c>
      <c r="L627" t="n">
        <v>10.75</v>
      </c>
      <c r="M627" t="n">
        <v>5</v>
      </c>
      <c r="N627" t="n">
        <v>61.27</v>
      </c>
      <c r="O627" t="n">
        <v>31036.33</v>
      </c>
      <c r="P627" t="n">
        <v>89.27</v>
      </c>
      <c r="Q627" t="n">
        <v>605.84</v>
      </c>
      <c r="R627" t="n">
        <v>27.67</v>
      </c>
      <c r="S627" t="n">
        <v>21.88</v>
      </c>
      <c r="T627" t="n">
        <v>1878.05</v>
      </c>
      <c r="U627" t="n">
        <v>0.79</v>
      </c>
      <c r="V627" t="n">
        <v>0.86</v>
      </c>
      <c r="W627" t="n">
        <v>1</v>
      </c>
      <c r="X627" t="n">
        <v>0.11</v>
      </c>
      <c r="Y627" t="n">
        <v>1</v>
      </c>
      <c r="Z627" t="n">
        <v>10</v>
      </c>
    </row>
    <row r="628">
      <c r="A628" t="n">
        <v>40</v>
      </c>
      <c r="B628" t="n">
        <v>120</v>
      </c>
      <c r="C628" t="inlineStr">
        <is>
          <t xml:space="preserve">CONCLUIDO	</t>
        </is>
      </c>
      <c r="D628" t="n">
        <v>9.7973</v>
      </c>
      <c r="E628" t="n">
        <v>10.21</v>
      </c>
      <c r="F628" t="n">
        <v>7.18</v>
      </c>
      <c r="G628" t="n">
        <v>61.54</v>
      </c>
      <c r="H628" t="n">
        <v>0.78</v>
      </c>
      <c r="I628" t="n">
        <v>7</v>
      </c>
      <c r="J628" t="n">
        <v>250.2</v>
      </c>
      <c r="K628" t="n">
        <v>57.72</v>
      </c>
      <c r="L628" t="n">
        <v>11</v>
      </c>
      <c r="M628" t="n">
        <v>5</v>
      </c>
      <c r="N628" t="n">
        <v>61.47</v>
      </c>
      <c r="O628" t="n">
        <v>31091.69</v>
      </c>
      <c r="P628" t="n">
        <v>89.47</v>
      </c>
      <c r="Q628" t="n">
        <v>605.9</v>
      </c>
      <c r="R628" t="n">
        <v>27.94</v>
      </c>
      <c r="S628" t="n">
        <v>21.88</v>
      </c>
      <c r="T628" t="n">
        <v>2012.86</v>
      </c>
      <c r="U628" t="n">
        <v>0.78</v>
      </c>
      <c r="V628" t="n">
        <v>0.86</v>
      </c>
      <c r="W628" t="n">
        <v>1</v>
      </c>
      <c r="X628" t="n">
        <v>0.12</v>
      </c>
      <c r="Y628" t="n">
        <v>1</v>
      </c>
      <c r="Z628" t="n">
        <v>10</v>
      </c>
    </row>
    <row r="629">
      <c r="A629" t="n">
        <v>41</v>
      </c>
      <c r="B629" t="n">
        <v>120</v>
      </c>
      <c r="C629" t="inlineStr">
        <is>
          <t xml:space="preserve">CONCLUIDO	</t>
        </is>
      </c>
      <c r="D629" t="n">
        <v>9.7935</v>
      </c>
      <c r="E629" t="n">
        <v>10.21</v>
      </c>
      <c r="F629" t="n">
        <v>7.18</v>
      </c>
      <c r="G629" t="n">
        <v>61.57</v>
      </c>
      <c r="H629" t="n">
        <v>0.8</v>
      </c>
      <c r="I629" t="n">
        <v>7</v>
      </c>
      <c r="J629" t="n">
        <v>250.65</v>
      </c>
      <c r="K629" t="n">
        <v>57.72</v>
      </c>
      <c r="L629" t="n">
        <v>11.25</v>
      </c>
      <c r="M629" t="n">
        <v>4</v>
      </c>
      <c r="N629" t="n">
        <v>61.67</v>
      </c>
      <c r="O629" t="n">
        <v>31147.12</v>
      </c>
      <c r="P629" t="n">
        <v>89.89</v>
      </c>
      <c r="Q629" t="n">
        <v>605.84</v>
      </c>
      <c r="R629" t="n">
        <v>28.1</v>
      </c>
      <c r="S629" t="n">
        <v>21.88</v>
      </c>
      <c r="T629" t="n">
        <v>2090.81</v>
      </c>
      <c r="U629" t="n">
        <v>0.78</v>
      </c>
      <c r="V629" t="n">
        <v>0.86</v>
      </c>
      <c r="W629" t="n">
        <v>1</v>
      </c>
      <c r="X629" t="n">
        <v>0.13</v>
      </c>
      <c r="Y629" t="n">
        <v>1</v>
      </c>
      <c r="Z629" t="n">
        <v>10</v>
      </c>
    </row>
    <row r="630">
      <c r="A630" t="n">
        <v>42</v>
      </c>
      <c r="B630" t="n">
        <v>120</v>
      </c>
      <c r="C630" t="inlineStr">
        <is>
          <t xml:space="preserve">CONCLUIDO	</t>
        </is>
      </c>
      <c r="D630" t="n">
        <v>9.794600000000001</v>
      </c>
      <c r="E630" t="n">
        <v>10.21</v>
      </c>
      <c r="F630" t="n">
        <v>7.18</v>
      </c>
      <c r="G630" t="n">
        <v>61.56</v>
      </c>
      <c r="H630" t="n">
        <v>0.8100000000000001</v>
      </c>
      <c r="I630" t="n">
        <v>7</v>
      </c>
      <c r="J630" t="n">
        <v>251.1</v>
      </c>
      <c r="K630" t="n">
        <v>57.72</v>
      </c>
      <c r="L630" t="n">
        <v>11.5</v>
      </c>
      <c r="M630" t="n">
        <v>3</v>
      </c>
      <c r="N630" t="n">
        <v>61.87</v>
      </c>
      <c r="O630" t="n">
        <v>31202.63</v>
      </c>
      <c r="P630" t="n">
        <v>89.48999999999999</v>
      </c>
      <c r="Q630" t="n">
        <v>605.84</v>
      </c>
      <c r="R630" t="n">
        <v>28.06</v>
      </c>
      <c r="S630" t="n">
        <v>21.88</v>
      </c>
      <c r="T630" t="n">
        <v>2072.23</v>
      </c>
      <c r="U630" t="n">
        <v>0.78</v>
      </c>
      <c r="V630" t="n">
        <v>0.86</v>
      </c>
      <c r="W630" t="n">
        <v>1</v>
      </c>
      <c r="X630" t="n">
        <v>0.12</v>
      </c>
      <c r="Y630" t="n">
        <v>1</v>
      </c>
      <c r="Z630" t="n">
        <v>10</v>
      </c>
    </row>
    <row r="631">
      <c r="A631" t="n">
        <v>43</v>
      </c>
      <c r="B631" t="n">
        <v>120</v>
      </c>
      <c r="C631" t="inlineStr">
        <is>
          <t xml:space="preserve">CONCLUIDO	</t>
        </is>
      </c>
      <c r="D631" t="n">
        <v>9.797800000000001</v>
      </c>
      <c r="E631" t="n">
        <v>10.21</v>
      </c>
      <c r="F631" t="n">
        <v>7.18</v>
      </c>
      <c r="G631" t="n">
        <v>61.53</v>
      </c>
      <c r="H631" t="n">
        <v>0.83</v>
      </c>
      <c r="I631" t="n">
        <v>7</v>
      </c>
      <c r="J631" t="n">
        <v>251.55</v>
      </c>
      <c r="K631" t="n">
        <v>57.72</v>
      </c>
      <c r="L631" t="n">
        <v>11.75</v>
      </c>
      <c r="M631" t="n">
        <v>3</v>
      </c>
      <c r="N631" t="n">
        <v>62.07</v>
      </c>
      <c r="O631" t="n">
        <v>31258.21</v>
      </c>
      <c r="P631" t="n">
        <v>89.53</v>
      </c>
      <c r="Q631" t="n">
        <v>605.84</v>
      </c>
      <c r="R631" t="n">
        <v>27.84</v>
      </c>
      <c r="S631" t="n">
        <v>21.88</v>
      </c>
      <c r="T631" t="n">
        <v>1961.6</v>
      </c>
      <c r="U631" t="n">
        <v>0.79</v>
      </c>
      <c r="V631" t="n">
        <v>0.86</v>
      </c>
      <c r="W631" t="n">
        <v>1</v>
      </c>
      <c r="X631" t="n">
        <v>0.12</v>
      </c>
      <c r="Y631" t="n">
        <v>1</v>
      </c>
      <c r="Z631" t="n">
        <v>10</v>
      </c>
    </row>
    <row r="632">
      <c r="A632" t="n">
        <v>44</v>
      </c>
      <c r="B632" t="n">
        <v>120</v>
      </c>
      <c r="C632" t="inlineStr">
        <is>
          <t xml:space="preserve">CONCLUIDO	</t>
        </is>
      </c>
      <c r="D632" t="n">
        <v>9.7895</v>
      </c>
      <c r="E632" t="n">
        <v>10.22</v>
      </c>
      <c r="F632" t="n">
        <v>7.19</v>
      </c>
      <c r="G632" t="n">
        <v>61.6</v>
      </c>
      <c r="H632" t="n">
        <v>0.85</v>
      </c>
      <c r="I632" t="n">
        <v>7</v>
      </c>
      <c r="J632" t="n">
        <v>252</v>
      </c>
      <c r="K632" t="n">
        <v>57.72</v>
      </c>
      <c r="L632" t="n">
        <v>12</v>
      </c>
      <c r="M632" t="n">
        <v>3</v>
      </c>
      <c r="N632" t="n">
        <v>62.27</v>
      </c>
      <c r="O632" t="n">
        <v>31313.87</v>
      </c>
      <c r="P632" t="n">
        <v>88.27</v>
      </c>
      <c r="Q632" t="n">
        <v>605.87</v>
      </c>
      <c r="R632" t="n">
        <v>28.06</v>
      </c>
      <c r="S632" t="n">
        <v>21.88</v>
      </c>
      <c r="T632" t="n">
        <v>2070.15</v>
      </c>
      <c r="U632" t="n">
        <v>0.78</v>
      </c>
      <c r="V632" t="n">
        <v>0.86</v>
      </c>
      <c r="W632" t="n">
        <v>1.01</v>
      </c>
      <c r="X632" t="n">
        <v>0.13</v>
      </c>
      <c r="Y632" t="n">
        <v>1</v>
      </c>
      <c r="Z632" t="n">
        <v>10</v>
      </c>
    </row>
    <row r="633">
      <c r="A633" t="n">
        <v>45</v>
      </c>
      <c r="B633" t="n">
        <v>120</v>
      </c>
      <c r="C633" t="inlineStr">
        <is>
          <t xml:space="preserve">CONCLUIDO	</t>
        </is>
      </c>
      <c r="D633" t="n">
        <v>9.786300000000001</v>
      </c>
      <c r="E633" t="n">
        <v>10.22</v>
      </c>
      <c r="F633" t="n">
        <v>7.19</v>
      </c>
      <c r="G633" t="n">
        <v>61.63</v>
      </c>
      <c r="H633" t="n">
        <v>0.86</v>
      </c>
      <c r="I633" t="n">
        <v>7</v>
      </c>
      <c r="J633" t="n">
        <v>252.45</v>
      </c>
      <c r="K633" t="n">
        <v>57.72</v>
      </c>
      <c r="L633" t="n">
        <v>12.25</v>
      </c>
      <c r="M633" t="n">
        <v>3</v>
      </c>
      <c r="N633" t="n">
        <v>62.48</v>
      </c>
      <c r="O633" t="n">
        <v>31369.6</v>
      </c>
      <c r="P633" t="n">
        <v>87.95</v>
      </c>
      <c r="Q633" t="n">
        <v>605.91</v>
      </c>
      <c r="R633" t="n">
        <v>28.3</v>
      </c>
      <c r="S633" t="n">
        <v>21.88</v>
      </c>
      <c r="T633" t="n">
        <v>2190.28</v>
      </c>
      <c r="U633" t="n">
        <v>0.77</v>
      </c>
      <c r="V633" t="n">
        <v>0.86</v>
      </c>
      <c r="W633" t="n">
        <v>1</v>
      </c>
      <c r="X633" t="n">
        <v>0.13</v>
      </c>
      <c r="Y633" t="n">
        <v>1</v>
      </c>
      <c r="Z633" t="n">
        <v>10</v>
      </c>
    </row>
    <row r="634">
      <c r="A634" t="n">
        <v>46</v>
      </c>
      <c r="B634" t="n">
        <v>120</v>
      </c>
      <c r="C634" t="inlineStr">
        <is>
          <t xml:space="preserve">CONCLUIDO	</t>
        </is>
      </c>
      <c r="D634" t="n">
        <v>9.7882</v>
      </c>
      <c r="E634" t="n">
        <v>10.22</v>
      </c>
      <c r="F634" t="n">
        <v>7.19</v>
      </c>
      <c r="G634" t="n">
        <v>61.62</v>
      </c>
      <c r="H634" t="n">
        <v>0.88</v>
      </c>
      <c r="I634" t="n">
        <v>7</v>
      </c>
      <c r="J634" t="n">
        <v>252.9</v>
      </c>
      <c r="K634" t="n">
        <v>57.72</v>
      </c>
      <c r="L634" t="n">
        <v>12.5</v>
      </c>
      <c r="M634" t="n">
        <v>2</v>
      </c>
      <c r="N634" t="n">
        <v>62.68</v>
      </c>
      <c r="O634" t="n">
        <v>31425.4</v>
      </c>
      <c r="P634" t="n">
        <v>87.59999999999999</v>
      </c>
      <c r="Q634" t="n">
        <v>605.9299999999999</v>
      </c>
      <c r="R634" t="n">
        <v>28.15</v>
      </c>
      <c r="S634" t="n">
        <v>21.88</v>
      </c>
      <c r="T634" t="n">
        <v>2119.18</v>
      </c>
      <c r="U634" t="n">
        <v>0.78</v>
      </c>
      <c r="V634" t="n">
        <v>0.86</v>
      </c>
      <c r="W634" t="n">
        <v>1</v>
      </c>
      <c r="X634" t="n">
        <v>0.13</v>
      </c>
      <c r="Y634" t="n">
        <v>1</v>
      </c>
      <c r="Z634" t="n">
        <v>10</v>
      </c>
    </row>
    <row r="635">
      <c r="A635" t="n">
        <v>47</v>
      </c>
      <c r="B635" t="n">
        <v>120</v>
      </c>
      <c r="C635" t="inlineStr">
        <is>
          <t xml:space="preserve">CONCLUIDO	</t>
        </is>
      </c>
      <c r="D635" t="n">
        <v>9.792199999999999</v>
      </c>
      <c r="E635" t="n">
        <v>10.21</v>
      </c>
      <c r="F635" t="n">
        <v>7.18</v>
      </c>
      <c r="G635" t="n">
        <v>61.58</v>
      </c>
      <c r="H635" t="n">
        <v>0.9</v>
      </c>
      <c r="I635" t="n">
        <v>7</v>
      </c>
      <c r="J635" t="n">
        <v>253.35</v>
      </c>
      <c r="K635" t="n">
        <v>57.72</v>
      </c>
      <c r="L635" t="n">
        <v>12.75</v>
      </c>
      <c r="M635" t="n">
        <v>1</v>
      </c>
      <c r="N635" t="n">
        <v>62.88</v>
      </c>
      <c r="O635" t="n">
        <v>31481.28</v>
      </c>
      <c r="P635" t="n">
        <v>87.3</v>
      </c>
      <c r="Q635" t="n">
        <v>605.9400000000001</v>
      </c>
      <c r="R635" t="n">
        <v>28.06</v>
      </c>
      <c r="S635" t="n">
        <v>21.88</v>
      </c>
      <c r="T635" t="n">
        <v>2073.28</v>
      </c>
      <c r="U635" t="n">
        <v>0.78</v>
      </c>
      <c r="V635" t="n">
        <v>0.86</v>
      </c>
      <c r="W635" t="n">
        <v>1</v>
      </c>
      <c r="X635" t="n">
        <v>0.13</v>
      </c>
      <c r="Y635" t="n">
        <v>1</v>
      </c>
      <c r="Z635" t="n">
        <v>10</v>
      </c>
    </row>
    <row r="636">
      <c r="A636" t="n">
        <v>48</v>
      </c>
      <c r="B636" t="n">
        <v>120</v>
      </c>
      <c r="C636" t="inlineStr">
        <is>
          <t xml:space="preserve">CONCLUIDO	</t>
        </is>
      </c>
      <c r="D636" t="n">
        <v>9.792199999999999</v>
      </c>
      <c r="E636" t="n">
        <v>10.21</v>
      </c>
      <c r="F636" t="n">
        <v>7.18</v>
      </c>
      <c r="G636" t="n">
        <v>61.58</v>
      </c>
      <c r="H636" t="n">
        <v>0.91</v>
      </c>
      <c r="I636" t="n">
        <v>7</v>
      </c>
      <c r="J636" t="n">
        <v>253.81</v>
      </c>
      <c r="K636" t="n">
        <v>57.72</v>
      </c>
      <c r="L636" t="n">
        <v>13</v>
      </c>
      <c r="M636" t="n">
        <v>1</v>
      </c>
      <c r="N636" t="n">
        <v>63.08</v>
      </c>
      <c r="O636" t="n">
        <v>31537.23</v>
      </c>
      <c r="P636" t="n">
        <v>87.09999999999999</v>
      </c>
      <c r="Q636" t="n">
        <v>605.9400000000001</v>
      </c>
      <c r="R636" t="n">
        <v>28.04</v>
      </c>
      <c r="S636" t="n">
        <v>21.88</v>
      </c>
      <c r="T636" t="n">
        <v>2060.86</v>
      </c>
      <c r="U636" t="n">
        <v>0.78</v>
      </c>
      <c r="V636" t="n">
        <v>0.86</v>
      </c>
      <c r="W636" t="n">
        <v>1</v>
      </c>
      <c r="X636" t="n">
        <v>0.13</v>
      </c>
      <c r="Y636" t="n">
        <v>1</v>
      </c>
      <c r="Z636" t="n">
        <v>10</v>
      </c>
    </row>
    <row r="637">
      <c r="A637" t="n">
        <v>49</v>
      </c>
      <c r="B637" t="n">
        <v>120</v>
      </c>
      <c r="C637" t="inlineStr">
        <is>
          <t xml:space="preserve">CONCLUIDO	</t>
        </is>
      </c>
      <c r="D637" t="n">
        <v>9.7887</v>
      </c>
      <c r="E637" t="n">
        <v>10.22</v>
      </c>
      <c r="F637" t="n">
        <v>7.19</v>
      </c>
      <c r="G637" t="n">
        <v>61.61</v>
      </c>
      <c r="H637" t="n">
        <v>0.93</v>
      </c>
      <c r="I637" t="n">
        <v>7</v>
      </c>
      <c r="J637" t="n">
        <v>254.26</v>
      </c>
      <c r="K637" t="n">
        <v>57.72</v>
      </c>
      <c r="L637" t="n">
        <v>13.25</v>
      </c>
      <c r="M637" t="n">
        <v>0</v>
      </c>
      <c r="N637" t="n">
        <v>63.29</v>
      </c>
      <c r="O637" t="n">
        <v>31593.26</v>
      </c>
      <c r="P637" t="n">
        <v>87.22</v>
      </c>
      <c r="Q637" t="n">
        <v>605.9400000000001</v>
      </c>
      <c r="R637" t="n">
        <v>28.03</v>
      </c>
      <c r="S637" t="n">
        <v>21.88</v>
      </c>
      <c r="T637" t="n">
        <v>2055.36</v>
      </c>
      <c r="U637" t="n">
        <v>0.78</v>
      </c>
      <c r="V637" t="n">
        <v>0.86</v>
      </c>
      <c r="W637" t="n">
        <v>1.01</v>
      </c>
      <c r="X637" t="n">
        <v>0.13</v>
      </c>
      <c r="Y637" t="n">
        <v>1</v>
      </c>
      <c r="Z637" t="n">
        <v>10</v>
      </c>
    </row>
    <row r="638">
      <c r="A638" t="n">
        <v>0</v>
      </c>
      <c r="B638" t="n">
        <v>145</v>
      </c>
      <c r="C638" t="inlineStr">
        <is>
          <t xml:space="preserve">CONCLUIDO	</t>
        </is>
      </c>
      <c r="D638" t="n">
        <v>5.217</v>
      </c>
      <c r="E638" t="n">
        <v>19.17</v>
      </c>
      <c r="F638" t="n">
        <v>9.59</v>
      </c>
      <c r="G638" t="n">
        <v>4.68</v>
      </c>
      <c r="H638" t="n">
        <v>0.06</v>
      </c>
      <c r="I638" t="n">
        <v>123</v>
      </c>
      <c r="J638" t="n">
        <v>285.18</v>
      </c>
      <c r="K638" t="n">
        <v>61.2</v>
      </c>
      <c r="L638" t="n">
        <v>1</v>
      </c>
      <c r="M638" t="n">
        <v>121</v>
      </c>
      <c r="N638" t="n">
        <v>77.98</v>
      </c>
      <c r="O638" t="n">
        <v>35406.83</v>
      </c>
      <c r="P638" t="n">
        <v>169.46</v>
      </c>
      <c r="Q638" t="n">
        <v>606.38</v>
      </c>
      <c r="R638" t="n">
        <v>103.39</v>
      </c>
      <c r="S638" t="n">
        <v>21.88</v>
      </c>
      <c r="T638" t="n">
        <v>39158.88</v>
      </c>
      <c r="U638" t="n">
        <v>0.21</v>
      </c>
      <c r="V638" t="n">
        <v>0.65</v>
      </c>
      <c r="W638" t="n">
        <v>1.19</v>
      </c>
      <c r="X638" t="n">
        <v>2.53</v>
      </c>
      <c r="Y638" t="n">
        <v>1</v>
      </c>
      <c r="Z638" t="n">
        <v>10</v>
      </c>
    </row>
    <row r="639">
      <c r="A639" t="n">
        <v>1</v>
      </c>
      <c r="B639" t="n">
        <v>145</v>
      </c>
      <c r="C639" t="inlineStr">
        <is>
          <t xml:space="preserve">CONCLUIDO	</t>
        </is>
      </c>
      <c r="D639" t="n">
        <v>5.9367</v>
      </c>
      <c r="E639" t="n">
        <v>16.84</v>
      </c>
      <c r="F639" t="n">
        <v>8.94</v>
      </c>
      <c r="G639" t="n">
        <v>5.83</v>
      </c>
      <c r="H639" t="n">
        <v>0.08</v>
      </c>
      <c r="I639" t="n">
        <v>92</v>
      </c>
      <c r="J639" t="n">
        <v>285.68</v>
      </c>
      <c r="K639" t="n">
        <v>61.2</v>
      </c>
      <c r="L639" t="n">
        <v>1.25</v>
      </c>
      <c r="M639" t="n">
        <v>90</v>
      </c>
      <c r="N639" t="n">
        <v>78.23999999999999</v>
      </c>
      <c r="O639" t="n">
        <v>35468.6</v>
      </c>
      <c r="P639" t="n">
        <v>157.48</v>
      </c>
      <c r="Q639" t="n">
        <v>606.26</v>
      </c>
      <c r="R639" t="n">
        <v>82.76000000000001</v>
      </c>
      <c r="S639" t="n">
        <v>21.88</v>
      </c>
      <c r="T639" t="n">
        <v>28997.4</v>
      </c>
      <c r="U639" t="n">
        <v>0.26</v>
      </c>
      <c r="V639" t="n">
        <v>0.6899999999999999</v>
      </c>
      <c r="W639" t="n">
        <v>1.14</v>
      </c>
      <c r="X639" t="n">
        <v>1.88</v>
      </c>
      <c r="Y639" t="n">
        <v>1</v>
      </c>
      <c r="Z639" t="n">
        <v>10</v>
      </c>
    </row>
    <row r="640">
      <c r="A640" t="n">
        <v>2</v>
      </c>
      <c r="B640" t="n">
        <v>145</v>
      </c>
      <c r="C640" t="inlineStr">
        <is>
          <t xml:space="preserve">CONCLUIDO	</t>
        </is>
      </c>
      <c r="D640" t="n">
        <v>6.4818</v>
      </c>
      <c r="E640" t="n">
        <v>15.43</v>
      </c>
      <c r="F640" t="n">
        <v>8.539999999999999</v>
      </c>
      <c r="G640" t="n">
        <v>7.02</v>
      </c>
      <c r="H640" t="n">
        <v>0.09</v>
      </c>
      <c r="I640" t="n">
        <v>73</v>
      </c>
      <c r="J640" t="n">
        <v>286.19</v>
      </c>
      <c r="K640" t="n">
        <v>61.2</v>
      </c>
      <c r="L640" t="n">
        <v>1.5</v>
      </c>
      <c r="M640" t="n">
        <v>71</v>
      </c>
      <c r="N640" t="n">
        <v>78.48999999999999</v>
      </c>
      <c r="O640" t="n">
        <v>35530.47</v>
      </c>
      <c r="P640" t="n">
        <v>150.12</v>
      </c>
      <c r="Q640" t="n">
        <v>606.22</v>
      </c>
      <c r="R640" t="n">
        <v>70.34</v>
      </c>
      <c r="S640" t="n">
        <v>21.88</v>
      </c>
      <c r="T640" t="n">
        <v>22880.84</v>
      </c>
      <c r="U640" t="n">
        <v>0.31</v>
      </c>
      <c r="V640" t="n">
        <v>0.72</v>
      </c>
      <c r="W640" t="n">
        <v>1.11</v>
      </c>
      <c r="X640" t="n">
        <v>1.48</v>
      </c>
      <c r="Y640" t="n">
        <v>1</v>
      </c>
      <c r="Z640" t="n">
        <v>10</v>
      </c>
    </row>
    <row r="641">
      <c r="A641" t="n">
        <v>3</v>
      </c>
      <c r="B641" t="n">
        <v>145</v>
      </c>
      <c r="C641" t="inlineStr">
        <is>
          <t xml:space="preserve">CONCLUIDO	</t>
        </is>
      </c>
      <c r="D641" t="n">
        <v>6.8807</v>
      </c>
      <c r="E641" t="n">
        <v>14.53</v>
      </c>
      <c r="F641" t="n">
        <v>8.300000000000001</v>
      </c>
      <c r="G641" t="n">
        <v>8.16</v>
      </c>
      <c r="H641" t="n">
        <v>0.11</v>
      </c>
      <c r="I641" t="n">
        <v>61</v>
      </c>
      <c r="J641" t="n">
        <v>286.69</v>
      </c>
      <c r="K641" t="n">
        <v>61.2</v>
      </c>
      <c r="L641" t="n">
        <v>1.75</v>
      </c>
      <c r="M641" t="n">
        <v>59</v>
      </c>
      <c r="N641" t="n">
        <v>78.73999999999999</v>
      </c>
      <c r="O641" t="n">
        <v>35592.57</v>
      </c>
      <c r="P641" t="n">
        <v>145.43</v>
      </c>
      <c r="Q641" t="n">
        <v>605.9400000000001</v>
      </c>
      <c r="R641" t="n">
        <v>62.41</v>
      </c>
      <c r="S641" t="n">
        <v>21.88</v>
      </c>
      <c r="T641" t="n">
        <v>18977.67</v>
      </c>
      <c r="U641" t="n">
        <v>0.35</v>
      </c>
      <c r="V641" t="n">
        <v>0.75</v>
      </c>
      <c r="W641" t="n">
        <v>1.1</v>
      </c>
      <c r="X641" t="n">
        <v>1.24</v>
      </c>
      <c r="Y641" t="n">
        <v>1</v>
      </c>
      <c r="Z641" t="n">
        <v>10</v>
      </c>
    </row>
    <row r="642">
      <c r="A642" t="n">
        <v>4</v>
      </c>
      <c r="B642" t="n">
        <v>145</v>
      </c>
      <c r="C642" t="inlineStr">
        <is>
          <t xml:space="preserve">CONCLUIDO	</t>
        </is>
      </c>
      <c r="D642" t="n">
        <v>7.2234</v>
      </c>
      <c r="E642" t="n">
        <v>13.84</v>
      </c>
      <c r="F642" t="n">
        <v>8.09</v>
      </c>
      <c r="G642" t="n">
        <v>9.34</v>
      </c>
      <c r="H642" t="n">
        <v>0.12</v>
      </c>
      <c r="I642" t="n">
        <v>52</v>
      </c>
      <c r="J642" t="n">
        <v>287.19</v>
      </c>
      <c r="K642" t="n">
        <v>61.2</v>
      </c>
      <c r="L642" t="n">
        <v>2</v>
      </c>
      <c r="M642" t="n">
        <v>50</v>
      </c>
      <c r="N642" t="n">
        <v>78.98999999999999</v>
      </c>
      <c r="O642" t="n">
        <v>35654.65</v>
      </c>
      <c r="P642" t="n">
        <v>141.39</v>
      </c>
      <c r="Q642" t="n">
        <v>605.88</v>
      </c>
      <c r="R642" t="n">
        <v>56.42</v>
      </c>
      <c r="S642" t="n">
        <v>21.88</v>
      </c>
      <c r="T642" t="n">
        <v>16027.34</v>
      </c>
      <c r="U642" t="n">
        <v>0.39</v>
      </c>
      <c r="V642" t="n">
        <v>0.76</v>
      </c>
      <c r="W642" t="n">
        <v>1.07</v>
      </c>
      <c r="X642" t="n">
        <v>1.03</v>
      </c>
      <c r="Y642" t="n">
        <v>1</v>
      </c>
      <c r="Z642" t="n">
        <v>10</v>
      </c>
    </row>
    <row r="643">
      <c r="A643" t="n">
        <v>5</v>
      </c>
      <c r="B643" t="n">
        <v>145</v>
      </c>
      <c r="C643" t="inlineStr">
        <is>
          <t xml:space="preserve">CONCLUIDO	</t>
        </is>
      </c>
      <c r="D643" t="n">
        <v>7.4621</v>
      </c>
      <c r="E643" t="n">
        <v>13.4</v>
      </c>
      <c r="F643" t="n">
        <v>7.97</v>
      </c>
      <c r="G643" t="n">
        <v>10.4</v>
      </c>
      <c r="H643" t="n">
        <v>0.14</v>
      </c>
      <c r="I643" t="n">
        <v>46</v>
      </c>
      <c r="J643" t="n">
        <v>287.7</v>
      </c>
      <c r="K643" t="n">
        <v>61.2</v>
      </c>
      <c r="L643" t="n">
        <v>2.25</v>
      </c>
      <c r="M643" t="n">
        <v>44</v>
      </c>
      <c r="N643" t="n">
        <v>79.25</v>
      </c>
      <c r="O643" t="n">
        <v>35716.83</v>
      </c>
      <c r="P643" t="n">
        <v>138.94</v>
      </c>
      <c r="Q643" t="n">
        <v>606.01</v>
      </c>
      <c r="R643" t="n">
        <v>52.5</v>
      </c>
      <c r="S643" t="n">
        <v>21.88</v>
      </c>
      <c r="T643" t="n">
        <v>14096.84</v>
      </c>
      <c r="U643" t="n">
        <v>0.42</v>
      </c>
      <c r="V643" t="n">
        <v>0.78</v>
      </c>
      <c r="W643" t="n">
        <v>1.07</v>
      </c>
      <c r="X643" t="n">
        <v>0.91</v>
      </c>
      <c r="Y643" t="n">
        <v>1</v>
      </c>
      <c r="Z643" t="n">
        <v>10</v>
      </c>
    </row>
    <row r="644">
      <c r="A644" t="n">
        <v>6</v>
      </c>
      <c r="B644" t="n">
        <v>145</v>
      </c>
      <c r="C644" t="inlineStr">
        <is>
          <t xml:space="preserve">CONCLUIDO	</t>
        </is>
      </c>
      <c r="D644" t="n">
        <v>7.6803</v>
      </c>
      <c r="E644" t="n">
        <v>13.02</v>
      </c>
      <c r="F644" t="n">
        <v>7.86</v>
      </c>
      <c r="G644" t="n">
        <v>11.5</v>
      </c>
      <c r="H644" t="n">
        <v>0.15</v>
      </c>
      <c r="I644" t="n">
        <v>41</v>
      </c>
      <c r="J644" t="n">
        <v>288.2</v>
      </c>
      <c r="K644" t="n">
        <v>61.2</v>
      </c>
      <c r="L644" t="n">
        <v>2.5</v>
      </c>
      <c r="M644" t="n">
        <v>39</v>
      </c>
      <c r="N644" t="n">
        <v>79.5</v>
      </c>
      <c r="O644" t="n">
        <v>35779.11</v>
      </c>
      <c r="P644" t="n">
        <v>136.73</v>
      </c>
      <c r="Q644" t="n">
        <v>605.89</v>
      </c>
      <c r="R644" t="n">
        <v>49.23</v>
      </c>
      <c r="S644" t="n">
        <v>21.88</v>
      </c>
      <c r="T644" t="n">
        <v>12486.44</v>
      </c>
      <c r="U644" t="n">
        <v>0.44</v>
      </c>
      <c r="V644" t="n">
        <v>0.79</v>
      </c>
      <c r="W644" t="n">
        <v>1.05</v>
      </c>
      <c r="X644" t="n">
        <v>0.8</v>
      </c>
      <c r="Y644" t="n">
        <v>1</v>
      </c>
      <c r="Z644" t="n">
        <v>10</v>
      </c>
    </row>
    <row r="645">
      <c r="A645" t="n">
        <v>7</v>
      </c>
      <c r="B645" t="n">
        <v>145</v>
      </c>
      <c r="C645" t="inlineStr">
        <is>
          <t xml:space="preserve">CONCLUIDO	</t>
        </is>
      </c>
      <c r="D645" t="n">
        <v>7.9029</v>
      </c>
      <c r="E645" t="n">
        <v>12.65</v>
      </c>
      <c r="F645" t="n">
        <v>7.76</v>
      </c>
      <c r="G645" t="n">
        <v>12.94</v>
      </c>
      <c r="H645" t="n">
        <v>0.17</v>
      </c>
      <c r="I645" t="n">
        <v>36</v>
      </c>
      <c r="J645" t="n">
        <v>288.71</v>
      </c>
      <c r="K645" t="n">
        <v>61.2</v>
      </c>
      <c r="L645" t="n">
        <v>2.75</v>
      </c>
      <c r="M645" t="n">
        <v>34</v>
      </c>
      <c r="N645" t="n">
        <v>79.76000000000001</v>
      </c>
      <c r="O645" t="n">
        <v>35841.5</v>
      </c>
      <c r="P645" t="n">
        <v>134.51</v>
      </c>
      <c r="Q645" t="n">
        <v>605.91</v>
      </c>
      <c r="R645" t="n">
        <v>46.16</v>
      </c>
      <c r="S645" t="n">
        <v>21.88</v>
      </c>
      <c r="T645" t="n">
        <v>10975.7</v>
      </c>
      <c r="U645" t="n">
        <v>0.47</v>
      </c>
      <c r="V645" t="n">
        <v>0.8</v>
      </c>
      <c r="W645" t="n">
        <v>1.05</v>
      </c>
      <c r="X645" t="n">
        <v>0.71</v>
      </c>
      <c r="Y645" t="n">
        <v>1</v>
      </c>
      <c r="Z645" t="n">
        <v>10</v>
      </c>
    </row>
    <row r="646">
      <c r="A646" t="n">
        <v>8</v>
      </c>
      <c r="B646" t="n">
        <v>145</v>
      </c>
      <c r="C646" t="inlineStr">
        <is>
          <t xml:space="preserve">CONCLUIDO	</t>
        </is>
      </c>
      <c r="D646" t="n">
        <v>8.0398</v>
      </c>
      <c r="E646" t="n">
        <v>12.44</v>
      </c>
      <c r="F646" t="n">
        <v>7.71</v>
      </c>
      <c r="G646" t="n">
        <v>14.02</v>
      </c>
      <c r="H646" t="n">
        <v>0.18</v>
      </c>
      <c r="I646" t="n">
        <v>33</v>
      </c>
      <c r="J646" t="n">
        <v>289.21</v>
      </c>
      <c r="K646" t="n">
        <v>61.2</v>
      </c>
      <c r="L646" t="n">
        <v>3</v>
      </c>
      <c r="M646" t="n">
        <v>31</v>
      </c>
      <c r="N646" t="n">
        <v>80.02</v>
      </c>
      <c r="O646" t="n">
        <v>35903.99</v>
      </c>
      <c r="P646" t="n">
        <v>133.32</v>
      </c>
      <c r="Q646" t="n">
        <v>605.9</v>
      </c>
      <c r="R646" t="n">
        <v>44.44</v>
      </c>
      <c r="S646" t="n">
        <v>21.88</v>
      </c>
      <c r="T646" t="n">
        <v>10130.75</v>
      </c>
      <c r="U646" t="n">
        <v>0.49</v>
      </c>
      <c r="V646" t="n">
        <v>0.8</v>
      </c>
      <c r="W646" t="n">
        <v>1.04</v>
      </c>
      <c r="X646" t="n">
        <v>0.65</v>
      </c>
      <c r="Y646" t="n">
        <v>1</v>
      </c>
      <c r="Z646" t="n">
        <v>10</v>
      </c>
    </row>
    <row r="647">
      <c r="A647" t="n">
        <v>9</v>
      </c>
      <c r="B647" t="n">
        <v>145</v>
      </c>
      <c r="C647" t="inlineStr">
        <is>
          <t xml:space="preserve">CONCLUIDO	</t>
        </is>
      </c>
      <c r="D647" t="n">
        <v>8.197100000000001</v>
      </c>
      <c r="E647" t="n">
        <v>12.2</v>
      </c>
      <c r="F647" t="n">
        <v>7.63</v>
      </c>
      <c r="G647" t="n">
        <v>15.27</v>
      </c>
      <c r="H647" t="n">
        <v>0.2</v>
      </c>
      <c r="I647" t="n">
        <v>30</v>
      </c>
      <c r="J647" t="n">
        <v>289.72</v>
      </c>
      <c r="K647" t="n">
        <v>61.2</v>
      </c>
      <c r="L647" t="n">
        <v>3.25</v>
      </c>
      <c r="M647" t="n">
        <v>28</v>
      </c>
      <c r="N647" t="n">
        <v>80.27</v>
      </c>
      <c r="O647" t="n">
        <v>35966.59</v>
      </c>
      <c r="P647" t="n">
        <v>131.52</v>
      </c>
      <c r="Q647" t="n">
        <v>605.9</v>
      </c>
      <c r="R647" t="n">
        <v>42.14</v>
      </c>
      <c r="S647" t="n">
        <v>21.88</v>
      </c>
      <c r="T647" t="n">
        <v>8998.030000000001</v>
      </c>
      <c r="U647" t="n">
        <v>0.52</v>
      </c>
      <c r="V647" t="n">
        <v>0.8100000000000001</v>
      </c>
      <c r="W647" t="n">
        <v>1.03</v>
      </c>
      <c r="X647" t="n">
        <v>0.58</v>
      </c>
      <c r="Y647" t="n">
        <v>1</v>
      </c>
      <c r="Z647" t="n">
        <v>10</v>
      </c>
    </row>
    <row r="648">
      <c r="A648" t="n">
        <v>10</v>
      </c>
      <c r="B648" t="n">
        <v>145</v>
      </c>
      <c r="C648" t="inlineStr">
        <is>
          <t xml:space="preserve">CONCLUIDO	</t>
        </is>
      </c>
      <c r="D648" t="n">
        <v>8.287100000000001</v>
      </c>
      <c r="E648" t="n">
        <v>12.07</v>
      </c>
      <c r="F648" t="n">
        <v>7.61</v>
      </c>
      <c r="G648" t="n">
        <v>16.3</v>
      </c>
      <c r="H648" t="n">
        <v>0.21</v>
      </c>
      <c r="I648" t="n">
        <v>28</v>
      </c>
      <c r="J648" t="n">
        <v>290.23</v>
      </c>
      <c r="K648" t="n">
        <v>61.2</v>
      </c>
      <c r="L648" t="n">
        <v>3.5</v>
      </c>
      <c r="M648" t="n">
        <v>26</v>
      </c>
      <c r="N648" t="n">
        <v>80.53</v>
      </c>
      <c r="O648" t="n">
        <v>36029.29</v>
      </c>
      <c r="P648" t="n">
        <v>130.76</v>
      </c>
      <c r="Q648" t="n">
        <v>605.9</v>
      </c>
      <c r="R648" t="n">
        <v>41.21</v>
      </c>
      <c r="S648" t="n">
        <v>21.88</v>
      </c>
      <c r="T648" t="n">
        <v>8542.030000000001</v>
      </c>
      <c r="U648" t="n">
        <v>0.53</v>
      </c>
      <c r="V648" t="n">
        <v>0.8100000000000001</v>
      </c>
      <c r="W648" t="n">
        <v>1.04</v>
      </c>
      <c r="X648" t="n">
        <v>0.55</v>
      </c>
      <c r="Y648" t="n">
        <v>1</v>
      </c>
      <c r="Z648" t="n">
        <v>10</v>
      </c>
    </row>
    <row r="649">
      <c r="A649" t="n">
        <v>11</v>
      </c>
      <c r="B649" t="n">
        <v>145</v>
      </c>
      <c r="C649" t="inlineStr">
        <is>
          <t xml:space="preserve">CONCLUIDO	</t>
        </is>
      </c>
      <c r="D649" t="n">
        <v>8.394299999999999</v>
      </c>
      <c r="E649" t="n">
        <v>11.91</v>
      </c>
      <c r="F649" t="n">
        <v>7.56</v>
      </c>
      <c r="G649" t="n">
        <v>17.45</v>
      </c>
      <c r="H649" t="n">
        <v>0.23</v>
      </c>
      <c r="I649" t="n">
        <v>26</v>
      </c>
      <c r="J649" t="n">
        <v>290.74</v>
      </c>
      <c r="K649" t="n">
        <v>61.2</v>
      </c>
      <c r="L649" t="n">
        <v>3.75</v>
      </c>
      <c r="M649" t="n">
        <v>24</v>
      </c>
      <c r="N649" t="n">
        <v>80.79000000000001</v>
      </c>
      <c r="O649" t="n">
        <v>36092.1</v>
      </c>
      <c r="P649" t="n">
        <v>129.68</v>
      </c>
      <c r="Q649" t="n">
        <v>605.88</v>
      </c>
      <c r="R649" t="n">
        <v>39.94</v>
      </c>
      <c r="S649" t="n">
        <v>21.88</v>
      </c>
      <c r="T649" t="n">
        <v>7918.62</v>
      </c>
      <c r="U649" t="n">
        <v>0.55</v>
      </c>
      <c r="V649" t="n">
        <v>0.82</v>
      </c>
      <c r="W649" t="n">
        <v>1.03</v>
      </c>
      <c r="X649" t="n">
        <v>0.5</v>
      </c>
      <c r="Y649" t="n">
        <v>1</v>
      </c>
      <c r="Z649" t="n">
        <v>10</v>
      </c>
    </row>
    <row r="650">
      <c r="A650" t="n">
        <v>12</v>
      </c>
      <c r="B650" t="n">
        <v>145</v>
      </c>
      <c r="C650" t="inlineStr">
        <is>
          <t xml:space="preserve">CONCLUIDO	</t>
        </is>
      </c>
      <c r="D650" t="n">
        <v>8.5038</v>
      </c>
      <c r="E650" t="n">
        <v>11.76</v>
      </c>
      <c r="F650" t="n">
        <v>7.52</v>
      </c>
      <c r="G650" t="n">
        <v>18.79</v>
      </c>
      <c r="H650" t="n">
        <v>0.24</v>
      </c>
      <c r="I650" t="n">
        <v>24</v>
      </c>
      <c r="J650" t="n">
        <v>291.25</v>
      </c>
      <c r="K650" t="n">
        <v>61.2</v>
      </c>
      <c r="L650" t="n">
        <v>4</v>
      </c>
      <c r="M650" t="n">
        <v>22</v>
      </c>
      <c r="N650" t="n">
        <v>81.05</v>
      </c>
      <c r="O650" t="n">
        <v>36155.02</v>
      </c>
      <c r="P650" t="n">
        <v>128.45</v>
      </c>
      <c r="Q650" t="n">
        <v>605.9400000000001</v>
      </c>
      <c r="R650" t="n">
        <v>38.38</v>
      </c>
      <c r="S650" t="n">
        <v>21.88</v>
      </c>
      <c r="T650" t="n">
        <v>7144.52</v>
      </c>
      <c r="U650" t="n">
        <v>0.57</v>
      </c>
      <c r="V650" t="n">
        <v>0.82</v>
      </c>
      <c r="W650" t="n">
        <v>1.03</v>
      </c>
      <c r="X650" t="n">
        <v>0.46</v>
      </c>
      <c r="Y650" t="n">
        <v>1</v>
      </c>
      <c r="Z650" t="n">
        <v>10</v>
      </c>
    </row>
    <row r="651">
      <c r="A651" t="n">
        <v>13</v>
      </c>
      <c r="B651" t="n">
        <v>145</v>
      </c>
      <c r="C651" t="inlineStr">
        <is>
          <t xml:space="preserve">CONCLUIDO	</t>
        </is>
      </c>
      <c r="D651" t="n">
        <v>8.552099999999999</v>
      </c>
      <c r="E651" t="n">
        <v>11.69</v>
      </c>
      <c r="F651" t="n">
        <v>7.5</v>
      </c>
      <c r="G651" t="n">
        <v>19.58</v>
      </c>
      <c r="H651" t="n">
        <v>0.26</v>
      </c>
      <c r="I651" t="n">
        <v>23</v>
      </c>
      <c r="J651" t="n">
        <v>291.76</v>
      </c>
      <c r="K651" t="n">
        <v>61.2</v>
      </c>
      <c r="L651" t="n">
        <v>4.25</v>
      </c>
      <c r="M651" t="n">
        <v>21</v>
      </c>
      <c r="N651" t="n">
        <v>81.31</v>
      </c>
      <c r="O651" t="n">
        <v>36218.04</v>
      </c>
      <c r="P651" t="n">
        <v>127.93</v>
      </c>
      <c r="Q651" t="n">
        <v>605.89</v>
      </c>
      <c r="R651" t="n">
        <v>38.46</v>
      </c>
      <c r="S651" t="n">
        <v>21.88</v>
      </c>
      <c r="T651" t="n">
        <v>7192.67</v>
      </c>
      <c r="U651" t="n">
        <v>0.57</v>
      </c>
      <c r="V651" t="n">
        <v>0.82</v>
      </c>
      <c r="W651" t="n">
        <v>1.02</v>
      </c>
      <c r="X651" t="n">
        <v>0.45</v>
      </c>
      <c r="Y651" t="n">
        <v>1</v>
      </c>
      <c r="Z651" t="n">
        <v>10</v>
      </c>
    </row>
    <row r="652">
      <c r="A652" t="n">
        <v>14</v>
      </c>
      <c r="B652" t="n">
        <v>145</v>
      </c>
      <c r="C652" t="inlineStr">
        <is>
          <t xml:space="preserve">CONCLUIDO	</t>
        </is>
      </c>
      <c r="D652" t="n">
        <v>8.6075</v>
      </c>
      <c r="E652" t="n">
        <v>11.62</v>
      </c>
      <c r="F652" t="n">
        <v>7.48</v>
      </c>
      <c r="G652" t="n">
        <v>20.41</v>
      </c>
      <c r="H652" t="n">
        <v>0.27</v>
      </c>
      <c r="I652" t="n">
        <v>22</v>
      </c>
      <c r="J652" t="n">
        <v>292.27</v>
      </c>
      <c r="K652" t="n">
        <v>61.2</v>
      </c>
      <c r="L652" t="n">
        <v>4.5</v>
      </c>
      <c r="M652" t="n">
        <v>20</v>
      </c>
      <c r="N652" t="n">
        <v>81.56999999999999</v>
      </c>
      <c r="O652" t="n">
        <v>36281.16</v>
      </c>
      <c r="P652" t="n">
        <v>127.08</v>
      </c>
      <c r="Q652" t="n">
        <v>605.84</v>
      </c>
      <c r="R652" t="n">
        <v>37.31</v>
      </c>
      <c r="S652" t="n">
        <v>21.88</v>
      </c>
      <c r="T652" t="n">
        <v>6619.6</v>
      </c>
      <c r="U652" t="n">
        <v>0.59</v>
      </c>
      <c r="V652" t="n">
        <v>0.83</v>
      </c>
      <c r="W652" t="n">
        <v>1.03</v>
      </c>
      <c r="X652" t="n">
        <v>0.43</v>
      </c>
      <c r="Y652" t="n">
        <v>1</v>
      </c>
      <c r="Z652" t="n">
        <v>10</v>
      </c>
    </row>
    <row r="653">
      <c r="A653" t="n">
        <v>15</v>
      </c>
      <c r="B653" t="n">
        <v>145</v>
      </c>
      <c r="C653" t="inlineStr">
        <is>
          <t xml:space="preserve">CONCLUIDO	</t>
        </is>
      </c>
      <c r="D653" t="n">
        <v>8.7182</v>
      </c>
      <c r="E653" t="n">
        <v>11.47</v>
      </c>
      <c r="F653" t="n">
        <v>7.44</v>
      </c>
      <c r="G653" t="n">
        <v>22.33</v>
      </c>
      <c r="H653" t="n">
        <v>0.29</v>
      </c>
      <c r="I653" t="n">
        <v>20</v>
      </c>
      <c r="J653" t="n">
        <v>292.79</v>
      </c>
      <c r="K653" t="n">
        <v>61.2</v>
      </c>
      <c r="L653" t="n">
        <v>4.75</v>
      </c>
      <c r="M653" t="n">
        <v>18</v>
      </c>
      <c r="N653" t="n">
        <v>81.84</v>
      </c>
      <c r="O653" t="n">
        <v>36344.4</v>
      </c>
      <c r="P653" t="n">
        <v>126.08</v>
      </c>
      <c r="Q653" t="n">
        <v>605.86</v>
      </c>
      <c r="R653" t="n">
        <v>36.08</v>
      </c>
      <c r="S653" t="n">
        <v>21.88</v>
      </c>
      <c r="T653" t="n">
        <v>6018.5</v>
      </c>
      <c r="U653" t="n">
        <v>0.61</v>
      </c>
      <c r="V653" t="n">
        <v>0.83</v>
      </c>
      <c r="W653" t="n">
        <v>1.02</v>
      </c>
      <c r="X653" t="n">
        <v>0.39</v>
      </c>
      <c r="Y653" t="n">
        <v>1</v>
      </c>
      <c r="Z653" t="n">
        <v>10</v>
      </c>
    </row>
    <row r="654">
      <c r="A654" t="n">
        <v>16</v>
      </c>
      <c r="B654" t="n">
        <v>145</v>
      </c>
      <c r="C654" t="inlineStr">
        <is>
          <t xml:space="preserve">CONCLUIDO	</t>
        </is>
      </c>
      <c r="D654" t="n">
        <v>8.7781</v>
      </c>
      <c r="E654" t="n">
        <v>11.39</v>
      </c>
      <c r="F654" t="n">
        <v>7.42</v>
      </c>
      <c r="G654" t="n">
        <v>23.43</v>
      </c>
      <c r="H654" t="n">
        <v>0.3</v>
      </c>
      <c r="I654" t="n">
        <v>19</v>
      </c>
      <c r="J654" t="n">
        <v>293.3</v>
      </c>
      <c r="K654" t="n">
        <v>61.2</v>
      </c>
      <c r="L654" t="n">
        <v>5</v>
      </c>
      <c r="M654" t="n">
        <v>17</v>
      </c>
      <c r="N654" t="n">
        <v>82.09999999999999</v>
      </c>
      <c r="O654" t="n">
        <v>36407.75</v>
      </c>
      <c r="P654" t="n">
        <v>125.36</v>
      </c>
      <c r="Q654" t="n">
        <v>605.9400000000001</v>
      </c>
      <c r="R654" t="n">
        <v>35.22</v>
      </c>
      <c r="S654" t="n">
        <v>21.88</v>
      </c>
      <c r="T654" t="n">
        <v>5593.05</v>
      </c>
      <c r="U654" t="n">
        <v>0.62</v>
      </c>
      <c r="V654" t="n">
        <v>0.83</v>
      </c>
      <c r="W654" t="n">
        <v>1.02</v>
      </c>
      <c r="X654" t="n">
        <v>0.36</v>
      </c>
      <c r="Y654" t="n">
        <v>1</v>
      </c>
      <c r="Z654" t="n">
        <v>10</v>
      </c>
    </row>
    <row r="655">
      <c r="A655" t="n">
        <v>17</v>
      </c>
      <c r="B655" t="n">
        <v>145</v>
      </c>
      <c r="C655" t="inlineStr">
        <is>
          <t xml:space="preserve">CONCLUIDO	</t>
        </is>
      </c>
      <c r="D655" t="n">
        <v>8.832000000000001</v>
      </c>
      <c r="E655" t="n">
        <v>11.32</v>
      </c>
      <c r="F655" t="n">
        <v>7.4</v>
      </c>
      <c r="G655" t="n">
        <v>24.68</v>
      </c>
      <c r="H655" t="n">
        <v>0.32</v>
      </c>
      <c r="I655" t="n">
        <v>18</v>
      </c>
      <c r="J655" t="n">
        <v>293.81</v>
      </c>
      <c r="K655" t="n">
        <v>61.2</v>
      </c>
      <c r="L655" t="n">
        <v>5.25</v>
      </c>
      <c r="M655" t="n">
        <v>16</v>
      </c>
      <c r="N655" t="n">
        <v>82.36</v>
      </c>
      <c r="O655" t="n">
        <v>36471.2</v>
      </c>
      <c r="P655" t="n">
        <v>124.46</v>
      </c>
      <c r="Q655" t="n">
        <v>605.84</v>
      </c>
      <c r="R655" t="n">
        <v>34.88</v>
      </c>
      <c r="S655" t="n">
        <v>21.88</v>
      </c>
      <c r="T655" t="n">
        <v>5427.16</v>
      </c>
      <c r="U655" t="n">
        <v>0.63</v>
      </c>
      <c r="V655" t="n">
        <v>0.84</v>
      </c>
      <c r="W655" t="n">
        <v>1.02</v>
      </c>
      <c r="X655" t="n">
        <v>0.35</v>
      </c>
      <c r="Y655" t="n">
        <v>1</v>
      </c>
      <c r="Z655" t="n">
        <v>10</v>
      </c>
    </row>
    <row r="656">
      <c r="A656" t="n">
        <v>18</v>
      </c>
      <c r="B656" t="n">
        <v>145</v>
      </c>
      <c r="C656" t="inlineStr">
        <is>
          <t xml:space="preserve">CONCLUIDO	</t>
        </is>
      </c>
      <c r="D656" t="n">
        <v>8.840400000000001</v>
      </c>
      <c r="E656" t="n">
        <v>11.31</v>
      </c>
      <c r="F656" t="n">
        <v>7.39</v>
      </c>
      <c r="G656" t="n">
        <v>24.64</v>
      </c>
      <c r="H656" t="n">
        <v>0.33</v>
      </c>
      <c r="I656" t="n">
        <v>18</v>
      </c>
      <c r="J656" t="n">
        <v>294.33</v>
      </c>
      <c r="K656" t="n">
        <v>61.2</v>
      </c>
      <c r="L656" t="n">
        <v>5.5</v>
      </c>
      <c r="M656" t="n">
        <v>16</v>
      </c>
      <c r="N656" t="n">
        <v>82.63</v>
      </c>
      <c r="O656" t="n">
        <v>36534.76</v>
      </c>
      <c r="P656" t="n">
        <v>123.83</v>
      </c>
      <c r="Q656" t="n">
        <v>605.85</v>
      </c>
      <c r="R656" t="n">
        <v>34.52</v>
      </c>
      <c r="S656" t="n">
        <v>21.88</v>
      </c>
      <c r="T656" t="n">
        <v>5245.44</v>
      </c>
      <c r="U656" t="n">
        <v>0.63</v>
      </c>
      <c r="V656" t="n">
        <v>0.84</v>
      </c>
      <c r="W656" t="n">
        <v>1.02</v>
      </c>
      <c r="X656" t="n">
        <v>0.33</v>
      </c>
      <c r="Y656" t="n">
        <v>1</v>
      </c>
      <c r="Z656" t="n">
        <v>10</v>
      </c>
    </row>
    <row r="657">
      <c r="A657" t="n">
        <v>19</v>
      </c>
      <c r="B657" t="n">
        <v>145</v>
      </c>
      <c r="C657" t="inlineStr">
        <is>
          <t xml:space="preserve">CONCLUIDO	</t>
        </is>
      </c>
      <c r="D657" t="n">
        <v>8.8878</v>
      </c>
      <c r="E657" t="n">
        <v>11.25</v>
      </c>
      <c r="F657" t="n">
        <v>7.39</v>
      </c>
      <c r="G657" t="n">
        <v>26.07</v>
      </c>
      <c r="H657" t="n">
        <v>0.35</v>
      </c>
      <c r="I657" t="n">
        <v>17</v>
      </c>
      <c r="J657" t="n">
        <v>294.84</v>
      </c>
      <c r="K657" t="n">
        <v>61.2</v>
      </c>
      <c r="L657" t="n">
        <v>5.75</v>
      </c>
      <c r="M657" t="n">
        <v>15</v>
      </c>
      <c r="N657" t="n">
        <v>82.90000000000001</v>
      </c>
      <c r="O657" t="n">
        <v>36598.44</v>
      </c>
      <c r="P657" t="n">
        <v>123.82</v>
      </c>
      <c r="Q657" t="n">
        <v>605.87</v>
      </c>
      <c r="R657" t="n">
        <v>34.45</v>
      </c>
      <c r="S657" t="n">
        <v>21.88</v>
      </c>
      <c r="T657" t="n">
        <v>5214.81</v>
      </c>
      <c r="U657" t="n">
        <v>0.64</v>
      </c>
      <c r="V657" t="n">
        <v>0.84</v>
      </c>
      <c r="W657" t="n">
        <v>1.01</v>
      </c>
      <c r="X657" t="n">
        <v>0.33</v>
      </c>
      <c r="Y657" t="n">
        <v>1</v>
      </c>
      <c r="Z657" t="n">
        <v>10</v>
      </c>
    </row>
    <row r="658">
      <c r="A658" t="n">
        <v>20</v>
      </c>
      <c r="B658" t="n">
        <v>145</v>
      </c>
      <c r="C658" t="inlineStr">
        <is>
          <t xml:space="preserve">CONCLUIDO	</t>
        </is>
      </c>
      <c r="D658" t="n">
        <v>8.957000000000001</v>
      </c>
      <c r="E658" t="n">
        <v>11.16</v>
      </c>
      <c r="F658" t="n">
        <v>7.35</v>
      </c>
      <c r="G658" t="n">
        <v>27.57</v>
      </c>
      <c r="H658" t="n">
        <v>0.36</v>
      </c>
      <c r="I658" t="n">
        <v>16</v>
      </c>
      <c r="J658" t="n">
        <v>295.36</v>
      </c>
      <c r="K658" t="n">
        <v>61.2</v>
      </c>
      <c r="L658" t="n">
        <v>6</v>
      </c>
      <c r="M658" t="n">
        <v>14</v>
      </c>
      <c r="N658" t="n">
        <v>83.16</v>
      </c>
      <c r="O658" t="n">
        <v>36662.22</v>
      </c>
      <c r="P658" t="n">
        <v>122.86</v>
      </c>
      <c r="Q658" t="n">
        <v>605.84</v>
      </c>
      <c r="R658" t="n">
        <v>33.39</v>
      </c>
      <c r="S658" t="n">
        <v>21.88</v>
      </c>
      <c r="T658" t="n">
        <v>4693.63</v>
      </c>
      <c r="U658" t="n">
        <v>0.66</v>
      </c>
      <c r="V658" t="n">
        <v>0.84</v>
      </c>
      <c r="W658" t="n">
        <v>1.01</v>
      </c>
      <c r="X658" t="n">
        <v>0.3</v>
      </c>
      <c r="Y658" t="n">
        <v>1</v>
      </c>
      <c r="Z658" t="n">
        <v>10</v>
      </c>
    </row>
    <row r="659">
      <c r="A659" t="n">
        <v>21</v>
      </c>
      <c r="B659" t="n">
        <v>145</v>
      </c>
      <c r="C659" t="inlineStr">
        <is>
          <t xml:space="preserve">CONCLUIDO	</t>
        </is>
      </c>
      <c r="D659" t="n">
        <v>9.0002</v>
      </c>
      <c r="E659" t="n">
        <v>11.11</v>
      </c>
      <c r="F659" t="n">
        <v>7.35</v>
      </c>
      <c r="G659" t="n">
        <v>29.41</v>
      </c>
      <c r="H659" t="n">
        <v>0.38</v>
      </c>
      <c r="I659" t="n">
        <v>15</v>
      </c>
      <c r="J659" t="n">
        <v>295.88</v>
      </c>
      <c r="K659" t="n">
        <v>61.2</v>
      </c>
      <c r="L659" t="n">
        <v>6.25</v>
      </c>
      <c r="M659" t="n">
        <v>13</v>
      </c>
      <c r="N659" t="n">
        <v>83.43000000000001</v>
      </c>
      <c r="O659" t="n">
        <v>36726.12</v>
      </c>
      <c r="P659" t="n">
        <v>122.08</v>
      </c>
      <c r="Q659" t="n">
        <v>605.99</v>
      </c>
      <c r="R659" t="n">
        <v>33.35</v>
      </c>
      <c r="S659" t="n">
        <v>21.88</v>
      </c>
      <c r="T659" t="n">
        <v>4675.92</v>
      </c>
      <c r="U659" t="n">
        <v>0.66</v>
      </c>
      <c r="V659" t="n">
        <v>0.84</v>
      </c>
      <c r="W659" t="n">
        <v>1.02</v>
      </c>
      <c r="X659" t="n">
        <v>0.29</v>
      </c>
      <c r="Y659" t="n">
        <v>1</v>
      </c>
      <c r="Z659" t="n">
        <v>10</v>
      </c>
    </row>
    <row r="660">
      <c r="A660" t="n">
        <v>22</v>
      </c>
      <c r="B660" t="n">
        <v>145</v>
      </c>
      <c r="C660" t="inlineStr">
        <is>
          <t xml:space="preserve">CONCLUIDO	</t>
        </is>
      </c>
      <c r="D660" t="n">
        <v>9.012600000000001</v>
      </c>
      <c r="E660" t="n">
        <v>11.1</v>
      </c>
      <c r="F660" t="n">
        <v>7.34</v>
      </c>
      <c r="G660" t="n">
        <v>29.35</v>
      </c>
      <c r="H660" t="n">
        <v>0.39</v>
      </c>
      <c r="I660" t="n">
        <v>15</v>
      </c>
      <c r="J660" t="n">
        <v>296.4</v>
      </c>
      <c r="K660" t="n">
        <v>61.2</v>
      </c>
      <c r="L660" t="n">
        <v>6.5</v>
      </c>
      <c r="M660" t="n">
        <v>13</v>
      </c>
      <c r="N660" t="n">
        <v>83.7</v>
      </c>
      <c r="O660" t="n">
        <v>36790.13</v>
      </c>
      <c r="P660" t="n">
        <v>121.74</v>
      </c>
      <c r="Q660" t="n">
        <v>605.85</v>
      </c>
      <c r="R660" t="n">
        <v>32.81</v>
      </c>
      <c r="S660" t="n">
        <v>21.88</v>
      </c>
      <c r="T660" t="n">
        <v>4404.79</v>
      </c>
      <c r="U660" t="n">
        <v>0.67</v>
      </c>
      <c r="V660" t="n">
        <v>0.84</v>
      </c>
      <c r="W660" t="n">
        <v>1.01</v>
      </c>
      <c r="X660" t="n">
        <v>0.28</v>
      </c>
      <c r="Y660" t="n">
        <v>1</v>
      </c>
      <c r="Z660" t="n">
        <v>10</v>
      </c>
    </row>
    <row r="661">
      <c r="A661" t="n">
        <v>23</v>
      </c>
      <c r="B661" t="n">
        <v>145</v>
      </c>
      <c r="C661" t="inlineStr">
        <is>
          <t xml:space="preserve">CONCLUIDO	</t>
        </is>
      </c>
      <c r="D661" t="n">
        <v>9.0749</v>
      </c>
      <c r="E661" t="n">
        <v>11.02</v>
      </c>
      <c r="F661" t="n">
        <v>7.32</v>
      </c>
      <c r="G661" t="n">
        <v>31.35</v>
      </c>
      <c r="H661" t="n">
        <v>0.4</v>
      </c>
      <c r="I661" t="n">
        <v>14</v>
      </c>
      <c r="J661" t="n">
        <v>296.92</v>
      </c>
      <c r="K661" t="n">
        <v>61.2</v>
      </c>
      <c r="L661" t="n">
        <v>6.75</v>
      </c>
      <c r="M661" t="n">
        <v>12</v>
      </c>
      <c r="N661" t="n">
        <v>83.97</v>
      </c>
      <c r="O661" t="n">
        <v>36854.25</v>
      </c>
      <c r="P661" t="n">
        <v>120.86</v>
      </c>
      <c r="Q661" t="n">
        <v>605.98</v>
      </c>
      <c r="R661" t="n">
        <v>32.11</v>
      </c>
      <c r="S661" t="n">
        <v>21.88</v>
      </c>
      <c r="T661" t="n">
        <v>4062.35</v>
      </c>
      <c r="U661" t="n">
        <v>0.68</v>
      </c>
      <c r="V661" t="n">
        <v>0.85</v>
      </c>
      <c r="W661" t="n">
        <v>1.01</v>
      </c>
      <c r="X661" t="n">
        <v>0.26</v>
      </c>
      <c r="Y661" t="n">
        <v>1</v>
      </c>
      <c r="Z661" t="n">
        <v>10</v>
      </c>
    </row>
    <row r="662">
      <c r="A662" t="n">
        <v>24</v>
      </c>
      <c r="B662" t="n">
        <v>145</v>
      </c>
      <c r="C662" t="inlineStr">
        <is>
          <t xml:space="preserve">CONCLUIDO	</t>
        </is>
      </c>
      <c r="D662" t="n">
        <v>9.074400000000001</v>
      </c>
      <c r="E662" t="n">
        <v>11.02</v>
      </c>
      <c r="F662" t="n">
        <v>7.32</v>
      </c>
      <c r="G662" t="n">
        <v>31.36</v>
      </c>
      <c r="H662" t="n">
        <v>0.42</v>
      </c>
      <c r="I662" t="n">
        <v>14</v>
      </c>
      <c r="J662" t="n">
        <v>297.44</v>
      </c>
      <c r="K662" t="n">
        <v>61.2</v>
      </c>
      <c r="L662" t="n">
        <v>7</v>
      </c>
      <c r="M662" t="n">
        <v>12</v>
      </c>
      <c r="N662" t="n">
        <v>84.23999999999999</v>
      </c>
      <c r="O662" t="n">
        <v>36918.48</v>
      </c>
      <c r="P662" t="n">
        <v>120.97</v>
      </c>
      <c r="Q662" t="n">
        <v>605.85</v>
      </c>
      <c r="R662" t="n">
        <v>32.17</v>
      </c>
      <c r="S662" t="n">
        <v>21.88</v>
      </c>
      <c r="T662" t="n">
        <v>4089.24</v>
      </c>
      <c r="U662" t="n">
        <v>0.68</v>
      </c>
      <c r="V662" t="n">
        <v>0.85</v>
      </c>
      <c r="W662" t="n">
        <v>1.01</v>
      </c>
      <c r="X662" t="n">
        <v>0.26</v>
      </c>
      <c r="Y662" t="n">
        <v>1</v>
      </c>
      <c r="Z662" t="n">
        <v>10</v>
      </c>
    </row>
    <row r="663">
      <c r="A663" t="n">
        <v>25</v>
      </c>
      <c r="B663" t="n">
        <v>145</v>
      </c>
      <c r="C663" t="inlineStr">
        <is>
          <t xml:space="preserve">CONCLUIDO	</t>
        </is>
      </c>
      <c r="D663" t="n">
        <v>9.1273</v>
      </c>
      <c r="E663" t="n">
        <v>10.96</v>
      </c>
      <c r="F663" t="n">
        <v>7.31</v>
      </c>
      <c r="G663" t="n">
        <v>33.72</v>
      </c>
      <c r="H663" t="n">
        <v>0.43</v>
      </c>
      <c r="I663" t="n">
        <v>13</v>
      </c>
      <c r="J663" t="n">
        <v>297.96</v>
      </c>
      <c r="K663" t="n">
        <v>61.2</v>
      </c>
      <c r="L663" t="n">
        <v>7.25</v>
      </c>
      <c r="M663" t="n">
        <v>11</v>
      </c>
      <c r="N663" t="n">
        <v>84.51000000000001</v>
      </c>
      <c r="O663" t="n">
        <v>36982.83</v>
      </c>
      <c r="P663" t="n">
        <v>119.99</v>
      </c>
      <c r="Q663" t="n">
        <v>605.92</v>
      </c>
      <c r="R663" t="n">
        <v>31.83</v>
      </c>
      <c r="S663" t="n">
        <v>21.88</v>
      </c>
      <c r="T663" t="n">
        <v>3928.92</v>
      </c>
      <c r="U663" t="n">
        <v>0.6899999999999999</v>
      </c>
      <c r="V663" t="n">
        <v>0.85</v>
      </c>
      <c r="W663" t="n">
        <v>1.01</v>
      </c>
      <c r="X663" t="n">
        <v>0.25</v>
      </c>
      <c r="Y663" t="n">
        <v>1</v>
      </c>
      <c r="Z663" t="n">
        <v>10</v>
      </c>
    </row>
    <row r="664">
      <c r="A664" t="n">
        <v>26</v>
      </c>
      <c r="B664" t="n">
        <v>145</v>
      </c>
      <c r="C664" t="inlineStr">
        <is>
          <t xml:space="preserve">CONCLUIDO	</t>
        </is>
      </c>
      <c r="D664" t="n">
        <v>9.130100000000001</v>
      </c>
      <c r="E664" t="n">
        <v>10.95</v>
      </c>
      <c r="F664" t="n">
        <v>7.3</v>
      </c>
      <c r="G664" t="n">
        <v>33.71</v>
      </c>
      <c r="H664" t="n">
        <v>0.45</v>
      </c>
      <c r="I664" t="n">
        <v>13</v>
      </c>
      <c r="J664" t="n">
        <v>298.48</v>
      </c>
      <c r="K664" t="n">
        <v>61.2</v>
      </c>
      <c r="L664" t="n">
        <v>7.5</v>
      </c>
      <c r="M664" t="n">
        <v>11</v>
      </c>
      <c r="N664" t="n">
        <v>84.79000000000001</v>
      </c>
      <c r="O664" t="n">
        <v>37047.29</v>
      </c>
      <c r="P664" t="n">
        <v>119.99</v>
      </c>
      <c r="Q664" t="n">
        <v>605.87</v>
      </c>
      <c r="R664" t="n">
        <v>31.84</v>
      </c>
      <c r="S664" t="n">
        <v>21.88</v>
      </c>
      <c r="T664" t="n">
        <v>3932.64</v>
      </c>
      <c r="U664" t="n">
        <v>0.6899999999999999</v>
      </c>
      <c r="V664" t="n">
        <v>0.85</v>
      </c>
      <c r="W664" t="n">
        <v>1.01</v>
      </c>
      <c r="X664" t="n">
        <v>0.24</v>
      </c>
      <c r="Y664" t="n">
        <v>1</v>
      </c>
      <c r="Z664" t="n">
        <v>10</v>
      </c>
    </row>
    <row r="665">
      <c r="A665" t="n">
        <v>27</v>
      </c>
      <c r="B665" t="n">
        <v>145</v>
      </c>
      <c r="C665" t="inlineStr">
        <is>
          <t xml:space="preserve">CONCLUIDO	</t>
        </is>
      </c>
      <c r="D665" t="n">
        <v>9.1935</v>
      </c>
      <c r="E665" t="n">
        <v>10.88</v>
      </c>
      <c r="F665" t="n">
        <v>7.28</v>
      </c>
      <c r="G665" t="n">
        <v>36.41</v>
      </c>
      <c r="H665" t="n">
        <v>0.46</v>
      </c>
      <c r="I665" t="n">
        <v>12</v>
      </c>
      <c r="J665" t="n">
        <v>299.01</v>
      </c>
      <c r="K665" t="n">
        <v>61.2</v>
      </c>
      <c r="L665" t="n">
        <v>7.75</v>
      </c>
      <c r="M665" t="n">
        <v>10</v>
      </c>
      <c r="N665" t="n">
        <v>85.06</v>
      </c>
      <c r="O665" t="n">
        <v>37111.87</v>
      </c>
      <c r="P665" t="n">
        <v>118.95</v>
      </c>
      <c r="Q665" t="n">
        <v>605.84</v>
      </c>
      <c r="R665" t="n">
        <v>31.1</v>
      </c>
      <c r="S665" t="n">
        <v>21.88</v>
      </c>
      <c r="T665" t="n">
        <v>3564.34</v>
      </c>
      <c r="U665" t="n">
        <v>0.7</v>
      </c>
      <c r="V665" t="n">
        <v>0.85</v>
      </c>
      <c r="W665" t="n">
        <v>1.01</v>
      </c>
      <c r="X665" t="n">
        <v>0.22</v>
      </c>
      <c r="Y665" t="n">
        <v>1</v>
      </c>
      <c r="Z665" t="n">
        <v>10</v>
      </c>
    </row>
    <row r="666">
      <c r="A666" t="n">
        <v>28</v>
      </c>
      <c r="B666" t="n">
        <v>145</v>
      </c>
      <c r="C666" t="inlineStr">
        <is>
          <t xml:space="preserve">CONCLUIDO	</t>
        </is>
      </c>
      <c r="D666" t="n">
        <v>9.197800000000001</v>
      </c>
      <c r="E666" t="n">
        <v>10.87</v>
      </c>
      <c r="F666" t="n">
        <v>7.28</v>
      </c>
      <c r="G666" t="n">
        <v>36.38</v>
      </c>
      <c r="H666" t="n">
        <v>0.48</v>
      </c>
      <c r="I666" t="n">
        <v>12</v>
      </c>
      <c r="J666" t="n">
        <v>299.53</v>
      </c>
      <c r="K666" t="n">
        <v>61.2</v>
      </c>
      <c r="L666" t="n">
        <v>8</v>
      </c>
      <c r="M666" t="n">
        <v>10</v>
      </c>
      <c r="N666" t="n">
        <v>85.33</v>
      </c>
      <c r="O666" t="n">
        <v>37176.68</v>
      </c>
      <c r="P666" t="n">
        <v>118.44</v>
      </c>
      <c r="Q666" t="n">
        <v>605.84</v>
      </c>
      <c r="R666" t="n">
        <v>31.14</v>
      </c>
      <c r="S666" t="n">
        <v>21.88</v>
      </c>
      <c r="T666" t="n">
        <v>3587.56</v>
      </c>
      <c r="U666" t="n">
        <v>0.7</v>
      </c>
      <c r="V666" t="n">
        <v>0.85</v>
      </c>
      <c r="W666" t="n">
        <v>1</v>
      </c>
      <c r="X666" t="n">
        <v>0.22</v>
      </c>
      <c r="Y666" t="n">
        <v>1</v>
      </c>
      <c r="Z666" t="n">
        <v>10</v>
      </c>
    </row>
    <row r="667">
      <c r="A667" t="n">
        <v>29</v>
      </c>
      <c r="B667" t="n">
        <v>145</v>
      </c>
      <c r="C667" t="inlineStr">
        <is>
          <t xml:space="preserve">CONCLUIDO	</t>
        </is>
      </c>
      <c r="D667" t="n">
        <v>9.194900000000001</v>
      </c>
      <c r="E667" t="n">
        <v>10.88</v>
      </c>
      <c r="F667" t="n">
        <v>7.28</v>
      </c>
      <c r="G667" t="n">
        <v>36.4</v>
      </c>
      <c r="H667" t="n">
        <v>0.49</v>
      </c>
      <c r="I667" t="n">
        <v>12</v>
      </c>
      <c r="J667" t="n">
        <v>300.06</v>
      </c>
      <c r="K667" t="n">
        <v>61.2</v>
      </c>
      <c r="L667" t="n">
        <v>8.25</v>
      </c>
      <c r="M667" t="n">
        <v>10</v>
      </c>
      <c r="N667" t="n">
        <v>85.61</v>
      </c>
      <c r="O667" t="n">
        <v>37241.49</v>
      </c>
      <c r="P667" t="n">
        <v>118.39</v>
      </c>
      <c r="Q667" t="n">
        <v>605.92</v>
      </c>
      <c r="R667" t="n">
        <v>31.01</v>
      </c>
      <c r="S667" t="n">
        <v>21.88</v>
      </c>
      <c r="T667" t="n">
        <v>3523.86</v>
      </c>
      <c r="U667" t="n">
        <v>0.71</v>
      </c>
      <c r="V667" t="n">
        <v>0.85</v>
      </c>
      <c r="W667" t="n">
        <v>1.01</v>
      </c>
      <c r="X667" t="n">
        <v>0.22</v>
      </c>
      <c r="Y667" t="n">
        <v>1</v>
      </c>
      <c r="Z667" t="n">
        <v>10</v>
      </c>
    </row>
    <row r="668">
      <c r="A668" t="n">
        <v>30</v>
      </c>
      <c r="B668" t="n">
        <v>145</v>
      </c>
      <c r="C668" t="inlineStr">
        <is>
          <t xml:space="preserve">CONCLUIDO	</t>
        </is>
      </c>
      <c r="D668" t="n">
        <v>9.2719</v>
      </c>
      <c r="E668" t="n">
        <v>10.79</v>
      </c>
      <c r="F668" t="n">
        <v>7.24</v>
      </c>
      <c r="G668" t="n">
        <v>39.51</v>
      </c>
      <c r="H668" t="n">
        <v>0.5</v>
      </c>
      <c r="I668" t="n">
        <v>11</v>
      </c>
      <c r="J668" t="n">
        <v>300.59</v>
      </c>
      <c r="K668" t="n">
        <v>61.2</v>
      </c>
      <c r="L668" t="n">
        <v>8.5</v>
      </c>
      <c r="M668" t="n">
        <v>9</v>
      </c>
      <c r="N668" t="n">
        <v>85.89</v>
      </c>
      <c r="O668" t="n">
        <v>37306.42</v>
      </c>
      <c r="P668" t="n">
        <v>117.32</v>
      </c>
      <c r="Q668" t="n">
        <v>605.84</v>
      </c>
      <c r="R668" t="n">
        <v>29.92</v>
      </c>
      <c r="S668" t="n">
        <v>21.88</v>
      </c>
      <c r="T668" t="n">
        <v>2980.16</v>
      </c>
      <c r="U668" t="n">
        <v>0.73</v>
      </c>
      <c r="V668" t="n">
        <v>0.85</v>
      </c>
      <c r="W668" t="n">
        <v>1.01</v>
      </c>
      <c r="X668" t="n">
        <v>0.19</v>
      </c>
      <c r="Y668" t="n">
        <v>1</v>
      </c>
      <c r="Z668" t="n">
        <v>10</v>
      </c>
    </row>
    <row r="669">
      <c r="A669" t="n">
        <v>31</v>
      </c>
      <c r="B669" t="n">
        <v>145</v>
      </c>
      <c r="C669" t="inlineStr">
        <is>
          <t xml:space="preserve">CONCLUIDO	</t>
        </is>
      </c>
      <c r="D669" t="n">
        <v>9.264699999999999</v>
      </c>
      <c r="E669" t="n">
        <v>10.79</v>
      </c>
      <c r="F669" t="n">
        <v>7.25</v>
      </c>
      <c r="G669" t="n">
        <v>39.55</v>
      </c>
      <c r="H669" t="n">
        <v>0.52</v>
      </c>
      <c r="I669" t="n">
        <v>11</v>
      </c>
      <c r="J669" t="n">
        <v>301.11</v>
      </c>
      <c r="K669" t="n">
        <v>61.2</v>
      </c>
      <c r="L669" t="n">
        <v>8.75</v>
      </c>
      <c r="M669" t="n">
        <v>9</v>
      </c>
      <c r="N669" t="n">
        <v>86.16</v>
      </c>
      <c r="O669" t="n">
        <v>37371.47</v>
      </c>
      <c r="P669" t="n">
        <v>117.09</v>
      </c>
      <c r="Q669" t="n">
        <v>605.92</v>
      </c>
      <c r="R669" t="n">
        <v>30.21</v>
      </c>
      <c r="S669" t="n">
        <v>21.88</v>
      </c>
      <c r="T669" t="n">
        <v>3127.18</v>
      </c>
      <c r="U669" t="n">
        <v>0.72</v>
      </c>
      <c r="V669" t="n">
        <v>0.85</v>
      </c>
      <c r="W669" t="n">
        <v>1.01</v>
      </c>
      <c r="X669" t="n">
        <v>0.19</v>
      </c>
      <c r="Y669" t="n">
        <v>1</v>
      </c>
      <c r="Z669" t="n">
        <v>10</v>
      </c>
    </row>
    <row r="670">
      <c r="A670" t="n">
        <v>32</v>
      </c>
      <c r="B670" t="n">
        <v>145</v>
      </c>
      <c r="C670" t="inlineStr">
        <is>
          <t xml:space="preserve">CONCLUIDO	</t>
        </is>
      </c>
      <c r="D670" t="n">
        <v>9.2628</v>
      </c>
      <c r="E670" t="n">
        <v>10.8</v>
      </c>
      <c r="F670" t="n">
        <v>7.25</v>
      </c>
      <c r="G670" t="n">
        <v>39.57</v>
      </c>
      <c r="H670" t="n">
        <v>0.53</v>
      </c>
      <c r="I670" t="n">
        <v>11</v>
      </c>
      <c r="J670" t="n">
        <v>301.64</v>
      </c>
      <c r="K670" t="n">
        <v>61.2</v>
      </c>
      <c r="L670" t="n">
        <v>9</v>
      </c>
      <c r="M670" t="n">
        <v>9</v>
      </c>
      <c r="N670" t="n">
        <v>86.44</v>
      </c>
      <c r="O670" t="n">
        <v>37436.63</v>
      </c>
      <c r="P670" t="n">
        <v>116.52</v>
      </c>
      <c r="Q670" t="n">
        <v>605.84</v>
      </c>
      <c r="R670" t="n">
        <v>30.29</v>
      </c>
      <c r="S670" t="n">
        <v>21.88</v>
      </c>
      <c r="T670" t="n">
        <v>3168.96</v>
      </c>
      <c r="U670" t="n">
        <v>0.72</v>
      </c>
      <c r="V670" t="n">
        <v>0.85</v>
      </c>
      <c r="W670" t="n">
        <v>1.01</v>
      </c>
      <c r="X670" t="n">
        <v>0.2</v>
      </c>
      <c r="Y670" t="n">
        <v>1</v>
      </c>
      <c r="Z670" t="n">
        <v>10</v>
      </c>
    </row>
    <row r="671">
      <c r="A671" t="n">
        <v>33</v>
      </c>
      <c r="B671" t="n">
        <v>145</v>
      </c>
      <c r="C671" t="inlineStr">
        <is>
          <t xml:space="preserve">CONCLUIDO	</t>
        </is>
      </c>
      <c r="D671" t="n">
        <v>9.320399999999999</v>
      </c>
      <c r="E671" t="n">
        <v>10.73</v>
      </c>
      <c r="F671" t="n">
        <v>7.24</v>
      </c>
      <c r="G671" t="n">
        <v>43.45</v>
      </c>
      <c r="H671" t="n">
        <v>0.55</v>
      </c>
      <c r="I671" t="n">
        <v>10</v>
      </c>
      <c r="J671" t="n">
        <v>302.17</v>
      </c>
      <c r="K671" t="n">
        <v>61.2</v>
      </c>
      <c r="L671" t="n">
        <v>9.25</v>
      </c>
      <c r="M671" t="n">
        <v>8</v>
      </c>
      <c r="N671" t="n">
        <v>86.72</v>
      </c>
      <c r="O671" t="n">
        <v>37501.91</v>
      </c>
      <c r="P671" t="n">
        <v>115.95</v>
      </c>
      <c r="Q671" t="n">
        <v>605.88</v>
      </c>
      <c r="R671" t="n">
        <v>29.77</v>
      </c>
      <c r="S671" t="n">
        <v>21.88</v>
      </c>
      <c r="T671" t="n">
        <v>2913.73</v>
      </c>
      <c r="U671" t="n">
        <v>0.74</v>
      </c>
      <c r="V671" t="n">
        <v>0.85</v>
      </c>
      <c r="W671" t="n">
        <v>1.01</v>
      </c>
      <c r="X671" t="n">
        <v>0.18</v>
      </c>
      <c r="Y671" t="n">
        <v>1</v>
      </c>
      <c r="Z671" t="n">
        <v>10</v>
      </c>
    </row>
    <row r="672">
      <c r="A672" t="n">
        <v>34</v>
      </c>
      <c r="B672" t="n">
        <v>145</v>
      </c>
      <c r="C672" t="inlineStr">
        <is>
          <t xml:space="preserve">CONCLUIDO	</t>
        </is>
      </c>
      <c r="D672" t="n">
        <v>9.3315</v>
      </c>
      <c r="E672" t="n">
        <v>10.72</v>
      </c>
      <c r="F672" t="n">
        <v>7.23</v>
      </c>
      <c r="G672" t="n">
        <v>43.37</v>
      </c>
      <c r="H672" t="n">
        <v>0.5600000000000001</v>
      </c>
      <c r="I672" t="n">
        <v>10</v>
      </c>
      <c r="J672" t="n">
        <v>302.7</v>
      </c>
      <c r="K672" t="n">
        <v>61.2</v>
      </c>
      <c r="L672" t="n">
        <v>9.5</v>
      </c>
      <c r="M672" t="n">
        <v>8</v>
      </c>
      <c r="N672" t="n">
        <v>87</v>
      </c>
      <c r="O672" t="n">
        <v>37567.32</v>
      </c>
      <c r="P672" t="n">
        <v>115.53</v>
      </c>
      <c r="Q672" t="n">
        <v>605.84</v>
      </c>
      <c r="R672" t="n">
        <v>29.58</v>
      </c>
      <c r="S672" t="n">
        <v>21.88</v>
      </c>
      <c r="T672" t="n">
        <v>2817.39</v>
      </c>
      <c r="U672" t="n">
        <v>0.74</v>
      </c>
      <c r="V672" t="n">
        <v>0.86</v>
      </c>
      <c r="W672" t="n">
        <v>1</v>
      </c>
      <c r="X672" t="n">
        <v>0.17</v>
      </c>
      <c r="Y672" t="n">
        <v>1</v>
      </c>
      <c r="Z672" t="n">
        <v>10</v>
      </c>
    </row>
    <row r="673">
      <c r="A673" t="n">
        <v>35</v>
      </c>
      <c r="B673" t="n">
        <v>145</v>
      </c>
      <c r="C673" t="inlineStr">
        <is>
          <t xml:space="preserve">CONCLUIDO	</t>
        </is>
      </c>
      <c r="D673" t="n">
        <v>9.328799999999999</v>
      </c>
      <c r="E673" t="n">
        <v>10.72</v>
      </c>
      <c r="F673" t="n">
        <v>7.23</v>
      </c>
      <c r="G673" t="n">
        <v>43.39</v>
      </c>
      <c r="H673" t="n">
        <v>0.57</v>
      </c>
      <c r="I673" t="n">
        <v>10</v>
      </c>
      <c r="J673" t="n">
        <v>303.23</v>
      </c>
      <c r="K673" t="n">
        <v>61.2</v>
      </c>
      <c r="L673" t="n">
        <v>9.75</v>
      </c>
      <c r="M673" t="n">
        <v>8</v>
      </c>
      <c r="N673" t="n">
        <v>87.28</v>
      </c>
      <c r="O673" t="n">
        <v>37632.84</v>
      </c>
      <c r="P673" t="n">
        <v>114.89</v>
      </c>
      <c r="Q673" t="n">
        <v>605.84</v>
      </c>
      <c r="R673" t="n">
        <v>29.67</v>
      </c>
      <c r="S673" t="n">
        <v>21.88</v>
      </c>
      <c r="T673" t="n">
        <v>2863.01</v>
      </c>
      <c r="U673" t="n">
        <v>0.74</v>
      </c>
      <c r="V673" t="n">
        <v>0.86</v>
      </c>
      <c r="W673" t="n">
        <v>1</v>
      </c>
      <c r="X673" t="n">
        <v>0.17</v>
      </c>
      <c r="Y673" t="n">
        <v>1</v>
      </c>
      <c r="Z673" t="n">
        <v>10</v>
      </c>
    </row>
    <row r="674">
      <c r="A674" t="n">
        <v>36</v>
      </c>
      <c r="B674" t="n">
        <v>145</v>
      </c>
      <c r="C674" t="inlineStr">
        <is>
          <t xml:space="preserve">CONCLUIDO	</t>
        </is>
      </c>
      <c r="D674" t="n">
        <v>9.3322</v>
      </c>
      <c r="E674" t="n">
        <v>10.72</v>
      </c>
      <c r="F674" t="n">
        <v>7.23</v>
      </c>
      <c r="G674" t="n">
        <v>43.37</v>
      </c>
      <c r="H674" t="n">
        <v>0.59</v>
      </c>
      <c r="I674" t="n">
        <v>10</v>
      </c>
      <c r="J674" t="n">
        <v>303.76</v>
      </c>
      <c r="K674" t="n">
        <v>61.2</v>
      </c>
      <c r="L674" t="n">
        <v>10</v>
      </c>
      <c r="M674" t="n">
        <v>8</v>
      </c>
      <c r="N674" t="n">
        <v>87.56999999999999</v>
      </c>
      <c r="O674" t="n">
        <v>37698.48</v>
      </c>
      <c r="P674" t="n">
        <v>114.37</v>
      </c>
      <c r="Q674" t="n">
        <v>605.84</v>
      </c>
      <c r="R674" t="n">
        <v>29.47</v>
      </c>
      <c r="S674" t="n">
        <v>21.88</v>
      </c>
      <c r="T674" t="n">
        <v>2762.94</v>
      </c>
      <c r="U674" t="n">
        <v>0.74</v>
      </c>
      <c r="V674" t="n">
        <v>0.86</v>
      </c>
      <c r="W674" t="n">
        <v>1</v>
      </c>
      <c r="X674" t="n">
        <v>0.17</v>
      </c>
      <c r="Y674" t="n">
        <v>1</v>
      </c>
      <c r="Z674" t="n">
        <v>10</v>
      </c>
    </row>
    <row r="675">
      <c r="A675" t="n">
        <v>37</v>
      </c>
      <c r="B675" t="n">
        <v>145</v>
      </c>
      <c r="C675" t="inlineStr">
        <is>
          <t xml:space="preserve">CONCLUIDO	</t>
        </is>
      </c>
      <c r="D675" t="n">
        <v>9.3855</v>
      </c>
      <c r="E675" t="n">
        <v>10.65</v>
      </c>
      <c r="F675" t="n">
        <v>7.22</v>
      </c>
      <c r="G675" t="n">
        <v>48.14</v>
      </c>
      <c r="H675" t="n">
        <v>0.6</v>
      </c>
      <c r="I675" t="n">
        <v>9</v>
      </c>
      <c r="J675" t="n">
        <v>304.3</v>
      </c>
      <c r="K675" t="n">
        <v>61.2</v>
      </c>
      <c r="L675" t="n">
        <v>10.25</v>
      </c>
      <c r="M675" t="n">
        <v>7</v>
      </c>
      <c r="N675" t="n">
        <v>87.84999999999999</v>
      </c>
      <c r="O675" t="n">
        <v>37764.25</v>
      </c>
      <c r="P675" t="n">
        <v>113.71</v>
      </c>
      <c r="Q675" t="n">
        <v>605.84</v>
      </c>
      <c r="R675" t="n">
        <v>29.29</v>
      </c>
      <c r="S675" t="n">
        <v>21.88</v>
      </c>
      <c r="T675" t="n">
        <v>2674.38</v>
      </c>
      <c r="U675" t="n">
        <v>0.75</v>
      </c>
      <c r="V675" t="n">
        <v>0.86</v>
      </c>
      <c r="W675" t="n">
        <v>1</v>
      </c>
      <c r="X675" t="n">
        <v>0.16</v>
      </c>
      <c r="Y675" t="n">
        <v>1</v>
      </c>
      <c r="Z675" t="n">
        <v>10</v>
      </c>
    </row>
    <row r="676">
      <c r="A676" t="n">
        <v>38</v>
      </c>
      <c r="B676" t="n">
        <v>145</v>
      </c>
      <c r="C676" t="inlineStr">
        <is>
          <t xml:space="preserve">CONCLUIDO	</t>
        </is>
      </c>
      <c r="D676" t="n">
        <v>9.3887</v>
      </c>
      <c r="E676" t="n">
        <v>10.65</v>
      </c>
      <c r="F676" t="n">
        <v>7.22</v>
      </c>
      <c r="G676" t="n">
        <v>48.11</v>
      </c>
      <c r="H676" t="n">
        <v>0.61</v>
      </c>
      <c r="I676" t="n">
        <v>9</v>
      </c>
      <c r="J676" t="n">
        <v>304.83</v>
      </c>
      <c r="K676" t="n">
        <v>61.2</v>
      </c>
      <c r="L676" t="n">
        <v>10.5</v>
      </c>
      <c r="M676" t="n">
        <v>7</v>
      </c>
      <c r="N676" t="n">
        <v>88.13</v>
      </c>
      <c r="O676" t="n">
        <v>37830.13</v>
      </c>
      <c r="P676" t="n">
        <v>113.54</v>
      </c>
      <c r="Q676" t="n">
        <v>605.84</v>
      </c>
      <c r="R676" t="n">
        <v>29.18</v>
      </c>
      <c r="S676" t="n">
        <v>21.88</v>
      </c>
      <c r="T676" t="n">
        <v>2620.41</v>
      </c>
      <c r="U676" t="n">
        <v>0.75</v>
      </c>
      <c r="V676" t="n">
        <v>0.86</v>
      </c>
      <c r="W676" t="n">
        <v>1</v>
      </c>
      <c r="X676" t="n">
        <v>0.16</v>
      </c>
      <c r="Y676" t="n">
        <v>1</v>
      </c>
      <c r="Z676" t="n">
        <v>10</v>
      </c>
    </row>
    <row r="677">
      <c r="A677" t="n">
        <v>39</v>
      </c>
      <c r="B677" t="n">
        <v>145</v>
      </c>
      <c r="C677" t="inlineStr">
        <is>
          <t xml:space="preserve">CONCLUIDO	</t>
        </is>
      </c>
      <c r="D677" t="n">
        <v>9.3926</v>
      </c>
      <c r="E677" t="n">
        <v>10.65</v>
      </c>
      <c r="F677" t="n">
        <v>7.21</v>
      </c>
      <c r="G677" t="n">
        <v>48.08</v>
      </c>
      <c r="H677" t="n">
        <v>0.63</v>
      </c>
      <c r="I677" t="n">
        <v>9</v>
      </c>
      <c r="J677" t="n">
        <v>305.37</v>
      </c>
      <c r="K677" t="n">
        <v>61.2</v>
      </c>
      <c r="L677" t="n">
        <v>10.75</v>
      </c>
      <c r="M677" t="n">
        <v>7</v>
      </c>
      <c r="N677" t="n">
        <v>88.42</v>
      </c>
      <c r="O677" t="n">
        <v>37896.14</v>
      </c>
      <c r="P677" t="n">
        <v>113.3</v>
      </c>
      <c r="Q677" t="n">
        <v>605.84</v>
      </c>
      <c r="R677" t="n">
        <v>28.99</v>
      </c>
      <c r="S677" t="n">
        <v>21.88</v>
      </c>
      <c r="T677" t="n">
        <v>2529</v>
      </c>
      <c r="U677" t="n">
        <v>0.75</v>
      </c>
      <c r="V677" t="n">
        <v>0.86</v>
      </c>
      <c r="W677" t="n">
        <v>1</v>
      </c>
      <c r="X677" t="n">
        <v>0.15</v>
      </c>
      <c r="Y677" t="n">
        <v>1</v>
      </c>
      <c r="Z677" t="n">
        <v>10</v>
      </c>
    </row>
    <row r="678">
      <c r="A678" t="n">
        <v>40</v>
      </c>
      <c r="B678" t="n">
        <v>145</v>
      </c>
      <c r="C678" t="inlineStr">
        <is>
          <t xml:space="preserve">CONCLUIDO	</t>
        </is>
      </c>
      <c r="D678" t="n">
        <v>9.388</v>
      </c>
      <c r="E678" t="n">
        <v>10.65</v>
      </c>
      <c r="F678" t="n">
        <v>7.22</v>
      </c>
      <c r="G678" t="n">
        <v>48.12</v>
      </c>
      <c r="H678" t="n">
        <v>0.64</v>
      </c>
      <c r="I678" t="n">
        <v>9</v>
      </c>
      <c r="J678" t="n">
        <v>305.9</v>
      </c>
      <c r="K678" t="n">
        <v>61.2</v>
      </c>
      <c r="L678" t="n">
        <v>11</v>
      </c>
      <c r="M678" t="n">
        <v>7</v>
      </c>
      <c r="N678" t="n">
        <v>88.7</v>
      </c>
      <c r="O678" t="n">
        <v>37962.28</v>
      </c>
      <c r="P678" t="n">
        <v>112.76</v>
      </c>
      <c r="Q678" t="n">
        <v>605.84</v>
      </c>
      <c r="R678" t="n">
        <v>29.18</v>
      </c>
      <c r="S678" t="n">
        <v>21.88</v>
      </c>
      <c r="T678" t="n">
        <v>2620.68</v>
      </c>
      <c r="U678" t="n">
        <v>0.75</v>
      </c>
      <c r="V678" t="n">
        <v>0.86</v>
      </c>
      <c r="W678" t="n">
        <v>1</v>
      </c>
      <c r="X678" t="n">
        <v>0.16</v>
      </c>
      <c r="Y678" t="n">
        <v>1</v>
      </c>
      <c r="Z678" t="n">
        <v>10</v>
      </c>
    </row>
    <row r="679">
      <c r="A679" t="n">
        <v>41</v>
      </c>
      <c r="B679" t="n">
        <v>145</v>
      </c>
      <c r="C679" t="inlineStr">
        <is>
          <t xml:space="preserve">CONCLUIDO	</t>
        </is>
      </c>
      <c r="D679" t="n">
        <v>9.3782</v>
      </c>
      <c r="E679" t="n">
        <v>10.66</v>
      </c>
      <c r="F679" t="n">
        <v>7.23</v>
      </c>
      <c r="G679" t="n">
        <v>48.19</v>
      </c>
      <c r="H679" t="n">
        <v>0.65</v>
      </c>
      <c r="I679" t="n">
        <v>9</v>
      </c>
      <c r="J679" t="n">
        <v>306.44</v>
      </c>
      <c r="K679" t="n">
        <v>61.2</v>
      </c>
      <c r="L679" t="n">
        <v>11.25</v>
      </c>
      <c r="M679" t="n">
        <v>7</v>
      </c>
      <c r="N679" t="n">
        <v>88.98999999999999</v>
      </c>
      <c r="O679" t="n">
        <v>38028.53</v>
      </c>
      <c r="P679" t="n">
        <v>112.22</v>
      </c>
      <c r="Q679" t="n">
        <v>605.84</v>
      </c>
      <c r="R679" t="n">
        <v>29.35</v>
      </c>
      <c r="S679" t="n">
        <v>21.88</v>
      </c>
      <c r="T679" t="n">
        <v>2707.66</v>
      </c>
      <c r="U679" t="n">
        <v>0.75</v>
      </c>
      <c r="V679" t="n">
        <v>0.86</v>
      </c>
      <c r="W679" t="n">
        <v>1.01</v>
      </c>
      <c r="X679" t="n">
        <v>0.17</v>
      </c>
      <c r="Y679" t="n">
        <v>1</v>
      </c>
      <c r="Z679" t="n">
        <v>10</v>
      </c>
    </row>
    <row r="680">
      <c r="A680" t="n">
        <v>42</v>
      </c>
      <c r="B680" t="n">
        <v>145</v>
      </c>
      <c r="C680" t="inlineStr">
        <is>
          <t xml:space="preserve">CONCLUIDO	</t>
        </is>
      </c>
      <c r="D680" t="n">
        <v>9.4575</v>
      </c>
      <c r="E680" t="n">
        <v>10.57</v>
      </c>
      <c r="F680" t="n">
        <v>7.19</v>
      </c>
      <c r="G680" t="n">
        <v>53.95</v>
      </c>
      <c r="H680" t="n">
        <v>0.67</v>
      </c>
      <c r="I680" t="n">
        <v>8</v>
      </c>
      <c r="J680" t="n">
        <v>306.98</v>
      </c>
      <c r="K680" t="n">
        <v>61.2</v>
      </c>
      <c r="L680" t="n">
        <v>11.5</v>
      </c>
      <c r="M680" t="n">
        <v>6</v>
      </c>
      <c r="N680" t="n">
        <v>89.28</v>
      </c>
      <c r="O680" t="n">
        <v>38094.91</v>
      </c>
      <c r="P680" t="n">
        <v>111.24</v>
      </c>
      <c r="Q680" t="n">
        <v>605.84</v>
      </c>
      <c r="R680" t="n">
        <v>28.37</v>
      </c>
      <c r="S680" t="n">
        <v>21.88</v>
      </c>
      <c r="T680" t="n">
        <v>2222.57</v>
      </c>
      <c r="U680" t="n">
        <v>0.77</v>
      </c>
      <c r="V680" t="n">
        <v>0.86</v>
      </c>
      <c r="W680" t="n">
        <v>1</v>
      </c>
      <c r="X680" t="n">
        <v>0.14</v>
      </c>
      <c r="Y680" t="n">
        <v>1</v>
      </c>
      <c r="Z680" t="n">
        <v>10</v>
      </c>
    </row>
    <row r="681">
      <c r="A681" t="n">
        <v>43</v>
      </c>
      <c r="B681" t="n">
        <v>145</v>
      </c>
      <c r="C681" t="inlineStr">
        <is>
          <t xml:space="preserve">CONCLUIDO	</t>
        </is>
      </c>
      <c r="D681" t="n">
        <v>9.455</v>
      </c>
      <c r="E681" t="n">
        <v>10.58</v>
      </c>
      <c r="F681" t="n">
        <v>7.2</v>
      </c>
      <c r="G681" t="n">
        <v>53.97</v>
      </c>
      <c r="H681" t="n">
        <v>0.68</v>
      </c>
      <c r="I681" t="n">
        <v>8</v>
      </c>
      <c r="J681" t="n">
        <v>307.52</v>
      </c>
      <c r="K681" t="n">
        <v>61.2</v>
      </c>
      <c r="L681" t="n">
        <v>11.75</v>
      </c>
      <c r="M681" t="n">
        <v>6</v>
      </c>
      <c r="N681" t="n">
        <v>89.56999999999999</v>
      </c>
      <c r="O681" t="n">
        <v>38161.42</v>
      </c>
      <c r="P681" t="n">
        <v>110.89</v>
      </c>
      <c r="Q681" t="n">
        <v>605.84</v>
      </c>
      <c r="R681" t="n">
        <v>28.47</v>
      </c>
      <c r="S681" t="n">
        <v>21.88</v>
      </c>
      <c r="T681" t="n">
        <v>2273.24</v>
      </c>
      <c r="U681" t="n">
        <v>0.77</v>
      </c>
      <c r="V681" t="n">
        <v>0.86</v>
      </c>
      <c r="W681" t="n">
        <v>1</v>
      </c>
      <c r="X681" t="n">
        <v>0.14</v>
      </c>
      <c r="Y681" t="n">
        <v>1</v>
      </c>
      <c r="Z681" t="n">
        <v>10</v>
      </c>
    </row>
    <row r="682">
      <c r="A682" t="n">
        <v>44</v>
      </c>
      <c r="B682" t="n">
        <v>145</v>
      </c>
      <c r="C682" t="inlineStr">
        <is>
          <t xml:space="preserve">CONCLUIDO	</t>
        </is>
      </c>
      <c r="D682" t="n">
        <v>9.4657</v>
      </c>
      <c r="E682" t="n">
        <v>10.56</v>
      </c>
      <c r="F682" t="n">
        <v>7.18</v>
      </c>
      <c r="G682" t="n">
        <v>53.88</v>
      </c>
      <c r="H682" t="n">
        <v>0.6899999999999999</v>
      </c>
      <c r="I682" t="n">
        <v>8</v>
      </c>
      <c r="J682" t="n">
        <v>308.06</v>
      </c>
      <c r="K682" t="n">
        <v>61.2</v>
      </c>
      <c r="L682" t="n">
        <v>12</v>
      </c>
      <c r="M682" t="n">
        <v>6</v>
      </c>
      <c r="N682" t="n">
        <v>89.86</v>
      </c>
      <c r="O682" t="n">
        <v>38228.06</v>
      </c>
      <c r="P682" t="n">
        <v>110.52</v>
      </c>
      <c r="Q682" t="n">
        <v>605.84</v>
      </c>
      <c r="R682" t="n">
        <v>28.04</v>
      </c>
      <c r="S682" t="n">
        <v>21.88</v>
      </c>
      <c r="T682" t="n">
        <v>2055.12</v>
      </c>
      <c r="U682" t="n">
        <v>0.78</v>
      </c>
      <c r="V682" t="n">
        <v>0.86</v>
      </c>
      <c r="W682" t="n">
        <v>1</v>
      </c>
      <c r="X682" t="n">
        <v>0.13</v>
      </c>
      <c r="Y682" t="n">
        <v>1</v>
      </c>
      <c r="Z682" t="n">
        <v>10</v>
      </c>
    </row>
    <row r="683">
      <c r="A683" t="n">
        <v>45</v>
      </c>
      <c r="B683" t="n">
        <v>145</v>
      </c>
      <c r="C683" t="inlineStr">
        <is>
          <t xml:space="preserve">CONCLUIDO	</t>
        </is>
      </c>
      <c r="D683" t="n">
        <v>9.461</v>
      </c>
      <c r="E683" t="n">
        <v>10.57</v>
      </c>
      <c r="F683" t="n">
        <v>7.19</v>
      </c>
      <c r="G683" t="n">
        <v>53.92</v>
      </c>
      <c r="H683" t="n">
        <v>0.71</v>
      </c>
      <c r="I683" t="n">
        <v>8</v>
      </c>
      <c r="J683" t="n">
        <v>308.6</v>
      </c>
      <c r="K683" t="n">
        <v>61.2</v>
      </c>
      <c r="L683" t="n">
        <v>12.25</v>
      </c>
      <c r="M683" t="n">
        <v>6</v>
      </c>
      <c r="N683" t="n">
        <v>90.15000000000001</v>
      </c>
      <c r="O683" t="n">
        <v>38294.82</v>
      </c>
      <c r="P683" t="n">
        <v>109.92</v>
      </c>
      <c r="Q683" t="n">
        <v>605.89</v>
      </c>
      <c r="R683" t="n">
        <v>28.26</v>
      </c>
      <c r="S683" t="n">
        <v>21.88</v>
      </c>
      <c r="T683" t="n">
        <v>2168.08</v>
      </c>
      <c r="U683" t="n">
        <v>0.77</v>
      </c>
      <c r="V683" t="n">
        <v>0.86</v>
      </c>
      <c r="W683" t="n">
        <v>1</v>
      </c>
      <c r="X683" t="n">
        <v>0.13</v>
      </c>
      <c r="Y683" t="n">
        <v>1</v>
      </c>
      <c r="Z683" t="n">
        <v>10</v>
      </c>
    </row>
    <row r="684">
      <c r="A684" t="n">
        <v>46</v>
      </c>
      <c r="B684" t="n">
        <v>145</v>
      </c>
      <c r="C684" t="inlineStr">
        <is>
          <t xml:space="preserve">CONCLUIDO	</t>
        </is>
      </c>
      <c r="D684" t="n">
        <v>9.459199999999999</v>
      </c>
      <c r="E684" t="n">
        <v>10.57</v>
      </c>
      <c r="F684" t="n">
        <v>7.19</v>
      </c>
      <c r="G684" t="n">
        <v>53.94</v>
      </c>
      <c r="H684" t="n">
        <v>0.72</v>
      </c>
      <c r="I684" t="n">
        <v>8</v>
      </c>
      <c r="J684" t="n">
        <v>309.14</v>
      </c>
      <c r="K684" t="n">
        <v>61.2</v>
      </c>
      <c r="L684" t="n">
        <v>12.5</v>
      </c>
      <c r="M684" t="n">
        <v>6</v>
      </c>
      <c r="N684" t="n">
        <v>90.44</v>
      </c>
      <c r="O684" t="n">
        <v>38361.7</v>
      </c>
      <c r="P684" t="n">
        <v>109.38</v>
      </c>
      <c r="Q684" t="n">
        <v>605.88</v>
      </c>
      <c r="R684" t="n">
        <v>28.28</v>
      </c>
      <c r="S684" t="n">
        <v>21.88</v>
      </c>
      <c r="T684" t="n">
        <v>2178.26</v>
      </c>
      <c r="U684" t="n">
        <v>0.77</v>
      </c>
      <c r="V684" t="n">
        <v>0.86</v>
      </c>
      <c r="W684" t="n">
        <v>1</v>
      </c>
      <c r="X684" t="n">
        <v>0.13</v>
      </c>
      <c r="Y684" t="n">
        <v>1</v>
      </c>
      <c r="Z684" t="n">
        <v>10</v>
      </c>
    </row>
    <row r="685">
      <c r="A685" t="n">
        <v>47</v>
      </c>
      <c r="B685" t="n">
        <v>145</v>
      </c>
      <c r="C685" t="inlineStr">
        <is>
          <t xml:space="preserve">CONCLUIDO	</t>
        </is>
      </c>
      <c r="D685" t="n">
        <v>9.4575</v>
      </c>
      <c r="E685" t="n">
        <v>10.57</v>
      </c>
      <c r="F685" t="n">
        <v>7.19</v>
      </c>
      <c r="G685" t="n">
        <v>53.95</v>
      </c>
      <c r="H685" t="n">
        <v>0.73</v>
      </c>
      <c r="I685" t="n">
        <v>8</v>
      </c>
      <c r="J685" t="n">
        <v>309.68</v>
      </c>
      <c r="K685" t="n">
        <v>61.2</v>
      </c>
      <c r="L685" t="n">
        <v>12.75</v>
      </c>
      <c r="M685" t="n">
        <v>6</v>
      </c>
      <c r="N685" t="n">
        <v>90.73999999999999</v>
      </c>
      <c r="O685" t="n">
        <v>38428.72</v>
      </c>
      <c r="P685" t="n">
        <v>108.45</v>
      </c>
      <c r="Q685" t="n">
        <v>605.84</v>
      </c>
      <c r="R685" t="n">
        <v>28.4</v>
      </c>
      <c r="S685" t="n">
        <v>21.88</v>
      </c>
      <c r="T685" t="n">
        <v>2235.11</v>
      </c>
      <c r="U685" t="n">
        <v>0.77</v>
      </c>
      <c r="V685" t="n">
        <v>0.86</v>
      </c>
      <c r="W685" t="n">
        <v>1</v>
      </c>
      <c r="X685" t="n">
        <v>0.14</v>
      </c>
      <c r="Y685" t="n">
        <v>1</v>
      </c>
      <c r="Z685" t="n">
        <v>10</v>
      </c>
    </row>
    <row r="686">
      <c r="A686" t="n">
        <v>48</v>
      </c>
      <c r="B686" t="n">
        <v>145</v>
      </c>
      <c r="C686" t="inlineStr">
        <is>
          <t xml:space="preserve">CONCLUIDO	</t>
        </is>
      </c>
      <c r="D686" t="n">
        <v>9.5261</v>
      </c>
      <c r="E686" t="n">
        <v>10.5</v>
      </c>
      <c r="F686" t="n">
        <v>7.17</v>
      </c>
      <c r="G686" t="n">
        <v>61.47</v>
      </c>
      <c r="H686" t="n">
        <v>0.75</v>
      </c>
      <c r="I686" t="n">
        <v>7</v>
      </c>
      <c r="J686" t="n">
        <v>310.23</v>
      </c>
      <c r="K686" t="n">
        <v>61.2</v>
      </c>
      <c r="L686" t="n">
        <v>13</v>
      </c>
      <c r="M686" t="n">
        <v>5</v>
      </c>
      <c r="N686" t="n">
        <v>91.03</v>
      </c>
      <c r="O686" t="n">
        <v>38495.87</v>
      </c>
      <c r="P686" t="n">
        <v>107.81</v>
      </c>
      <c r="Q686" t="n">
        <v>605.9400000000001</v>
      </c>
      <c r="R686" t="n">
        <v>27.78</v>
      </c>
      <c r="S686" t="n">
        <v>21.88</v>
      </c>
      <c r="T686" t="n">
        <v>1929.45</v>
      </c>
      <c r="U686" t="n">
        <v>0.79</v>
      </c>
      <c r="V686" t="n">
        <v>0.86</v>
      </c>
      <c r="W686" t="n">
        <v>1</v>
      </c>
      <c r="X686" t="n">
        <v>0.11</v>
      </c>
      <c r="Y686" t="n">
        <v>1</v>
      </c>
      <c r="Z686" t="n">
        <v>10</v>
      </c>
    </row>
    <row r="687">
      <c r="A687" t="n">
        <v>49</v>
      </c>
      <c r="B687" t="n">
        <v>145</v>
      </c>
      <c r="C687" t="inlineStr">
        <is>
          <t xml:space="preserve">CONCLUIDO	</t>
        </is>
      </c>
      <c r="D687" t="n">
        <v>9.525600000000001</v>
      </c>
      <c r="E687" t="n">
        <v>10.5</v>
      </c>
      <c r="F687" t="n">
        <v>7.17</v>
      </c>
      <c r="G687" t="n">
        <v>61.47</v>
      </c>
      <c r="H687" t="n">
        <v>0.76</v>
      </c>
      <c r="I687" t="n">
        <v>7</v>
      </c>
      <c r="J687" t="n">
        <v>310.77</v>
      </c>
      <c r="K687" t="n">
        <v>61.2</v>
      </c>
      <c r="L687" t="n">
        <v>13.25</v>
      </c>
      <c r="M687" t="n">
        <v>5</v>
      </c>
      <c r="N687" t="n">
        <v>91.33</v>
      </c>
      <c r="O687" t="n">
        <v>38563.14</v>
      </c>
      <c r="P687" t="n">
        <v>107.69</v>
      </c>
      <c r="Q687" t="n">
        <v>605.87</v>
      </c>
      <c r="R687" t="n">
        <v>27.74</v>
      </c>
      <c r="S687" t="n">
        <v>21.88</v>
      </c>
      <c r="T687" t="n">
        <v>1909.4</v>
      </c>
      <c r="U687" t="n">
        <v>0.79</v>
      </c>
      <c r="V687" t="n">
        <v>0.86</v>
      </c>
      <c r="W687" t="n">
        <v>1</v>
      </c>
      <c r="X687" t="n">
        <v>0.11</v>
      </c>
      <c r="Y687" t="n">
        <v>1</v>
      </c>
      <c r="Z687" t="n">
        <v>10</v>
      </c>
    </row>
    <row r="688">
      <c r="A688" t="n">
        <v>50</v>
      </c>
      <c r="B688" t="n">
        <v>145</v>
      </c>
      <c r="C688" t="inlineStr">
        <is>
          <t xml:space="preserve">CONCLUIDO	</t>
        </is>
      </c>
      <c r="D688" t="n">
        <v>9.515499999999999</v>
      </c>
      <c r="E688" t="n">
        <v>10.51</v>
      </c>
      <c r="F688" t="n">
        <v>7.18</v>
      </c>
      <c r="G688" t="n">
        <v>61.57</v>
      </c>
      <c r="H688" t="n">
        <v>0.77</v>
      </c>
      <c r="I688" t="n">
        <v>7</v>
      </c>
      <c r="J688" t="n">
        <v>311.32</v>
      </c>
      <c r="K688" t="n">
        <v>61.2</v>
      </c>
      <c r="L688" t="n">
        <v>13.5</v>
      </c>
      <c r="M688" t="n">
        <v>5</v>
      </c>
      <c r="N688" t="n">
        <v>91.62</v>
      </c>
      <c r="O688" t="n">
        <v>38630.55</v>
      </c>
      <c r="P688" t="n">
        <v>108.32</v>
      </c>
      <c r="Q688" t="n">
        <v>605.86</v>
      </c>
      <c r="R688" t="n">
        <v>28.11</v>
      </c>
      <c r="S688" t="n">
        <v>21.88</v>
      </c>
      <c r="T688" t="n">
        <v>2095.56</v>
      </c>
      <c r="U688" t="n">
        <v>0.78</v>
      </c>
      <c r="V688" t="n">
        <v>0.86</v>
      </c>
      <c r="W688" t="n">
        <v>1</v>
      </c>
      <c r="X688" t="n">
        <v>0.12</v>
      </c>
      <c r="Y688" t="n">
        <v>1</v>
      </c>
      <c r="Z688" t="n">
        <v>10</v>
      </c>
    </row>
    <row r="689">
      <c r="A689" t="n">
        <v>51</v>
      </c>
      <c r="B689" t="n">
        <v>145</v>
      </c>
      <c r="C689" t="inlineStr">
        <is>
          <t xml:space="preserve">CONCLUIDO	</t>
        </is>
      </c>
      <c r="D689" t="n">
        <v>9.514699999999999</v>
      </c>
      <c r="E689" t="n">
        <v>10.51</v>
      </c>
      <c r="F689" t="n">
        <v>7.18</v>
      </c>
      <c r="G689" t="n">
        <v>61.57</v>
      </c>
      <c r="H689" t="n">
        <v>0.79</v>
      </c>
      <c r="I689" t="n">
        <v>7</v>
      </c>
      <c r="J689" t="n">
        <v>311.87</v>
      </c>
      <c r="K689" t="n">
        <v>61.2</v>
      </c>
      <c r="L689" t="n">
        <v>13.75</v>
      </c>
      <c r="M689" t="n">
        <v>5</v>
      </c>
      <c r="N689" t="n">
        <v>91.92</v>
      </c>
      <c r="O689" t="n">
        <v>38698.21</v>
      </c>
      <c r="P689" t="n">
        <v>108.43</v>
      </c>
      <c r="Q689" t="n">
        <v>605.84</v>
      </c>
      <c r="R689" t="n">
        <v>28.21</v>
      </c>
      <c r="S689" t="n">
        <v>21.88</v>
      </c>
      <c r="T689" t="n">
        <v>2148.93</v>
      </c>
      <c r="U689" t="n">
        <v>0.78</v>
      </c>
      <c r="V689" t="n">
        <v>0.86</v>
      </c>
      <c r="W689" t="n">
        <v>1</v>
      </c>
      <c r="X689" t="n">
        <v>0.13</v>
      </c>
      <c r="Y689" t="n">
        <v>1</v>
      </c>
      <c r="Z689" t="n">
        <v>10</v>
      </c>
    </row>
    <row r="690">
      <c r="A690" t="n">
        <v>52</v>
      </c>
      <c r="B690" t="n">
        <v>145</v>
      </c>
      <c r="C690" t="inlineStr">
        <is>
          <t xml:space="preserve">CONCLUIDO	</t>
        </is>
      </c>
      <c r="D690" t="n">
        <v>9.5258</v>
      </c>
      <c r="E690" t="n">
        <v>10.5</v>
      </c>
      <c r="F690" t="n">
        <v>7.17</v>
      </c>
      <c r="G690" t="n">
        <v>61.47</v>
      </c>
      <c r="H690" t="n">
        <v>0.8</v>
      </c>
      <c r="I690" t="n">
        <v>7</v>
      </c>
      <c r="J690" t="n">
        <v>312.42</v>
      </c>
      <c r="K690" t="n">
        <v>61.2</v>
      </c>
      <c r="L690" t="n">
        <v>14</v>
      </c>
      <c r="M690" t="n">
        <v>5</v>
      </c>
      <c r="N690" t="n">
        <v>92.22</v>
      </c>
      <c r="O690" t="n">
        <v>38765.89</v>
      </c>
      <c r="P690" t="n">
        <v>107.65</v>
      </c>
      <c r="Q690" t="n">
        <v>605.84</v>
      </c>
      <c r="R690" t="n">
        <v>27.75</v>
      </c>
      <c r="S690" t="n">
        <v>21.88</v>
      </c>
      <c r="T690" t="n">
        <v>1914.68</v>
      </c>
      <c r="U690" t="n">
        <v>0.79</v>
      </c>
      <c r="V690" t="n">
        <v>0.86</v>
      </c>
      <c r="W690" t="n">
        <v>1</v>
      </c>
      <c r="X690" t="n">
        <v>0.11</v>
      </c>
      <c r="Y690" t="n">
        <v>1</v>
      </c>
      <c r="Z690" t="n">
        <v>10</v>
      </c>
    </row>
    <row r="691">
      <c r="A691" t="n">
        <v>53</v>
      </c>
      <c r="B691" t="n">
        <v>145</v>
      </c>
      <c r="C691" t="inlineStr">
        <is>
          <t xml:space="preserve">CONCLUIDO	</t>
        </is>
      </c>
      <c r="D691" t="n">
        <v>9.5205</v>
      </c>
      <c r="E691" t="n">
        <v>10.5</v>
      </c>
      <c r="F691" t="n">
        <v>7.18</v>
      </c>
      <c r="G691" t="n">
        <v>61.52</v>
      </c>
      <c r="H691" t="n">
        <v>0.8100000000000001</v>
      </c>
      <c r="I691" t="n">
        <v>7</v>
      </c>
      <c r="J691" t="n">
        <v>312.97</v>
      </c>
      <c r="K691" t="n">
        <v>61.2</v>
      </c>
      <c r="L691" t="n">
        <v>14.25</v>
      </c>
      <c r="M691" t="n">
        <v>5</v>
      </c>
      <c r="N691" t="n">
        <v>92.52</v>
      </c>
      <c r="O691" t="n">
        <v>38833.69</v>
      </c>
      <c r="P691" t="n">
        <v>107.13</v>
      </c>
      <c r="Q691" t="n">
        <v>605.84</v>
      </c>
      <c r="R691" t="n">
        <v>27.87</v>
      </c>
      <c r="S691" t="n">
        <v>21.88</v>
      </c>
      <c r="T691" t="n">
        <v>1977.28</v>
      </c>
      <c r="U691" t="n">
        <v>0.79</v>
      </c>
      <c r="V691" t="n">
        <v>0.86</v>
      </c>
      <c r="W691" t="n">
        <v>1</v>
      </c>
      <c r="X691" t="n">
        <v>0.12</v>
      </c>
      <c r="Y691" t="n">
        <v>1</v>
      </c>
      <c r="Z691" t="n">
        <v>10</v>
      </c>
    </row>
    <row r="692">
      <c r="A692" t="n">
        <v>54</v>
      </c>
      <c r="B692" t="n">
        <v>145</v>
      </c>
      <c r="C692" t="inlineStr">
        <is>
          <t xml:space="preserve">CONCLUIDO	</t>
        </is>
      </c>
      <c r="D692" t="n">
        <v>9.512499999999999</v>
      </c>
      <c r="E692" t="n">
        <v>10.51</v>
      </c>
      <c r="F692" t="n">
        <v>7.19</v>
      </c>
      <c r="G692" t="n">
        <v>61.6</v>
      </c>
      <c r="H692" t="n">
        <v>0.82</v>
      </c>
      <c r="I692" t="n">
        <v>7</v>
      </c>
      <c r="J692" t="n">
        <v>313.52</v>
      </c>
      <c r="K692" t="n">
        <v>61.2</v>
      </c>
      <c r="L692" t="n">
        <v>14.5</v>
      </c>
      <c r="M692" t="n">
        <v>5</v>
      </c>
      <c r="N692" t="n">
        <v>92.81999999999999</v>
      </c>
      <c r="O692" t="n">
        <v>38901.63</v>
      </c>
      <c r="P692" t="n">
        <v>106.69</v>
      </c>
      <c r="Q692" t="n">
        <v>605.85</v>
      </c>
      <c r="R692" t="n">
        <v>28.2</v>
      </c>
      <c r="S692" t="n">
        <v>21.88</v>
      </c>
      <c r="T692" t="n">
        <v>2143.02</v>
      </c>
      <c r="U692" t="n">
        <v>0.78</v>
      </c>
      <c r="V692" t="n">
        <v>0.86</v>
      </c>
      <c r="W692" t="n">
        <v>1</v>
      </c>
      <c r="X692" t="n">
        <v>0.13</v>
      </c>
      <c r="Y692" t="n">
        <v>1</v>
      </c>
      <c r="Z692" t="n">
        <v>10</v>
      </c>
    </row>
    <row r="693">
      <c r="A693" t="n">
        <v>55</v>
      </c>
      <c r="B693" t="n">
        <v>145</v>
      </c>
      <c r="C693" t="inlineStr">
        <is>
          <t xml:space="preserve">CONCLUIDO	</t>
        </is>
      </c>
      <c r="D693" t="n">
        <v>9.5246</v>
      </c>
      <c r="E693" t="n">
        <v>10.5</v>
      </c>
      <c r="F693" t="n">
        <v>7.17</v>
      </c>
      <c r="G693" t="n">
        <v>61.48</v>
      </c>
      <c r="H693" t="n">
        <v>0.84</v>
      </c>
      <c r="I693" t="n">
        <v>7</v>
      </c>
      <c r="J693" t="n">
        <v>314.07</v>
      </c>
      <c r="K693" t="n">
        <v>61.2</v>
      </c>
      <c r="L693" t="n">
        <v>14.75</v>
      </c>
      <c r="M693" t="n">
        <v>5</v>
      </c>
      <c r="N693" t="n">
        <v>93.12</v>
      </c>
      <c r="O693" t="n">
        <v>38969.71</v>
      </c>
      <c r="P693" t="n">
        <v>105.89</v>
      </c>
      <c r="Q693" t="n">
        <v>605.84</v>
      </c>
      <c r="R693" t="n">
        <v>27.79</v>
      </c>
      <c r="S693" t="n">
        <v>21.88</v>
      </c>
      <c r="T693" t="n">
        <v>1937.67</v>
      </c>
      <c r="U693" t="n">
        <v>0.79</v>
      </c>
      <c r="V693" t="n">
        <v>0.86</v>
      </c>
      <c r="W693" t="n">
        <v>1</v>
      </c>
      <c r="X693" t="n">
        <v>0.12</v>
      </c>
      <c r="Y693" t="n">
        <v>1</v>
      </c>
      <c r="Z693" t="n">
        <v>10</v>
      </c>
    </row>
    <row r="694">
      <c r="A694" t="n">
        <v>56</v>
      </c>
      <c r="B694" t="n">
        <v>145</v>
      </c>
      <c r="C694" t="inlineStr">
        <is>
          <t xml:space="preserve">CONCLUIDO	</t>
        </is>
      </c>
      <c r="D694" t="n">
        <v>9.596399999999999</v>
      </c>
      <c r="E694" t="n">
        <v>10.42</v>
      </c>
      <c r="F694" t="n">
        <v>7.15</v>
      </c>
      <c r="G694" t="n">
        <v>71.48</v>
      </c>
      <c r="H694" t="n">
        <v>0.85</v>
      </c>
      <c r="I694" t="n">
        <v>6</v>
      </c>
      <c r="J694" t="n">
        <v>314.62</v>
      </c>
      <c r="K694" t="n">
        <v>61.2</v>
      </c>
      <c r="L694" t="n">
        <v>15</v>
      </c>
      <c r="M694" t="n">
        <v>4</v>
      </c>
      <c r="N694" t="n">
        <v>93.43000000000001</v>
      </c>
      <c r="O694" t="n">
        <v>39037.92</v>
      </c>
      <c r="P694" t="n">
        <v>104.56</v>
      </c>
      <c r="Q694" t="n">
        <v>605.84</v>
      </c>
      <c r="R694" t="n">
        <v>26.99</v>
      </c>
      <c r="S694" t="n">
        <v>21.88</v>
      </c>
      <c r="T694" t="n">
        <v>1541.98</v>
      </c>
      <c r="U694" t="n">
        <v>0.8100000000000001</v>
      </c>
      <c r="V694" t="n">
        <v>0.87</v>
      </c>
      <c r="W694" t="n">
        <v>1</v>
      </c>
      <c r="X694" t="n">
        <v>0.09</v>
      </c>
      <c r="Y694" t="n">
        <v>1</v>
      </c>
      <c r="Z694" t="n">
        <v>10</v>
      </c>
    </row>
    <row r="695">
      <c r="A695" t="n">
        <v>57</v>
      </c>
      <c r="B695" t="n">
        <v>145</v>
      </c>
      <c r="C695" t="inlineStr">
        <is>
          <t xml:space="preserve">CONCLUIDO	</t>
        </is>
      </c>
      <c r="D695" t="n">
        <v>9.5921</v>
      </c>
      <c r="E695" t="n">
        <v>10.43</v>
      </c>
      <c r="F695" t="n">
        <v>7.15</v>
      </c>
      <c r="G695" t="n">
        <v>71.53</v>
      </c>
      <c r="H695" t="n">
        <v>0.86</v>
      </c>
      <c r="I695" t="n">
        <v>6</v>
      </c>
      <c r="J695" t="n">
        <v>315.18</v>
      </c>
      <c r="K695" t="n">
        <v>61.2</v>
      </c>
      <c r="L695" t="n">
        <v>15.25</v>
      </c>
      <c r="M695" t="n">
        <v>4</v>
      </c>
      <c r="N695" t="n">
        <v>93.73</v>
      </c>
      <c r="O695" t="n">
        <v>39106.27</v>
      </c>
      <c r="P695" t="n">
        <v>104.52</v>
      </c>
      <c r="Q695" t="n">
        <v>605.84</v>
      </c>
      <c r="R695" t="n">
        <v>27.07</v>
      </c>
      <c r="S695" t="n">
        <v>21.88</v>
      </c>
      <c r="T695" t="n">
        <v>1583.57</v>
      </c>
      <c r="U695" t="n">
        <v>0.8100000000000001</v>
      </c>
      <c r="V695" t="n">
        <v>0.86</v>
      </c>
      <c r="W695" t="n">
        <v>1</v>
      </c>
      <c r="X695" t="n">
        <v>0.1</v>
      </c>
      <c r="Y695" t="n">
        <v>1</v>
      </c>
      <c r="Z695" t="n">
        <v>10</v>
      </c>
    </row>
    <row r="696">
      <c r="A696" t="n">
        <v>58</v>
      </c>
      <c r="B696" t="n">
        <v>145</v>
      </c>
      <c r="C696" t="inlineStr">
        <is>
          <t xml:space="preserve">CONCLUIDO	</t>
        </is>
      </c>
      <c r="D696" t="n">
        <v>9.582100000000001</v>
      </c>
      <c r="E696" t="n">
        <v>10.44</v>
      </c>
      <c r="F696" t="n">
        <v>7.16</v>
      </c>
      <c r="G696" t="n">
        <v>71.64</v>
      </c>
      <c r="H696" t="n">
        <v>0.87</v>
      </c>
      <c r="I696" t="n">
        <v>6</v>
      </c>
      <c r="J696" t="n">
        <v>315.73</v>
      </c>
      <c r="K696" t="n">
        <v>61.2</v>
      </c>
      <c r="L696" t="n">
        <v>15.5</v>
      </c>
      <c r="M696" t="n">
        <v>4</v>
      </c>
      <c r="N696" t="n">
        <v>94.03</v>
      </c>
      <c r="O696" t="n">
        <v>39174.75</v>
      </c>
      <c r="P696" t="n">
        <v>104.21</v>
      </c>
      <c r="Q696" t="n">
        <v>605.84</v>
      </c>
      <c r="R696" t="n">
        <v>27.44</v>
      </c>
      <c r="S696" t="n">
        <v>21.88</v>
      </c>
      <c r="T696" t="n">
        <v>1764.35</v>
      </c>
      <c r="U696" t="n">
        <v>0.8</v>
      </c>
      <c r="V696" t="n">
        <v>0.86</v>
      </c>
      <c r="W696" t="n">
        <v>1</v>
      </c>
      <c r="X696" t="n">
        <v>0.11</v>
      </c>
      <c r="Y696" t="n">
        <v>1</v>
      </c>
      <c r="Z696" t="n">
        <v>10</v>
      </c>
    </row>
    <row r="697">
      <c r="A697" t="n">
        <v>59</v>
      </c>
      <c r="B697" t="n">
        <v>145</v>
      </c>
      <c r="C697" t="inlineStr">
        <is>
          <t xml:space="preserve">CONCLUIDO	</t>
        </is>
      </c>
      <c r="D697" t="n">
        <v>9.5867</v>
      </c>
      <c r="E697" t="n">
        <v>10.43</v>
      </c>
      <c r="F697" t="n">
        <v>7.16</v>
      </c>
      <c r="G697" t="n">
        <v>71.59</v>
      </c>
      <c r="H697" t="n">
        <v>0.89</v>
      </c>
      <c r="I697" t="n">
        <v>6</v>
      </c>
      <c r="J697" t="n">
        <v>316.29</v>
      </c>
      <c r="K697" t="n">
        <v>61.2</v>
      </c>
      <c r="L697" t="n">
        <v>15.75</v>
      </c>
      <c r="M697" t="n">
        <v>3</v>
      </c>
      <c r="N697" t="n">
        <v>94.34</v>
      </c>
      <c r="O697" t="n">
        <v>39243.37</v>
      </c>
      <c r="P697" t="n">
        <v>103.57</v>
      </c>
      <c r="Q697" t="n">
        <v>605.84</v>
      </c>
      <c r="R697" t="n">
        <v>27.34</v>
      </c>
      <c r="S697" t="n">
        <v>21.88</v>
      </c>
      <c r="T697" t="n">
        <v>1717.57</v>
      </c>
      <c r="U697" t="n">
        <v>0.8</v>
      </c>
      <c r="V697" t="n">
        <v>0.86</v>
      </c>
      <c r="W697" t="n">
        <v>1</v>
      </c>
      <c r="X697" t="n">
        <v>0.1</v>
      </c>
      <c r="Y697" t="n">
        <v>1</v>
      </c>
      <c r="Z697" t="n">
        <v>10</v>
      </c>
    </row>
    <row r="698">
      <c r="A698" t="n">
        <v>60</v>
      </c>
      <c r="B698" t="n">
        <v>145</v>
      </c>
      <c r="C698" t="inlineStr">
        <is>
          <t xml:space="preserve">CONCLUIDO	</t>
        </is>
      </c>
      <c r="D698" t="n">
        <v>9.5946</v>
      </c>
      <c r="E698" t="n">
        <v>10.42</v>
      </c>
      <c r="F698" t="n">
        <v>7.15</v>
      </c>
      <c r="G698" t="n">
        <v>71.5</v>
      </c>
      <c r="H698" t="n">
        <v>0.9</v>
      </c>
      <c r="I698" t="n">
        <v>6</v>
      </c>
      <c r="J698" t="n">
        <v>316.85</v>
      </c>
      <c r="K698" t="n">
        <v>61.2</v>
      </c>
      <c r="L698" t="n">
        <v>16</v>
      </c>
      <c r="M698" t="n">
        <v>3</v>
      </c>
      <c r="N698" t="n">
        <v>94.65000000000001</v>
      </c>
      <c r="O698" t="n">
        <v>39312.13</v>
      </c>
      <c r="P698" t="n">
        <v>103.72</v>
      </c>
      <c r="Q698" t="n">
        <v>605.84</v>
      </c>
      <c r="R698" t="n">
        <v>26.99</v>
      </c>
      <c r="S698" t="n">
        <v>21.88</v>
      </c>
      <c r="T698" t="n">
        <v>1544.14</v>
      </c>
      <c r="U698" t="n">
        <v>0.8100000000000001</v>
      </c>
      <c r="V698" t="n">
        <v>0.87</v>
      </c>
      <c r="W698" t="n">
        <v>1</v>
      </c>
      <c r="X698" t="n">
        <v>0.09</v>
      </c>
      <c r="Y698" t="n">
        <v>1</v>
      </c>
      <c r="Z698" t="n">
        <v>10</v>
      </c>
    </row>
    <row r="699">
      <c r="A699" t="n">
        <v>61</v>
      </c>
      <c r="B699" t="n">
        <v>145</v>
      </c>
      <c r="C699" t="inlineStr">
        <is>
          <t xml:space="preserve">CONCLUIDO	</t>
        </is>
      </c>
      <c r="D699" t="n">
        <v>9.5928</v>
      </c>
      <c r="E699" t="n">
        <v>10.42</v>
      </c>
      <c r="F699" t="n">
        <v>7.15</v>
      </c>
      <c r="G699" t="n">
        <v>71.52</v>
      </c>
      <c r="H699" t="n">
        <v>0.91</v>
      </c>
      <c r="I699" t="n">
        <v>6</v>
      </c>
      <c r="J699" t="n">
        <v>317.41</v>
      </c>
      <c r="K699" t="n">
        <v>61.2</v>
      </c>
      <c r="L699" t="n">
        <v>16.25</v>
      </c>
      <c r="M699" t="n">
        <v>3</v>
      </c>
      <c r="N699" t="n">
        <v>94.95999999999999</v>
      </c>
      <c r="O699" t="n">
        <v>39381.03</v>
      </c>
      <c r="P699" t="n">
        <v>103.49</v>
      </c>
      <c r="Q699" t="n">
        <v>605.84</v>
      </c>
      <c r="R699" t="n">
        <v>27.12</v>
      </c>
      <c r="S699" t="n">
        <v>21.88</v>
      </c>
      <c r="T699" t="n">
        <v>1608.5</v>
      </c>
      <c r="U699" t="n">
        <v>0.8100000000000001</v>
      </c>
      <c r="V699" t="n">
        <v>0.86</v>
      </c>
      <c r="W699" t="n">
        <v>1</v>
      </c>
      <c r="X699" t="n">
        <v>0.09</v>
      </c>
      <c r="Y699" t="n">
        <v>1</v>
      </c>
      <c r="Z699" t="n">
        <v>10</v>
      </c>
    </row>
    <row r="700">
      <c r="A700" t="n">
        <v>62</v>
      </c>
      <c r="B700" t="n">
        <v>145</v>
      </c>
      <c r="C700" t="inlineStr">
        <is>
          <t xml:space="preserve">CONCLUIDO	</t>
        </is>
      </c>
      <c r="D700" t="n">
        <v>9.5852</v>
      </c>
      <c r="E700" t="n">
        <v>10.43</v>
      </c>
      <c r="F700" t="n">
        <v>7.16</v>
      </c>
      <c r="G700" t="n">
        <v>71.59999999999999</v>
      </c>
      <c r="H700" t="n">
        <v>0.92</v>
      </c>
      <c r="I700" t="n">
        <v>6</v>
      </c>
      <c r="J700" t="n">
        <v>317.97</v>
      </c>
      <c r="K700" t="n">
        <v>61.2</v>
      </c>
      <c r="L700" t="n">
        <v>16.5</v>
      </c>
      <c r="M700" t="n">
        <v>2</v>
      </c>
      <c r="N700" t="n">
        <v>95.27</v>
      </c>
      <c r="O700" t="n">
        <v>39450.07</v>
      </c>
      <c r="P700" t="n">
        <v>103.52</v>
      </c>
      <c r="Q700" t="n">
        <v>605.84</v>
      </c>
      <c r="R700" t="n">
        <v>27.2</v>
      </c>
      <c r="S700" t="n">
        <v>21.88</v>
      </c>
      <c r="T700" t="n">
        <v>1646.82</v>
      </c>
      <c r="U700" t="n">
        <v>0.8</v>
      </c>
      <c r="V700" t="n">
        <v>0.86</v>
      </c>
      <c r="W700" t="n">
        <v>1</v>
      </c>
      <c r="X700" t="n">
        <v>0.1</v>
      </c>
      <c r="Y700" t="n">
        <v>1</v>
      </c>
      <c r="Z700" t="n">
        <v>10</v>
      </c>
    </row>
    <row r="701">
      <c r="A701" t="n">
        <v>63</v>
      </c>
      <c r="B701" t="n">
        <v>145</v>
      </c>
      <c r="C701" t="inlineStr">
        <is>
          <t xml:space="preserve">CONCLUIDO	</t>
        </is>
      </c>
      <c r="D701" t="n">
        <v>9.586499999999999</v>
      </c>
      <c r="E701" t="n">
        <v>10.43</v>
      </c>
      <c r="F701" t="n">
        <v>7.16</v>
      </c>
      <c r="G701" t="n">
        <v>71.59</v>
      </c>
      <c r="H701" t="n">
        <v>0.9399999999999999</v>
      </c>
      <c r="I701" t="n">
        <v>6</v>
      </c>
      <c r="J701" t="n">
        <v>318.53</v>
      </c>
      <c r="K701" t="n">
        <v>61.2</v>
      </c>
      <c r="L701" t="n">
        <v>16.75</v>
      </c>
      <c r="M701" t="n">
        <v>2</v>
      </c>
      <c r="N701" t="n">
        <v>95.58</v>
      </c>
      <c r="O701" t="n">
        <v>39519.26</v>
      </c>
      <c r="P701" t="n">
        <v>103.34</v>
      </c>
      <c r="Q701" t="n">
        <v>605.84</v>
      </c>
      <c r="R701" t="n">
        <v>27.21</v>
      </c>
      <c r="S701" t="n">
        <v>21.88</v>
      </c>
      <c r="T701" t="n">
        <v>1653.04</v>
      </c>
      <c r="U701" t="n">
        <v>0.8</v>
      </c>
      <c r="V701" t="n">
        <v>0.86</v>
      </c>
      <c r="W701" t="n">
        <v>1</v>
      </c>
      <c r="X701" t="n">
        <v>0.1</v>
      </c>
      <c r="Y701" t="n">
        <v>1</v>
      </c>
      <c r="Z701" t="n">
        <v>10</v>
      </c>
    </row>
    <row r="702">
      <c r="A702" t="n">
        <v>64</v>
      </c>
      <c r="B702" t="n">
        <v>145</v>
      </c>
      <c r="C702" t="inlineStr">
        <is>
          <t xml:space="preserve">CONCLUIDO	</t>
        </is>
      </c>
      <c r="D702" t="n">
        <v>9.593299999999999</v>
      </c>
      <c r="E702" t="n">
        <v>10.42</v>
      </c>
      <c r="F702" t="n">
        <v>7.15</v>
      </c>
      <c r="G702" t="n">
        <v>71.51000000000001</v>
      </c>
      <c r="H702" t="n">
        <v>0.95</v>
      </c>
      <c r="I702" t="n">
        <v>6</v>
      </c>
      <c r="J702" t="n">
        <v>319.09</v>
      </c>
      <c r="K702" t="n">
        <v>61.2</v>
      </c>
      <c r="L702" t="n">
        <v>17</v>
      </c>
      <c r="M702" t="n">
        <v>2</v>
      </c>
      <c r="N702" t="n">
        <v>95.89</v>
      </c>
      <c r="O702" t="n">
        <v>39588.58</v>
      </c>
      <c r="P702" t="n">
        <v>102.91</v>
      </c>
      <c r="Q702" t="n">
        <v>605.84</v>
      </c>
      <c r="R702" t="n">
        <v>27.05</v>
      </c>
      <c r="S702" t="n">
        <v>21.88</v>
      </c>
      <c r="T702" t="n">
        <v>1571.67</v>
      </c>
      <c r="U702" t="n">
        <v>0.8100000000000001</v>
      </c>
      <c r="V702" t="n">
        <v>0.86</v>
      </c>
      <c r="W702" t="n">
        <v>1</v>
      </c>
      <c r="X702" t="n">
        <v>0.09</v>
      </c>
      <c r="Y702" t="n">
        <v>1</v>
      </c>
      <c r="Z702" t="n">
        <v>10</v>
      </c>
    </row>
    <row r="703">
      <c r="A703" t="n">
        <v>65</v>
      </c>
      <c r="B703" t="n">
        <v>145</v>
      </c>
      <c r="C703" t="inlineStr">
        <is>
          <t xml:space="preserve">CONCLUIDO	</t>
        </is>
      </c>
      <c r="D703" t="n">
        <v>9.585699999999999</v>
      </c>
      <c r="E703" t="n">
        <v>10.43</v>
      </c>
      <c r="F703" t="n">
        <v>7.16</v>
      </c>
      <c r="G703" t="n">
        <v>71.59999999999999</v>
      </c>
      <c r="H703" t="n">
        <v>0.96</v>
      </c>
      <c r="I703" t="n">
        <v>6</v>
      </c>
      <c r="J703" t="n">
        <v>319.65</v>
      </c>
      <c r="K703" t="n">
        <v>61.2</v>
      </c>
      <c r="L703" t="n">
        <v>17.25</v>
      </c>
      <c r="M703" t="n">
        <v>1</v>
      </c>
      <c r="N703" t="n">
        <v>96.2</v>
      </c>
      <c r="O703" t="n">
        <v>39658.05</v>
      </c>
      <c r="P703" t="n">
        <v>102.6</v>
      </c>
      <c r="Q703" t="n">
        <v>605.84</v>
      </c>
      <c r="R703" t="n">
        <v>27.15</v>
      </c>
      <c r="S703" t="n">
        <v>21.88</v>
      </c>
      <c r="T703" t="n">
        <v>1622.48</v>
      </c>
      <c r="U703" t="n">
        <v>0.8100000000000001</v>
      </c>
      <c r="V703" t="n">
        <v>0.86</v>
      </c>
      <c r="W703" t="n">
        <v>1</v>
      </c>
      <c r="X703" t="n">
        <v>0.1</v>
      </c>
      <c r="Y703" t="n">
        <v>1</v>
      </c>
      <c r="Z703" t="n">
        <v>10</v>
      </c>
    </row>
    <row r="704">
      <c r="A704" t="n">
        <v>66</v>
      </c>
      <c r="B704" t="n">
        <v>145</v>
      </c>
      <c r="C704" t="inlineStr">
        <is>
          <t xml:space="preserve">CONCLUIDO	</t>
        </is>
      </c>
      <c r="D704" t="n">
        <v>9.5913</v>
      </c>
      <c r="E704" t="n">
        <v>10.43</v>
      </c>
      <c r="F704" t="n">
        <v>7.15</v>
      </c>
      <c r="G704" t="n">
        <v>71.54000000000001</v>
      </c>
      <c r="H704" t="n">
        <v>0.97</v>
      </c>
      <c r="I704" t="n">
        <v>6</v>
      </c>
      <c r="J704" t="n">
        <v>320.22</v>
      </c>
      <c r="K704" t="n">
        <v>61.2</v>
      </c>
      <c r="L704" t="n">
        <v>17.5</v>
      </c>
      <c r="M704" t="n">
        <v>1</v>
      </c>
      <c r="N704" t="n">
        <v>96.52</v>
      </c>
      <c r="O704" t="n">
        <v>39727.66</v>
      </c>
      <c r="P704" t="n">
        <v>102.13</v>
      </c>
      <c r="Q704" t="n">
        <v>605.84</v>
      </c>
      <c r="R704" t="n">
        <v>27.02</v>
      </c>
      <c r="S704" t="n">
        <v>21.88</v>
      </c>
      <c r="T704" t="n">
        <v>1554.39</v>
      </c>
      <c r="U704" t="n">
        <v>0.8100000000000001</v>
      </c>
      <c r="V704" t="n">
        <v>0.86</v>
      </c>
      <c r="W704" t="n">
        <v>1</v>
      </c>
      <c r="X704" t="n">
        <v>0.1</v>
      </c>
      <c r="Y704" t="n">
        <v>1</v>
      </c>
      <c r="Z704" t="n">
        <v>10</v>
      </c>
    </row>
    <row r="705">
      <c r="A705" t="n">
        <v>67</v>
      </c>
      <c r="B705" t="n">
        <v>145</v>
      </c>
      <c r="C705" t="inlineStr">
        <is>
          <t xml:space="preserve">CONCLUIDO	</t>
        </is>
      </c>
      <c r="D705" t="n">
        <v>9.5916</v>
      </c>
      <c r="E705" t="n">
        <v>10.43</v>
      </c>
      <c r="F705" t="n">
        <v>7.15</v>
      </c>
      <c r="G705" t="n">
        <v>71.53</v>
      </c>
      <c r="H705" t="n">
        <v>0.99</v>
      </c>
      <c r="I705" t="n">
        <v>6</v>
      </c>
      <c r="J705" t="n">
        <v>320.78</v>
      </c>
      <c r="K705" t="n">
        <v>61.2</v>
      </c>
      <c r="L705" t="n">
        <v>17.75</v>
      </c>
      <c r="M705" t="n">
        <v>1</v>
      </c>
      <c r="N705" t="n">
        <v>96.83</v>
      </c>
      <c r="O705" t="n">
        <v>39797.41</v>
      </c>
      <c r="P705" t="n">
        <v>102.36</v>
      </c>
      <c r="Q705" t="n">
        <v>605.84</v>
      </c>
      <c r="R705" t="n">
        <v>27.03</v>
      </c>
      <c r="S705" t="n">
        <v>21.88</v>
      </c>
      <c r="T705" t="n">
        <v>1563.4</v>
      </c>
      <c r="U705" t="n">
        <v>0.8100000000000001</v>
      </c>
      <c r="V705" t="n">
        <v>0.86</v>
      </c>
      <c r="W705" t="n">
        <v>1</v>
      </c>
      <c r="X705" t="n">
        <v>0.1</v>
      </c>
      <c r="Y705" t="n">
        <v>1</v>
      </c>
      <c r="Z705" t="n">
        <v>10</v>
      </c>
    </row>
    <row r="706">
      <c r="A706" t="n">
        <v>68</v>
      </c>
      <c r="B706" t="n">
        <v>145</v>
      </c>
      <c r="C706" t="inlineStr">
        <is>
          <t xml:space="preserve">CONCLUIDO	</t>
        </is>
      </c>
      <c r="D706" t="n">
        <v>9.5923</v>
      </c>
      <c r="E706" t="n">
        <v>10.42</v>
      </c>
      <c r="F706" t="n">
        <v>7.15</v>
      </c>
      <c r="G706" t="n">
        <v>71.53</v>
      </c>
      <c r="H706" t="n">
        <v>1</v>
      </c>
      <c r="I706" t="n">
        <v>6</v>
      </c>
      <c r="J706" t="n">
        <v>321.35</v>
      </c>
      <c r="K706" t="n">
        <v>61.2</v>
      </c>
      <c r="L706" t="n">
        <v>18</v>
      </c>
      <c r="M706" t="n">
        <v>1</v>
      </c>
      <c r="N706" t="n">
        <v>97.15000000000001</v>
      </c>
      <c r="O706" t="n">
        <v>39867.32</v>
      </c>
      <c r="P706" t="n">
        <v>102.64</v>
      </c>
      <c r="Q706" t="n">
        <v>605.86</v>
      </c>
      <c r="R706" t="n">
        <v>27.04</v>
      </c>
      <c r="S706" t="n">
        <v>21.88</v>
      </c>
      <c r="T706" t="n">
        <v>1568.96</v>
      </c>
      <c r="U706" t="n">
        <v>0.8100000000000001</v>
      </c>
      <c r="V706" t="n">
        <v>0.86</v>
      </c>
      <c r="W706" t="n">
        <v>1</v>
      </c>
      <c r="X706" t="n">
        <v>0.09</v>
      </c>
      <c r="Y706" t="n">
        <v>1</v>
      </c>
      <c r="Z706" t="n">
        <v>10</v>
      </c>
    </row>
    <row r="707">
      <c r="A707" t="n">
        <v>69</v>
      </c>
      <c r="B707" t="n">
        <v>145</v>
      </c>
      <c r="C707" t="inlineStr">
        <is>
          <t xml:space="preserve">CONCLUIDO	</t>
        </is>
      </c>
      <c r="D707" t="n">
        <v>9.5877</v>
      </c>
      <c r="E707" t="n">
        <v>10.43</v>
      </c>
      <c r="F707" t="n">
        <v>7.16</v>
      </c>
      <c r="G707" t="n">
        <v>71.58</v>
      </c>
      <c r="H707" t="n">
        <v>1.01</v>
      </c>
      <c r="I707" t="n">
        <v>6</v>
      </c>
      <c r="J707" t="n">
        <v>321.92</v>
      </c>
      <c r="K707" t="n">
        <v>61.2</v>
      </c>
      <c r="L707" t="n">
        <v>18.25</v>
      </c>
      <c r="M707" t="n">
        <v>1</v>
      </c>
      <c r="N707" t="n">
        <v>97.47</v>
      </c>
      <c r="O707" t="n">
        <v>39937.36</v>
      </c>
      <c r="P707" t="n">
        <v>102.54</v>
      </c>
      <c r="Q707" t="n">
        <v>605.84</v>
      </c>
      <c r="R707" t="n">
        <v>27.15</v>
      </c>
      <c r="S707" t="n">
        <v>21.88</v>
      </c>
      <c r="T707" t="n">
        <v>1621.76</v>
      </c>
      <c r="U707" t="n">
        <v>0.8100000000000001</v>
      </c>
      <c r="V707" t="n">
        <v>0.86</v>
      </c>
      <c r="W707" t="n">
        <v>1</v>
      </c>
      <c r="X707" t="n">
        <v>0.1</v>
      </c>
      <c r="Y707" t="n">
        <v>1</v>
      </c>
      <c r="Z707" t="n">
        <v>10</v>
      </c>
    </row>
    <row r="708">
      <c r="A708" t="n">
        <v>70</v>
      </c>
      <c r="B708" t="n">
        <v>145</v>
      </c>
      <c r="C708" t="inlineStr">
        <is>
          <t xml:space="preserve">CONCLUIDO	</t>
        </is>
      </c>
      <c r="D708" t="n">
        <v>9.583399999999999</v>
      </c>
      <c r="E708" t="n">
        <v>10.43</v>
      </c>
      <c r="F708" t="n">
        <v>7.16</v>
      </c>
      <c r="G708" t="n">
        <v>71.62</v>
      </c>
      <c r="H708" t="n">
        <v>1.02</v>
      </c>
      <c r="I708" t="n">
        <v>6</v>
      </c>
      <c r="J708" t="n">
        <v>322.49</v>
      </c>
      <c r="K708" t="n">
        <v>61.2</v>
      </c>
      <c r="L708" t="n">
        <v>18.5</v>
      </c>
      <c r="M708" t="n">
        <v>1</v>
      </c>
      <c r="N708" t="n">
        <v>97.79000000000001</v>
      </c>
      <c r="O708" t="n">
        <v>40007.56</v>
      </c>
      <c r="P708" t="n">
        <v>102.57</v>
      </c>
      <c r="Q708" t="n">
        <v>605.84</v>
      </c>
      <c r="R708" t="n">
        <v>27.26</v>
      </c>
      <c r="S708" t="n">
        <v>21.88</v>
      </c>
      <c r="T708" t="n">
        <v>1678.33</v>
      </c>
      <c r="U708" t="n">
        <v>0.8</v>
      </c>
      <c r="V708" t="n">
        <v>0.86</v>
      </c>
      <c r="W708" t="n">
        <v>1</v>
      </c>
      <c r="X708" t="n">
        <v>0.1</v>
      </c>
      <c r="Y708" t="n">
        <v>1</v>
      </c>
      <c r="Z708" t="n">
        <v>10</v>
      </c>
    </row>
    <row r="709">
      <c r="A709" t="n">
        <v>71</v>
      </c>
      <c r="B709" t="n">
        <v>145</v>
      </c>
      <c r="C709" t="inlineStr">
        <is>
          <t xml:space="preserve">CONCLUIDO	</t>
        </is>
      </c>
      <c r="D709" t="n">
        <v>9.584899999999999</v>
      </c>
      <c r="E709" t="n">
        <v>10.43</v>
      </c>
      <c r="F709" t="n">
        <v>7.16</v>
      </c>
      <c r="G709" t="n">
        <v>71.61</v>
      </c>
      <c r="H709" t="n">
        <v>1.03</v>
      </c>
      <c r="I709" t="n">
        <v>6</v>
      </c>
      <c r="J709" t="n">
        <v>323.06</v>
      </c>
      <c r="K709" t="n">
        <v>61.2</v>
      </c>
      <c r="L709" t="n">
        <v>18.75</v>
      </c>
      <c r="M709" t="n">
        <v>0</v>
      </c>
      <c r="N709" t="n">
        <v>98.11</v>
      </c>
      <c r="O709" t="n">
        <v>40077.9</v>
      </c>
      <c r="P709" t="n">
        <v>102.58</v>
      </c>
      <c r="Q709" t="n">
        <v>605.84</v>
      </c>
      <c r="R709" t="n">
        <v>27.22</v>
      </c>
      <c r="S709" t="n">
        <v>21.88</v>
      </c>
      <c r="T709" t="n">
        <v>1658.03</v>
      </c>
      <c r="U709" t="n">
        <v>0.8</v>
      </c>
      <c r="V709" t="n">
        <v>0.86</v>
      </c>
      <c r="W709" t="n">
        <v>1</v>
      </c>
      <c r="X709" t="n">
        <v>0.1</v>
      </c>
      <c r="Y709" t="n">
        <v>1</v>
      </c>
      <c r="Z709" t="n">
        <v>10</v>
      </c>
    </row>
    <row r="710">
      <c r="A710" t="n">
        <v>0</v>
      </c>
      <c r="B710" t="n">
        <v>65</v>
      </c>
      <c r="C710" t="inlineStr">
        <is>
          <t xml:space="preserve">CONCLUIDO	</t>
        </is>
      </c>
      <c r="D710" t="n">
        <v>8.114100000000001</v>
      </c>
      <c r="E710" t="n">
        <v>12.32</v>
      </c>
      <c r="F710" t="n">
        <v>8.369999999999999</v>
      </c>
      <c r="G710" t="n">
        <v>7.73</v>
      </c>
      <c r="H710" t="n">
        <v>0.13</v>
      </c>
      <c r="I710" t="n">
        <v>65</v>
      </c>
      <c r="J710" t="n">
        <v>133.21</v>
      </c>
      <c r="K710" t="n">
        <v>46.47</v>
      </c>
      <c r="L710" t="n">
        <v>1</v>
      </c>
      <c r="M710" t="n">
        <v>63</v>
      </c>
      <c r="N710" t="n">
        <v>20.75</v>
      </c>
      <c r="O710" t="n">
        <v>16663.42</v>
      </c>
      <c r="P710" t="n">
        <v>88.92</v>
      </c>
      <c r="Q710" t="n">
        <v>605.98</v>
      </c>
      <c r="R710" t="n">
        <v>64.79000000000001</v>
      </c>
      <c r="S710" t="n">
        <v>21.88</v>
      </c>
      <c r="T710" t="n">
        <v>20148.38</v>
      </c>
      <c r="U710" t="n">
        <v>0.34</v>
      </c>
      <c r="V710" t="n">
        <v>0.74</v>
      </c>
      <c r="W710" t="n">
        <v>1.11</v>
      </c>
      <c r="X710" t="n">
        <v>1.32</v>
      </c>
      <c r="Y710" t="n">
        <v>1</v>
      </c>
      <c r="Z710" t="n">
        <v>10</v>
      </c>
    </row>
    <row r="711">
      <c r="A711" t="n">
        <v>1</v>
      </c>
      <c r="B711" t="n">
        <v>65</v>
      </c>
      <c r="C711" t="inlineStr">
        <is>
          <t xml:space="preserve">CONCLUIDO	</t>
        </is>
      </c>
      <c r="D711" t="n">
        <v>8.6159</v>
      </c>
      <c r="E711" t="n">
        <v>11.61</v>
      </c>
      <c r="F711" t="n">
        <v>8.06</v>
      </c>
      <c r="G711" t="n">
        <v>9.68</v>
      </c>
      <c r="H711" t="n">
        <v>0.17</v>
      </c>
      <c r="I711" t="n">
        <v>50</v>
      </c>
      <c r="J711" t="n">
        <v>133.55</v>
      </c>
      <c r="K711" t="n">
        <v>46.47</v>
      </c>
      <c r="L711" t="n">
        <v>1.25</v>
      </c>
      <c r="M711" t="n">
        <v>48</v>
      </c>
      <c r="N711" t="n">
        <v>20.83</v>
      </c>
      <c r="O711" t="n">
        <v>16704.7</v>
      </c>
      <c r="P711" t="n">
        <v>84.59999999999999</v>
      </c>
      <c r="Q711" t="n">
        <v>606.02</v>
      </c>
      <c r="R711" t="n">
        <v>55.56</v>
      </c>
      <c r="S711" t="n">
        <v>21.88</v>
      </c>
      <c r="T711" t="n">
        <v>15606.48</v>
      </c>
      <c r="U711" t="n">
        <v>0.39</v>
      </c>
      <c r="V711" t="n">
        <v>0.77</v>
      </c>
      <c r="W711" t="n">
        <v>1.07</v>
      </c>
      <c r="X711" t="n">
        <v>1.01</v>
      </c>
      <c r="Y711" t="n">
        <v>1</v>
      </c>
      <c r="Z711" t="n">
        <v>10</v>
      </c>
    </row>
    <row r="712">
      <c r="A712" t="n">
        <v>2</v>
      </c>
      <c r="B712" t="n">
        <v>65</v>
      </c>
      <c r="C712" t="inlineStr">
        <is>
          <t xml:space="preserve">CONCLUIDO	</t>
        </is>
      </c>
      <c r="D712" t="n">
        <v>8.9825</v>
      </c>
      <c r="E712" t="n">
        <v>11.13</v>
      </c>
      <c r="F712" t="n">
        <v>7.86</v>
      </c>
      <c r="G712" t="n">
        <v>11.8</v>
      </c>
      <c r="H712" t="n">
        <v>0.2</v>
      </c>
      <c r="I712" t="n">
        <v>40</v>
      </c>
      <c r="J712" t="n">
        <v>133.88</v>
      </c>
      <c r="K712" t="n">
        <v>46.47</v>
      </c>
      <c r="L712" t="n">
        <v>1.5</v>
      </c>
      <c r="M712" t="n">
        <v>38</v>
      </c>
      <c r="N712" t="n">
        <v>20.91</v>
      </c>
      <c r="O712" t="n">
        <v>16746.01</v>
      </c>
      <c r="P712" t="n">
        <v>81.39</v>
      </c>
      <c r="Q712" t="n">
        <v>605.9400000000001</v>
      </c>
      <c r="R712" t="n">
        <v>49.02</v>
      </c>
      <c r="S712" t="n">
        <v>21.88</v>
      </c>
      <c r="T712" t="n">
        <v>12388.17</v>
      </c>
      <c r="U712" t="n">
        <v>0.45</v>
      </c>
      <c r="V712" t="n">
        <v>0.79</v>
      </c>
      <c r="W712" t="n">
        <v>1.06</v>
      </c>
      <c r="X712" t="n">
        <v>0.8100000000000001</v>
      </c>
      <c r="Y712" t="n">
        <v>1</v>
      </c>
      <c r="Z712" t="n">
        <v>10</v>
      </c>
    </row>
    <row r="713">
      <c r="A713" t="n">
        <v>3</v>
      </c>
      <c r="B713" t="n">
        <v>65</v>
      </c>
      <c r="C713" t="inlineStr">
        <is>
          <t xml:space="preserve">CONCLUIDO	</t>
        </is>
      </c>
      <c r="D713" t="n">
        <v>9.2303</v>
      </c>
      <c r="E713" t="n">
        <v>10.83</v>
      </c>
      <c r="F713" t="n">
        <v>7.73</v>
      </c>
      <c r="G713" t="n">
        <v>13.64</v>
      </c>
      <c r="H713" t="n">
        <v>0.23</v>
      </c>
      <c r="I713" t="n">
        <v>34</v>
      </c>
      <c r="J713" t="n">
        <v>134.22</v>
      </c>
      <c r="K713" t="n">
        <v>46.47</v>
      </c>
      <c r="L713" t="n">
        <v>1.75</v>
      </c>
      <c r="M713" t="n">
        <v>32</v>
      </c>
      <c r="N713" t="n">
        <v>21</v>
      </c>
      <c r="O713" t="n">
        <v>16787.35</v>
      </c>
      <c r="P713" t="n">
        <v>79.02</v>
      </c>
      <c r="Q713" t="n">
        <v>606.0599999999999</v>
      </c>
      <c r="R713" t="n">
        <v>45.18</v>
      </c>
      <c r="S713" t="n">
        <v>21.88</v>
      </c>
      <c r="T713" t="n">
        <v>10495.7</v>
      </c>
      <c r="U713" t="n">
        <v>0.48</v>
      </c>
      <c r="V713" t="n">
        <v>0.8</v>
      </c>
      <c r="W713" t="n">
        <v>1.04</v>
      </c>
      <c r="X713" t="n">
        <v>0.67</v>
      </c>
      <c r="Y713" t="n">
        <v>1</v>
      </c>
      <c r="Z713" t="n">
        <v>10</v>
      </c>
    </row>
    <row r="714">
      <c r="A714" t="n">
        <v>4</v>
      </c>
      <c r="B714" t="n">
        <v>65</v>
      </c>
      <c r="C714" t="inlineStr">
        <is>
          <t xml:space="preserve">CONCLUIDO	</t>
        </is>
      </c>
      <c r="D714" t="n">
        <v>9.4481</v>
      </c>
      <c r="E714" t="n">
        <v>10.58</v>
      </c>
      <c r="F714" t="n">
        <v>7.61</v>
      </c>
      <c r="G714" t="n">
        <v>15.75</v>
      </c>
      <c r="H714" t="n">
        <v>0.26</v>
      </c>
      <c r="I714" t="n">
        <v>29</v>
      </c>
      <c r="J714" t="n">
        <v>134.55</v>
      </c>
      <c r="K714" t="n">
        <v>46.47</v>
      </c>
      <c r="L714" t="n">
        <v>2</v>
      </c>
      <c r="M714" t="n">
        <v>27</v>
      </c>
      <c r="N714" t="n">
        <v>21.09</v>
      </c>
      <c r="O714" t="n">
        <v>16828.84</v>
      </c>
      <c r="P714" t="n">
        <v>76.86</v>
      </c>
      <c r="Q714" t="n">
        <v>605.84</v>
      </c>
      <c r="R714" t="n">
        <v>41.79</v>
      </c>
      <c r="S714" t="n">
        <v>21.88</v>
      </c>
      <c r="T714" t="n">
        <v>8824.719999999999</v>
      </c>
      <c r="U714" t="n">
        <v>0.52</v>
      </c>
      <c r="V714" t="n">
        <v>0.8100000000000001</v>
      </c>
      <c r="W714" t="n">
        <v>1.03</v>
      </c>
      <c r="X714" t="n">
        <v>0.5600000000000001</v>
      </c>
      <c r="Y714" t="n">
        <v>1</v>
      </c>
      <c r="Z714" t="n">
        <v>10</v>
      </c>
    </row>
    <row r="715">
      <c r="A715" t="n">
        <v>5</v>
      </c>
      <c r="B715" t="n">
        <v>65</v>
      </c>
      <c r="C715" t="inlineStr">
        <is>
          <t xml:space="preserve">CONCLUIDO	</t>
        </is>
      </c>
      <c r="D715" t="n">
        <v>9.6036</v>
      </c>
      <c r="E715" t="n">
        <v>10.41</v>
      </c>
      <c r="F715" t="n">
        <v>7.55</v>
      </c>
      <c r="G715" t="n">
        <v>18.12</v>
      </c>
      <c r="H715" t="n">
        <v>0.29</v>
      </c>
      <c r="I715" t="n">
        <v>25</v>
      </c>
      <c r="J715" t="n">
        <v>134.89</v>
      </c>
      <c r="K715" t="n">
        <v>46.47</v>
      </c>
      <c r="L715" t="n">
        <v>2.25</v>
      </c>
      <c r="M715" t="n">
        <v>23</v>
      </c>
      <c r="N715" t="n">
        <v>21.17</v>
      </c>
      <c r="O715" t="n">
        <v>16870.25</v>
      </c>
      <c r="P715" t="n">
        <v>75.23999999999999</v>
      </c>
      <c r="Q715" t="n">
        <v>605.9299999999999</v>
      </c>
      <c r="R715" t="n">
        <v>39.47</v>
      </c>
      <c r="S715" t="n">
        <v>21.88</v>
      </c>
      <c r="T715" t="n">
        <v>7686.98</v>
      </c>
      <c r="U715" t="n">
        <v>0.55</v>
      </c>
      <c r="V715" t="n">
        <v>0.82</v>
      </c>
      <c r="W715" t="n">
        <v>1.03</v>
      </c>
      <c r="X715" t="n">
        <v>0.49</v>
      </c>
      <c r="Y715" t="n">
        <v>1</v>
      </c>
      <c r="Z715" t="n">
        <v>10</v>
      </c>
    </row>
    <row r="716">
      <c r="A716" t="n">
        <v>6</v>
      </c>
      <c r="B716" t="n">
        <v>65</v>
      </c>
      <c r="C716" t="inlineStr">
        <is>
          <t xml:space="preserve">CONCLUIDO	</t>
        </is>
      </c>
      <c r="D716" t="n">
        <v>9.755000000000001</v>
      </c>
      <c r="E716" t="n">
        <v>10.25</v>
      </c>
      <c r="F716" t="n">
        <v>7.47</v>
      </c>
      <c r="G716" t="n">
        <v>20.38</v>
      </c>
      <c r="H716" t="n">
        <v>0.33</v>
      </c>
      <c r="I716" t="n">
        <v>22</v>
      </c>
      <c r="J716" t="n">
        <v>135.22</v>
      </c>
      <c r="K716" t="n">
        <v>46.47</v>
      </c>
      <c r="L716" t="n">
        <v>2.5</v>
      </c>
      <c r="M716" t="n">
        <v>20</v>
      </c>
      <c r="N716" t="n">
        <v>21.26</v>
      </c>
      <c r="O716" t="n">
        <v>16911.68</v>
      </c>
      <c r="P716" t="n">
        <v>73.33</v>
      </c>
      <c r="Q716" t="n">
        <v>605.87</v>
      </c>
      <c r="R716" t="n">
        <v>37.14</v>
      </c>
      <c r="S716" t="n">
        <v>21.88</v>
      </c>
      <c r="T716" t="n">
        <v>6536.38</v>
      </c>
      <c r="U716" t="n">
        <v>0.59</v>
      </c>
      <c r="V716" t="n">
        <v>0.83</v>
      </c>
      <c r="W716" t="n">
        <v>1.02</v>
      </c>
      <c r="X716" t="n">
        <v>0.41</v>
      </c>
      <c r="Y716" t="n">
        <v>1</v>
      </c>
      <c r="Z716" t="n">
        <v>10</v>
      </c>
    </row>
    <row r="717">
      <c r="A717" t="n">
        <v>7</v>
      </c>
      <c r="B717" t="n">
        <v>65</v>
      </c>
      <c r="C717" t="inlineStr">
        <is>
          <t xml:space="preserve">CONCLUIDO	</t>
        </is>
      </c>
      <c r="D717" t="n">
        <v>9.8447</v>
      </c>
      <c r="E717" t="n">
        <v>10.16</v>
      </c>
      <c r="F717" t="n">
        <v>7.43</v>
      </c>
      <c r="G717" t="n">
        <v>22.3</v>
      </c>
      <c r="H717" t="n">
        <v>0.36</v>
      </c>
      <c r="I717" t="n">
        <v>20</v>
      </c>
      <c r="J717" t="n">
        <v>135.56</v>
      </c>
      <c r="K717" t="n">
        <v>46.47</v>
      </c>
      <c r="L717" t="n">
        <v>2.75</v>
      </c>
      <c r="M717" t="n">
        <v>18</v>
      </c>
      <c r="N717" t="n">
        <v>21.34</v>
      </c>
      <c r="O717" t="n">
        <v>16953.14</v>
      </c>
      <c r="P717" t="n">
        <v>71.95999999999999</v>
      </c>
      <c r="Q717" t="n">
        <v>605.86</v>
      </c>
      <c r="R717" t="n">
        <v>35.87</v>
      </c>
      <c r="S717" t="n">
        <v>21.88</v>
      </c>
      <c r="T717" t="n">
        <v>5911.61</v>
      </c>
      <c r="U717" t="n">
        <v>0.61</v>
      </c>
      <c r="V717" t="n">
        <v>0.83</v>
      </c>
      <c r="W717" t="n">
        <v>1.02</v>
      </c>
      <c r="X717" t="n">
        <v>0.38</v>
      </c>
      <c r="Y717" t="n">
        <v>1</v>
      </c>
      <c r="Z717" t="n">
        <v>10</v>
      </c>
    </row>
    <row r="718">
      <c r="A718" t="n">
        <v>8</v>
      </c>
      <c r="B718" t="n">
        <v>65</v>
      </c>
      <c r="C718" t="inlineStr">
        <is>
          <t xml:space="preserve">CONCLUIDO	</t>
        </is>
      </c>
      <c r="D718" t="n">
        <v>9.9184</v>
      </c>
      <c r="E718" t="n">
        <v>10.08</v>
      </c>
      <c r="F718" t="n">
        <v>7.41</v>
      </c>
      <c r="G718" t="n">
        <v>24.71</v>
      </c>
      <c r="H718" t="n">
        <v>0.39</v>
      </c>
      <c r="I718" t="n">
        <v>18</v>
      </c>
      <c r="J718" t="n">
        <v>135.9</v>
      </c>
      <c r="K718" t="n">
        <v>46.47</v>
      </c>
      <c r="L718" t="n">
        <v>3</v>
      </c>
      <c r="M718" t="n">
        <v>16</v>
      </c>
      <c r="N718" t="n">
        <v>21.43</v>
      </c>
      <c r="O718" t="n">
        <v>16994.64</v>
      </c>
      <c r="P718" t="n">
        <v>70.36</v>
      </c>
      <c r="Q718" t="n">
        <v>605.84</v>
      </c>
      <c r="R718" t="n">
        <v>35.22</v>
      </c>
      <c r="S718" t="n">
        <v>21.88</v>
      </c>
      <c r="T718" t="n">
        <v>5596.11</v>
      </c>
      <c r="U718" t="n">
        <v>0.62</v>
      </c>
      <c r="V718" t="n">
        <v>0.83</v>
      </c>
      <c r="W718" t="n">
        <v>1.02</v>
      </c>
      <c r="X718" t="n">
        <v>0.35</v>
      </c>
      <c r="Y718" t="n">
        <v>1</v>
      </c>
      <c r="Z718" t="n">
        <v>10</v>
      </c>
    </row>
    <row r="719">
      <c r="A719" t="n">
        <v>9</v>
      </c>
      <c r="B719" t="n">
        <v>65</v>
      </c>
      <c r="C719" t="inlineStr">
        <is>
          <t xml:space="preserve">CONCLUIDO	</t>
        </is>
      </c>
      <c r="D719" t="n">
        <v>9.9925</v>
      </c>
      <c r="E719" t="n">
        <v>10.01</v>
      </c>
      <c r="F719" t="n">
        <v>7.36</v>
      </c>
      <c r="G719" t="n">
        <v>25.99</v>
      </c>
      <c r="H719" t="n">
        <v>0.42</v>
      </c>
      <c r="I719" t="n">
        <v>17</v>
      </c>
      <c r="J719" t="n">
        <v>136.23</v>
      </c>
      <c r="K719" t="n">
        <v>46.47</v>
      </c>
      <c r="L719" t="n">
        <v>3.25</v>
      </c>
      <c r="M719" t="n">
        <v>15</v>
      </c>
      <c r="N719" t="n">
        <v>21.52</v>
      </c>
      <c r="O719" t="n">
        <v>17036.16</v>
      </c>
      <c r="P719" t="n">
        <v>69.13</v>
      </c>
      <c r="Q719" t="n">
        <v>605.84</v>
      </c>
      <c r="R719" t="n">
        <v>33.84</v>
      </c>
      <c r="S719" t="n">
        <v>21.88</v>
      </c>
      <c r="T719" t="n">
        <v>4909.87</v>
      </c>
      <c r="U719" t="n">
        <v>0.65</v>
      </c>
      <c r="V719" t="n">
        <v>0.84</v>
      </c>
      <c r="W719" t="n">
        <v>1.01</v>
      </c>
      <c r="X719" t="n">
        <v>0.31</v>
      </c>
      <c r="Y719" t="n">
        <v>1</v>
      </c>
      <c r="Z719" t="n">
        <v>10</v>
      </c>
    </row>
    <row r="720">
      <c r="A720" t="n">
        <v>10</v>
      </c>
      <c r="B720" t="n">
        <v>65</v>
      </c>
      <c r="C720" t="inlineStr">
        <is>
          <t xml:space="preserve">CONCLUIDO	</t>
        </is>
      </c>
      <c r="D720" t="n">
        <v>10.0806</v>
      </c>
      <c r="E720" t="n">
        <v>9.92</v>
      </c>
      <c r="F720" t="n">
        <v>7.33</v>
      </c>
      <c r="G720" t="n">
        <v>29.33</v>
      </c>
      <c r="H720" t="n">
        <v>0.45</v>
      </c>
      <c r="I720" t="n">
        <v>15</v>
      </c>
      <c r="J720" t="n">
        <v>136.57</v>
      </c>
      <c r="K720" t="n">
        <v>46.47</v>
      </c>
      <c r="L720" t="n">
        <v>3.5</v>
      </c>
      <c r="M720" t="n">
        <v>13</v>
      </c>
      <c r="N720" t="n">
        <v>21.6</v>
      </c>
      <c r="O720" t="n">
        <v>17077.72</v>
      </c>
      <c r="P720" t="n">
        <v>67.44</v>
      </c>
      <c r="Q720" t="n">
        <v>605.86</v>
      </c>
      <c r="R720" t="n">
        <v>32.62</v>
      </c>
      <c r="S720" t="n">
        <v>21.88</v>
      </c>
      <c r="T720" t="n">
        <v>4312.57</v>
      </c>
      <c r="U720" t="n">
        <v>0.67</v>
      </c>
      <c r="V720" t="n">
        <v>0.84</v>
      </c>
      <c r="W720" t="n">
        <v>1.01</v>
      </c>
      <c r="X720" t="n">
        <v>0.27</v>
      </c>
      <c r="Y720" t="n">
        <v>1</v>
      </c>
      <c r="Z720" t="n">
        <v>10</v>
      </c>
    </row>
    <row r="721">
      <c r="A721" t="n">
        <v>11</v>
      </c>
      <c r="B721" t="n">
        <v>65</v>
      </c>
      <c r="C721" t="inlineStr">
        <is>
          <t xml:space="preserve">CONCLUIDO	</t>
        </is>
      </c>
      <c r="D721" t="n">
        <v>10.1317</v>
      </c>
      <c r="E721" t="n">
        <v>9.869999999999999</v>
      </c>
      <c r="F721" t="n">
        <v>7.31</v>
      </c>
      <c r="G721" t="n">
        <v>31.32</v>
      </c>
      <c r="H721" t="n">
        <v>0.48</v>
      </c>
      <c r="I721" t="n">
        <v>14</v>
      </c>
      <c r="J721" t="n">
        <v>136.91</v>
      </c>
      <c r="K721" t="n">
        <v>46.47</v>
      </c>
      <c r="L721" t="n">
        <v>3.75</v>
      </c>
      <c r="M721" t="n">
        <v>12</v>
      </c>
      <c r="N721" t="n">
        <v>21.69</v>
      </c>
      <c r="O721" t="n">
        <v>17119.3</v>
      </c>
      <c r="P721" t="n">
        <v>66.06999999999999</v>
      </c>
      <c r="Q721" t="n">
        <v>605.85</v>
      </c>
      <c r="R721" t="n">
        <v>31.95</v>
      </c>
      <c r="S721" t="n">
        <v>21.88</v>
      </c>
      <c r="T721" t="n">
        <v>3981.62</v>
      </c>
      <c r="U721" t="n">
        <v>0.68</v>
      </c>
      <c r="V721" t="n">
        <v>0.85</v>
      </c>
      <c r="W721" t="n">
        <v>1.01</v>
      </c>
      <c r="X721" t="n">
        <v>0.25</v>
      </c>
      <c r="Y721" t="n">
        <v>1</v>
      </c>
      <c r="Z721" t="n">
        <v>10</v>
      </c>
    </row>
    <row r="722">
      <c r="A722" t="n">
        <v>12</v>
      </c>
      <c r="B722" t="n">
        <v>65</v>
      </c>
      <c r="C722" t="inlineStr">
        <is>
          <t xml:space="preserve">CONCLUIDO	</t>
        </is>
      </c>
      <c r="D722" t="n">
        <v>10.1603</v>
      </c>
      <c r="E722" t="n">
        <v>9.84</v>
      </c>
      <c r="F722" t="n">
        <v>7.31</v>
      </c>
      <c r="G722" t="n">
        <v>33.73</v>
      </c>
      <c r="H722" t="n">
        <v>0.52</v>
      </c>
      <c r="I722" t="n">
        <v>13</v>
      </c>
      <c r="J722" t="n">
        <v>137.25</v>
      </c>
      <c r="K722" t="n">
        <v>46.47</v>
      </c>
      <c r="L722" t="n">
        <v>4</v>
      </c>
      <c r="M722" t="n">
        <v>11</v>
      </c>
      <c r="N722" t="n">
        <v>21.78</v>
      </c>
      <c r="O722" t="n">
        <v>17160.92</v>
      </c>
      <c r="P722" t="n">
        <v>64.89</v>
      </c>
      <c r="Q722" t="n">
        <v>605.84</v>
      </c>
      <c r="R722" t="n">
        <v>32.09</v>
      </c>
      <c r="S722" t="n">
        <v>21.88</v>
      </c>
      <c r="T722" t="n">
        <v>4058.49</v>
      </c>
      <c r="U722" t="n">
        <v>0.68</v>
      </c>
      <c r="V722" t="n">
        <v>0.85</v>
      </c>
      <c r="W722" t="n">
        <v>1.01</v>
      </c>
      <c r="X722" t="n">
        <v>0.25</v>
      </c>
      <c r="Y722" t="n">
        <v>1</v>
      </c>
      <c r="Z722" t="n">
        <v>10</v>
      </c>
    </row>
    <row r="723">
      <c r="A723" t="n">
        <v>13</v>
      </c>
      <c r="B723" t="n">
        <v>65</v>
      </c>
      <c r="C723" t="inlineStr">
        <is>
          <t xml:space="preserve">CONCLUIDO	</t>
        </is>
      </c>
      <c r="D723" t="n">
        <v>10.22</v>
      </c>
      <c r="E723" t="n">
        <v>9.779999999999999</v>
      </c>
      <c r="F723" t="n">
        <v>7.28</v>
      </c>
      <c r="G723" t="n">
        <v>36.39</v>
      </c>
      <c r="H723" t="n">
        <v>0.55</v>
      </c>
      <c r="I723" t="n">
        <v>12</v>
      </c>
      <c r="J723" t="n">
        <v>137.58</v>
      </c>
      <c r="K723" t="n">
        <v>46.47</v>
      </c>
      <c r="L723" t="n">
        <v>4.25</v>
      </c>
      <c r="M723" t="n">
        <v>9</v>
      </c>
      <c r="N723" t="n">
        <v>21.87</v>
      </c>
      <c r="O723" t="n">
        <v>17202.57</v>
      </c>
      <c r="P723" t="n">
        <v>63.19</v>
      </c>
      <c r="Q723" t="n">
        <v>605.84</v>
      </c>
      <c r="R723" t="n">
        <v>31.16</v>
      </c>
      <c r="S723" t="n">
        <v>21.88</v>
      </c>
      <c r="T723" t="n">
        <v>3594.57</v>
      </c>
      <c r="U723" t="n">
        <v>0.7</v>
      </c>
      <c r="V723" t="n">
        <v>0.85</v>
      </c>
      <c r="W723" t="n">
        <v>1.01</v>
      </c>
      <c r="X723" t="n">
        <v>0.22</v>
      </c>
      <c r="Y723" t="n">
        <v>1</v>
      </c>
      <c r="Z723" t="n">
        <v>10</v>
      </c>
    </row>
    <row r="724">
      <c r="A724" t="n">
        <v>14</v>
      </c>
      <c r="B724" t="n">
        <v>65</v>
      </c>
      <c r="C724" t="inlineStr">
        <is>
          <t xml:space="preserve">CONCLUIDO	</t>
        </is>
      </c>
      <c r="D724" t="n">
        <v>10.2139</v>
      </c>
      <c r="E724" t="n">
        <v>9.789999999999999</v>
      </c>
      <c r="F724" t="n">
        <v>7.28</v>
      </c>
      <c r="G724" t="n">
        <v>36.42</v>
      </c>
      <c r="H724" t="n">
        <v>0.58</v>
      </c>
      <c r="I724" t="n">
        <v>12</v>
      </c>
      <c r="J724" t="n">
        <v>137.92</v>
      </c>
      <c r="K724" t="n">
        <v>46.47</v>
      </c>
      <c r="L724" t="n">
        <v>4.5</v>
      </c>
      <c r="M724" t="n">
        <v>5</v>
      </c>
      <c r="N724" t="n">
        <v>21.95</v>
      </c>
      <c r="O724" t="n">
        <v>17244.24</v>
      </c>
      <c r="P724" t="n">
        <v>62.93</v>
      </c>
      <c r="Q724" t="n">
        <v>606.0599999999999</v>
      </c>
      <c r="R724" t="n">
        <v>31.12</v>
      </c>
      <c r="S724" t="n">
        <v>21.88</v>
      </c>
      <c r="T724" t="n">
        <v>3575.52</v>
      </c>
      <c r="U724" t="n">
        <v>0.7</v>
      </c>
      <c r="V724" t="n">
        <v>0.85</v>
      </c>
      <c r="W724" t="n">
        <v>1.01</v>
      </c>
      <c r="X724" t="n">
        <v>0.23</v>
      </c>
      <c r="Y724" t="n">
        <v>1</v>
      </c>
      <c r="Z724" t="n">
        <v>10</v>
      </c>
    </row>
    <row r="725">
      <c r="A725" t="n">
        <v>15</v>
      </c>
      <c r="B725" t="n">
        <v>65</v>
      </c>
      <c r="C725" t="inlineStr">
        <is>
          <t xml:space="preserve">CONCLUIDO	</t>
        </is>
      </c>
      <c r="D725" t="n">
        <v>10.2643</v>
      </c>
      <c r="E725" t="n">
        <v>9.74</v>
      </c>
      <c r="F725" t="n">
        <v>7.26</v>
      </c>
      <c r="G725" t="n">
        <v>39.62</v>
      </c>
      <c r="H725" t="n">
        <v>0.61</v>
      </c>
      <c r="I725" t="n">
        <v>11</v>
      </c>
      <c r="J725" t="n">
        <v>138.26</v>
      </c>
      <c r="K725" t="n">
        <v>46.47</v>
      </c>
      <c r="L725" t="n">
        <v>4.75</v>
      </c>
      <c r="M725" t="n">
        <v>3</v>
      </c>
      <c r="N725" t="n">
        <v>22.04</v>
      </c>
      <c r="O725" t="n">
        <v>17285.95</v>
      </c>
      <c r="P725" t="n">
        <v>62.29</v>
      </c>
      <c r="Q725" t="n">
        <v>605.84</v>
      </c>
      <c r="R725" t="n">
        <v>30.35</v>
      </c>
      <c r="S725" t="n">
        <v>21.88</v>
      </c>
      <c r="T725" t="n">
        <v>3198.74</v>
      </c>
      <c r="U725" t="n">
        <v>0.72</v>
      </c>
      <c r="V725" t="n">
        <v>0.85</v>
      </c>
      <c r="W725" t="n">
        <v>1.01</v>
      </c>
      <c r="X725" t="n">
        <v>0.21</v>
      </c>
      <c r="Y725" t="n">
        <v>1</v>
      </c>
      <c r="Z725" t="n">
        <v>10</v>
      </c>
    </row>
    <row r="726">
      <c r="A726" t="n">
        <v>16</v>
      </c>
      <c r="B726" t="n">
        <v>65</v>
      </c>
      <c r="C726" t="inlineStr">
        <is>
          <t xml:space="preserve">CONCLUIDO	</t>
        </is>
      </c>
      <c r="D726" t="n">
        <v>10.2552</v>
      </c>
      <c r="E726" t="n">
        <v>9.75</v>
      </c>
      <c r="F726" t="n">
        <v>7.27</v>
      </c>
      <c r="G726" t="n">
        <v>39.66</v>
      </c>
      <c r="H726" t="n">
        <v>0.64</v>
      </c>
      <c r="I726" t="n">
        <v>11</v>
      </c>
      <c r="J726" t="n">
        <v>138.6</v>
      </c>
      <c r="K726" t="n">
        <v>46.47</v>
      </c>
      <c r="L726" t="n">
        <v>5</v>
      </c>
      <c r="M726" t="n">
        <v>1</v>
      </c>
      <c r="N726" t="n">
        <v>22.13</v>
      </c>
      <c r="O726" t="n">
        <v>17327.69</v>
      </c>
      <c r="P726" t="n">
        <v>61.57</v>
      </c>
      <c r="Q726" t="n">
        <v>605.87</v>
      </c>
      <c r="R726" t="n">
        <v>30.5</v>
      </c>
      <c r="S726" t="n">
        <v>21.88</v>
      </c>
      <c r="T726" t="n">
        <v>3274.15</v>
      </c>
      <c r="U726" t="n">
        <v>0.72</v>
      </c>
      <c r="V726" t="n">
        <v>0.85</v>
      </c>
      <c r="W726" t="n">
        <v>1.02</v>
      </c>
      <c r="X726" t="n">
        <v>0.21</v>
      </c>
      <c r="Y726" t="n">
        <v>1</v>
      </c>
      <c r="Z726" t="n">
        <v>10</v>
      </c>
    </row>
    <row r="727">
      <c r="A727" t="n">
        <v>17</v>
      </c>
      <c r="B727" t="n">
        <v>65</v>
      </c>
      <c r="C727" t="inlineStr">
        <is>
          <t xml:space="preserve">CONCLUIDO	</t>
        </is>
      </c>
      <c r="D727" t="n">
        <v>10.2544</v>
      </c>
      <c r="E727" t="n">
        <v>9.75</v>
      </c>
      <c r="F727" t="n">
        <v>7.27</v>
      </c>
      <c r="G727" t="n">
        <v>39.67</v>
      </c>
      <c r="H727" t="n">
        <v>0.67</v>
      </c>
      <c r="I727" t="n">
        <v>11</v>
      </c>
      <c r="J727" t="n">
        <v>138.94</v>
      </c>
      <c r="K727" t="n">
        <v>46.47</v>
      </c>
      <c r="L727" t="n">
        <v>5.25</v>
      </c>
      <c r="M727" t="n">
        <v>0</v>
      </c>
      <c r="N727" t="n">
        <v>22.22</v>
      </c>
      <c r="O727" t="n">
        <v>17369.47</v>
      </c>
      <c r="P727" t="n">
        <v>61.59</v>
      </c>
      <c r="Q727" t="n">
        <v>605.87</v>
      </c>
      <c r="R727" t="n">
        <v>30.58</v>
      </c>
      <c r="S727" t="n">
        <v>21.88</v>
      </c>
      <c r="T727" t="n">
        <v>3309.62</v>
      </c>
      <c r="U727" t="n">
        <v>0.72</v>
      </c>
      <c r="V727" t="n">
        <v>0.85</v>
      </c>
      <c r="W727" t="n">
        <v>1.02</v>
      </c>
      <c r="X727" t="n">
        <v>0.21</v>
      </c>
      <c r="Y727" t="n">
        <v>1</v>
      </c>
      <c r="Z727" t="n">
        <v>10</v>
      </c>
    </row>
    <row r="728">
      <c r="A728" t="n">
        <v>0</v>
      </c>
      <c r="B728" t="n">
        <v>130</v>
      </c>
      <c r="C728" t="inlineStr">
        <is>
          <t xml:space="preserve">CONCLUIDO	</t>
        </is>
      </c>
      <c r="D728" t="n">
        <v>5.6853</v>
      </c>
      <c r="E728" t="n">
        <v>17.59</v>
      </c>
      <c r="F728" t="n">
        <v>9.359999999999999</v>
      </c>
      <c r="G728" t="n">
        <v>5.06</v>
      </c>
      <c r="H728" t="n">
        <v>0.07000000000000001</v>
      </c>
      <c r="I728" t="n">
        <v>111</v>
      </c>
      <c r="J728" t="n">
        <v>252.85</v>
      </c>
      <c r="K728" t="n">
        <v>59.19</v>
      </c>
      <c r="L728" t="n">
        <v>1</v>
      </c>
      <c r="M728" t="n">
        <v>109</v>
      </c>
      <c r="N728" t="n">
        <v>62.65</v>
      </c>
      <c r="O728" t="n">
        <v>31418.63</v>
      </c>
      <c r="P728" t="n">
        <v>153.04</v>
      </c>
      <c r="Q728" t="n">
        <v>605.97</v>
      </c>
      <c r="R728" t="n">
        <v>95.52</v>
      </c>
      <c r="S728" t="n">
        <v>21.88</v>
      </c>
      <c r="T728" t="n">
        <v>35280.04</v>
      </c>
      <c r="U728" t="n">
        <v>0.23</v>
      </c>
      <c r="V728" t="n">
        <v>0.66</v>
      </c>
      <c r="W728" t="n">
        <v>1.18</v>
      </c>
      <c r="X728" t="n">
        <v>2.3</v>
      </c>
      <c r="Y728" t="n">
        <v>1</v>
      </c>
      <c r="Z728" t="n">
        <v>10</v>
      </c>
    </row>
    <row r="729">
      <c r="A729" t="n">
        <v>1</v>
      </c>
      <c r="B729" t="n">
        <v>130</v>
      </c>
      <c r="C729" t="inlineStr">
        <is>
          <t xml:space="preserve">CONCLUIDO	</t>
        </is>
      </c>
      <c r="D729" t="n">
        <v>6.4065</v>
      </c>
      <c r="E729" t="n">
        <v>15.61</v>
      </c>
      <c r="F729" t="n">
        <v>8.75</v>
      </c>
      <c r="G729" t="n">
        <v>6.32</v>
      </c>
      <c r="H729" t="n">
        <v>0.09</v>
      </c>
      <c r="I729" t="n">
        <v>83</v>
      </c>
      <c r="J729" t="n">
        <v>253.3</v>
      </c>
      <c r="K729" t="n">
        <v>59.19</v>
      </c>
      <c r="L729" t="n">
        <v>1.25</v>
      </c>
      <c r="M729" t="n">
        <v>81</v>
      </c>
      <c r="N729" t="n">
        <v>62.86</v>
      </c>
      <c r="O729" t="n">
        <v>31474.5</v>
      </c>
      <c r="P729" t="n">
        <v>142.54</v>
      </c>
      <c r="Q729" t="n">
        <v>605.99</v>
      </c>
      <c r="R729" t="n">
        <v>76.83</v>
      </c>
      <c r="S729" t="n">
        <v>21.88</v>
      </c>
      <c r="T729" t="n">
        <v>26078.67</v>
      </c>
      <c r="U729" t="n">
        <v>0.28</v>
      </c>
      <c r="V729" t="n">
        <v>0.71</v>
      </c>
      <c r="W729" t="n">
        <v>1.12</v>
      </c>
      <c r="X729" t="n">
        <v>1.69</v>
      </c>
      <c r="Y729" t="n">
        <v>1</v>
      </c>
      <c r="Z729" t="n">
        <v>10</v>
      </c>
    </row>
    <row r="730">
      <c r="A730" t="n">
        <v>2</v>
      </c>
      <c r="B730" t="n">
        <v>130</v>
      </c>
      <c r="C730" t="inlineStr">
        <is>
          <t xml:space="preserve">CONCLUIDO	</t>
        </is>
      </c>
      <c r="D730" t="n">
        <v>6.9348</v>
      </c>
      <c r="E730" t="n">
        <v>14.42</v>
      </c>
      <c r="F730" t="n">
        <v>8.390000000000001</v>
      </c>
      <c r="G730" t="n">
        <v>7.63</v>
      </c>
      <c r="H730" t="n">
        <v>0.11</v>
      </c>
      <c r="I730" t="n">
        <v>66</v>
      </c>
      <c r="J730" t="n">
        <v>253.75</v>
      </c>
      <c r="K730" t="n">
        <v>59.19</v>
      </c>
      <c r="L730" t="n">
        <v>1.5</v>
      </c>
      <c r="M730" t="n">
        <v>64</v>
      </c>
      <c r="N730" t="n">
        <v>63.06</v>
      </c>
      <c r="O730" t="n">
        <v>31530.44</v>
      </c>
      <c r="P730" t="n">
        <v>136.24</v>
      </c>
      <c r="Q730" t="n">
        <v>606.17</v>
      </c>
      <c r="R730" t="n">
        <v>65.45</v>
      </c>
      <c r="S730" t="n">
        <v>21.88</v>
      </c>
      <c r="T730" t="n">
        <v>20472.08</v>
      </c>
      <c r="U730" t="n">
        <v>0.33</v>
      </c>
      <c r="V730" t="n">
        <v>0.74</v>
      </c>
      <c r="W730" t="n">
        <v>1.1</v>
      </c>
      <c r="X730" t="n">
        <v>1.33</v>
      </c>
      <c r="Y730" t="n">
        <v>1</v>
      </c>
      <c r="Z730" t="n">
        <v>10</v>
      </c>
    </row>
    <row r="731">
      <c r="A731" t="n">
        <v>3</v>
      </c>
      <c r="B731" t="n">
        <v>130</v>
      </c>
      <c r="C731" t="inlineStr">
        <is>
          <t xml:space="preserve">CONCLUIDO	</t>
        </is>
      </c>
      <c r="D731" t="n">
        <v>7.3233</v>
      </c>
      <c r="E731" t="n">
        <v>13.66</v>
      </c>
      <c r="F731" t="n">
        <v>8.16</v>
      </c>
      <c r="G731" t="n">
        <v>8.9</v>
      </c>
      <c r="H731" t="n">
        <v>0.12</v>
      </c>
      <c r="I731" t="n">
        <v>55</v>
      </c>
      <c r="J731" t="n">
        <v>254.21</v>
      </c>
      <c r="K731" t="n">
        <v>59.19</v>
      </c>
      <c r="L731" t="n">
        <v>1.75</v>
      </c>
      <c r="M731" t="n">
        <v>53</v>
      </c>
      <c r="N731" t="n">
        <v>63.26</v>
      </c>
      <c r="O731" t="n">
        <v>31586.46</v>
      </c>
      <c r="P731" t="n">
        <v>132.03</v>
      </c>
      <c r="Q731" t="n">
        <v>605.92</v>
      </c>
      <c r="R731" t="n">
        <v>58.47</v>
      </c>
      <c r="S731" t="n">
        <v>21.88</v>
      </c>
      <c r="T731" t="n">
        <v>17038.01</v>
      </c>
      <c r="U731" t="n">
        <v>0.37</v>
      </c>
      <c r="V731" t="n">
        <v>0.76</v>
      </c>
      <c r="W731" t="n">
        <v>1.08</v>
      </c>
      <c r="X731" t="n">
        <v>1.1</v>
      </c>
      <c r="Y731" t="n">
        <v>1</v>
      </c>
      <c r="Z731" t="n">
        <v>10</v>
      </c>
    </row>
    <row r="732">
      <c r="A732" t="n">
        <v>4</v>
      </c>
      <c r="B732" t="n">
        <v>130</v>
      </c>
      <c r="C732" t="inlineStr">
        <is>
          <t xml:space="preserve">CONCLUIDO	</t>
        </is>
      </c>
      <c r="D732" t="n">
        <v>7.5917</v>
      </c>
      <c r="E732" t="n">
        <v>13.17</v>
      </c>
      <c r="F732" t="n">
        <v>8.02</v>
      </c>
      <c r="G732" t="n">
        <v>10.03</v>
      </c>
      <c r="H732" t="n">
        <v>0.14</v>
      </c>
      <c r="I732" t="n">
        <v>48</v>
      </c>
      <c r="J732" t="n">
        <v>254.66</v>
      </c>
      <c r="K732" t="n">
        <v>59.19</v>
      </c>
      <c r="L732" t="n">
        <v>2</v>
      </c>
      <c r="M732" t="n">
        <v>46</v>
      </c>
      <c r="N732" t="n">
        <v>63.47</v>
      </c>
      <c r="O732" t="n">
        <v>31642.55</v>
      </c>
      <c r="P732" t="n">
        <v>129.4</v>
      </c>
      <c r="Q732" t="n">
        <v>605.91</v>
      </c>
      <c r="R732" t="n">
        <v>53.9</v>
      </c>
      <c r="S732" t="n">
        <v>21.88</v>
      </c>
      <c r="T732" t="n">
        <v>14787.36</v>
      </c>
      <c r="U732" t="n">
        <v>0.41</v>
      </c>
      <c r="V732" t="n">
        <v>0.77</v>
      </c>
      <c r="W732" t="n">
        <v>1.07</v>
      </c>
      <c r="X732" t="n">
        <v>0.96</v>
      </c>
      <c r="Y732" t="n">
        <v>1</v>
      </c>
      <c r="Z732" t="n">
        <v>10</v>
      </c>
    </row>
    <row r="733">
      <c r="A733" t="n">
        <v>5</v>
      </c>
      <c r="B733" t="n">
        <v>130</v>
      </c>
      <c r="C733" t="inlineStr">
        <is>
          <t xml:space="preserve">CONCLUIDO	</t>
        </is>
      </c>
      <c r="D733" t="n">
        <v>7.8501</v>
      </c>
      <c r="E733" t="n">
        <v>12.74</v>
      </c>
      <c r="F733" t="n">
        <v>7.88</v>
      </c>
      <c r="G733" t="n">
        <v>11.26</v>
      </c>
      <c r="H733" t="n">
        <v>0.16</v>
      </c>
      <c r="I733" t="n">
        <v>42</v>
      </c>
      <c r="J733" t="n">
        <v>255.12</v>
      </c>
      <c r="K733" t="n">
        <v>59.19</v>
      </c>
      <c r="L733" t="n">
        <v>2.25</v>
      </c>
      <c r="M733" t="n">
        <v>40</v>
      </c>
      <c r="N733" t="n">
        <v>63.67</v>
      </c>
      <c r="O733" t="n">
        <v>31698.72</v>
      </c>
      <c r="P733" t="n">
        <v>126.52</v>
      </c>
      <c r="Q733" t="n">
        <v>605.92</v>
      </c>
      <c r="R733" t="n">
        <v>49.73</v>
      </c>
      <c r="S733" t="n">
        <v>21.88</v>
      </c>
      <c r="T733" t="n">
        <v>12732.52</v>
      </c>
      <c r="U733" t="n">
        <v>0.44</v>
      </c>
      <c r="V733" t="n">
        <v>0.78</v>
      </c>
      <c r="W733" t="n">
        <v>1.06</v>
      </c>
      <c r="X733" t="n">
        <v>0.82</v>
      </c>
      <c r="Y733" t="n">
        <v>1</v>
      </c>
      <c r="Z733" t="n">
        <v>10</v>
      </c>
    </row>
    <row r="734">
      <c r="A734" t="n">
        <v>6</v>
      </c>
      <c r="B734" t="n">
        <v>130</v>
      </c>
      <c r="C734" t="inlineStr">
        <is>
          <t xml:space="preserve">CONCLUIDO	</t>
        </is>
      </c>
      <c r="D734" t="n">
        <v>8.066700000000001</v>
      </c>
      <c r="E734" t="n">
        <v>12.4</v>
      </c>
      <c r="F734" t="n">
        <v>7.78</v>
      </c>
      <c r="G734" t="n">
        <v>12.62</v>
      </c>
      <c r="H734" t="n">
        <v>0.17</v>
      </c>
      <c r="I734" t="n">
        <v>37</v>
      </c>
      <c r="J734" t="n">
        <v>255.57</v>
      </c>
      <c r="K734" t="n">
        <v>59.19</v>
      </c>
      <c r="L734" t="n">
        <v>2.5</v>
      </c>
      <c r="M734" t="n">
        <v>35</v>
      </c>
      <c r="N734" t="n">
        <v>63.88</v>
      </c>
      <c r="O734" t="n">
        <v>31754.97</v>
      </c>
      <c r="P734" t="n">
        <v>124.69</v>
      </c>
      <c r="Q734" t="n">
        <v>605.9400000000001</v>
      </c>
      <c r="R734" t="n">
        <v>46.47</v>
      </c>
      <c r="S734" t="n">
        <v>21.88</v>
      </c>
      <c r="T734" t="n">
        <v>11126.75</v>
      </c>
      <c r="U734" t="n">
        <v>0.47</v>
      </c>
      <c r="V734" t="n">
        <v>0.79</v>
      </c>
      <c r="W734" t="n">
        <v>1.06</v>
      </c>
      <c r="X734" t="n">
        <v>0.72</v>
      </c>
      <c r="Y734" t="n">
        <v>1</v>
      </c>
      <c r="Z734" t="n">
        <v>10</v>
      </c>
    </row>
    <row r="735">
      <c r="A735" t="n">
        <v>7</v>
      </c>
      <c r="B735" t="n">
        <v>130</v>
      </c>
      <c r="C735" t="inlineStr">
        <is>
          <t xml:space="preserve">CONCLUIDO	</t>
        </is>
      </c>
      <c r="D735" t="n">
        <v>8.2478</v>
      </c>
      <c r="E735" t="n">
        <v>12.12</v>
      </c>
      <c r="F735" t="n">
        <v>7.71</v>
      </c>
      <c r="G735" t="n">
        <v>14.01</v>
      </c>
      <c r="H735" t="n">
        <v>0.19</v>
      </c>
      <c r="I735" t="n">
        <v>33</v>
      </c>
      <c r="J735" t="n">
        <v>256.03</v>
      </c>
      <c r="K735" t="n">
        <v>59.19</v>
      </c>
      <c r="L735" t="n">
        <v>2.75</v>
      </c>
      <c r="M735" t="n">
        <v>31</v>
      </c>
      <c r="N735" t="n">
        <v>64.09</v>
      </c>
      <c r="O735" t="n">
        <v>31811.29</v>
      </c>
      <c r="P735" t="n">
        <v>122.95</v>
      </c>
      <c r="Q735" t="n">
        <v>606.1</v>
      </c>
      <c r="R735" t="n">
        <v>44.32</v>
      </c>
      <c r="S735" t="n">
        <v>21.88</v>
      </c>
      <c r="T735" t="n">
        <v>10070.01</v>
      </c>
      <c r="U735" t="n">
        <v>0.49</v>
      </c>
      <c r="V735" t="n">
        <v>0.8</v>
      </c>
      <c r="W735" t="n">
        <v>1.04</v>
      </c>
      <c r="X735" t="n">
        <v>0.65</v>
      </c>
      <c r="Y735" t="n">
        <v>1</v>
      </c>
      <c r="Z735" t="n">
        <v>10</v>
      </c>
    </row>
    <row r="736">
      <c r="A736" t="n">
        <v>8</v>
      </c>
      <c r="B736" t="n">
        <v>130</v>
      </c>
      <c r="C736" t="inlineStr">
        <is>
          <t xml:space="preserve">CONCLUIDO	</t>
        </is>
      </c>
      <c r="D736" t="n">
        <v>8.395300000000001</v>
      </c>
      <c r="E736" t="n">
        <v>11.91</v>
      </c>
      <c r="F736" t="n">
        <v>7.64</v>
      </c>
      <c r="G736" t="n">
        <v>15.28</v>
      </c>
      <c r="H736" t="n">
        <v>0.21</v>
      </c>
      <c r="I736" t="n">
        <v>30</v>
      </c>
      <c r="J736" t="n">
        <v>256.49</v>
      </c>
      <c r="K736" t="n">
        <v>59.19</v>
      </c>
      <c r="L736" t="n">
        <v>3</v>
      </c>
      <c r="M736" t="n">
        <v>28</v>
      </c>
      <c r="N736" t="n">
        <v>64.29000000000001</v>
      </c>
      <c r="O736" t="n">
        <v>31867.69</v>
      </c>
      <c r="P736" t="n">
        <v>121.39</v>
      </c>
      <c r="Q736" t="n">
        <v>605.85</v>
      </c>
      <c r="R736" t="n">
        <v>42.27</v>
      </c>
      <c r="S736" t="n">
        <v>21.88</v>
      </c>
      <c r="T736" t="n">
        <v>9064.01</v>
      </c>
      <c r="U736" t="n">
        <v>0.52</v>
      </c>
      <c r="V736" t="n">
        <v>0.8100000000000001</v>
      </c>
      <c r="W736" t="n">
        <v>1.04</v>
      </c>
      <c r="X736" t="n">
        <v>0.58</v>
      </c>
      <c r="Y736" t="n">
        <v>1</v>
      </c>
      <c r="Z736" t="n">
        <v>10</v>
      </c>
    </row>
    <row r="737">
      <c r="A737" t="n">
        <v>9</v>
      </c>
      <c r="B737" t="n">
        <v>130</v>
      </c>
      <c r="C737" t="inlineStr">
        <is>
          <t xml:space="preserve">CONCLUIDO	</t>
        </is>
      </c>
      <c r="D737" t="n">
        <v>8.49</v>
      </c>
      <c r="E737" t="n">
        <v>11.78</v>
      </c>
      <c r="F737" t="n">
        <v>7.6</v>
      </c>
      <c r="G737" t="n">
        <v>16.3</v>
      </c>
      <c r="H737" t="n">
        <v>0.23</v>
      </c>
      <c r="I737" t="n">
        <v>28</v>
      </c>
      <c r="J737" t="n">
        <v>256.95</v>
      </c>
      <c r="K737" t="n">
        <v>59.19</v>
      </c>
      <c r="L737" t="n">
        <v>3.25</v>
      </c>
      <c r="M737" t="n">
        <v>26</v>
      </c>
      <c r="N737" t="n">
        <v>64.5</v>
      </c>
      <c r="O737" t="n">
        <v>31924.29</v>
      </c>
      <c r="P737" t="n">
        <v>120.31</v>
      </c>
      <c r="Q737" t="n">
        <v>605.86</v>
      </c>
      <c r="R737" t="n">
        <v>41.15</v>
      </c>
      <c r="S737" t="n">
        <v>21.88</v>
      </c>
      <c r="T737" t="n">
        <v>8511.440000000001</v>
      </c>
      <c r="U737" t="n">
        <v>0.53</v>
      </c>
      <c r="V737" t="n">
        <v>0.8100000000000001</v>
      </c>
      <c r="W737" t="n">
        <v>1.04</v>
      </c>
      <c r="X737" t="n">
        <v>0.55</v>
      </c>
      <c r="Y737" t="n">
        <v>1</v>
      </c>
      <c r="Z737" t="n">
        <v>10</v>
      </c>
    </row>
    <row r="738">
      <c r="A738" t="n">
        <v>10</v>
      </c>
      <c r="B738" t="n">
        <v>130</v>
      </c>
      <c r="C738" t="inlineStr">
        <is>
          <t xml:space="preserve">CONCLUIDO	</t>
        </is>
      </c>
      <c r="D738" t="n">
        <v>8.588800000000001</v>
      </c>
      <c r="E738" t="n">
        <v>11.64</v>
      </c>
      <c r="F738" t="n">
        <v>7.57</v>
      </c>
      <c r="G738" t="n">
        <v>17.46</v>
      </c>
      <c r="H738" t="n">
        <v>0.24</v>
      </c>
      <c r="I738" t="n">
        <v>26</v>
      </c>
      <c r="J738" t="n">
        <v>257.41</v>
      </c>
      <c r="K738" t="n">
        <v>59.19</v>
      </c>
      <c r="L738" t="n">
        <v>3.5</v>
      </c>
      <c r="M738" t="n">
        <v>24</v>
      </c>
      <c r="N738" t="n">
        <v>64.70999999999999</v>
      </c>
      <c r="O738" t="n">
        <v>31980.84</v>
      </c>
      <c r="P738" t="n">
        <v>119.48</v>
      </c>
      <c r="Q738" t="n">
        <v>605.9</v>
      </c>
      <c r="R738" t="n">
        <v>40.2</v>
      </c>
      <c r="S738" t="n">
        <v>21.88</v>
      </c>
      <c r="T738" t="n">
        <v>8048.26</v>
      </c>
      <c r="U738" t="n">
        <v>0.54</v>
      </c>
      <c r="V738" t="n">
        <v>0.82</v>
      </c>
      <c r="W738" t="n">
        <v>1.03</v>
      </c>
      <c r="X738" t="n">
        <v>0.51</v>
      </c>
      <c r="Y738" t="n">
        <v>1</v>
      </c>
      <c r="Z738" t="n">
        <v>10</v>
      </c>
    </row>
    <row r="739">
      <c r="A739" t="n">
        <v>11</v>
      </c>
      <c r="B739" t="n">
        <v>130</v>
      </c>
      <c r="C739" t="inlineStr">
        <is>
          <t xml:space="preserve">CONCLUIDO	</t>
        </is>
      </c>
      <c r="D739" t="n">
        <v>8.694000000000001</v>
      </c>
      <c r="E739" t="n">
        <v>11.5</v>
      </c>
      <c r="F739" t="n">
        <v>7.52</v>
      </c>
      <c r="G739" t="n">
        <v>18.81</v>
      </c>
      <c r="H739" t="n">
        <v>0.26</v>
      </c>
      <c r="I739" t="n">
        <v>24</v>
      </c>
      <c r="J739" t="n">
        <v>257.86</v>
      </c>
      <c r="K739" t="n">
        <v>59.19</v>
      </c>
      <c r="L739" t="n">
        <v>3.75</v>
      </c>
      <c r="M739" t="n">
        <v>22</v>
      </c>
      <c r="N739" t="n">
        <v>64.92</v>
      </c>
      <c r="O739" t="n">
        <v>32037.48</v>
      </c>
      <c r="P739" t="n">
        <v>118.21</v>
      </c>
      <c r="Q739" t="n">
        <v>605.92</v>
      </c>
      <c r="R739" t="n">
        <v>38.65</v>
      </c>
      <c r="S739" t="n">
        <v>21.88</v>
      </c>
      <c r="T739" t="n">
        <v>7281.23</v>
      </c>
      <c r="U739" t="n">
        <v>0.57</v>
      </c>
      <c r="V739" t="n">
        <v>0.82</v>
      </c>
      <c r="W739" t="n">
        <v>1.03</v>
      </c>
      <c r="X739" t="n">
        <v>0.47</v>
      </c>
      <c r="Y739" t="n">
        <v>1</v>
      </c>
      <c r="Z739" t="n">
        <v>10</v>
      </c>
    </row>
    <row r="740">
      <c r="A740" t="n">
        <v>12</v>
      </c>
      <c r="B740" t="n">
        <v>130</v>
      </c>
      <c r="C740" t="inlineStr">
        <is>
          <t xml:space="preserve">CONCLUIDO	</t>
        </is>
      </c>
      <c r="D740" t="n">
        <v>8.8035</v>
      </c>
      <c r="E740" t="n">
        <v>11.36</v>
      </c>
      <c r="F740" t="n">
        <v>7.48</v>
      </c>
      <c r="G740" t="n">
        <v>20.4</v>
      </c>
      <c r="H740" t="n">
        <v>0.28</v>
      </c>
      <c r="I740" t="n">
        <v>22</v>
      </c>
      <c r="J740" t="n">
        <v>258.32</v>
      </c>
      <c r="K740" t="n">
        <v>59.19</v>
      </c>
      <c r="L740" t="n">
        <v>4</v>
      </c>
      <c r="M740" t="n">
        <v>20</v>
      </c>
      <c r="N740" t="n">
        <v>65.13</v>
      </c>
      <c r="O740" t="n">
        <v>32094.19</v>
      </c>
      <c r="P740" t="n">
        <v>117.14</v>
      </c>
      <c r="Q740" t="n">
        <v>605.85</v>
      </c>
      <c r="R740" t="n">
        <v>37.25</v>
      </c>
      <c r="S740" t="n">
        <v>21.88</v>
      </c>
      <c r="T740" t="n">
        <v>6594.11</v>
      </c>
      <c r="U740" t="n">
        <v>0.59</v>
      </c>
      <c r="V740" t="n">
        <v>0.83</v>
      </c>
      <c r="W740" t="n">
        <v>1.02</v>
      </c>
      <c r="X740" t="n">
        <v>0.42</v>
      </c>
      <c r="Y740" t="n">
        <v>1</v>
      </c>
      <c r="Z740" t="n">
        <v>10</v>
      </c>
    </row>
    <row r="741">
      <c r="A741" t="n">
        <v>13</v>
      </c>
      <c r="B741" t="n">
        <v>130</v>
      </c>
      <c r="C741" t="inlineStr">
        <is>
          <t xml:space="preserve">CONCLUIDO	</t>
        </is>
      </c>
      <c r="D741" t="n">
        <v>8.8714</v>
      </c>
      <c r="E741" t="n">
        <v>11.27</v>
      </c>
      <c r="F741" t="n">
        <v>7.44</v>
      </c>
      <c r="G741" t="n">
        <v>21.26</v>
      </c>
      <c r="H741" t="n">
        <v>0.29</v>
      </c>
      <c r="I741" t="n">
        <v>21</v>
      </c>
      <c r="J741" t="n">
        <v>258.78</v>
      </c>
      <c r="K741" t="n">
        <v>59.19</v>
      </c>
      <c r="L741" t="n">
        <v>4.25</v>
      </c>
      <c r="M741" t="n">
        <v>19</v>
      </c>
      <c r="N741" t="n">
        <v>65.34</v>
      </c>
      <c r="O741" t="n">
        <v>32150.98</v>
      </c>
      <c r="P741" t="n">
        <v>116.11</v>
      </c>
      <c r="Q741" t="n">
        <v>605.84</v>
      </c>
      <c r="R741" t="n">
        <v>35.95</v>
      </c>
      <c r="S741" t="n">
        <v>21.88</v>
      </c>
      <c r="T741" t="n">
        <v>5944.27</v>
      </c>
      <c r="U741" t="n">
        <v>0.61</v>
      </c>
      <c r="V741" t="n">
        <v>0.83</v>
      </c>
      <c r="W741" t="n">
        <v>1.02</v>
      </c>
      <c r="X741" t="n">
        <v>0.38</v>
      </c>
      <c r="Y741" t="n">
        <v>1</v>
      </c>
      <c r="Z741" t="n">
        <v>10</v>
      </c>
    </row>
    <row r="742">
      <c r="A742" t="n">
        <v>14</v>
      </c>
      <c r="B742" t="n">
        <v>130</v>
      </c>
      <c r="C742" t="inlineStr">
        <is>
          <t xml:space="preserve">CONCLUIDO	</t>
        </is>
      </c>
      <c r="D742" t="n">
        <v>8.9047</v>
      </c>
      <c r="E742" t="n">
        <v>11.23</v>
      </c>
      <c r="F742" t="n">
        <v>7.45</v>
      </c>
      <c r="G742" t="n">
        <v>22.34</v>
      </c>
      <c r="H742" t="n">
        <v>0.31</v>
      </c>
      <c r="I742" t="n">
        <v>20</v>
      </c>
      <c r="J742" t="n">
        <v>259.25</v>
      </c>
      <c r="K742" t="n">
        <v>59.19</v>
      </c>
      <c r="L742" t="n">
        <v>4.5</v>
      </c>
      <c r="M742" t="n">
        <v>18</v>
      </c>
      <c r="N742" t="n">
        <v>65.55</v>
      </c>
      <c r="O742" t="n">
        <v>32207.85</v>
      </c>
      <c r="P742" t="n">
        <v>115.93</v>
      </c>
      <c r="Q742" t="n">
        <v>605.9</v>
      </c>
      <c r="R742" t="n">
        <v>36.08</v>
      </c>
      <c r="S742" t="n">
        <v>21.88</v>
      </c>
      <c r="T742" t="n">
        <v>6015.91</v>
      </c>
      <c r="U742" t="n">
        <v>0.61</v>
      </c>
      <c r="V742" t="n">
        <v>0.83</v>
      </c>
      <c r="W742" t="n">
        <v>1.03</v>
      </c>
      <c r="X742" t="n">
        <v>0.39</v>
      </c>
      <c r="Y742" t="n">
        <v>1</v>
      </c>
      <c r="Z742" t="n">
        <v>10</v>
      </c>
    </row>
    <row r="743">
      <c r="A743" t="n">
        <v>15</v>
      </c>
      <c r="B743" t="n">
        <v>130</v>
      </c>
      <c r="C743" t="inlineStr">
        <is>
          <t xml:space="preserve">CONCLUIDO	</t>
        </is>
      </c>
      <c r="D743" t="n">
        <v>8.9702</v>
      </c>
      <c r="E743" t="n">
        <v>11.15</v>
      </c>
      <c r="F743" t="n">
        <v>7.41</v>
      </c>
      <c r="G743" t="n">
        <v>23.41</v>
      </c>
      <c r="H743" t="n">
        <v>0.33</v>
      </c>
      <c r="I743" t="n">
        <v>19</v>
      </c>
      <c r="J743" t="n">
        <v>259.71</v>
      </c>
      <c r="K743" t="n">
        <v>59.19</v>
      </c>
      <c r="L743" t="n">
        <v>4.75</v>
      </c>
      <c r="M743" t="n">
        <v>17</v>
      </c>
      <c r="N743" t="n">
        <v>65.76000000000001</v>
      </c>
      <c r="O743" t="n">
        <v>32264.79</v>
      </c>
      <c r="P743" t="n">
        <v>114.72</v>
      </c>
      <c r="Q743" t="n">
        <v>605.92</v>
      </c>
      <c r="R743" t="n">
        <v>35.37</v>
      </c>
      <c r="S743" t="n">
        <v>21.88</v>
      </c>
      <c r="T743" t="n">
        <v>5668.82</v>
      </c>
      <c r="U743" t="n">
        <v>0.62</v>
      </c>
      <c r="V743" t="n">
        <v>0.83</v>
      </c>
      <c r="W743" t="n">
        <v>1.02</v>
      </c>
      <c r="X743" t="n">
        <v>0.36</v>
      </c>
      <c r="Y743" t="n">
        <v>1</v>
      </c>
      <c r="Z743" t="n">
        <v>10</v>
      </c>
    </row>
    <row r="744">
      <c r="A744" t="n">
        <v>16</v>
      </c>
      <c r="B744" t="n">
        <v>130</v>
      </c>
      <c r="C744" t="inlineStr">
        <is>
          <t xml:space="preserve">CONCLUIDO	</t>
        </is>
      </c>
      <c r="D744" t="n">
        <v>9.0259</v>
      </c>
      <c r="E744" t="n">
        <v>11.08</v>
      </c>
      <c r="F744" t="n">
        <v>7.39</v>
      </c>
      <c r="G744" t="n">
        <v>24.65</v>
      </c>
      <c r="H744" t="n">
        <v>0.34</v>
      </c>
      <c r="I744" t="n">
        <v>18</v>
      </c>
      <c r="J744" t="n">
        <v>260.17</v>
      </c>
      <c r="K744" t="n">
        <v>59.19</v>
      </c>
      <c r="L744" t="n">
        <v>5</v>
      </c>
      <c r="M744" t="n">
        <v>16</v>
      </c>
      <c r="N744" t="n">
        <v>65.98</v>
      </c>
      <c r="O744" t="n">
        <v>32321.82</v>
      </c>
      <c r="P744" t="n">
        <v>113.79</v>
      </c>
      <c r="Q744" t="n">
        <v>605.86</v>
      </c>
      <c r="R744" t="n">
        <v>34.4</v>
      </c>
      <c r="S744" t="n">
        <v>21.88</v>
      </c>
      <c r="T744" t="n">
        <v>5185.71</v>
      </c>
      <c r="U744" t="n">
        <v>0.64</v>
      </c>
      <c r="V744" t="n">
        <v>0.84</v>
      </c>
      <c r="W744" t="n">
        <v>1.02</v>
      </c>
      <c r="X744" t="n">
        <v>0.34</v>
      </c>
      <c r="Y744" t="n">
        <v>1</v>
      </c>
      <c r="Z744" t="n">
        <v>10</v>
      </c>
    </row>
    <row r="745">
      <c r="A745" t="n">
        <v>17</v>
      </c>
      <c r="B745" t="n">
        <v>130</v>
      </c>
      <c r="C745" t="inlineStr">
        <is>
          <t xml:space="preserve">CONCLUIDO	</t>
        </is>
      </c>
      <c r="D745" t="n">
        <v>9.0678</v>
      </c>
      <c r="E745" t="n">
        <v>11.03</v>
      </c>
      <c r="F745" t="n">
        <v>7.39</v>
      </c>
      <c r="G745" t="n">
        <v>26.09</v>
      </c>
      <c r="H745" t="n">
        <v>0.36</v>
      </c>
      <c r="I745" t="n">
        <v>17</v>
      </c>
      <c r="J745" t="n">
        <v>260.63</v>
      </c>
      <c r="K745" t="n">
        <v>59.19</v>
      </c>
      <c r="L745" t="n">
        <v>5.25</v>
      </c>
      <c r="M745" t="n">
        <v>15</v>
      </c>
      <c r="N745" t="n">
        <v>66.19</v>
      </c>
      <c r="O745" t="n">
        <v>32378.93</v>
      </c>
      <c r="P745" t="n">
        <v>113.67</v>
      </c>
      <c r="Q745" t="n">
        <v>605.95</v>
      </c>
      <c r="R745" t="n">
        <v>34.49</v>
      </c>
      <c r="S745" t="n">
        <v>21.88</v>
      </c>
      <c r="T745" t="n">
        <v>5234.25</v>
      </c>
      <c r="U745" t="n">
        <v>0.63</v>
      </c>
      <c r="V745" t="n">
        <v>0.84</v>
      </c>
      <c r="W745" t="n">
        <v>1.02</v>
      </c>
      <c r="X745" t="n">
        <v>0.33</v>
      </c>
      <c r="Y745" t="n">
        <v>1</v>
      </c>
      <c r="Z745" t="n">
        <v>10</v>
      </c>
    </row>
    <row r="746">
      <c r="A746" t="n">
        <v>18</v>
      </c>
      <c r="B746" t="n">
        <v>130</v>
      </c>
      <c r="C746" t="inlineStr">
        <is>
          <t xml:space="preserve">CONCLUIDO	</t>
        </is>
      </c>
      <c r="D746" t="n">
        <v>9.138400000000001</v>
      </c>
      <c r="E746" t="n">
        <v>10.94</v>
      </c>
      <c r="F746" t="n">
        <v>7.36</v>
      </c>
      <c r="G746" t="n">
        <v>27.58</v>
      </c>
      <c r="H746" t="n">
        <v>0.37</v>
      </c>
      <c r="I746" t="n">
        <v>16</v>
      </c>
      <c r="J746" t="n">
        <v>261.1</v>
      </c>
      <c r="K746" t="n">
        <v>59.19</v>
      </c>
      <c r="L746" t="n">
        <v>5.5</v>
      </c>
      <c r="M746" t="n">
        <v>14</v>
      </c>
      <c r="N746" t="n">
        <v>66.40000000000001</v>
      </c>
      <c r="O746" t="n">
        <v>32436.11</v>
      </c>
      <c r="P746" t="n">
        <v>112.63</v>
      </c>
      <c r="Q746" t="n">
        <v>605.88</v>
      </c>
      <c r="R746" t="n">
        <v>33.4</v>
      </c>
      <c r="S746" t="n">
        <v>21.88</v>
      </c>
      <c r="T746" t="n">
        <v>4695.69</v>
      </c>
      <c r="U746" t="n">
        <v>0.66</v>
      </c>
      <c r="V746" t="n">
        <v>0.84</v>
      </c>
      <c r="W746" t="n">
        <v>1.02</v>
      </c>
      <c r="X746" t="n">
        <v>0.3</v>
      </c>
      <c r="Y746" t="n">
        <v>1</v>
      </c>
      <c r="Z746" t="n">
        <v>10</v>
      </c>
    </row>
    <row r="747">
      <c r="A747" t="n">
        <v>19</v>
      </c>
      <c r="B747" t="n">
        <v>130</v>
      </c>
      <c r="C747" t="inlineStr">
        <is>
          <t xml:space="preserve">CONCLUIDO	</t>
        </is>
      </c>
      <c r="D747" t="n">
        <v>9.192600000000001</v>
      </c>
      <c r="E747" t="n">
        <v>10.88</v>
      </c>
      <c r="F747" t="n">
        <v>7.34</v>
      </c>
      <c r="G747" t="n">
        <v>29.36</v>
      </c>
      <c r="H747" t="n">
        <v>0.39</v>
      </c>
      <c r="I747" t="n">
        <v>15</v>
      </c>
      <c r="J747" t="n">
        <v>261.56</v>
      </c>
      <c r="K747" t="n">
        <v>59.19</v>
      </c>
      <c r="L747" t="n">
        <v>5.75</v>
      </c>
      <c r="M747" t="n">
        <v>13</v>
      </c>
      <c r="N747" t="n">
        <v>66.62</v>
      </c>
      <c r="O747" t="n">
        <v>32493.38</v>
      </c>
      <c r="P747" t="n">
        <v>111.64</v>
      </c>
      <c r="Q747" t="n">
        <v>605.95</v>
      </c>
      <c r="R747" t="n">
        <v>33.01</v>
      </c>
      <c r="S747" t="n">
        <v>21.88</v>
      </c>
      <c r="T747" t="n">
        <v>4507.53</v>
      </c>
      <c r="U747" t="n">
        <v>0.66</v>
      </c>
      <c r="V747" t="n">
        <v>0.84</v>
      </c>
      <c r="W747" t="n">
        <v>1.01</v>
      </c>
      <c r="X747" t="n">
        <v>0.28</v>
      </c>
      <c r="Y747" t="n">
        <v>1</v>
      </c>
      <c r="Z747" t="n">
        <v>10</v>
      </c>
    </row>
    <row r="748">
      <c r="A748" t="n">
        <v>20</v>
      </c>
      <c r="B748" t="n">
        <v>130</v>
      </c>
      <c r="C748" t="inlineStr">
        <is>
          <t xml:space="preserve">CONCLUIDO	</t>
        </is>
      </c>
      <c r="D748" t="n">
        <v>9.197800000000001</v>
      </c>
      <c r="E748" t="n">
        <v>10.87</v>
      </c>
      <c r="F748" t="n">
        <v>7.33</v>
      </c>
      <c r="G748" t="n">
        <v>29.34</v>
      </c>
      <c r="H748" t="n">
        <v>0.41</v>
      </c>
      <c r="I748" t="n">
        <v>15</v>
      </c>
      <c r="J748" t="n">
        <v>262.03</v>
      </c>
      <c r="K748" t="n">
        <v>59.19</v>
      </c>
      <c r="L748" t="n">
        <v>6</v>
      </c>
      <c r="M748" t="n">
        <v>13</v>
      </c>
      <c r="N748" t="n">
        <v>66.83</v>
      </c>
      <c r="O748" t="n">
        <v>32550.72</v>
      </c>
      <c r="P748" t="n">
        <v>110.93</v>
      </c>
      <c r="Q748" t="n">
        <v>605.89</v>
      </c>
      <c r="R748" t="n">
        <v>32.68</v>
      </c>
      <c r="S748" t="n">
        <v>21.88</v>
      </c>
      <c r="T748" t="n">
        <v>4341.68</v>
      </c>
      <c r="U748" t="n">
        <v>0.67</v>
      </c>
      <c r="V748" t="n">
        <v>0.84</v>
      </c>
      <c r="W748" t="n">
        <v>1.01</v>
      </c>
      <c r="X748" t="n">
        <v>0.28</v>
      </c>
      <c r="Y748" t="n">
        <v>1</v>
      </c>
      <c r="Z748" t="n">
        <v>10</v>
      </c>
    </row>
    <row r="749">
      <c r="A749" t="n">
        <v>21</v>
      </c>
      <c r="B749" t="n">
        <v>130</v>
      </c>
      <c r="C749" t="inlineStr">
        <is>
          <t xml:space="preserve">CONCLUIDO	</t>
        </is>
      </c>
      <c r="D749" t="n">
        <v>9.2631</v>
      </c>
      <c r="E749" t="n">
        <v>10.8</v>
      </c>
      <c r="F749" t="n">
        <v>7.31</v>
      </c>
      <c r="G749" t="n">
        <v>31.31</v>
      </c>
      <c r="H749" t="n">
        <v>0.42</v>
      </c>
      <c r="I749" t="n">
        <v>14</v>
      </c>
      <c r="J749" t="n">
        <v>262.49</v>
      </c>
      <c r="K749" t="n">
        <v>59.19</v>
      </c>
      <c r="L749" t="n">
        <v>6.25</v>
      </c>
      <c r="M749" t="n">
        <v>12</v>
      </c>
      <c r="N749" t="n">
        <v>67.05</v>
      </c>
      <c r="O749" t="n">
        <v>32608.15</v>
      </c>
      <c r="P749" t="n">
        <v>110.27</v>
      </c>
      <c r="Q749" t="n">
        <v>605.9400000000001</v>
      </c>
      <c r="R749" t="n">
        <v>31.89</v>
      </c>
      <c r="S749" t="n">
        <v>21.88</v>
      </c>
      <c r="T749" t="n">
        <v>3951.12</v>
      </c>
      <c r="U749" t="n">
        <v>0.6899999999999999</v>
      </c>
      <c r="V749" t="n">
        <v>0.85</v>
      </c>
      <c r="W749" t="n">
        <v>1.01</v>
      </c>
      <c r="X749" t="n">
        <v>0.25</v>
      </c>
      <c r="Y749" t="n">
        <v>1</v>
      </c>
      <c r="Z749" t="n">
        <v>10</v>
      </c>
    </row>
    <row r="750">
      <c r="A750" t="n">
        <v>22</v>
      </c>
      <c r="B750" t="n">
        <v>130</v>
      </c>
      <c r="C750" t="inlineStr">
        <is>
          <t xml:space="preserve">CONCLUIDO	</t>
        </is>
      </c>
      <c r="D750" t="n">
        <v>9.2486</v>
      </c>
      <c r="E750" t="n">
        <v>10.81</v>
      </c>
      <c r="F750" t="n">
        <v>7.32</v>
      </c>
      <c r="G750" t="n">
        <v>31.38</v>
      </c>
      <c r="H750" t="n">
        <v>0.44</v>
      </c>
      <c r="I750" t="n">
        <v>14</v>
      </c>
      <c r="J750" t="n">
        <v>262.96</v>
      </c>
      <c r="K750" t="n">
        <v>59.19</v>
      </c>
      <c r="L750" t="n">
        <v>6.5</v>
      </c>
      <c r="M750" t="n">
        <v>12</v>
      </c>
      <c r="N750" t="n">
        <v>67.26000000000001</v>
      </c>
      <c r="O750" t="n">
        <v>32665.66</v>
      </c>
      <c r="P750" t="n">
        <v>109.86</v>
      </c>
      <c r="Q750" t="n">
        <v>605.85</v>
      </c>
      <c r="R750" t="n">
        <v>32.52</v>
      </c>
      <c r="S750" t="n">
        <v>21.88</v>
      </c>
      <c r="T750" t="n">
        <v>4269.01</v>
      </c>
      <c r="U750" t="n">
        <v>0.67</v>
      </c>
      <c r="V750" t="n">
        <v>0.84</v>
      </c>
      <c r="W750" t="n">
        <v>1.01</v>
      </c>
      <c r="X750" t="n">
        <v>0.27</v>
      </c>
      <c r="Y750" t="n">
        <v>1</v>
      </c>
      <c r="Z750" t="n">
        <v>10</v>
      </c>
    </row>
    <row r="751">
      <c r="A751" t="n">
        <v>23</v>
      </c>
      <c r="B751" t="n">
        <v>130</v>
      </c>
      <c r="C751" t="inlineStr">
        <is>
          <t xml:space="preserve">CONCLUIDO	</t>
        </is>
      </c>
      <c r="D751" t="n">
        <v>9.310700000000001</v>
      </c>
      <c r="E751" t="n">
        <v>10.74</v>
      </c>
      <c r="F751" t="n">
        <v>7.3</v>
      </c>
      <c r="G751" t="n">
        <v>33.69</v>
      </c>
      <c r="H751" t="n">
        <v>0.46</v>
      </c>
      <c r="I751" t="n">
        <v>13</v>
      </c>
      <c r="J751" t="n">
        <v>263.42</v>
      </c>
      <c r="K751" t="n">
        <v>59.19</v>
      </c>
      <c r="L751" t="n">
        <v>6.75</v>
      </c>
      <c r="M751" t="n">
        <v>11</v>
      </c>
      <c r="N751" t="n">
        <v>67.48</v>
      </c>
      <c r="O751" t="n">
        <v>32723.25</v>
      </c>
      <c r="P751" t="n">
        <v>109.27</v>
      </c>
      <c r="Q751" t="n">
        <v>605.84</v>
      </c>
      <c r="R751" t="n">
        <v>31.75</v>
      </c>
      <c r="S751" t="n">
        <v>21.88</v>
      </c>
      <c r="T751" t="n">
        <v>3888.92</v>
      </c>
      <c r="U751" t="n">
        <v>0.6899999999999999</v>
      </c>
      <c r="V751" t="n">
        <v>0.85</v>
      </c>
      <c r="W751" t="n">
        <v>1.01</v>
      </c>
      <c r="X751" t="n">
        <v>0.24</v>
      </c>
      <c r="Y751" t="n">
        <v>1</v>
      </c>
      <c r="Z751" t="n">
        <v>10</v>
      </c>
    </row>
    <row r="752">
      <c r="A752" t="n">
        <v>24</v>
      </c>
      <c r="B752" t="n">
        <v>130</v>
      </c>
      <c r="C752" t="inlineStr">
        <is>
          <t xml:space="preserve">CONCLUIDO	</t>
        </is>
      </c>
      <c r="D752" t="n">
        <v>9.3011</v>
      </c>
      <c r="E752" t="n">
        <v>10.75</v>
      </c>
      <c r="F752" t="n">
        <v>7.31</v>
      </c>
      <c r="G752" t="n">
        <v>33.74</v>
      </c>
      <c r="H752" t="n">
        <v>0.47</v>
      </c>
      <c r="I752" t="n">
        <v>13</v>
      </c>
      <c r="J752" t="n">
        <v>263.89</v>
      </c>
      <c r="K752" t="n">
        <v>59.19</v>
      </c>
      <c r="L752" t="n">
        <v>7</v>
      </c>
      <c r="M752" t="n">
        <v>11</v>
      </c>
      <c r="N752" t="n">
        <v>67.7</v>
      </c>
      <c r="O752" t="n">
        <v>32780.92</v>
      </c>
      <c r="P752" t="n">
        <v>109.47</v>
      </c>
      <c r="Q752" t="n">
        <v>605.84</v>
      </c>
      <c r="R752" t="n">
        <v>31.96</v>
      </c>
      <c r="S752" t="n">
        <v>21.88</v>
      </c>
      <c r="T752" t="n">
        <v>3991.76</v>
      </c>
      <c r="U752" t="n">
        <v>0.68</v>
      </c>
      <c r="V752" t="n">
        <v>0.85</v>
      </c>
      <c r="W752" t="n">
        <v>1.01</v>
      </c>
      <c r="X752" t="n">
        <v>0.25</v>
      </c>
      <c r="Y752" t="n">
        <v>1</v>
      </c>
      <c r="Z752" t="n">
        <v>10</v>
      </c>
    </row>
    <row r="753">
      <c r="A753" t="n">
        <v>25</v>
      </c>
      <c r="B753" t="n">
        <v>130</v>
      </c>
      <c r="C753" t="inlineStr">
        <is>
          <t xml:space="preserve">CONCLUIDO	</t>
        </is>
      </c>
      <c r="D753" t="n">
        <v>9.3721</v>
      </c>
      <c r="E753" t="n">
        <v>10.67</v>
      </c>
      <c r="F753" t="n">
        <v>7.28</v>
      </c>
      <c r="G753" t="n">
        <v>36.39</v>
      </c>
      <c r="H753" t="n">
        <v>0.49</v>
      </c>
      <c r="I753" t="n">
        <v>12</v>
      </c>
      <c r="J753" t="n">
        <v>264.36</v>
      </c>
      <c r="K753" t="n">
        <v>59.19</v>
      </c>
      <c r="L753" t="n">
        <v>7.25</v>
      </c>
      <c r="M753" t="n">
        <v>10</v>
      </c>
      <c r="N753" t="n">
        <v>67.92</v>
      </c>
      <c r="O753" t="n">
        <v>32838.68</v>
      </c>
      <c r="P753" t="n">
        <v>108.09</v>
      </c>
      <c r="Q753" t="n">
        <v>605.89</v>
      </c>
      <c r="R753" t="n">
        <v>31.13</v>
      </c>
      <c r="S753" t="n">
        <v>21.88</v>
      </c>
      <c r="T753" t="n">
        <v>3580.89</v>
      </c>
      <c r="U753" t="n">
        <v>0.7</v>
      </c>
      <c r="V753" t="n">
        <v>0.85</v>
      </c>
      <c r="W753" t="n">
        <v>1.01</v>
      </c>
      <c r="X753" t="n">
        <v>0.22</v>
      </c>
      <c r="Y753" t="n">
        <v>1</v>
      </c>
      <c r="Z753" t="n">
        <v>10</v>
      </c>
    </row>
    <row r="754">
      <c r="A754" t="n">
        <v>26</v>
      </c>
      <c r="B754" t="n">
        <v>130</v>
      </c>
      <c r="C754" t="inlineStr">
        <is>
          <t xml:space="preserve">CONCLUIDO	</t>
        </is>
      </c>
      <c r="D754" t="n">
        <v>9.370100000000001</v>
      </c>
      <c r="E754" t="n">
        <v>10.67</v>
      </c>
      <c r="F754" t="n">
        <v>7.28</v>
      </c>
      <c r="G754" t="n">
        <v>36.4</v>
      </c>
      <c r="H754" t="n">
        <v>0.5</v>
      </c>
      <c r="I754" t="n">
        <v>12</v>
      </c>
      <c r="J754" t="n">
        <v>264.83</v>
      </c>
      <c r="K754" t="n">
        <v>59.19</v>
      </c>
      <c r="L754" t="n">
        <v>7.5</v>
      </c>
      <c r="M754" t="n">
        <v>10</v>
      </c>
      <c r="N754" t="n">
        <v>68.14</v>
      </c>
      <c r="O754" t="n">
        <v>32896.51</v>
      </c>
      <c r="P754" t="n">
        <v>107.93</v>
      </c>
      <c r="Q754" t="n">
        <v>605.84</v>
      </c>
      <c r="R754" t="n">
        <v>31.03</v>
      </c>
      <c r="S754" t="n">
        <v>21.88</v>
      </c>
      <c r="T754" t="n">
        <v>3531.91</v>
      </c>
      <c r="U754" t="n">
        <v>0.71</v>
      </c>
      <c r="V754" t="n">
        <v>0.85</v>
      </c>
      <c r="W754" t="n">
        <v>1.01</v>
      </c>
      <c r="X754" t="n">
        <v>0.22</v>
      </c>
      <c r="Y754" t="n">
        <v>1</v>
      </c>
      <c r="Z754" t="n">
        <v>10</v>
      </c>
    </row>
    <row r="755">
      <c r="A755" t="n">
        <v>27</v>
      </c>
      <c r="B755" t="n">
        <v>130</v>
      </c>
      <c r="C755" t="inlineStr">
        <is>
          <t xml:space="preserve">CONCLUIDO	</t>
        </is>
      </c>
      <c r="D755" t="n">
        <v>9.4404</v>
      </c>
      <c r="E755" t="n">
        <v>10.59</v>
      </c>
      <c r="F755" t="n">
        <v>7.25</v>
      </c>
      <c r="G755" t="n">
        <v>39.55</v>
      </c>
      <c r="H755" t="n">
        <v>0.52</v>
      </c>
      <c r="I755" t="n">
        <v>11</v>
      </c>
      <c r="J755" t="n">
        <v>265.3</v>
      </c>
      <c r="K755" t="n">
        <v>59.19</v>
      </c>
      <c r="L755" t="n">
        <v>7.75</v>
      </c>
      <c r="M755" t="n">
        <v>9</v>
      </c>
      <c r="N755" t="n">
        <v>68.36</v>
      </c>
      <c r="O755" t="n">
        <v>32954.43</v>
      </c>
      <c r="P755" t="n">
        <v>106.96</v>
      </c>
      <c r="Q755" t="n">
        <v>605.84</v>
      </c>
      <c r="R755" t="n">
        <v>29.91</v>
      </c>
      <c r="S755" t="n">
        <v>21.88</v>
      </c>
      <c r="T755" t="n">
        <v>2979.18</v>
      </c>
      <c r="U755" t="n">
        <v>0.73</v>
      </c>
      <c r="V755" t="n">
        <v>0.85</v>
      </c>
      <c r="W755" t="n">
        <v>1.01</v>
      </c>
      <c r="X755" t="n">
        <v>0.19</v>
      </c>
      <c r="Y755" t="n">
        <v>1</v>
      </c>
      <c r="Z755" t="n">
        <v>10</v>
      </c>
    </row>
    <row r="756">
      <c r="A756" t="n">
        <v>28</v>
      </c>
      <c r="B756" t="n">
        <v>130</v>
      </c>
      <c r="C756" t="inlineStr">
        <is>
          <t xml:space="preserve">CONCLUIDO	</t>
        </is>
      </c>
      <c r="D756" t="n">
        <v>9.4315</v>
      </c>
      <c r="E756" t="n">
        <v>10.6</v>
      </c>
      <c r="F756" t="n">
        <v>7.26</v>
      </c>
      <c r="G756" t="n">
        <v>39.6</v>
      </c>
      <c r="H756" t="n">
        <v>0.54</v>
      </c>
      <c r="I756" t="n">
        <v>11</v>
      </c>
      <c r="J756" t="n">
        <v>265.77</v>
      </c>
      <c r="K756" t="n">
        <v>59.19</v>
      </c>
      <c r="L756" t="n">
        <v>8</v>
      </c>
      <c r="M756" t="n">
        <v>9</v>
      </c>
      <c r="N756" t="n">
        <v>68.58</v>
      </c>
      <c r="O756" t="n">
        <v>33012.44</v>
      </c>
      <c r="P756" t="n">
        <v>106.57</v>
      </c>
      <c r="Q756" t="n">
        <v>605.86</v>
      </c>
      <c r="R756" t="n">
        <v>30.57</v>
      </c>
      <c r="S756" t="n">
        <v>21.88</v>
      </c>
      <c r="T756" t="n">
        <v>3306.6</v>
      </c>
      <c r="U756" t="n">
        <v>0.72</v>
      </c>
      <c r="V756" t="n">
        <v>0.85</v>
      </c>
      <c r="W756" t="n">
        <v>1</v>
      </c>
      <c r="X756" t="n">
        <v>0.2</v>
      </c>
      <c r="Y756" t="n">
        <v>1</v>
      </c>
      <c r="Z756" t="n">
        <v>10</v>
      </c>
    </row>
    <row r="757">
      <c r="A757" t="n">
        <v>29</v>
      </c>
      <c r="B757" t="n">
        <v>130</v>
      </c>
      <c r="C757" t="inlineStr">
        <is>
          <t xml:space="preserve">CONCLUIDO	</t>
        </is>
      </c>
      <c r="D757" t="n">
        <v>9.433</v>
      </c>
      <c r="E757" t="n">
        <v>10.6</v>
      </c>
      <c r="F757" t="n">
        <v>7.26</v>
      </c>
      <c r="G757" t="n">
        <v>39.59</v>
      </c>
      <c r="H757" t="n">
        <v>0.55</v>
      </c>
      <c r="I757" t="n">
        <v>11</v>
      </c>
      <c r="J757" t="n">
        <v>266.24</v>
      </c>
      <c r="K757" t="n">
        <v>59.19</v>
      </c>
      <c r="L757" t="n">
        <v>8.25</v>
      </c>
      <c r="M757" t="n">
        <v>9</v>
      </c>
      <c r="N757" t="n">
        <v>68.8</v>
      </c>
      <c r="O757" t="n">
        <v>33070.52</v>
      </c>
      <c r="P757" t="n">
        <v>105.97</v>
      </c>
      <c r="Q757" t="n">
        <v>605.84</v>
      </c>
      <c r="R757" t="n">
        <v>30.48</v>
      </c>
      <c r="S757" t="n">
        <v>21.88</v>
      </c>
      <c r="T757" t="n">
        <v>3263.33</v>
      </c>
      <c r="U757" t="n">
        <v>0.72</v>
      </c>
      <c r="V757" t="n">
        <v>0.85</v>
      </c>
      <c r="W757" t="n">
        <v>1</v>
      </c>
      <c r="X757" t="n">
        <v>0.2</v>
      </c>
      <c r="Y757" t="n">
        <v>1</v>
      </c>
      <c r="Z757" t="n">
        <v>10</v>
      </c>
    </row>
    <row r="758">
      <c r="A758" t="n">
        <v>30</v>
      </c>
      <c r="B758" t="n">
        <v>130</v>
      </c>
      <c r="C758" t="inlineStr">
        <is>
          <t xml:space="preserve">CONCLUIDO	</t>
        </is>
      </c>
      <c r="D758" t="n">
        <v>9.497400000000001</v>
      </c>
      <c r="E758" t="n">
        <v>10.53</v>
      </c>
      <c r="F758" t="n">
        <v>7.24</v>
      </c>
      <c r="G758" t="n">
        <v>43.41</v>
      </c>
      <c r="H758" t="n">
        <v>0.57</v>
      </c>
      <c r="I758" t="n">
        <v>10</v>
      </c>
      <c r="J758" t="n">
        <v>266.71</v>
      </c>
      <c r="K758" t="n">
        <v>59.19</v>
      </c>
      <c r="L758" t="n">
        <v>8.5</v>
      </c>
      <c r="M758" t="n">
        <v>8</v>
      </c>
      <c r="N758" t="n">
        <v>69.02</v>
      </c>
      <c r="O758" t="n">
        <v>33128.7</v>
      </c>
      <c r="P758" t="n">
        <v>104.94</v>
      </c>
      <c r="Q758" t="n">
        <v>605.9299999999999</v>
      </c>
      <c r="R758" t="n">
        <v>29.67</v>
      </c>
      <c r="S758" t="n">
        <v>21.88</v>
      </c>
      <c r="T758" t="n">
        <v>2860.08</v>
      </c>
      <c r="U758" t="n">
        <v>0.74</v>
      </c>
      <c r="V758" t="n">
        <v>0.85</v>
      </c>
      <c r="W758" t="n">
        <v>1.01</v>
      </c>
      <c r="X758" t="n">
        <v>0.18</v>
      </c>
      <c r="Y758" t="n">
        <v>1</v>
      </c>
      <c r="Z758" t="n">
        <v>10</v>
      </c>
    </row>
    <row r="759">
      <c r="A759" t="n">
        <v>31</v>
      </c>
      <c r="B759" t="n">
        <v>130</v>
      </c>
      <c r="C759" t="inlineStr">
        <is>
          <t xml:space="preserve">CONCLUIDO	</t>
        </is>
      </c>
      <c r="D759" t="n">
        <v>9.5007</v>
      </c>
      <c r="E759" t="n">
        <v>10.53</v>
      </c>
      <c r="F759" t="n">
        <v>7.23</v>
      </c>
      <c r="G759" t="n">
        <v>43.39</v>
      </c>
      <c r="H759" t="n">
        <v>0.58</v>
      </c>
      <c r="I759" t="n">
        <v>10</v>
      </c>
      <c r="J759" t="n">
        <v>267.18</v>
      </c>
      <c r="K759" t="n">
        <v>59.19</v>
      </c>
      <c r="L759" t="n">
        <v>8.75</v>
      </c>
      <c r="M759" t="n">
        <v>8</v>
      </c>
      <c r="N759" t="n">
        <v>69.23999999999999</v>
      </c>
      <c r="O759" t="n">
        <v>33186.95</v>
      </c>
      <c r="P759" t="n">
        <v>104.56</v>
      </c>
      <c r="Q759" t="n">
        <v>605.84</v>
      </c>
      <c r="R759" t="n">
        <v>29.61</v>
      </c>
      <c r="S759" t="n">
        <v>21.88</v>
      </c>
      <c r="T759" t="n">
        <v>2831.24</v>
      </c>
      <c r="U759" t="n">
        <v>0.74</v>
      </c>
      <c r="V759" t="n">
        <v>0.86</v>
      </c>
      <c r="W759" t="n">
        <v>1</v>
      </c>
      <c r="X759" t="n">
        <v>0.17</v>
      </c>
      <c r="Y759" t="n">
        <v>1</v>
      </c>
      <c r="Z759" t="n">
        <v>10</v>
      </c>
    </row>
    <row r="760">
      <c r="A760" t="n">
        <v>32</v>
      </c>
      <c r="B760" t="n">
        <v>130</v>
      </c>
      <c r="C760" t="inlineStr">
        <is>
          <t xml:space="preserve">CONCLUIDO	</t>
        </is>
      </c>
      <c r="D760" t="n">
        <v>9.4969</v>
      </c>
      <c r="E760" t="n">
        <v>10.53</v>
      </c>
      <c r="F760" t="n">
        <v>7.24</v>
      </c>
      <c r="G760" t="n">
        <v>43.41</v>
      </c>
      <c r="H760" t="n">
        <v>0.6</v>
      </c>
      <c r="I760" t="n">
        <v>10</v>
      </c>
      <c r="J760" t="n">
        <v>267.66</v>
      </c>
      <c r="K760" t="n">
        <v>59.19</v>
      </c>
      <c r="L760" t="n">
        <v>9</v>
      </c>
      <c r="M760" t="n">
        <v>8</v>
      </c>
      <c r="N760" t="n">
        <v>69.45999999999999</v>
      </c>
      <c r="O760" t="n">
        <v>33245.29</v>
      </c>
      <c r="P760" t="n">
        <v>103.88</v>
      </c>
      <c r="Q760" t="n">
        <v>605.97</v>
      </c>
      <c r="R760" t="n">
        <v>29.69</v>
      </c>
      <c r="S760" t="n">
        <v>21.88</v>
      </c>
      <c r="T760" t="n">
        <v>2869.5</v>
      </c>
      <c r="U760" t="n">
        <v>0.74</v>
      </c>
      <c r="V760" t="n">
        <v>0.85</v>
      </c>
      <c r="W760" t="n">
        <v>1</v>
      </c>
      <c r="X760" t="n">
        <v>0.18</v>
      </c>
      <c r="Y760" t="n">
        <v>1</v>
      </c>
      <c r="Z760" t="n">
        <v>10</v>
      </c>
    </row>
    <row r="761">
      <c r="A761" t="n">
        <v>33</v>
      </c>
      <c r="B761" t="n">
        <v>130</v>
      </c>
      <c r="C761" t="inlineStr">
        <is>
          <t xml:space="preserve">CONCLUIDO	</t>
        </is>
      </c>
      <c r="D761" t="n">
        <v>9.5511</v>
      </c>
      <c r="E761" t="n">
        <v>10.47</v>
      </c>
      <c r="F761" t="n">
        <v>7.22</v>
      </c>
      <c r="G761" t="n">
        <v>48.17</v>
      </c>
      <c r="H761" t="n">
        <v>0.61</v>
      </c>
      <c r="I761" t="n">
        <v>9</v>
      </c>
      <c r="J761" t="n">
        <v>268.13</v>
      </c>
      <c r="K761" t="n">
        <v>59.19</v>
      </c>
      <c r="L761" t="n">
        <v>9.25</v>
      </c>
      <c r="M761" t="n">
        <v>7</v>
      </c>
      <c r="N761" t="n">
        <v>69.69</v>
      </c>
      <c r="O761" t="n">
        <v>33303.72</v>
      </c>
      <c r="P761" t="n">
        <v>102.86</v>
      </c>
      <c r="Q761" t="n">
        <v>605.9</v>
      </c>
      <c r="R761" t="n">
        <v>29.3</v>
      </c>
      <c r="S761" t="n">
        <v>21.88</v>
      </c>
      <c r="T761" t="n">
        <v>2682.74</v>
      </c>
      <c r="U761" t="n">
        <v>0.75</v>
      </c>
      <c r="V761" t="n">
        <v>0.86</v>
      </c>
      <c r="W761" t="n">
        <v>1.01</v>
      </c>
      <c r="X761" t="n">
        <v>0.17</v>
      </c>
      <c r="Y761" t="n">
        <v>1</v>
      </c>
      <c r="Z761" t="n">
        <v>10</v>
      </c>
    </row>
    <row r="762">
      <c r="A762" t="n">
        <v>34</v>
      </c>
      <c r="B762" t="n">
        <v>130</v>
      </c>
      <c r="C762" t="inlineStr">
        <is>
          <t xml:space="preserve">CONCLUIDO	</t>
        </is>
      </c>
      <c r="D762" t="n">
        <v>9.5519</v>
      </c>
      <c r="E762" t="n">
        <v>10.47</v>
      </c>
      <c r="F762" t="n">
        <v>7.22</v>
      </c>
      <c r="G762" t="n">
        <v>48.16</v>
      </c>
      <c r="H762" t="n">
        <v>0.63</v>
      </c>
      <c r="I762" t="n">
        <v>9</v>
      </c>
      <c r="J762" t="n">
        <v>268.61</v>
      </c>
      <c r="K762" t="n">
        <v>59.19</v>
      </c>
      <c r="L762" t="n">
        <v>9.5</v>
      </c>
      <c r="M762" t="n">
        <v>7</v>
      </c>
      <c r="N762" t="n">
        <v>69.91</v>
      </c>
      <c r="O762" t="n">
        <v>33362.23</v>
      </c>
      <c r="P762" t="n">
        <v>102.82</v>
      </c>
      <c r="Q762" t="n">
        <v>605.84</v>
      </c>
      <c r="R762" t="n">
        <v>29.21</v>
      </c>
      <c r="S762" t="n">
        <v>21.88</v>
      </c>
      <c r="T762" t="n">
        <v>2635.29</v>
      </c>
      <c r="U762" t="n">
        <v>0.75</v>
      </c>
      <c r="V762" t="n">
        <v>0.86</v>
      </c>
      <c r="W762" t="n">
        <v>1.01</v>
      </c>
      <c r="X762" t="n">
        <v>0.17</v>
      </c>
      <c r="Y762" t="n">
        <v>1</v>
      </c>
      <c r="Z762" t="n">
        <v>10</v>
      </c>
    </row>
    <row r="763">
      <c r="A763" t="n">
        <v>35</v>
      </c>
      <c r="B763" t="n">
        <v>130</v>
      </c>
      <c r="C763" t="inlineStr">
        <is>
          <t xml:space="preserve">CONCLUIDO	</t>
        </is>
      </c>
      <c r="D763" t="n">
        <v>9.562799999999999</v>
      </c>
      <c r="E763" t="n">
        <v>10.46</v>
      </c>
      <c r="F763" t="n">
        <v>7.21</v>
      </c>
      <c r="G763" t="n">
        <v>48.08</v>
      </c>
      <c r="H763" t="n">
        <v>0.64</v>
      </c>
      <c r="I763" t="n">
        <v>9</v>
      </c>
      <c r="J763" t="n">
        <v>269.08</v>
      </c>
      <c r="K763" t="n">
        <v>59.19</v>
      </c>
      <c r="L763" t="n">
        <v>9.75</v>
      </c>
      <c r="M763" t="n">
        <v>7</v>
      </c>
      <c r="N763" t="n">
        <v>70.14</v>
      </c>
      <c r="O763" t="n">
        <v>33420.83</v>
      </c>
      <c r="P763" t="n">
        <v>102.54</v>
      </c>
      <c r="Q763" t="n">
        <v>605.84</v>
      </c>
      <c r="R763" t="n">
        <v>28.98</v>
      </c>
      <c r="S763" t="n">
        <v>21.88</v>
      </c>
      <c r="T763" t="n">
        <v>2522.6</v>
      </c>
      <c r="U763" t="n">
        <v>0.76</v>
      </c>
      <c r="V763" t="n">
        <v>0.86</v>
      </c>
      <c r="W763" t="n">
        <v>1</v>
      </c>
      <c r="X763" t="n">
        <v>0.15</v>
      </c>
      <c r="Y763" t="n">
        <v>1</v>
      </c>
      <c r="Z763" t="n">
        <v>10</v>
      </c>
    </row>
    <row r="764">
      <c r="A764" t="n">
        <v>36</v>
      </c>
      <c r="B764" t="n">
        <v>130</v>
      </c>
      <c r="C764" t="inlineStr">
        <is>
          <t xml:space="preserve">CONCLUIDO	</t>
        </is>
      </c>
      <c r="D764" t="n">
        <v>9.555199999999999</v>
      </c>
      <c r="E764" t="n">
        <v>10.47</v>
      </c>
      <c r="F764" t="n">
        <v>7.22</v>
      </c>
      <c r="G764" t="n">
        <v>48.14</v>
      </c>
      <c r="H764" t="n">
        <v>0.66</v>
      </c>
      <c r="I764" t="n">
        <v>9</v>
      </c>
      <c r="J764" t="n">
        <v>269.56</v>
      </c>
      <c r="K764" t="n">
        <v>59.19</v>
      </c>
      <c r="L764" t="n">
        <v>10</v>
      </c>
      <c r="M764" t="n">
        <v>7</v>
      </c>
      <c r="N764" t="n">
        <v>70.36</v>
      </c>
      <c r="O764" t="n">
        <v>33479.51</v>
      </c>
      <c r="P764" t="n">
        <v>101.75</v>
      </c>
      <c r="Q764" t="n">
        <v>605.84</v>
      </c>
      <c r="R764" t="n">
        <v>29.36</v>
      </c>
      <c r="S764" t="n">
        <v>21.88</v>
      </c>
      <c r="T764" t="n">
        <v>2713.11</v>
      </c>
      <c r="U764" t="n">
        <v>0.75</v>
      </c>
      <c r="V764" t="n">
        <v>0.86</v>
      </c>
      <c r="W764" t="n">
        <v>1</v>
      </c>
      <c r="X764" t="n">
        <v>0.16</v>
      </c>
      <c r="Y764" t="n">
        <v>1</v>
      </c>
      <c r="Z764" t="n">
        <v>10</v>
      </c>
    </row>
    <row r="765">
      <c r="A765" t="n">
        <v>37</v>
      </c>
      <c r="B765" t="n">
        <v>130</v>
      </c>
      <c r="C765" t="inlineStr">
        <is>
          <t xml:space="preserve">CONCLUIDO	</t>
        </is>
      </c>
      <c r="D765" t="n">
        <v>9.5496</v>
      </c>
      <c r="E765" t="n">
        <v>10.47</v>
      </c>
      <c r="F765" t="n">
        <v>7.23</v>
      </c>
      <c r="G765" t="n">
        <v>48.18</v>
      </c>
      <c r="H765" t="n">
        <v>0.68</v>
      </c>
      <c r="I765" t="n">
        <v>9</v>
      </c>
      <c r="J765" t="n">
        <v>270.03</v>
      </c>
      <c r="K765" t="n">
        <v>59.19</v>
      </c>
      <c r="L765" t="n">
        <v>10.25</v>
      </c>
      <c r="M765" t="n">
        <v>7</v>
      </c>
      <c r="N765" t="n">
        <v>70.59</v>
      </c>
      <c r="O765" t="n">
        <v>33538.28</v>
      </c>
      <c r="P765" t="n">
        <v>100.76</v>
      </c>
      <c r="Q765" t="n">
        <v>605.97</v>
      </c>
      <c r="R765" t="n">
        <v>29.31</v>
      </c>
      <c r="S765" t="n">
        <v>21.88</v>
      </c>
      <c r="T765" t="n">
        <v>2686.57</v>
      </c>
      <c r="U765" t="n">
        <v>0.75</v>
      </c>
      <c r="V765" t="n">
        <v>0.86</v>
      </c>
      <c r="W765" t="n">
        <v>1.01</v>
      </c>
      <c r="X765" t="n">
        <v>0.17</v>
      </c>
      <c r="Y765" t="n">
        <v>1</v>
      </c>
      <c r="Z765" t="n">
        <v>10</v>
      </c>
    </row>
    <row r="766">
      <c r="A766" t="n">
        <v>38</v>
      </c>
      <c r="B766" t="n">
        <v>130</v>
      </c>
      <c r="C766" t="inlineStr">
        <is>
          <t xml:space="preserve">CONCLUIDO	</t>
        </is>
      </c>
      <c r="D766" t="n">
        <v>9.6228</v>
      </c>
      <c r="E766" t="n">
        <v>10.39</v>
      </c>
      <c r="F766" t="n">
        <v>7.2</v>
      </c>
      <c r="G766" t="n">
        <v>53.97</v>
      </c>
      <c r="H766" t="n">
        <v>0.6899999999999999</v>
      </c>
      <c r="I766" t="n">
        <v>8</v>
      </c>
      <c r="J766" t="n">
        <v>270.51</v>
      </c>
      <c r="K766" t="n">
        <v>59.19</v>
      </c>
      <c r="L766" t="n">
        <v>10.5</v>
      </c>
      <c r="M766" t="n">
        <v>6</v>
      </c>
      <c r="N766" t="n">
        <v>70.81999999999999</v>
      </c>
      <c r="O766" t="n">
        <v>33597.14</v>
      </c>
      <c r="P766" t="n">
        <v>100.31</v>
      </c>
      <c r="Q766" t="n">
        <v>605.84</v>
      </c>
      <c r="R766" t="n">
        <v>28.46</v>
      </c>
      <c r="S766" t="n">
        <v>21.88</v>
      </c>
      <c r="T766" t="n">
        <v>2267.51</v>
      </c>
      <c r="U766" t="n">
        <v>0.77</v>
      </c>
      <c r="V766" t="n">
        <v>0.86</v>
      </c>
      <c r="W766" t="n">
        <v>1</v>
      </c>
      <c r="X766" t="n">
        <v>0.14</v>
      </c>
      <c r="Y766" t="n">
        <v>1</v>
      </c>
      <c r="Z766" t="n">
        <v>10</v>
      </c>
    </row>
    <row r="767">
      <c r="A767" t="n">
        <v>39</v>
      </c>
      <c r="B767" t="n">
        <v>130</v>
      </c>
      <c r="C767" t="inlineStr">
        <is>
          <t xml:space="preserve">CONCLUIDO	</t>
        </is>
      </c>
      <c r="D767" t="n">
        <v>9.633900000000001</v>
      </c>
      <c r="E767" t="n">
        <v>10.38</v>
      </c>
      <c r="F767" t="n">
        <v>7.18</v>
      </c>
      <c r="G767" t="n">
        <v>53.88</v>
      </c>
      <c r="H767" t="n">
        <v>0.71</v>
      </c>
      <c r="I767" t="n">
        <v>8</v>
      </c>
      <c r="J767" t="n">
        <v>270.99</v>
      </c>
      <c r="K767" t="n">
        <v>59.19</v>
      </c>
      <c r="L767" t="n">
        <v>10.75</v>
      </c>
      <c r="M767" t="n">
        <v>6</v>
      </c>
      <c r="N767" t="n">
        <v>71.04000000000001</v>
      </c>
      <c r="O767" t="n">
        <v>33656.08</v>
      </c>
      <c r="P767" t="n">
        <v>99.52</v>
      </c>
      <c r="Q767" t="n">
        <v>605.84</v>
      </c>
      <c r="R767" t="n">
        <v>28.06</v>
      </c>
      <c r="S767" t="n">
        <v>21.88</v>
      </c>
      <c r="T767" t="n">
        <v>2068</v>
      </c>
      <c r="U767" t="n">
        <v>0.78</v>
      </c>
      <c r="V767" t="n">
        <v>0.86</v>
      </c>
      <c r="W767" t="n">
        <v>1</v>
      </c>
      <c r="X767" t="n">
        <v>0.13</v>
      </c>
      <c r="Y767" t="n">
        <v>1</v>
      </c>
      <c r="Z767" t="n">
        <v>10</v>
      </c>
    </row>
    <row r="768">
      <c r="A768" t="n">
        <v>40</v>
      </c>
      <c r="B768" t="n">
        <v>130</v>
      </c>
      <c r="C768" t="inlineStr">
        <is>
          <t xml:space="preserve">CONCLUIDO	</t>
        </is>
      </c>
      <c r="D768" t="n">
        <v>9.626200000000001</v>
      </c>
      <c r="E768" t="n">
        <v>10.39</v>
      </c>
      <c r="F768" t="n">
        <v>7.19</v>
      </c>
      <c r="G768" t="n">
        <v>53.94</v>
      </c>
      <c r="H768" t="n">
        <v>0.72</v>
      </c>
      <c r="I768" t="n">
        <v>8</v>
      </c>
      <c r="J768" t="n">
        <v>271.47</v>
      </c>
      <c r="K768" t="n">
        <v>59.19</v>
      </c>
      <c r="L768" t="n">
        <v>11</v>
      </c>
      <c r="M768" t="n">
        <v>6</v>
      </c>
      <c r="N768" t="n">
        <v>71.27</v>
      </c>
      <c r="O768" t="n">
        <v>33715.11</v>
      </c>
      <c r="P768" t="n">
        <v>98.84</v>
      </c>
      <c r="Q768" t="n">
        <v>605.84</v>
      </c>
      <c r="R768" t="n">
        <v>28.3</v>
      </c>
      <c r="S768" t="n">
        <v>21.88</v>
      </c>
      <c r="T768" t="n">
        <v>2186.68</v>
      </c>
      <c r="U768" t="n">
        <v>0.77</v>
      </c>
      <c r="V768" t="n">
        <v>0.86</v>
      </c>
      <c r="W768" t="n">
        <v>1</v>
      </c>
      <c r="X768" t="n">
        <v>0.13</v>
      </c>
      <c r="Y768" t="n">
        <v>1</v>
      </c>
      <c r="Z768" t="n">
        <v>10</v>
      </c>
    </row>
    <row r="769">
      <c r="A769" t="n">
        <v>41</v>
      </c>
      <c r="B769" t="n">
        <v>130</v>
      </c>
      <c r="C769" t="inlineStr">
        <is>
          <t xml:space="preserve">CONCLUIDO	</t>
        </is>
      </c>
      <c r="D769" t="n">
        <v>9.630000000000001</v>
      </c>
      <c r="E769" t="n">
        <v>10.38</v>
      </c>
      <c r="F769" t="n">
        <v>7.19</v>
      </c>
      <c r="G769" t="n">
        <v>53.91</v>
      </c>
      <c r="H769" t="n">
        <v>0.74</v>
      </c>
      <c r="I769" t="n">
        <v>8</v>
      </c>
      <c r="J769" t="n">
        <v>271.95</v>
      </c>
      <c r="K769" t="n">
        <v>59.19</v>
      </c>
      <c r="L769" t="n">
        <v>11.25</v>
      </c>
      <c r="M769" t="n">
        <v>6</v>
      </c>
      <c r="N769" t="n">
        <v>71.5</v>
      </c>
      <c r="O769" t="n">
        <v>33774.23</v>
      </c>
      <c r="P769" t="n">
        <v>98.2</v>
      </c>
      <c r="Q769" t="n">
        <v>605.84</v>
      </c>
      <c r="R769" t="n">
        <v>28.35</v>
      </c>
      <c r="S769" t="n">
        <v>21.88</v>
      </c>
      <c r="T769" t="n">
        <v>2211.87</v>
      </c>
      <c r="U769" t="n">
        <v>0.77</v>
      </c>
      <c r="V769" t="n">
        <v>0.86</v>
      </c>
      <c r="W769" t="n">
        <v>1</v>
      </c>
      <c r="X769" t="n">
        <v>0.13</v>
      </c>
      <c r="Y769" t="n">
        <v>1</v>
      </c>
      <c r="Z769" t="n">
        <v>10</v>
      </c>
    </row>
    <row r="770">
      <c r="A770" t="n">
        <v>42</v>
      </c>
      <c r="B770" t="n">
        <v>130</v>
      </c>
      <c r="C770" t="inlineStr">
        <is>
          <t xml:space="preserve">CONCLUIDO	</t>
        </is>
      </c>
      <c r="D770" t="n">
        <v>9.690200000000001</v>
      </c>
      <c r="E770" t="n">
        <v>10.32</v>
      </c>
      <c r="F770" t="n">
        <v>7.17</v>
      </c>
      <c r="G770" t="n">
        <v>61.48</v>
      </c>
      <c r="H770" t="n">
        <v>0.75</v>
      </c>
      <c r="I770" t="n">
        <v>7</v>
      </c>
      <c r="J770" t="n">
        <v>272.43</v>
      </c>
      <c r="K770" t="n">
        <v>59.19</v>
      </c>
      <c r="L770" t="n">
        <v>11.5</v>
      </c>
      <c r="M770" t="n">
        <v>5</v>
      </c>
      <c r="N770" t="n">
        <v>71.73</v>
      </c>
      <c r="O770" t="n">
        <v>33833.57</v>
      </c>
      <c r="P770" t="n">
        <v>96.36</v>
      </c>
      <c r="Q770" t="n">
        <v>605.86</v>
      </c>
      <c r="R770" t="n">
        <v>27.78</v>
      </c>
      <c r="S770" t="n">
        <v>21.88</v>
      </c>
      <c r="T770" t="n">
        <v>1929.83</v>
      </c>
      <c r="U770" t="n">
        <v>0.79</v>
      </c>
      <c r="V770" t="n">
        <v>0.86</v>
      </c>
      <c r="W770" t="n">
        <v>1</v>
      </c>
      <c r="X770" t="n">
        <v>0.11</v>
      </c>
      <c r="Y770" t="n">
        <v>1</v>
      </c>
      <c r="Z770" t="n">
        <v>10</v>
      </c>
    </row>
    <row r="771">
      <c r="A771" t="n">
        <v>43</v>
      </c>
      <c r="B771" t="n">
        <v>130</v>
      </c>
      <c r="C771" t="inlineStr">
        <is>
          <t xml:space="preserve">CONCLUIDO	</t>
        </is>
      </c>
      <c r="D771" t="n">
        <v>9.6904</v>
      </c>
      <c r="E771" t="n">
        <v>10.32</v>
      </c>
      <c r="F771" t="n">
        <v>7.17</v>
      </c>
      <c r="G771" t="n">
        <v>61.48</v>
      </c>
      <c r="H771" t="n">
        <v>0.77</v>
      </c>
      <c r="I771" t="n">
        <v>7</v>
      </c>
      <c r="J771" t="n">
        <v>272.91</v>
      </c>
      <c r="K771" t="n">
        <v>59.19</v>
      </c>
      <c r="L771" t="n">
        <v>11.75</v>
      </c>
      <c r="M771" t="n">
        <v>5</v>
      </c>
      <c r="N771" t="n">
        <v>71.95999999999999</v>
      </c>
      <c r="O771" t="n">
        <v>33892.87</v>
      </c>
      <c r="P771" t="n">
        <v>96.23999999999999</v>
      </c>
      <c r="Q771" t="n">
        <v>605.84</v>
      </c>
      <c r="R771" t="n">
        <v>27.75</v>
      </c>
      <c r="S771" t="n">
        <v>21.88</v>
      </c>
      <c r="T771" t="n">
        <v>1915.54</v>
      </c>
      <c r="U771" t="n">
        <v>0.79</v>
      </c>
      <c r="V771" t="n">
        <v>0.86</v>
      </c>
      <c r="W771" t="n">
        <v>1</v>
      </c>
      <c r="X771" t="n">
        <v>0.11</v>
      </c>
      <c r="Y771" t="n">
        <v>1</v>
      </c>
      <c r="Z771" t="n">
        <v>10</v>
      </c>
    </row>
    <row r="772">
      <c r="A772" t="n">
        <v>44</v>
      </c>
      <c r="B772" t="n">
        <v>130</v>
      </c>
      <c r="C772" t="inlineStr">
        <is>
          <t xml:space="preserve">CONCLUIDO	</t>
        </is>
      </c>
      <c r="D772" t="n">
        <v>9.681100000000001</v>
      </c>
      <c r="E772" t="n">
        <v>10.33</v>
      </c>
      <c r="F772" t="n">
        <v>7.18</v>
      </c>
      <c r="G772" t="n">
        <v>61.56</v>
      </c>
      <c r="H772" t="n">
        <v>0.78</v>
      </c>
      <c r="I772" t="n">
        <v>7</v>
      </c>
      <c r="J772" t="n">
        <v>273.39</v>
      </c>
      <c r="K772" t="n">
        <v>59.19</v>
      </c>
      <c r="L772" t="n">
        <v>12</v>
      </c>
      <c r="M772" t="n">
        <v>5</v>
      </c>
      <c r="N772" t="n">
        <v>72.2</v>
      </c>
      <c r="O772" t="n">
        <v>33952.26</v>
      </c>
      <c r="P772" t="n">
        <v>96.93000000000001</v>
      </c>
      <c r="Q772" t="n">
        <v>605.9</v>
      </c>
      <c r="R772" t="n">
        <v>28.04</v>
      </c>
      <c r="S772" t="n">
        <v>21.88</v>
      </c>
      <c r="T772" t="n">
        <v>2061.66</v>
      </c>
      <c r="U772" t="n">
        <v>0.78</v>
      </c>
      <c r="V772" t="n">
        <v>0.86</v>
      </c>
      <c r="W772" t="n">
        <v>1</v>
      </c>
      <c r="X772" t="n">
        <v>0.12</v>
      </c>
      <c r="Y772" t="n">
        <v>1</v>
      </c>
      <c r="Z772" t="n">
        <v>10</v>
      </c>
    </row>
    <row r="773">
      <c r="A773" t="n">
        <v>45</v>
      </c>
      <c r="B773" t="n">
        <v>130</v>
      </c>
      <c r="C773" t="inlineStr">
        <is>
          <t xml:space="preserve">CONCLUIDO	</t>
        </is>
      </c>
      <c r="D773" t="n">
        <v>9.673999999999999</v>
      </c>
      <c r="E773" t="n">
        <v>10.34</v>
      </c>
      <c r="F773" t="n">
        <v>7.19</v>
      </c>
      <c r="G773" t="n">
        <v>61.63</v>
      </c>
      <c r="H773" t="n">
        <v>0.8</v>
      </c>
      <c r="I773" t="n">
        <v>7</v>
      </c>
      <c r="J773" t="n">
        <v>273.87</v>
      </c>
      <c r="K773" t="n">
        <v>59.19</v>
      </c>
      <c r="L773" t="n">
        <v>12.25</v>
      </c>
      <c r="M773" t="n">
        <v>5</v>
      </c>
      <c r="N773" t="n">
        <v>72.43000000000001</v>
      </c>
      <c r="O773" t="n">
        <v>34011.74</v>
      </c>
      <c r="P773" t="n">
        <v>97.17</v>
      </c>
      <c r="Q773" t="n">
        <v>605.85</v>
      </c>
      <c r="R773" t="n">
        <v>28.22</v>
      </c>
      <c r="S773" t="n">
        <v>21.88</v>
      </c>
      <c r="T773" t="n">
        <v>2150.7</v>
      </c>
      <c r="U773" t="n">
        <v>0.78</v>
      </c>
      <c r="V773" t="n">
        <v>0.86</v>
      </c>
      <c r="W773" t="n">
        <v>1</v>
      </c>
      <c r="X773" t="n">
        <v>0.13</v>
      </c>
      <c r="Y773" t="n">
        <v>1</v>
      </c>
      <c r="Z773" t="n">
        <v>10</v>
      </c>
    </row>
    <row r="774">
      <c r="A774" t="n">
        <v>46</v>
      </c>
      <c r="B774" t="n">
        <v>130</v>
      </c>
      <c r="C774" t="inlineStr">
        <is>
          <t xml:space="preserve">CONCLUIDO	</t>
        </is>
      </c>
      <c r="D774" t="n">
        <v>9.693099999999999</v>
      </c>
      <c r="E774" t="n">
        <v>10.32</v>
      </c>
      <c r="F774" t="n">
        <v>7.17</v>
      </c>
      <c r="G774" t="n">
        <v>61.45</v>
      </c>
      <c r="H774" t="n">
        <v>0.8100000000000001</v>
      </c>
      <c r="I774" t="n">
        <v>7</v>
      </c>
      <c r="J774" t="n">
        <v>274.35</v>
      </c>
      <c r="K774" t="n">
        <v>59.19</v>
      </c>
      <c r="L774" t="n">
        <v>12.5</v>
      </c>
      <c r="M774" t="n">
        <v>5</v>
      </c>
      <c r="N774" t="n">
        <v>72.66</v>
      </c>
      <c r="O774" t="n">
        <v>34071.31</v>
      </c>
      <c r="P774" t="n">
        <v>96.45</v>
      </c>
      <c r="Q774" t="n">
        <v>605.84</v>
      </c>
      <c r="R774" t="n">
        <v>27.71</v>
      </c>
      <c r="S774" t="n">
        <v>21.88</v>
      </c>
      <c r="T774" t="n">
        <v>1896.27</v>
      </c>
      <c r="U774" t="n">
        <v>0.79</v>
      </c>
      <c r="V774" t="n">
        <v>0.86</v>
      </c>
      <c r="W774" t="n">
        <v>1</v>
      </c>
      <c r="X774" t="n">
        <v>0.11</v>
      </c>
      <c r="Y774" t="n">
        <v>1</v>
      </c>
      <c r="Z774" t="n">
        <v>10</v>
      </c>
    </row>
    <row r="775">
      <c r="A775" t="n">
        <v>47</v>
      </c>
      <c r="B775" t="n">
        <v>130</v>
      </c>
      <c r="C775" t="inlineStr">
        <is>
          <t xml:space="preserve">CONCLUIDO	</t>
        </is>
      </c>
      <c r="D775" t="n">
        <v>9.6837</v>
      </c>
      <c r="E775" t="n">
        <v>10.33</v>
      </c>
      <c r="F775" t="n">
        <v>7.18</v>
      </c>
      <c r="G775" t="n">
        <v>61.54</v>
      </c>
      <c r="H775" t="n">
        <v>0.83</v>
      </c>
      <c r="I775" t="n">
        <v>7</v>
      </c>
      <c r="J775" t="n">
        <v>274.84</v>
      </c>
      <c r="K775" t="n">
        <v>59.19</v>
      </c>
      <c r="L775" t="n">
        <v>12.75</v>
      </c>
      <c r="M775" t="n">
        <v>5</v>
      </c>
      <c r="N775" t="n">
        <v>72.89</v>
      </c>
      <c r="O775" t="n">
        <v>34130.98</v>
      </c>
      <c r="P775" t="n">
        <v>95.45</v>
      </c>
      <c r="Q775" t="n">
        <v>605.84</v>
      </c>
      <c r="R775" t="n">
        <v>28</v>
      </c>
      <c r="S775" t="n">
        <v>21.88</v>
      </c>
      <c r="T775" t="n">
        <v>2042.06</v>
      </c>
      <c r="U775" t="n">
        <v>0.78</v>
      </c>
      <c r="V775" t="n">
        <v>0.86</v>
      </c>
      <c r="W775" t="n">
        <v>1</v>
      </c>
      <c r="X775" t="n">
        <v>0.12</v>
      </c>
      <c r="Y775" t="n">
        <v>1</v>
      </c>
      <c r="Z775" t="n">
        <v>10</v>
      </c>
    </row>
    <row r="776">
      <c r="A776" t="n">
        <v>48</v>
      </c>
      <c r="B776" t="n">
        <v>130</v>
      </c>
      <c r="C776" t="inlineStr">
        <is>
          <t xml:space="preserve">CONCLUIDO	</t>
        </is>
      </c>
      <c r="D776" t="n">
        <v>9.6769</v>
      </c>
      <c r="E776" t="n">
        <v>10.33</v>
      </c>
      <c r="F776" t="n">
        <v>7.19</v>
      </c>
      <c r="G776" t="n">
        <v>61.6</v>
      </c>
      <c r="H776" t="n">
        <v>0.84</v>
      </c>
      <c r="I776" t="n">
        <v>7</v>
      </c>
      <c r="J776" t="n">
        <v>275.32</v>
      </c>
      <c r="K776" t="n">
        <v>59.19</v>
      </c>
      <c r="L776" t="n">
        <v>13</v>
      </c>
      <c r="M776" t="n">
        <v>4</v>
      </c>
      <c r="N776" t="n">
        <v>73.13</v>
      </c>
      <c r="O776" t="n">
        <v>34190.73</v>
      </c>
      <c r="P776" t="n">
        <v>95.13</v>
      </c>
      <c r="Q776" t="n">
        <v>605.84</v>
      </c>
      <c r="R776" t="n">
        <v>28.19</v>
      </c>
      <c r="S776" t="n">
        <v>21.88</v>
      </c>
      <c r="T776" t="n">
        <v>2135.45</v>
      </c>
      <c r="U776" t="n">
        <v>0.78</v>
      </c>
      <c r="V776" t="n">
        <v>0.86</v>
      </c>
      <c r="W776" t="n">
        <v>1</v>
      </c>
      <c r="X776" t="n">
        <v>0.13</v>
      </c>
      <c r="Y776" t="n">
        <v>1</v>
      </c>
      <c r="Z776" t="n">
        <v>10</v>
      </c>
    </row>
    <row r="777">
      <c r="A777" t="n">
        <v>49</v>
      </c>
      <c r="B777" t="n">
        <v>130</v>
      </c>
      <c r="C777" t="inlineStr">
        <is>
          <t xml:space="preserve">CONCLUIDO	</t>
        </is>
      </c>
      <c r="D777" t="n">
        <v>9.6831</v>
      </c>
      <c r="E777" t="n">
        <v>10.33</v>
      </c>
      <c r="F777" t="n">
        <v>7.18</v>
      </c>
      <c r="G777" t="n">
        <v>61.54</v>
      </c>
      <c r="H777" t="n">
        <v>0.86</v>
      </c>
      <c r="I777" t="n">
        <v>7</v>
      </c>
      <c r="J777" t="n">
        <v>275.81</v>
      </c>
      <c r="K777" t="n">
        <v>59.19</v>
      </c>
      <c r="L777" t="n">
        <v>13.25</v>
      </c>
      <c r="M777" t="n">
        <v>4</v>
      </c>
      <c r="N777" t="n">
        <v>73.36</v>
      </c>
      <c r="O777" t="n">
        <v>34250.57</v>
      </c>
      <c r="P777" t="n">
        <v>94.42</v>
      </c>
      <c r="Q777" t="n">
        <v>605.84</v>
      </c>
      <c r="R777" t="n">
        <v>27.89</v>
      </c>
      <c r="S777" t="n">
        <v>21.88</v>
      </c>
      <c r="T777" t="n">
        <v>1985.89</v>
      </c>
      <c r="U777" t="n">
        <v>0.78</v>
      </c>
      <c r="V777" t="n">
        <v>0.86</v>
      </c>
      <c r="W777" t="n">
        <v>1</v>
      </c>
      <c r="X777" t="n">
        <v>0.12</v>
      </c>
      <c r="Y777" t="n">
        <v>1</v>
      </c>
      <c r="Z777" t="n">
        <v>10</v>
      </c>
    </row>
    <row r="778">
      <c r="A778" t="n">
        <v>50</v>
      </c>
      <c r="B778" t="n">
        <v>130</v>
      </c>
      <c r="C778" t="inlineStr">
        <is>
          <t xml:space="preserve">CONCLUIDO	</t>
        </is>
      </c>
      <c r="D778" t="n">
        <v>9.757899999999999</v>
      </c>
      <c r="E778" t="n">
        <v>10.25</v>
      </c>
      <c r="F778" t="n">
        <v>7.15</v>
      </c>
      <c r="G778" t="n">
        <v>71.5</v>
      </c>
      <c r="H778" t="n">
        <v>0.87</v>
      </c>
      <c r="I778" t="n">
        <v>6</v>
      </c>
      <c r="J778" t="n">
        <v>276.29</v>
      </c>
      <c r="K778" t="n">
        <v>59.19</v>
      </c>
      <c r="L778" t="n">
        <v>13.5</v>
      </c>
      <c r="M778" t="n">
        <v>2</v>
      </c>
      <c r="N778" t="n">
        <v>73.59999999999999</v>
      </c>
      <c r="O778" t="n">
        <v>34310.51</v>
      </c>
      <c r="P778" t="n">
        <v>93.08</v>
      </c>
      <c r="Q778" t="n">
        <v>605.84</v>
      </c>
      <c r="R778" t="n">
        <v>26.95</v>
      </c>
      <c r="S778" t="n">
        <v>21.88</v>
      </c>
      <c r="T778" t="n">
        <v>1521.58</v>
      </c>
      <c r="U778" t="n">
        <v>0.8100000000000001</v>
      </c>
      <c r="V778" t="n">
        <v>0.87</v>
      </c>
      <c r="W778" t="n">
        <v>1</v>
      </c>
      <c r="X778" t="n">
        <v>0.09</v>
      </c>
      <c r="Y778" t="n">
        <v>1</v>
      </c>
      <c r="Z778" t="n">
        <v>10</v>
      </c>
    </row>
    <row r="779">
      <c r="A779" t="n">
        <v>51</v>
      </c>
      <c r="B779" t="n">
        <v>130</v>
      </c>
      <c r="C779" t="inlineStr">
        <is>
          <t xml:space="preserve">CONCLUIDO	</t>
        </is>
      </c>
      <c r="D779" t="n">
        <v>9.752700000000001</v>
      </c>
      <c r="E779" t="n">
        <v>10.25</v>
      </c>
      <c r="F779" t="n">
        <v>7.16</v>
      </c>
      <c r="G779" t="n">
        <v>71.55</v>
      </c>
      <c r="H779" t="n">
        <v>0.88</v>
      </c>
      <c r="I779" t="n">
        <v>6</v>
      </c>
      <c r="J779" t="n">
        <v>276.78</v>
      </c>
      <c r="K779" t="n">
        <v>59.19</v>
      </c>
      <c r="L779" t="n">
        <v>13.75</v>
      </c>
      <c r="M779" t="n">
        <v>2</v>
      </c>
      <c r="N779" t="n">
        <v>73.84</v>
      </c>
      <c r="O779" t="n">
        <v>34370.54</v>
      </c>
      <c r="P779" t="n">
        <v>93.33</v>
      </c>
      <c r="Q779" t="n">
        <v>605.84</v>
      </c>
      <c r="R779" t="n">
        <v>27.11</v>
      </c>
      <c r="S779" t="n">
        <v>21.88</v>
      </c>
      <c r="T779" t="n">
        <v>1601.29</v>
      </c>
      <c r="U779" t="n">
        <v>0.8100000000000001</v>
      </c>
      <c r="V779" t="n">
        <v>0.86</v>
      </c>
      <c r="W779" t="n">
        <v>1</v>
      </c>
      <c r="X779" t="n">
        <v>0.1</v>
      </c>
      <c r="Y779" t="n">
        <v>1</v>
      </c>
      <c r="Z779" t="n">
        <v>10</v>
      </c>
    </row>
    <row r="780">
      <c r="A780" t="n">
        <v>52</v>
      </c>
      <c r="B780" t="n">
        <v>130</v>
      </c>
      <c r="C780" t="inlineStr">
        <is>
          <t xml:space="preserve">CONCLUIDO	</t>
        </is>
      </c>
      <c r="D780" t="n">
        <v>9.7524</v>
      </c>
      <c r="E780" t="n">
        <v>10.25</v>
      </c>
      <c r="F780" t="n">
        <v>7.16</v>
      </c>
      <c r="G780" t="n">
        <v>71.56</v>
      </c>
      <c r="H780" t="n">
        <v>0.9</v>
      </c>
      <c r="I780" t="n">
        <v>6</v>
      </c>
      <c r="J780" t="n">
        <v>277.27</v>
      </c>
      <c r="K780" t="n">
        <v>59.19</v>
      </c>
      <c r="L780" t="n">
        <v>14</v>
      </c>
      <c r="M780" t="n">
        <v>2</v>
      </c>
      <c r="N780" t="n">
        <v>74.06999999999999</v>
      </c>
      <c r="O780" t="n">
        <v>34430.66</v>
      </c>
      <c r="P780" t="n">
        <v>93.59999999999999</v>
      </c>
      <c r="Q780" t="n">
        <v>605.84</v>
      </c>
      <c r="R780" t="n">
        <v>27.15</v>
      </c>
      <c r="S780" t="n">
        <v>21.88</v>
      </c>
      <c r="T780" t="n">
        <v>1622.98</v>
      </c>
      <c r="U780" t="n">
        <v>0.8100000000000001</v>
      </c>
      <c r="V780" t="n">
        <v>0.86</v>
      </c>
      <c r="W780" t="n">
        <v>1</v>
      </c>
      <c r="X780" t="n">
        <v>0.1</v>
      </c>
      <c r="Y780" t="n">
        <v>1</v>
      </c>
      <c r="Z780" t="n">
        <v>10</v>
      </c>
    </row>
    <row r="781">
      <c r="A781" t="n">
        <v>53</v>
      </c>
      <c r="B781" t="n">
        <v>130</v>
      </c>
      <c r="C781" t="inlineStr">
        <is>
          <t xml:space="preserve">CONCLUIDO	</t>
        </is>
      </c>
      <c r="D781" t="n">
        <v>9.749000000000001</v>
      </c>
      <c r="E781" t="n">
        <v>10.26</v>
      </c>
      <c r="F781" t="n">
        <v>7.16</v>
      </c>
      <c r="G781" t="n">
        <v>71.59</v>
      </c>
      <c r="H781" t="n">
        <v>0.91</v>
      </c>
      <c r="I781" t="n">
        <v>6</v>
      </c>
      <c r="J781" t="n">
        <v>277.76</v>
      </c>
      <c r="K781" t="n">
        <v>59.19</v>
      </c>
      <c r="L781" t="n">
        <v>14.25</v>
      </c>
      <c r="M781" t="n">
        <v>2</v>
      </c>
      <c r="N781" t="n">
        <v>74.31</v>
      </c>
      <c r="O781" t="n">
        <v>34490.87</v>
      </c>
      <c r="P781" t="n">
        <v>92.90000000000001</v>
      </c>
      <c r="Q781" t="n">
        <v>605.84</v>
      </c>
      <c r="R781" t="n">
        <v>27.25</v>
      </c>
      <c r="S781" t="n">
        <v>21.88</v>
      </c>
      <c r="T781" t="n">
        <v>1672.87</v>
      </c>
      <c r="U781" t="n">
        <v>0.8</v>
      </c>
      <c r="V781" t="n">
        <v>0.86</v>
      </c>
      <c r="W781" t="n">
        <v>1</v>
      </c>
      <c r="X781" t="n">
        <v>0.1</v>
      </c>
      <c r="Y781" t="n">
        <v>1</v>
      </c>
      <c r="Z781" t="n">
        <v>10</v>
      </c>
    </row>
    <row r="782">
      <c r="A782" t="n">
        <v>54</v>
      </c>
      <c r="B782" t="n">
        <v>130</v>
      </c>
      <c r="C782" t="inlineStr">
        <is>
          <t xml:space="preserve">CONCLUIDO	</t>
        </is>
      </c>
      <c r="D782" t="n">
        <v>9.7461</v>
      </c>
      <c r="E782" t="n">
        <v>10.26</v>
      </c>
      <c r="F782" t="n">
        <v>7.16</v>
      </c>
      <c r="G782" t="n">
        <v>71.62</v>
      </c>
      <c r="H782" t="n">
        <v>0.93</v>
      </c>
      <c r="I782" t="n">
        <v>6</v>
      </c>
      <c r="J782" t="n">
        <v>278.25</v>
      </c>
      <c r="K782" t="n">
        <v>59.19</v>
      </c>
      <c r="L782" t="n">
        <v>14.5</v>
      </c>
      <c r="M782" t="n">
        <v>1</v>
      </c>
      <c r="N782" t="n">
        <v>74.55</v>
      </c>
      <c r="O782" t="n">
        <v>34551.18</v>
      </c>
      <c r="P782" t="n">
        <v>92.94</v>
      </c>
      <c r="Q782" t="n">
        <v>605.84</v>
      </c>
      <c r="R782" t="n">
        <v>27.34</v>
      </c>
      <c r="S782" t="n">
        <v>21.88</v>
      </c>
      <c r="T782" t="n">
        <v>1717.28</v>
      </c>
      <c r="U782" t="n">
        <v>0.8</v>
      </c>
      <c r="V782" t="n">
        <v>0.86</v>
      </c>
      <c r="W782" t="n">
        <v>1</v>
      </c>
      <c r="X782" t="n">
        <v>0.1</v>
      </c>
      <c r="Y782" t="n">
        <v>1</v>
      </c>
      <c r="Z782" t="n">
        <v>10</v>
      </c>
    </row>
    <row r="783">
      <c r="A783" t="n">
        <v>55</v>
      </c>
      <c r="B783" t="n">
        <v>130</v>
      </c>
      <c r="C783" t="inlineStr">
        <is>
          <t xml:space="preserve">CONCLUIDO	</t>
        </is>
      </c>
      <c r="D783" t="n">
        <v>9.7424</v>
      </c>
      <c r="E783" t="n">
        <v>10.26</v>
      </c>
      <c r="F783" t="n">
        <v>7.17</v>
      </c>
      <c r="G783" t="n">
        <v>71.66</v>
      </c>
      <c r="H783" t="n">
        <v>0.9399999999999999</v>
      </c>
      <c r="I783" t="n">
        <v>6</v>
      </c>
      <c r="J783" t="n">
        <v>278.74</v>
      </c>
      <c r="K783" t="n">
        <v>59.19</v>
      </c>
      <c r="L783" t="n">
        <v>14.75</v>
      </c>
      <c r="M783" t="n">
        <v>1</v>
      </c>
      <c r="N783" t="n">
        <v>74.79000000000001</v>
      </c>
      <c r="O783" t="n">
        <v>34611.59</v>
      </c>
      <c r="P783" t="n">
        <v>92.86</v>
      </c>
      <c r="Q783" t="n">
        <v>605.86</v>
      </c>
      <c r="R783" t="n">
        <v>27.45</v>
      </c>
      <c r="S783" t="n">
        <v>21.88</v>
      </c>
      <c r="T783" t="n">
        <v>1774.13</v>
      </c>
      <c r="U783" t="n">
        <v>0.8</v>
      </c>
      <c r="V783" t="n">
        <v>0.86</v>
      </c>
      <c r="W783" t="n">
        <v>1</v>
      </c>
      <c r="X783" t="n">
        <v>0.11</v>
      </c>
      <c r="Y783" t="n">
        <v>1</v>
      </c>
      <c r="Z783" t="n">
        <v>10</v>
      </c>
    </row>
    <row r="784">
      <c r="A784" t="n">
        <v>56</v>
      </c>
      <c r="B784" t="n">
        <v>130</v>
      </c>
      <c r="C784" t="inlineStr">
        <is>
          <t xml:space="preserve">CONCLUIDO	</t>
        </is>
      </c>
      <c r="D784" t="n">
        <v>9.741300000000001</v>
      </c>
      <c r="E784" t="n">
        <v>10.27</v>
      </c>
      <c r="F784" t="n">
        <v>7.17</v>
      </c>
      <c r="G784" t="n">
        <v>71.67</v>
      </c>
      <c r="H784" t="n">
        <v>0.96</v>
      </c>
      <c r="I784" t="n">
        <v>6</v>
      </c>
      <c r="J784" t="n">
        <v>279.23</v>
      </c>
      <c r="K784" t="n">
        <v>59.19</v>
      </c>
      <c r="L784" t="n">
        <v>15</v>
      </c>
      <c r="M784" t="n">
        <v>0</v>
      </c>
      <c r="N784" t="n">
        <v>75.03</v>
      </c>
      <c r="O784" t="n">
        <v>34672.08</v>
      </c>
      <c r="P784" t="n">
        <v>92.79000000000001</v>
      </c>
      <c r="Q784" t="n">
        <v>605.89</v>
      </c>
      <c r="R784" t="n">
        <v>27.48</v>
      </c>
      <c r="S784" t="n">
        <v>21.88</v>
      </c>
      <c r="T784" t="n">
        <v>1786.18</v>
      </c>
      <c r="U784" t="n">
        <v>0.8</v>
      </c>
      <c r="V784" t="n">
        <v>0.86</v>
      </c>
      <c r="W784" t="n">
        <v>1</v>
      </c>
      <c r="X784" t="n">
        <v>0.11</v>
      </c>
      <c r="Y784" t="n">
        <v>1</v>
      </c>
      <c r="Z784" t="n">
        <v>10</v>
      </c>
    </row>
    <row r="785">
      <c r="A785" t="n">
        <v>0</v>
      </c>
      <c r="B785" t="n">
        <v>75</v>
      </c>
      <c r="C785" t="inlineStr">
        <is>
          <t xml:space="preserve">CONCLUIDO	</t>
        </is>
      </c>
      <c r="D785" t="n">
        <v>7.7015</v>
      </c>
      <c r="E785" t="n">
        <v>12.98</v>
      </c>
      <c r="F785" t="n">
        <v>8.51</v>
      </c>
      <c r="G785" t="n">
        <v>7.09</v>
      </c>
      <c r="H785" t="n">
        <v>0.12</v>
      </c>
      <c r="I785" t="n">
        <v>72</v>
      </c>
      <c r="J785" t="n">
        <v>150.44</v>
      </c>
      <c r="K785" t="n">
        <v>49.1</v>
      </c>
      <c r="L785" t="n">
        <v>1</v>
      </c>
      <c r="M785" t="n">
        <v>70</v>
      </c>
      <c r="N785" t="n">
        <v>25.34</v>
      </c>
      <c r="O785" t="n">
        <v>18787.76</v>
      </c>
      <c r="P785" t="n">
        <v>98.34</v>
      </c>
      <c r="Q785" t="n">
        <v>606.03</v>
      </c>
      <c r="R785" t="n">
        <v>69.45999999999999</v>
      </c>
      <c r="S785" t="n">
        <v>21.88</v>
      </c>
      <c r="T785" t="n">
        <v>22447.24</v>
      </c>
      <c r="U785" t="n">
        <v>0.32</v>
      </c>
      <c r="V785" t="n">
        <v>0.73</v>
      </c>
      <c r="W785" t="n">
        <v>1.1</v>
      </c>
      <c r="X785" t="n">
        <v>1.45</v>
      </c>
      <c r="Y785" t="n">
        <v>1</v>
      </c>
      <c r="Z785" t="n">
        <v>10</v>
      </c>
    </row>
    <row r="786">
      <c r="A786" t="n">
        <v>1</v>
      </c>
      <c r="B786" t="n">
        <v>75</v>
      </c>
      <c r="C786" t="inlineStr">
        <is>
          <t xml:space="preserve">CONCLUIDO	</t>
        </is>
      </c>
      <c r="D786" t="n">
        <v>8.2561</v>
      </c>
      <c r="E786" t="n">
        <v>12.11</v>
      </c>
      <c r="F786" t="n">
        <v>8.16</v>
      </c>
      <c r="G786" t="n">
        <v>8.9</v>
      </c>
      <c r="H786" t="n">
        <v>0.15</v>
      </c>
      <c r="I786" t="n">
        <v>55</v>
      </c>
      <c r="J786" t="n">
        <v>150.78</v>
      </c>
      <c r="K786" t="n">
        <v>49.1</v>
      </c>
      <c r="L786" t="n">
        <v>1.25</v>
      </c>
      <c r="M786" t="n">
        <v>53</v>
      </c>
      <c r="N786" t="n">
        <v>25.44</v>
      </c>
      <c r="O786" t="n">
        <v>18830.65</v>
      </c>
      <c r="P786" t="n">
        <v>93.28</v>
      </c>
      <c r="Q786" t="n">
        <v>606.02</v>
      </c>
      <c r="R786" t="n">
        <v>58.56</v>
      </c>
      <c r="S786" t="n">
        <v>21.88</v>
      </c>
      <c r="T786" t="n">
        <v>17081.11</v>
      </c>
      <c r="U786" t="n">
        <v>0.37</v>
      </c>
      <c r="V786" t="n">
        <v>0.76</v>
      </c>
      <c r="W786" t="n">
        <v>1.07</v>
      </c>
      <c r="X786" t="n">
        <v>1.1</v>
      </c>
      <c r="Y786" t="n">
        <v>1</v>
      </c>
      <c r="Z786" t="n">
        <v>10</v>
      </c>
    </row>
    <row r="787">
      <c r="A787" t="n">
        <v>2</v>
      </c>
      <c r="B787" t="n">
        <v>75</v>
      </c>
      <c r="C787" t="inlineStr">
        <is>
          <t xml:space="preserve">CONCLUIDO	</t>
        </is>
      </c>
      <c r="D787" t="n">
        <v>8.6478</v>
      </c>
      <c r="E787" t="n">
        <v>11.56</v>
      </c>
      <c r="F787" t="n">
        <v>7.94</v>
      </c>
      <c r="G787" t="n">
        <v>10.83</v>
      </c>
      <c r="H787" t="n">
        <v>0.18</v>
      </c>
      <c r="I787" t="n">
        <v>44</v>
      </c>
      <c r="J787" t="n">
        <v>151.13</v>
      </c>
      <c r="K787" t="n">
        <v>49.1</v>
      </c>
      <c r="L787" t="n">
        <v>1.5</v>
      </c>
      <c r="M787" t="n">
        <v>42</v>
      </c>
      <c r="N787" t="n">
        <v>25.54</v>
      </c>
      <c r="O787" t="n">
        <v>18873.58</v>
      </c>
      <c r="P787" t="n">
        <v>90.11</v>
      </c>
      <c r="Q787" t="n">
        <v>605.86</v>
      </c>
      <c r="R787" t="n">
        <v>51.76</v>
      </c>
      <c r="S787" t="n">
        <v>21.88</v>
      </c>
      <c r="T787" t="n">
        <v>13736.74</v>
      </c>
      <c r="U787" t="n">
        <v>0.42</v>
      </c>
      <c r="V787" t="n">
        <v>0.78</v>
      </c>
      <c r="W787" t="n">
        <v>1.06</v>
      </c>
      <c r="X787" t="n">
        <v>0.88</v>
      </c>
      <c r="Y787" t="n">
        <v>1</v>
      </c>
      <c r="Z787" t="n">
        <v>10</v>
      </c>
    </row>
    <row r="788">
      <c r="A788" t="n">
        <v>3</v>
      </c>
      <c r="B788" t="n">
        <v>75</v>
      </c>
      <c r="C788" t="inlineStr">
        <is>
          <t xml:space="preserve">CONCLUIDO	</t>
        </is>
      </c>
      <c r="D788" t="n">
        <v>8.936299999999999</v>
      </c>
      <c r="E788" t="n">
        <v>11.19</v>
      </c>
      <c r="F788" t="n">
        <v>7.78</v>
      </c>
      <c r="G788" t="n">
        <v>12.62</v>
      </c>
      <c r="H788" t="n">
        <v>0.2</v>
      </c>
      <c r="I788" t="n">
        <v>37</v>
      </c>
      <c r="J788" t="n">
        <v>151.48</v>
      </c>
      <c r="K788" t="n">
        <v>49.1</v>
      </c>
      <c r="L788" t="n">
        <v>1.75</v>
      </c>
      <c r="M788" t="n">
        <v>35</v>
      </c>
      <c r="N788" t="n">
        <v>25.64</v>
      </c>
      <c r="O788" t="n">
        <v>18916.54</v>
      </c>
      <c r="P788" t="n">
        <v>87.52</v>
      </c>
      <c r="Q788" t="n">
        <v>605.9</v>
      </c>
      <c r="R788" t="n">
        <v>46.45</v>
      </c>
      <c r="S788" t="n">
        <v>21.88</v>
      </c>
      <c r="T788" t="n">
        <v>11118.82</v>
      </c>
      <c r="U788" t="n">
        <v>0.47</v>
      </c>
      <c r="V788" t="n">
        <v>0.79</v>
      </c>
      <c r="W788" t="n">
        <v>1.06</v>
      </c>
      <c r="X788" t="n">
        <v>0.72</v>
      </c>
      <c r="Y788" t="n">
        <v>1</v>
      </c>
      <c r="Z788" t="n">
        <v>10</v>
      </c>
    </row>
    <row r="789">
      <c r="A789" t="n">
        <v>4</v>
      </c>
      <c r="B789" t="n">
        <v>75</v>
      </c>
      <c r="C789" t="inlineStr">
        <is>
          <t xml:space="preserve">CONCLUIDO	</t>
        </is>
      </c>
      <c r="D789" t="n">
        <v>9.1419</v>
      </c>
      <c r="E789" t="n">
        <v>10.94</v>
      </c>
      <c r="F789" t="n">
        <v>7.68</v>
      </c>
      <c r="G789" t="n">
        <v>14.41</v>
      </c>
      <c r="H789" t="n">
        <v>0.23</v>
      </c>
      <c r="I789" t="n">
        <v>32</v>
      </c>
      <c r="J789" t="n">
        <v>151.83</v>
      </c>
      <c r="K789" t="n">
        <v>49.1</v>
      </c>
      <c r="L789" t="n">
        <v>2</v>
      </c>
      <c r="M789" t="n">
        <v>30</v>
      </c>
      <c r="N789" t="n">
        <v>25.73</v>
      </c>
      <c r="O789" t="n">
        <v>18959.54</v>
      </c>
      <c r="P789" t="n">
        <v>85.55</v>
      </c>
      <c r="Q789" t="n">
        <v>605.89</v>
      </c>
      <c r="R789" t="n">
        <v>43.78</v>
      </c>
      <c r="S789" t="n">
        <v>21.88</v>
      </c>
      <c r="T789" t="n">
        <v>9807.07</v>
      </c>
      <c r="U789" t="n">
        <v>0.5</v>
      </c>
      <c r="V789" t="n">
        <v>0.8100000000000001</v>
      </c>
      <c r="W789" t="n">
        <v>1.04</v>
      </c>
      <c r="X789" t="n">
        <v>0.63</v>
      </c>
      <c r="Y789" t="n">
        <v>1</v>
      </c>
      <c r="Z789" t="n">
        <v>10</v>
      </c>
    </row>
    <row r="790">
      <c r="A790" t="n">
        <v>5</v>
      </c>
      <c r="B790" t="n">
        <v>75</v>
      </c>
      <c r="C790" t="inlineStr">
        <is>
          <t xml:space="preserve">CONCLUIDO	</t>
        </is>
      </c>
      <c r="D790" t="n">
        <v>9.317</v>
      </c>
      <c r="E790" t="n">
        <v>10.73</v>
      </c>
      <c r="F790" t="n">
        <v>7.6</v>
      </c>
      <c r="G790" t="n">
        <v>16.29</v>
      </c>
      <c r="H790" t="n">
        <v>0.26</v>
      </c>
      <c r="I790" t="n">
        <v>28</v>
      </c>
      <c r="J790" t="n">
        <v>152.18</v>
      </c>
      <c r="K790" t="n">
        <v>49.1</v>
      </c>
      <c r="L790" t="n">
        <v>2.25</v>
      </c>
      <c r="M790" t="n">
        <v>26</v>
      </c>
      <c r="N790" t="n">
        <v>25.83</v>
      </c>
      <c r="O790" t="n">
        <v>19002.56</v>
      </c>
      <c r="P790" t="n">
        <v>83.47</v>
      </c>
      <c r="Q790" t="n">
        <v>605.89</v>
      </c>
      <c r="R790" t="n">
        <v>41.2</v>
      </c>
      <c r="S790" t="n">
        <v>21.88</v>
      </c>
      <c r="T790" t="n">
        <v>8536.33</v>
      </c>
      <c r="U790" t="n">
        <v>0.53</v>
      </c>
      <c r="V790" t="n">
        <v>0.8100000000000001</v>
      </c>
      <c r="W790" t="n">
        <v>1.03</v>
      </c>
      <c r="X790" t="n">
        <v>0.54</v>
      </c>
      <c r="Y790" t="n">
        <v>1</v>
      </c>
      <c r="Z790" t="n">
        <v>10</v>
      </c>
    </row>
    <row r="791">
      <c r="A791" t="n">
        <v>6</v>
      </c>
      <c r="B791" t="n">
        <v>75</v>
      </c>
      <c r="C791" t="inlineStr">
        <is>
          <t xml:space="preserve">CONCLUIDO	</t>
        </is>
      </c>
      <c r="D791" t="n">
        <v>9.456300000000001</v>
      </c>
      <c r="E791" t="n">
        <v>10.58</v>
      </c>
      <c r="F791" t="n">
        <v>7.53</v>
      </c>
      <c r="G791" t="n">
        <v>18.08</v>
      </c>
      <c r="H791" t="n">
        <v>0.29</v>
      </c>
      <c r="I791" t="n">
        <v>25</v>
      </c>
      <c r="J791" t="n">
        <v>152.53</v>
      </c>
      <c r="K791" t="n">
        <v>49.1</v>
      </c>
      <c r="L791" t="n">
        <v>2.5</v>
      </c>
      <c r="M791" t="n">
        <v>23</v>
      </c>
      <c r="N791" t="n">
        <v>25.93</v>
      </c>
      <c r="O791" t="n">
        <v>19045.63</v>
      </c>
      <c r="P791" t="n">
        <v>81.98</v>
      </c>
      <c r="Q791" t="n">
        <v>605.85</v>
      </c>
      <c r="R791" t="n">
        <v>39.13</v>
      </c>
      <c r="S791" t="n">
        <v>21.88</v>
      </c>
      <c r="T791" t="n">
        <v>7518.87</v>
      </c>
      <c r="U791" t="n">
        <v>0.5600000000000001</v>
      </c>
      <c r="V791" t="n">
        <v>0.82</v>
      </c>
      <c r="W791" t="n">
        <v>1.03</v>
      </c>
      <c r="X791" t="n">
        <v>0.48</v>
      </c>
      <c r="Y791" t="n">
        <v>1</v>
      </c>
      <c r="Z791" t="n">
        <v>10</v>
      </c>
    </row>
    <row r="792">
      <c r="A792" t="n">
        <v>7</v>
      </c>
      <c r="B792" t="n">
        <v>75</v>
      </c>
      <c r="C792" t="inlineStr">
        <is>
          <t xml:space="preserve">CONCLUIDO	</t>
        </is>
      </c>
      <c r="D792" t="n">
        <v>9.5913</v>
      </c>
      <c r="E792" t="n">
        <v>10.43</v>
      </c>
      <c r="F792" t="n">
        <v>7.48</v>
      </c>
      <c r="G792" t="n">
        <v>20.39</v>
      </c>
      <c r="H792" t="n">
        <v>0.32</v>
      </c>
      <c r="I792" t="n">
        <v>22</v>
      </c>
      <c r="J792" t="n">
        <v>152.88</v>
      </c>
      <c r="K792" t="n">
        <v>49.1</v>
      </c>
      <c r="L792" t="n">
        <v>2.75</v>
      </c>
      <c r="M792" t="n">
        <v>20</v>
      </c>
      <c r="N792" t="n">
        <v>26.03</v>
      </c>
      <c r="O792" t="n">
        <v>19088.72</v>
      </c>
      <c r="P792" t="n">
        <v>80.56999999999999</v>
      </c>
      <c r="Q792" t="n">
        <v>605.98</v>
      </c>
      <c r="R792" t="n">
        <v>37.25</v>
      </c>
      <c r="S792" t="n">
        <v>21.88</v>
      </c>
      <c r="T792" t="n">
        <v>6594.13</v>
      </c>
      <c r="U792" t="n">
        <v>0.59</v>
      </c>
      <c r="V792" t="n">
        <v>0.83</v>
      </c>
      <c r="W792" t="n">
        <v>1.02</v>
      </c>
      <c r="X792" t="n">
        <v>0.42</v>
      </c>
      <c r="Y792" t="n">
        <v>1</v>
      </c>
      <c r="Z792" t="n">
        <v>10</v>
      </c>
    </row>
    <row r="793">
      <c r="A793" t="n">
        <v>8</v>
      </c>
      <c r="B793" t="n">
        <v>75</v>
      </c>
      <c r="C793" t="inlineStr">
        <is>
          <t xml:space="preserve">CONCLUIDO	</t>
        </is>
      </c>
      <c r="D793" t="n">
        <v>9.6785</v>
      </c>
      <c r="E793" t="n">
        <v>10.33</v>
      </c>
      <c r="F793" t="n">
        <v>7.44</v>
      </c>
      <c r="G793" t="n">
        <v>22.33</v>
      </c>
      <c r="H793" t="n">
        <v>0.35</v>
      </c>
      <c r="I793" t="n">
        <v>20</v>
      </c>
      <c r="J793" t="n">
        <v>153.23</v>
      </c>
      <c r="K793" t="n">
        <v>49.1</v>
      </c>
      <c r="L793" t="n">
        <v>3</v>
      </c>
      <c r="M793" t="n">
        <v>18</v>
      </c>
      <c r="N793" t="n">
        <v>26.13</v>
      </c>
      <c r="O793" t="n">
        <v>19131.85</v>
      </c>
      <c r="P793" t="n">
        <v>79.38</v>
      </c>
      <c r="Q793" t="n">
        <v>605.85</v>
      </c>
      <c r="R793" t="n">
        <v>36.15</v>
      </c>
      <c r="S793" t="n">
        <v>21.88</v>
      </c>
      <c r="T793" t="n">
        <v>6053.43</v>
      </c>
      <c r="U793" t="n">
        <v>0.61</v>
      </c>
      <c r="V793" t="n">
        <v>0.83</v>
      </c>
      <c r="W793" t="n">
        <v>1.02</v>
      </c>
      <c r="X793" t="n">
        <v>0.39</v>
      </c>
      <c r="Y793" t="n">
        <v>1</v>
      </c>
      <c r="Z793" t="n">
        <v>10</v>
      </c>
    </row>
    <row r="794">
      <c r="A794" t="n">
        <v>9</v>
      </c>
      <c r="B794" t="n">
        <v>75</v>
      </c>
      <c r="C794" t="inlineStr">
        <is>
          <t xml:space="preserve">CONCLUIDO	</t>
        </is>
      </c>
      <c r="D794" t="n">
        <v>9.73</v>
      </c>
      <c r="E794" t="n">
        <v>10.28</v>
      </c>
      <c r="F794" t="n">
        <v>7.42</v>
      </c>
      <c r="G794" t="n">
        <v>23.43</v>
      </c>
      <c r="H794" t="n">
        <v>0.37</v>
      </c>
      <c r="I794" t="n">
        <v>19</v>
      </c>
      <c r="J794" t="n">
        <v>153.58</v>
      </c>
      <c r="K794" t="n">
        <v>49.1</v>
      </c>
      <c r="L794" t="n">
        <v>3.25</v>
      </c>
      <c r="M794" t="n">
        <v>17</v>
      </c>
      <c r="N794" t="n">
        <v>26.23</v>
      </c>
      <c r="O794" t="n">
        <v>19175.02</v>
      </c>
      <c r="P794" t="n">
        <v>77.79000000000001</v>
      </c>
      <c r="Q794" t="n">
        <v>605.85</v>
      </c>
      <c r="R794" t="n">
        <v>35.66</v>
      </c>
      <c r="S794" t="n">
        <v>21.88</v>
      </c>
      <c r="T794" t="n">
        <v>5810.44</v>
      </c>
      <c r="U794" t="n">
        <v>0.61</v>
      </c>
      <c r="V794" t="n">
        <v>0.83</v>
      </c>
      <c r="W794" t="n">
        <v>1.01</v>
      </c>
      <c r="X794" t="n">
        <v>0.36</v>
      </c>
      <c r="Y794" t="n">
        <v>1</v>
      </c>
      <c r="Z794" t="n">
        <v>10</v>
      </c>
    </row>
    <row r="795">
      <c r="A795" t="n">
        <v>10</v>
      </c>
      <c r="B795" t="n">
        <v>75</v>
      </c>
      <c r="C795" t="inlineStr">
        <is>
          <t xml:space="preserve">CONCLUIDO	</t>
        </is>
      </c>
      <c r="D795" t="n">
        <v>9.817</v>
      </c>
      <c r="E795" t="n">
        <v>10.19</v>
      </c>
      <c r="F795" t="n">
        <v>7.39</v>
      </c>
      <c r="G795" t="n">
        <v>26.08</v>
      </c>
      <c r="H795" t="n">
        <v>0.4</v>
      </c>
      <c r="I795" t="n">
        <v>17</v>
      </c>
      <c r="J795" t="n">
        <v>153.93</v>
      </c>
      <c r="K795" t="n">
        <v>49.1</v>
      </c>
      <c r="L795" t="n">
        <v>3.5</v>
      </c>
      <c r="M795" t="n">
        <v>15</v>
      </c>
      <c r="N795" t="n">
        <v>26.33</v>
      </c>
      <c r="O795" t="n">
        <v>19218.22</v>
      </c>
      <c r="P795" t="n">
        <v>76.81</v>
      </c>
      <c r="Q795" t="n">
        <v>605.84</v>
      </c>
      <c r="R795" t="n">
        <v>34.76</v>
      </c>
      <c r="S795" t="n">
        <v>21.88</v>
      </c>
      <c r="T795" t="n">
        <v>5372.77</v>
      </c>
      <c r="U795" t="n">
        <v>0.63</v>
      </c>
      <c r="V795" t="n">
        <v>0.84</v>
      </c>
      <c r="W795" t="n">
        <v>1.01</v>
      </c>
      <c r="X795" t="n">
        <v>0.33</v>
      </c>
      <c r="Y795" t="n">
        <v>1</v>
      </c>
      <c r="Z795" t="n">
        <v>10</v>
      </c>
    </row>
    <row r="796">
      <c r="A796" t="n">
        <v>11</v>
      </c>
      <c r="B796" t="n">
        <v>75</v>
      </c>
      <c r="C796" t="inlineStr">
        <is>
          <t xml:space="preserve">CONCLUIDO	</t>
        </is>
      </c>
      <c r="D796" t="n">
        <v>9.8736</v>
      </c>
      <c r="E796" t="n">
        <v>10.13</v>
      </c>
      <c r="F796" t="n">
        <v>7.36</v>
      </c>
      <c r="G796" t="n">
        <v>27.61</v>
      </c>
      <c r="H796" t="n">
        <v>0.43</v>
      </c>
      <c r="I796" t="n">
        <v>16</v>
      </c>
      <c r="J796" t="n">
        <v>154.28</v>
      </c>
      <c r="K796" t="n">
        <v>49.1</v>
      </c>
      <c r="L796" t="n">
        <v>3.75</v>
      </c>
      <c r="M796" t="n">
        <v>14</v>
      </c>
      <c r="N796" t="n">
        <v>26.43</v>
      </c>
      <c r="O796" t="n">
        <v>19261.45</v>
      </c>
      <c r="P796" t="n">
        <v>75.48</v>
      </c>
      <c r="Q796" t="n">
        <v>605.84</v>
      </c>
      <c r="R796" t="n">
        <v>33.89</v>
      </c>
      <c r="S796" t="n">
        <v>21.88</v>
      </c>
      <c r="T796" t="n">
        <v>4941.43</v>
      </c>
      <c r="U796" t="n">
        <v>0.65</v>
      </c>
      <c r="V796" t="n">
        <v>0.84</v>
      </c>
      <c r="W796" t="n">
        <v>1.01</v>
      </c>
      <c r="X796" t="n">
        <v>0.3</v>
      </c>
      <c r="Y796" t="n">
        <v>1</v>
      </c>
      <c r="Z796" t="n">
        <v>10</v>
      </c>
    </row>
    <row r="797">
      <c r="A797" t="n">
        <v>12</v>
      </c>
      <c r="B797" t="n">
        <v>75</v>
      </c>
      <c r="C797" t="inlineStr">
        <is>
          <t xml:space="preserve">CONCLUIDO	</t>
        </is>
      </c>
      <c r="D797" t="n">
        <v>9.936</v>
      </c>
      <c r="E797" t="n">
        <v>10.06</v>
      </c>
      <c r="F797" t="n">
        <v>7.33</v>
      </c>
      <c r="G797" t="n">
        <v>29.32</v>
      </c>
      <c r="H797" t="n">
        <v>0.46</v>
      </c>
      <c r="I797" t="n">
        <v>15</v>
      </c>
      <c r="J797" t="n">
        <v>154.63</v>
      </c>
      <c r="K797" t="n">
        <v>49.1</v>
      </c>
      <c r="L797" t="n">
        <v>4</v>
      </c>
      <c r="M797" t="n">
        <v>13</v>
      </c>
      <c r="N797" t="n">
        <v>26.53</v>
      </c>
      <c r="O797" t="n">
        <v>19304.72</v>
      </c>
      <c r="P797" t="n">
        <v>73.90000000000001</v>
      </c>
      <c r="Q797" t="n">
        <v>605.9</v>
      </c>
      <c r="R797" t="n">
        <v>32.68</v>
      </c>
      <c r="S797" t="n">
        <v>21.88</v>
      </c>
      <c r="T797" t="n">
        <v>4340.64</v>
      </c>
      <c r="U797" t="n">
        <v>0.67</v>
      </c>
      <c r="V797" t="n">
        <v>0.84</v>
      </c>
      <c r="W797" t="n">
        <v>1.01</v>
      </c>
      <c r="X797" t="n">
        <v>0.27</v>
      </c>
      <c r="Y797" t="n">
        <v>1</v>
      </c>
      <c r="Z797" t="n">
        <v>10</v>
      </c>
    </row>
    <row r="798">
      <c r="A798" t="n">
        <v>13</v>
      </c>
      <c r="B798" t="n">
        <v>75</v>
      </c>
      <c r="C798" t="inlineStr">
        <is>
          <t xml:space="preserve">CONCLUIDO	</t>
        </is>
      </c>
      <c r="D798" t="n">
        <v>9.974500000000001</v>
      </c>
      <c r="E798" t="n">
        <v>10.03</v>
      </c>
      <c r="F798" t="n">
        <v>7.32</v>
      </c>
      <c r="G798" t="n">
        <v>31.38</v>
      </c>
      <c r="H798" t="n">
        <v>0.49</v>
      </c>
      <c r="I798" t="n">
        <v>14</v>
      </c>
      <c r="J798" t="n">
        <v>154.98</v>
      </c>
      <c r="K798" t="n">
        <v>49.1</v>
      </c>
      <c r="L798" t="n">
        <v>4.25</v>
      </c>
      <c r="M798" t="n">
        <v>12</v>
      </c>
      <c r="N798" t="n">
        <v>26.63</v>
      </c>
      <c r="O798" t="n">
        <v>19348.03</v>
      </c>
      <c r="P798" t="n">
        <v>73.43000000000001</v>
      </c>
      <c r="Q798" t="n">
        <v>605.87</v>
      </c>
      <c r="R798" t="n">
        <v>32.47</v>
      </c>
      <c r="S798" t="n">
        <v>21.88</v>
      </c>
      <c r="T798" t="n">
        <v>4242.69</v>
      </c>
      <c r="U798" t="n">
        <v>0.67</v>
      </c>
      <c r="V798" t="n">
        <v>0.84</v>
      </c>
      <c r="W798" t="n">
        <v>1.01</v>
      </c>
      <c r="X798" t="n">
        <v>0.26</v>
      </c>
      <c r="Y798" t="n">
        <v>1</v>
      </c>
      <c r="Z798" t="n">
        <v>10</v>
      </c>
    </row>
    <row r="799">
      <c r="A799" t="n">
        <v>14</v>
      </c>
      <c r="B799" t="n">
        <v>75</v>
      </c>
      <c r="C799" t="inlineStr">
        <is>
          <t xml:space="preserve">CONCLUIDO	</t>
        </is>
      </c>
      <c r="D799" t="n">
        <v>10.0245</v>
      </c>
      <c r="E799" t="n">
        <v>9.98</v>
      </c>
      <c r="F799" t="n">
        <v>7.3</v>
      </c>
      <c r="G799" t="n">
        <v>33.7</v>
      </c>
      <c r="H799" t="n">
        <v>0.51</v>
      </c>
      <c r="I799" t="n">
        <v>13</v>
      </c>
      <c r="J799" t="n">
        <v>155.33</v>
      </c>
      <c r="K799" t="n">
        <v>49.1</v>
      </c>
      <c r="L799" t="n">
        <v>4.5</v>
      </c>
      <c r="M799" t="n">
        <v>11</v>
      </c>
      <c r="N799" t="n">
        <v>26.74</v>
      </c>
      <c r="O799" t="n">
        <v>19391.36</v>
      </c>
      <c r="P799" t="n">
        <v>72.28</v>
      </c>
      <c r="Q799" t="n">
        <v>605.87</v>
      </c>
      <c r="R799" t="n">
        <v>31.88</v>
      </c>
      <c r="S799" t="n">
        <v>21.88</v>
      </c>
      <c r="T799" t="n">
        <v>3952.42</v>
      </c>
      <c r="U799" t="n">
        <v>0.6899999999999999</v>
      </c>
      <c r="V799" t="n">
        <v>0.85</v>
      </c>
      <c r="W799" t="n">
        <v>1.01</v>
      </c>
      <c r="X799" t="n">
        <v>0.24</v>
      </c>
      <c r="Y799" t="n">
        <v>1</v>
      </c>
      <c r="Z799" t="n">
        <v>10</v>
      </c>
    </row>
    <row r="800">
      <c r="A800" t="n">
        <v>15</v>
      </c>
      <c r="B800" t="n">
        <v>75</v>
      </c>
      <c r="C800" t="inlineStr">
        <is>
          <t xml:space="preserve">CONCLUIDO	</t>
        </is>
      </c>
      <c r="D800" t="n">
        <v>10.0795</v>
      </c>
      <c r="E800" t="n">
        <v>9.92</v>
      </c>
      <c r="F800" t="n">
        <v>7.28</v>
      </c>
      <c r="G800" t="n">
        <v>36.39</v>
      </c>
      <c r="H800" t="n">
        <v>0.54</v>
      </c>
      <c r="I800" t="n">
        <v>12</v>
      </c>
      <c r="J800" t="n">
        <v>155.68</v>
      </c>
      <c r="K800" t="n">
        <v>49.1</v>
      </c>
      <c r="L800" t="n">
        <v>4.75</v>
      </c>
      <c r="M800" t="n">
        <v>10</v>
      </c>
      <c r="N800" t="n">
        <v>26.84</v>
      </c>
      <c r="O800" t="n">
        <v>19434.74</v>
      </c>
      <c r="P800" t="n">
        <v>70.58</v>
      </c>
      <c r="Q800" t="n">
        <v>605.89</v>
      </c>
      <c r="R800" t="n">
        <v>31.11</v>
      </c>
      <c r="S800" t="n">
        <v>21.88</v>
      </c>
      <c r="T800" t="n">
        <v>3570.73</v>
      </c>
      <c r="U800" t="n">
        <v>0.7</v>
      </c>
      <c r="V800" t="n">
        <v>0.85</v>
      </c>
      <c r="W800" t="n">
        <v>1.01</v>
      </c>
      <c r="X800" t="n">
        <v>0.22</v>
      </c>
      <c r="Y800" t="n">
        <v>1</v>
      </c>
      <c r="Z800" t="n">
        <v>10</v>
      </c>
    </row>
    <row r="801">
      <c r="A801" t="n">
        <v>16</v>
      </c>
      <c r="B801" t="n">
        <v>75</v>
      </c>
      <c r="C801" t="inlineStr">
        <is>
          <t xml:space="preserve">CONCLUIDO	</t>
        </is>
      </c>
      <c r="D801" t="n">
        <v>10.1414</v>
      </c>
      <c r="E801" t="n">
        <v>9.859999999999999</v>
      </c>
      <c r="F801" t="n">
        <v>7.25</v>
      </c>
      <c r="G801" t="n">
        <v>39.53</v>
      </c>
      <c r="H801" t="n">
        <v>0.57</v>
      </c>
      <c r="I801" t="n">
        <v>11</v>
      </c>
      <c r="J801" t="n">
        <v>156.03</v>
      </c>
      <c r="K801" t="n">
        <v>49.1</v>
      </c>
      <c r="L801" t="n">
        <v>5</v>
      </c>
      <c r="M801" t="n">
        <v>9</v>
      </c>
      <c r="N801" t="n">
        <v>26.94</v>
      </c>
      <c r="O801" t="n">
        <v>19478.15</v>
      </c>
      <c r="P801" t="n">
        <v>69.45</v>
      </c>
      <c r="Q801" t="n">
        <v>605.84</v>
      </c>
      <c r="R801" t="n">
        <v>30.01</v>
      </c>
      <c r="S801" t="n">
        <v>21.88</v>
      </c>
      <c r="T801" t="n">
        <v>3025.39</v>
      </c>
      <c r="U801" t="n">
        <v>0.73</v>
      </c>
      <c r="V801" t="n">
        <v>0.85</v>
      </c>
      <c r="W801" t="n">
        <v>1.01</v>
      </c>
      <c r="X801" t="n">
        <v>0.19</v>
      </c>
      <c r="Y801" t="n">
        <v>1</v>
      </c>
      <c r="Z801" t="n">
        <v>10</v>
      </c>
    </row>
    <row r="802">
      <c r="A802" t="n">
        <v>17</v>
      </c>
      <c r="B802" t="n">
        <v>75</v>
      </c>
      <c r="C802" t="inlineStr">
        <is>
          <t xml:space="preserve">CONCLUIDO	</t>
        </is>
      </c>
      <c r="D802" t="n">
        <v>10.1291</v>
      </c>
      <c r="E802" t="n">
        <v>9.869999999999999</v>
      </c>
      <c r="F802" t="n">
        <v>7.26</v>
      </c>
      <c r="G802" t="n">
        <v>39.6</v>
      </c>
      <c r="H802" t="n">
        <v>0.59</v>
      </c>
      <c r="I802" t="n">
        <v>11</v>
      </c>
      <c r="J802" t="n">
        <v>156.39</v>
      </c>
      <c r="K802" t="n">
        <v>49.1</v>
      </c>
      <c r="L802" t="n">
        <v>5.25</v>
      </c>
      <c r="M802" t="n">
        <v>7</v>
      </c>
      <c r="N802" t="n">
        <v>27.04</v>
      </c>
      <c r="O802" t="n">
        <v>19521.59</v>
      </c>
      <c r="P802" t="n">
        <v>68.05</v>
      </c>
      <c r="Q802" t="n">
        <v>605.88</v>
      </c>
      <c r="R802" t="n">
        <v>30.46</v>
      </c>
      <c r="S802" t="n">
        <v>21.88</v>
      </c>
      <c r="T802" t="n">
        <v>3251.87</v>
      </c>
      <c r="U802" t="n">
        <v>0.72</v>
      </c>
      <c r="V802" t="n">
        <v>0.85</v>
      </c>
      <c r="W802" t="n">
        <v>1.01</v>
      </c>
      <c r="X802" t="n">
        <v>0.2</v>
      </c>
      <c r="Y802" t="n">
        <v>1</v>
      </c>
      <c r="Z802" t="n">
        <v>10</v>
      </c>
    </row>
    <row r="803">
      <c r="A803" t="n">
        <v>18</v>
      </c>
      <c r="B803" t="n">
        <v>75</v>
      </c>
      <c r="C803" t="inlineStr">
        <is>
          <t xml:space="preserve">CONCLUIDO	</t>
        </is>
      </c>
      <c r="D803" t="n">
        <v>10.1827</v>
      </c>
      <c r="E803" t="n">
        <v>9.82</v>
      </c>
      <c r="F803" t="n">
        <v>7.24</v>
      </c>
      <c r="G803" t="n">
        <v>43.43</v>
      </c>
      <c r="H803" t="n">
        <v>0.62</v>
      </c>
      <c r="I803" t="n">
        <v>10</v>
      </c>
      <c r="J803" t="n">
        <v>156.74</v>
      </c>
      <c r="K803" t="n">
        <v>49.1</v>
      </c>
      <c r="L803" t="n">
        <v>5.5</v>
      </c>
      <c r="M803" t="n">
        <v>5</v>
      </c>
      <c r="N803" t="n">
        <v>27.14</v>
      </c>
      <c r="O803" t="n">
        <v>19565.07</v>
      </c>
      <c r="P803" t="n">
        <v>66.95999999999999</v>
      </c>
      <c r="Q803" t="n">
        <v>605.89</v>
      </c>
      <c r="R803" t="n">
        <v>29.55</v>
      </c>
      <c r="S803" t="n">
        <v>21.88</v>
      </c>
      <c r="T803" t="n">
        <v>2801.42</v>
      </c>
      <c r="U803" t="n">
        <v>0.74</v>
      </c>
      <c r="V803" t="n">
        <v>0.85</v>
      </c>
      <c r="W803" t="n">
        <v>1.01</v>
      </c>
      <c r="X803" t="n">
        <v>0.18</v>
      </c>
      <c r="Y803" t="n">
        <v>1</v>
      </c>
      <c r="Z803" t="n">
        <v>10</v>
      </c>
    </row>
    <row r="804">
      <c r="A804" t="n">
        <v>19</v>
      </c>
      <c r="B804" t="n">
        <v>75</v>
      </c>
      <c r="C804" t="inlineStr">
        <is>
          <t xml:space="preserve">CONCLUIDO	</t>
        </is>
      </c>
      <c r="D804" t="n">
        <v>10.1882</v>
      </c>
      <c r="E804" t="n">
        <v>9.82</v>
      </c>
      <c r="F804" t="n">
        <v>7.23</v>
      </c>
      <c r="G804" t="n">
        <v>43.4</v>
      </c>
      <c r="H804" t="n">
        <v>0.65</v>
      </c>
      <c r="I804" t="n">
        <v>10</v>
      </c>
      <c r="J804" t="n">
        <v>157.09</v>
      </c>
      <c r="K804" t="n">
        <v>49.1</v>
      </c>
      <c r="L804" t="n">
        <v>5.75</v>
      </c>
      <c r="M804" t="n">
        <v>4</v>
      </c>
      <c r="N804" t="n">
        <v>27.25</v>
      </c>
      <c r="O804" t="n">
        <v>19608.58</v>
      </c>
      <c r="P804" t="n">
        <v>66.87</v>
      </c>
      <c r="Q804" t="n">
        <v>605.84</v>
      </c>
      <c r="R804" t="n">
        <v>29.47</v>
      </c>
      <c r="S804" t="n">
        <v>21.88</v>
      </c>
      <c r="T804" t="n">
        <v>2761.18</v>
      </c>
      <c r="U804" t="n">
        <v>0.74</v>
      </c>
      <c r="V804" t="n">
        <v>0.86</v>
      </c>
      <c r="W804" t="n">
        <v>1.01</v>
      </c>
      <c r="X804" t="n">
        <v>0.18</v>
      </c>
      <c r="Y804" t="n">
        <v>1</v>
      </c>
      <c r="Z804" t="n">
        <v>10</v>
      </c>
    </row>
    <row r="805">
      <c r="A805" t="n">
        <v>20</v>
      </c>
      <c r="B805" t="n">
        <v>75</v>
      </c>
      <c r="C805" t="inlineStr">
        <is>
          <t xml:space="preserve">CONCLUIDO	</t>
        </is>
      </c>
      <c r="D805" t="n">
        <v>10.1747</v>
      </c>
      <c r="E805" t="n">
        <v>9.83</v>
      </c>
      <c r="F805" t="n">
        <v>7.25</v>
      </c>
      <c r="G805" t="n">
        <v>43.48</v>
      </c>
      <c r="H805" t="n">
        <v>0.67</v>
      </c>
      <c r="I805" t="n">
        <v>10</v>
      </c>
      <c r="J805" t="n">
        <v>157.44</v>
      </c>
      <c r="K805" t="n">
        <v>49.1</v>
      </c>
      <c r="L805" t="n">
        <v>6</v>
      </c>
      <c r="M805" t="n">
        <v>2</v>
      </c>
      <c r="N805" t="n">
        <v>27.35</v>
      </c>
      <c r="O805" t="n">
        <v>19652.13</v>
      </c>
      <c r="P805" t="n">
        <v>66.19</v>
      </c>
      <c r="Q805" t="n">
        <v>605.9299999999999</v>
      </c>
      <c r="R805" t="n">
        <v>29.69</v>
      </c>
      <c r="S805" t="n">
        <v>21.88</v>
      </c>
      <c r="T805" t="n">
        <v>2873.13</v>
      </c>
      <c r="U805" t="n">
        <v>0.74</v>
      </c>
      <c r="V805" t="n">
        <v>0.85</v>
      </c>
      <c r="W805" t="n">
        <v>1.02</v>
      </c>
      <c r="X805" t="n">
        <v>0.19</v>
      </c>
      <c r="Y805" t="n">
        <v>1</v>
      </c>
      <c r="Z805" t="n">
        <v>10</v>
      </c>
    </row>
    <row r="806">
      <c r="A806" t="n">
        <v>21</v>
      </c>
      <c r="B806" t="n">
        <v>75</v>
      </c>
      <c r="C806" t="inlineStr">
        <is>
          <t xml:space="preserve">CONCLUIDO	</t>
        </is>
      </c>
      <c r="D806" t="n">
        <v>10.177</v>
      </c>
      <c r="E806" t="n">
        <v>9.83</v>
      </c>
      <c r="F806" t="n">
        <v>7.24</v>
      </c>
      <c r="G806" t="n">
        <v>43.47</v>
      </c>
      <c r="H806" t="n">
        <v>0.7</v>
      </c>
      <c r="I806" t="n">
        <v>10</v>
      </c>
      <c r="J806" t="n">
        <v>157.8</v>
      </c>
      <c r="K806" t="n">
        <v>49.1</v>
      </c>
      <c r="L806" t="n">
        <v>6.25</v>
      </c>
      <c r="M806" t="n">
        <v>1</v>
      </c>
      <c r="N806" t="n">
        <v>27.45</v>
      </c>
      <c r="O806" t="n">
        <v>19695.71</v>
      </c>
      <c r="P806" t="n">
        <v>65.54000000000001</v>
      </c>
      <c r="Q806" t="n">
        <v>605.84</v>
      </c>
      <c r="R806" t="n">
        <v>29.66</v>
      </c>
      <c r="S806" t="n">
        <v>21.88</v>
      </c>
      <c r="T806" t="n">
        <v>2857.24</v>
      </c>
      <c r="U806" t="n">
        <v>0.74</v>
      </c>
      <c r="V806" t="n">
        <v>0.85</v>
      </c>
      <c r="W806" t="n">
        <v>1.01</v>
      </c>
      <c r="X806" t="n">
        <v>0.19</v>
      </c>
      <c r="Y806" t="n">
        <v>1</v>
      </c>
      <c r="Z806" t="n">
        <v>10</v>
      </c>
    </row>
    <row r="807">
      <c r="A807" t="n">
        <v>22</v>
      </c>
      <c r="B807" t="n">
        <v>75</v>
      </c>
      <c r="C807" t="inlineStr">
        <is>
          <t xml:space="preserve">CONCLUIDO	</t>
        </is>
      </c>
      <c r="D807" t="n">
        <v>10.1784</v>
      </c>
      <c r="E807" t="n">
        <v>9.82</v>
      </c>
      <c r="F807" t="n">
        <v>7.24</v>
      </c>
      <c r="G807" t="n">
        <v>43.46</v>
      </c>
      <c r="H807" t="n">
        <v>0.73</v>
      </c>
      <c r="I807" t="n">
        <v>10</v>
      </c>
      <c r="J807" t="n">
        <v>158.15</v>
      </c>
      <c r="K807" t="n">
        <v>49.1</v>
      </c>
      <c r="L807" t="n">
        <v>6.5</v>
      </c>
      <c r="M807" t="n">
        <v>0</v>
      </c>
      <c r="N807" t="n">
        <v>27.56</v>
      </c>
      <c r="O807" t="n">
        <v>19739.33</v>
      </c>
      <c r="P807" t="n">
        <v>65.64</v>
      </c>
      <c r="Q807" t="n">
        <v>605.84</v>
      </c>
      <c r="R807" t="n">
        <v>29.64</v>
      </c>
      <c r="S807" t="n">
        <v>21.88</v>
      </c>
      <c r="T807" t="n">
        <v>2848.01</v>
      </c>
      <c r="U807" t="n">
        <v>0.74</v>
      </c>
      <c r="V807" t="n">
        <v>0.85</v>
      </c>
      <c r="W807" t="n">
        <v>1.01</v>
      </c>
      <c r="X807" t="n">
        <v>0.19</v>
      </c>
      <c r="Y807" t="n">
        <v>1</v>
      </c>
      <c r="Z807" t="n">
        <v>10</v>
      </c>
    </row>
    <row r="808">
      <c r="A808" t="n">
        <v>0</v>
      </c>
      <c r="B808" t="n">
        <v>95</v>
      </c>
      <c r="C808" t="inlineStr">
        <is>
          <t xml:space="preserve">CONCLUIDO	</t>
        </is>
      </c>
      <c r="D808" t="n">
        <v>6.9041</v>
      </c>
      <c r="E808" t="n">
        <v>14.48</v>
      </c>
      <c r="F808" t="n">
        <v>8.81</v>
      </c>
      <c r="G808" t="n">
        <v>6.15</v>
      </c>
      <c r="H808" t="n">
        <v>0.1</v>
      </c>
      <c r="I808" t="n">
        <v>86</v>
      </c>
      <c r="J808" t="n">
        <v>185.69</v>
      </c>
      <c r="K808" t="n">
        <v>53.44</v>
      </c>
      <c r="L808" t="n">
        <v>1</v>
      </c>
      <c r="M808" t="n">
        <v>84</v>
      </c>
      <c r="N808" t="n">
        <v>36.26</v>
      </c>
      <c r="O808" t="n">
        <v>23136.14</v>
      </c>
      <c r="P808" t="n">
        <v>117.71</v>
      </c>
      <c r="Q808" t="n">
        <v>605.98</v>
      </c>
      <c r="R808" t="n">
        <v>78.84</v>
      </c>
      <c r="S808" t="n">
        <v>21.88</v>
      </c>
      <c r="T808" t="n">
        <v>27064.93</v>
      </c>
      <c r="U808" t="n">
        <v>0.28</v>
      </c>
      <c r="V808" t="n">
        <v>0.7</v>
      </c>
      <c r="W808" t="n">
        <v>1.13</v>
      </c>
      <c r="X808" t="n">
        <v>1.75</v>
      </c>
      <c r="Y808" t="n">
        <v>1</v>
      </c>
      <c r="Z808" t="n">
        <v>10</v>
      </c>
    </row>
    <row r="809">
      <c r="A809" t="n">
        <v>1</v>
      </c>
      <c r="B809" t="n">
        <v>95</v>
      </c>
      <c r="C809" t="inlineStr">
        <is>
          <t xml:space="preserve">CONCLUIDO	</t>
        </is>
      </c>
      <c r="D809" t="n">
        <v>7.5451</v>
      </c>
      <c r="E809" t="n">
        <v>13.25</v>
      </c>
      <c r="F809" t="n">
        <v>8.369999999999999</v>
      </c>
      <c r="G809" t="n">
        <v>7.72</v>
      </c>
      <c r="H809" t="n">
        <v>0.12</v>
      </c>
      <c r="I809" t="n">
        <v>65</v>
      </c>
      <c r="J809" t="n">
        <v>186.07</v>
      </c>
      <c r="K809" t="n">
        <v>53.44</v>
      </c>
      <c r="L809" t="n">
        <v>1.25</v>
      </c>
      <c r="M809" t="n">
        <v>63</v>
      </c>
      <c r="N809" t="n">
        <v>36.39</v>
      </c>
      <c r="O809" t="n">
        <v>23182.76</v>
      </c>
      <c r="P809" t="n">
        <v>111.07</v>
      </c>
      <c r="Q809" t="n">
        <v>606.22</v>
      </c>
      <c r="R809" t="n">
        <v>64.70999999999999</v>
      </c>
      <c r="S809" t="n">
        <v>21.88</v>
      </c>
      <c r="T809" t="n">
        <v>20108.45</v>
      </c>
      <c r="U809" t="n">
        <v>0.34</v>
      </c>
      <c r="V809" t="n">
        <v>0.74</v>
      </c>
      <c r="W809" t="n">
        <v>1.1</v>
      </c>
      <c r="X809" t="n">
        <v>1.31</v>
      </c>
      <c r="Y809" t="n">
        <v>1</v>
      </c>
      <c r="Z809" t="n">
        <v>10</v>
      </c>
    </row>
    <row r="810">
      <c r="A810" t="n">
        <v>2</v>
      </c>
      <c r="B810" t="n">
        <v>95</v>
      </c>
      <c r="C810" t="inlineStr">
        <is>
          <t xml:space="preserve">CONCLUIDO	</t>
        </is>
      </c>
      <c r="D810" t="n">
        <v>7.9906</v>
      </c>
      <c r="E810" t="n">
        <v>12.51</v>
      </c>
      <c r="F810" t="n">
        <v>8.109999999999999</v>
      </c>
      <c r="G810" t="n">
        <v>9.359999999999999</v>
      </c>
      <c r="H810" t="n">
        <v>0.14</v>
      </c>
      <c r="I810" t="n">
        <v>52</v>
      </c>
      <c r="J810" t="n">
        <v>186.45</v>
      </c>
      <c r="K810" t="n">
        <v>53.44</v>
      </c>
      <c r="L810" t="n">
        <v>1.5</v>
      </c>
      <c r="M810" t="n">
        <v>50</v>
      </c>
      <c r="N810" t="n">
        <v>36.51</v>
      </c>
      <c r="O810" t="n">
        <v>23229.42</v>
      </c>
      <c r="P810" t="n">
        <v>106.93</v>
      </c>
      <c r="Q810" t="n">
        <v>605.84</v>
      </c>
      <c r="R810" t="n">
        <v>56.64</v>
      </c>
      <c r="S810" t="n">
        <v>21.88</v>
      </c>
      <c r="T810" t="n">
        <v>16138.62</v>
      </c>
      <c r="U810" t="n">
        <v>0.39</v>
      </c>
      <c r="V810" t="n">
        <v>0.76</v>
      </c>
      <c r="W810" t="n">
        <v>1.08</v>
      </c>
      <c r="X810" t="n">
        <v>1.05</v>
      </c>
      <c r="Y810" t="n">
        <v>1</v>
      </c>
      <c r="Z810" t="n">
        <v>10</v>
      </c>
    </row>
    <row r="811">
      <c r="A811" t="n">
        <v>3</v>
      </c>
      <c r="B811" t="n">
        <v>95</v>
      </c>
      <c r="C811" t="inlineStr">
        <is>
          <t xml:space="preserve">CONCLUIDO	</t>
        </is>
      </c>
      <c r="D811" t="n">
        <v>8.3108</v>
      </c>
      <c r="E811" t="n">
        <v>12.03</v>
      </c>
      <c r="F811" t="n">
        <v>7.93</v>
      </c>
      <c r="G811" t="n">
        <v>10.81</v>
      </c>
      <c r="H811" t="n">
        <v>0.17</v>
      </c>
      <c r="I811" t="n">
        <v>44</v>
      </c>
      <c r="J811" t="n">
        <v>186.83</v>
      </c>
      <c r="K811" t="n">
        <v>53.44</v>
      </c>
      <c r="L811" t="n">
        <v>1.75</v>
      </c>
      <c r="M811" t="n">
        <v>42</v>
      </c>
      <c r="N811" t="n">
        <v>36.64</v>
      </c>
      <c r="O811" t="n">
        <v>23276.13</v>
      </c>
      <c r="P811" t="n">
        <v>103.9</v>
      </c>
      <c r="Q811" t="n">
        <v>605.86</v>
      </c>
      <c r="R811" t="n">
        <v>50.97</v>
      </c>
      <c r="S811" t="n">
        <v>21.88</v>
      </c>
      <c r="T811" t="n">
        <v>13339.68</v>
      </c>
      <c r="U811" t="n">
        <v>0.43</v>
      </c>
      <c r="V811" t="n">
        <v>0.78</v>
      </c>
      <c r="W811" t="n">
        <v>1.06</v>
      </c>
      <c r="X811" t="n">
        <v>0.87</v>
      </c>
      <c r="Y811" t="n">
        <v>1</v>
      </c>
      <c r="Z811" t="n">
        <v>10</v>
      </c>
    </row>
    <row r="812">
      <c r="A812" t="n">
        <v>4</v>
      </c>
      <c r="B812" t="n">
        <v>95</v>
      </c>
      <c r="C812" t="inlineStr">
        <is>
          <t xml:space="preserve">CONCLUIDO	</t>
        </is>
      </c>
      <c r="D812" t="n">
        <v>8.5596</v>
      </c>
      <c r="E812" t="n">
        <v>11.68</v>
      </c>
      <c r="F812" t="n">
        <v>7.8</v>
      </c>
      <c r="G812" t="n">
        <v>12.32</v>
      </c>
      <c r="H812" t="n">
        <v>0.19</v>
      </c>
      <c r="I812" t="n">
        <v>38</v>
      </c>
      <c r="J812" t="n">
        <v>187.21</v>
      </c>
      <c r="K812" t="n">
        <v>53.44</v>
      </c>
      <c r="L812" t="n">
        <v>2</v>
      </c>
      <c r="M812" t="n">
        <v>36</v>
      </c>
      <c r="N812" t="n">
        <v>36.77</v>
      </c>
      <c r="O812" t="n">
        <v>23322.88</v>
      </c>
      <c r="P812" t="n">
        <v>101.48</v>
      </c>
      <c r="Q812" t="n">
        <v>605.92</v>
      </c>
      <c r="R812" t="n">
        <v>47.13</v>
      </c>
      <c r="S812" t="n">
        <v>21.88</v>
      </c>
      <c r="T812" t="n">
        <v>11454.06</v>
      </c>
      <c r="U812" t="n">
        <v>0.46</v>
      </c>
      <c r="V812" t="n">
        <v>0.79</v>
      </c>
      <c r="W812" t="n">
        <v>1.05</v>
      </c>
      <c r="X812" t="n">
        <v>0.74</v>
      </c>
      <c r="Y812" t="n">
        <v>1</v>
      </c>
      <c r="Z812" t="n">
        <v>10</v>
      </c>
    </row>
    <row r="813">
      <c r="A813" t="n">
        <v>5</v>
      </c>
      <c r="B813" t="n">
        <v>95</v>
      </c>
      <c r="C813" t="inlineStr">
        <is>
          <t xml:space="preserve">CONCLUIDO	</t>
        </is>
      </c>
      <c r="D813" t="n">
        <v>8.772600000000001</v>
      </c>
      <c r="E813" t="n">
        <v>11.4</v>
      </c>
      <c r="F813" t="n">
        <v>7.7</v>
      </c>
      <c r="G813" t="n">
        <v>14</v>
      </c>
      <c r="H813" t="n">
        <v>0.21</v>
      </c>
      <c r="I813" t="n">
        <v>33</v>
      </c>
      <c r="J813" t="n">
        <v>187.59</v>
      </c>
      <c r="K813" t="n">
        <v>53.44</v>
      </c>
      <c r="L813" t="n">
        <v>2.25</v>
      </c>
      <c r="M813" t="n">
        <v>31</v>
      </c>
      <c r="N813" t="n">
        <v>36.9</v>
      </c>
      <c r="O813" t="n">
        <v>23369.68</v>
      </c>
      <c r="P813" t="n">
        <v>99.59</v>
      </c>
      <c r="Q813" t="n">
        <v>605.85</v>
      </c>
      <c r="R813" t="n">
        <v>44.42</v>
      </c>
      <c r="S813" t="n">
        <v>21.88</v>
      </c>
      <c r="T813" t="n">
        <v>10123.86</v>
      </c>
      <c r="U813" t="n">
        <v>0.49</v>
      </c>
      <c r="V813" t="n">
        <v>0.8</v>
      </c>
      <c r="W813" t="n">
        <v>1.04</v>
      </c>
      <c r="X813" t="n">
        <v>0.64</v>
      </c>
      <c r="Y813" t="n">
        <v>1</v>
      </c>
      <c r="Z813" t="n">
        <v>10</v>
      </c>
    </row>
    <row r="814">
      <c r="A814" t="n">
        <v>6</v>
      </c>
      <c r="B814" t="n">
        <v>95</v>
      </c>
      <c r="C814" t="inlineStr">
        <is>
          <t xml:space="preserve">CONCLUIDO	</t>
        </is>
      </c>
      <c r="D814" t="n">
        <v>8.8917</v>
      </c>
      <c r="E814" t="n">
        <v>11.25</v>
      </c>
      <c r="F814" t="n">
        <v>7.66</v>
      </c>
      <c r="G814" t="n">
        <v>15.32</v>
      </c>
      <c r="H814" t="n">
        <v>0.24</v>
      </c>
      <c r="I814" t="n">
        <v>30</v>
      </c>
      <c r="J814" t="n">
        <v>187.97</v>
      </c>
      <c r="K814" t="n">
        <v>53.44</v>
      </c>
      <c r="L814" t="n">
        <v>2.5</v>
      </c>
      <c r="M814" t="n">
        <v>28</v>
      </c>
      <c r="N814" t="n">
        <v>37.03</v>
      </c>
      <c r="O814" t="n">
        <v>23416.52</v>
      </c>
      <c r="P814" t="n">
        <v>98.36</v>
      </c>
      <c r="Q814" t="n">
        <v>605.88</v>
      </c>
      <c r="R814" t="n">
        <v>42.87</v>
      </c>
      <c r="S814" t="n">
        <v>21.88</v>
      </c>
      <c r="T814" t="n">
        <v>9364.15</v>
      </c>
      <c r="U814" t="n">
        <v>0.51</v>
      </c>
      <c r="V814" t="n">
        <v>0.8100000000000001</v>
      </c>
      <c r="W814" t="n">
        <v>1.04</v>
      </c>
      <c r="X814" t="n">
        <v>0.6</v>
      </c>
      <c r="Y814" t="n">
        <v>1</v>
      </c>
      <c r="Z814" t="n">
        <v>10</v>
      </c>
    </row>
    <row r="815">
      <c r="A815" t="n">
        <v>7</v>
      </c>
      <c r="B815" t="n">
        <v>95</v>
      </c>
      <c r="C815" t="inlineStr">
        <is>
          <t xml:space="preserve">CONCLUIDO	</t>
        </is>
      </c>
      <c r="D815" t="n">
        <v>9.049799999999999</v>
      </c>
      <c r="E815" t="n">
        <v>11.05</v>
      </c>
      <c r="F815" t="n">
        <v>7.58</v>
      </c>
      <c r="G815" t="n">
        <v>16.84</v>
      </c>
      <c r="H815" t="n">
        <v>0.26</v>
      </c>
      <c r="I815" t="n">
        <v>27</v>
      </c>
      <c r="J815" t="n">
        <v>188.35</v>
      </c>
      <c r="K815" t="n">
        <v>53.44</v>
      </c>
      <c r="L815" t="n">
        <v>2.75</v>
      </c>
      <c r="M815" t="n">
        <v>25</v>
      </c>
      <c r="N815" t="n">
        <v>37.16</v>
      </c>
      <c r="O815" t="n">
        <v>23463.4</v>
      </c>
      <c r="P815" t="n">
        <v>96.42</v>
      </c>
      <c r="Q815" t="n">
        <v>605.9400000000001</v>
      </c>
      <c r="R815" t="n">
        <v>40.39</v>
      </c>
      <c r="S815" t="n">
        <v>21.88</v>
      </c>
      <c r="T815" t="n">
        <v>8134.6</v>
      </c>
      <c r="U815" t="n">
        <v>0.54</v>
      </c>
      <c r="V815" t="n">
        <v>0.82</v>
      </c>
      <c r="W815" t="n">
        <v>1.03</v>
      </c>
      <c r="X815" t="n">
        <v>0.52</v>
      </c>
      <c r="Y815" t="n">
        <v>1</v>
      </c>
      <c r="Z815" t="n">
        <v>10</v>
      </c>
    </row>
    <row r="816">
      <c r="A816" t="n">
        <v>8</v>
      </c>
      <c r="B816" t="n">
        <v>95</v>
      </c>
      <c r="C816" t="inlineStr">
        <is>
          <t xml:space="preserve">CONCLUIDO	</t>
        </is>
      </c>
      <c r="D816" t="n">
        <v>9.191599999999999</v>
      </c>
      <c r="E816" t="n">
        <v>10.88</v>
      </c>
      <c r="F816" t="n">
        <v>7.52</v>
      </c>
      <c r="G816" t="n">
        <v>18.79</v>
      </c>
      <c r="H816" t="n">
        <v>0.28</v>
      </c>
      <c r="I816" t="n">
        <v>24</v>
      </c>
      <c r="J816" t="n">
        <v>188.73</v>
      </c>
      <c r="K816" t="n">
        <v>53.44</v>
      </c>
      <c r="L816" t="n">
        <v>3</v>
      </c>
      <c r="M816" t="n">
        <v>22</v>
      </c>
      <c r="N816" t="n">
        <v>37.29</v>
      </c>
      <c r="O816" t="n">
        <v>23510.33</v>
      </c>
      <c r="P816" t="n">
        <v>95.17</v>
      </c>
      <c r="Q816" t="n">
        <v>605.91</v>
      </c>
      <c r="R816" t="n">
        <v>38.59</v>
      </c>
      <c r="S816" t="n">
        <v>21.88</v>
      </c>
      <c r="T816" t="n">
        <v>7253.47</v>
      </c>
      <c r="U816" t="n">
        <v>0.57</v>
      </c>
      <c r="V816" t="n">
        <v>0.82</v>
      </c>
      <c r="W816" t="n">
        <v>1.02</v>
      </c>
      <c r="X816" t="n">
        <v>0.46</v>
      </c>
      <c r="Y816" t="n">
        <v>1</v>
      </c>
      <c r="Z816" t="n">
        <v>10</v>
      </c>
    </row>
    <row r="817">
      <c r="A817" t="n">
        <v>9</v>
      </c>
      <c r="B817" t="n">
        <v>95</v>
      </c>
      <c r="C817" t="inlineStr">
        <is>
          <t xml:space="preserve">CONCLUIDO	</t>
        </is>
      </c>
      <c r="D817" t="n">
        <v>9.297800000000001</v>
      </c>
      <c r="E817" t="n">
        <v>10.76</v>
      </c>
      <c r="F817" t="n">
        <v>7.47</v>
      </c>
      <c r="G817" t="n">
        <v>20.37</v>
      </c>
      <c r="H817" t="n">
        <v>0.3</v>
      </c>
      <c r="I817" t="n">
        <v>22</v>
      </c>
      <c r="J817" t="n">
        <v>189.11</v>
      </c>
      <c r="K817" t="n">
        <v>53.44</v>
      </c>
      <c r="L817" t="n">
        <v>3.25</v>
      </c>
      <c r="M817" t="n">
        <v>20</v>
      </c>
      <c r="N817" t="n">
        <v>37.42</v>
      </c>
      <c r="O817" t="n">
        <v>23557.3</v>
      </c>
      <c r="P817" t="n">
        <v>93.98999999999999</v>
      </c>
      <c r="Q817" t="n">
        <v>605.84</v>
      </c>
      <c r="R817" t="n">
        <v>36.87</v>
      </c>
      <c r="S817" t="n">
        <v>21.88</v>
      </c>
      <c r="T817" t="n">
        <v>6402.02</v>
      </c>
      <c r="U817" t="n">
        <v>0.59</v>
      </c>
      <c r="V817" t="n">
        <v>0.83</v>
      </c>
      <c r="W817" t="n">
        <v>1.02</v>
      </c>
      <c r="X817" t="n">
        <v>0.41</v>
      </c>
      <c r="Y817" t="n">
        <v>1</v>
      </c>
      <c r="Z817" t="n">
        <v>10</v>
      </c>
    </row>
    <row r="818">
      <c r="A818" t="n">
        <v>10</v>
      </c>
      <c r="B818" t="n">
        <v>95</v>
      </c>
      <c r="C818" t="inlineStr">
        <is>
          <t xml:space="preserve">CONCLUIDO	</t>
        </is>
      </c>
      <c r="D818" t="n">
        <v>9.383100000000001</v>
      </c>
      <c r="E818" t="n">
        <v>10.66</v>
      </c>
      <c r="F818" t="n">
        <v>7.44</v>
      </c>
      <c r="G818" t="n">
        <v>22.33</v>
      </c>
      <c r="H818" t="n">
        <v>0.33</v>
      </c>
      <c r="I818" t="n">
        <v>20</v>
      </c>
      <c r="J818" t="n">
        <v>189.49</v>
      </c>
      <c r="K818" t="n">
        <v>53.44</v>
      </c>
      <c r="L818" t="n">
        <v>3.5</v>
      </c>
      <c r="M818" t="n">
        <v>18</v>
      </c>
      <c r="N818" t="n">
        <v>37.55</v>
      </c>
      <c r="O818" t="n">
        <v>23604.32</v>
      </c>
      <c r="P818" t="n">
        <v>92.88</v>
      </c>
      <c r="Q818" t="n">
        <v>605.88</v>
      </c>
      <c r="R818" t="n">
        <v>36.14</v>
      </c>
      <c r="S818" t="n">
        <v>21.88</v>
      </c>
      <c r="T818" t="n">
        <v>6046.43</v>
      </c>
      <c r="U818" t="n">
        <v>0.61</v>
      </c>
      <c r="V818" t="n">
        <v>0.83</v>
      </c>
      <c r="W818" t="n">
        <v>1.02</v>
      </c>
      <c r="X818" t="n">
        <v>0.39</v>
      </c>
      <c r="Y818" t="n">
        <v>1</v>
      </c>
      <c r="Z818" t="n">
        <v>10</v>
      </c>
    </row>
    <row r="819">
      <c r="A819" t="n">
        <v>11</v>
      </c>
      <c r="B819" t="n">
        <v>95</v>
      </c>
      <c r="C819" t="inlineStr">
        <is>
          <t xml:space="preserve">CONCLUIDO	</t>
        </is>
      </c>
      <c r="D819" t="n">
        <v>9.4444</v>
      </c>
      <c r="E819" t="n">
        <v>10.59</v>
      </c>
      <c r="F819" t="n">
        <v>7.41</v>
      </c>
      <c r="G819" t="n">
        <v>23.41</v>
      </c>
      <c r="H819" t="n">
        <v>0.35</v>
      </c>
      <c r="I819" t="n">
        <v>19</v>
      </c>
      <c r="J819" t="n">
        <v>189.87</v>
      </c>
      <c r="K819" t="n">
        <v>53.44</v>
      </c>
      <c r="L819" t="n">
        <v>3.75</v>
      </c>
      <c r="M819" t="n">
        <v>17</v>
      </c>
      <c r="N819" t="n">
        <v>37.69</v>
      </c>
      <c r="O819" t="n">
        <v>23651.38</v>
      </c>
      <c r="P819" t="n">
        <v>91.54000000000001</v>
      </c>
      <c r="Q819" t="n">
        <v>605.88</v>
      </c>
      <c r="R819" t="n">
        <v>35.28</v>
      </c>
      <c r="S819" t="n">
        <v>21.88</v>
      </c>
      <c r="T819" t="n">
        <v>5624.04</v>
      </c>
      <c r="U819" t="n">
        <v>0.62</v>
      </c>
      <c r="V819" t="n">
        <v>0.83</v>
      </c>
      <c r="W819" t="n">
        <v>1.02</v>
      </c>
      <c r="X819" t="n">
        <v>0.35</v>
      </c>
      <c r="Y819" t="n">
        <v>1</v>
      </c>
      <c r="Z819" t="n">
        <v>10</v>
      </c>
    </row>
    <row r="820">
      <c r="A820" t="n">
        <v>12</v>
      </c>
      <c r="B820" t="n">
        <v>95</v>
      </c>
      <c r="C820" t="inlineStr">
        <is>
          <t xml:space="preserve">CONCLUIDO	</t>
        </is>
      </c>
      <c r="D820" t="n">
        <v>9.492699999999999</v>
      </c>
      <c r="E820" t="n">
        <v>10.53</v>
      </c>
      <c r="F820" t="n">
        <v>7.4</v>
      </c>
      <c r="G820" t="n">
        <v>24.65</v>
      </c>
      <c r="H820" t="n">
        <v>0.37</v>
      </c>
      <c r="I820" t="n">
        <v>18</v>
      </c>
      <c r="J820" t="n">
        <v>190.25</v>
      </c>
      <c r="K820" t="n">
        <v>53.44</v>
      </c>
      <c r="L820" t="n">
        <v>4</v>
      </c>
      <c r="M820" t="n">
        <v>16</v>
      </c>
      <c r="N820" t="n">
        <v>37.82</v>
      </c>
      <c r="O820" t="n">
        <v>23698.48</v>
      </c>
      <c r="P820" t="n">
        <v>90.56</v>
      </c>
      <c r="Q820" t="n">
        <v>605.84</v>
      </c>
      <c r="R820" t="n">
        <v>34.62</v>
      </c>
      <c r="S820" t="n">
        <v>21.88</v>
      </c>
      <c r="T820" t="n">
        <v>5294.92</v>
      </c>
      <c r="U820" t="n">
        <v>0.63</v>
      </c>
      <c r="V820" t="n">
        <v>0.84</v>
      </c>
      <c r="W820" t="n">
        <v>1.02</v>
      </c>
      <c r="X820" t="n">
        <v>0.34</v>
      </c>
      <c r="Y820" t="n">
        <v>1</v>
      </c>
      <c r="Z820" t="n">
        <v>10</v>
      </c>
    </row>
    <row r="821">
      <c r="A821" t="n">
        <v>13</v>
      </c>
      <c r="B821" t="n">
        <v>95</v>
      </c>
      <c r="C821" t="inlineStr">
        <is>
          <t xml:space="preserve">CONCLUIDO	</t>
        </is>
      </c>
      <c r="D821" t="n">
        <v>9.5501</v>
      </c>
      <c r="E821" t="n">
        <v>10.47</v>
      </c>
      <c r="F821" t="n">
        <v>7.37</v>
      </c>
      <c r="G821" t="n">
        <v>26.01</v>
      </c>
      <c r="H821" t="n">
        <v>0.4</v>
      </c>
      <c r="I821" t="n">
        <v>17</v>
      </c>
      <c r="J821" t="n">
        <v>190.63</v>
      </c>
      <c r="K821" t="n">
        <v>53.44</v>
      </c>
      <c r="L821" t="n">
        <v>4.25</v>
      </c>
      <c r="M821" t="n">
        <v>15</v>
      </c>
      <c r="N821" t="n">
        <v>37.95</v>
      </c>
      <c r="O821" t="n">
        <v>23745.63</v>
      </c>
      <c r="P821" t="n">
        <v>89.98</v>
      </c>
      <c r="Q821" t="n">
        <v>605.87</v>
      </c>
      <c r="R821" t="n">
        <v>33.92</v>
      </c>
      <c r="S821" t="n">
        <v>21.88</v>
      </c>
      <c r="T821" t="n">
        <v>4952.85</v>
      </c>
      <c r="U821" t="n">
        <v>0.65</v>
      </c>
      <c r="V821" t="n">
        <v>0.84</v>
      </c>
      <c r="W821" t="n">
        <v>1.01</v>
      </c>
      <c r="X821" t="n">
        <v>0.31</v>
      </c>
      <c r="Y821" t="n">
        <v>1</v>
      </c>
      <c r="Z821" t="n">
        <v>10</v>
      </c>
    </row>
    <row r="822">
      <c r="A822" t="n">
        <v>14</v>
      </c>
      <c r="B822" t="n">
        <v>95</v>
      </c>
      <c r="C822" t="inlineStr">
        <is>
          <t xml:space="preserve">CONCLUIDO	</t>
        </is>
      </c>
      <c r="D822" t="n">
        <v>9.5791</v>
      </c>
      <c r="E822" t="n">
        <v>10.44</v>
      </c>
      <c r="F822" t="n">
        <v>7.38</v>
      </c>
      <c r="G822" t="n">
        <v>27.66</v>
      </c>
      <c r="H822" t="n">
        <v>0.42</v>
      </c>
      <c r="I822" t="n">
        <v>16</v>
      </c>
      <c r="J822" t="n">
        <v>191.02</v>
      </c>
      <c r="K822" t="n">
        <v>53.44</v>
      </c>
      <c r="L822" t="n">
        <v>4.5</v>
      </c>
      <c r="M822" t="n">
        <v>14</v>
      </c>
      <c r="N822" t="n">
        <v>38.08</v>
      </c>
      <c r="O822" t="n">
        <v>23792.83</v>
      </c>
      <c r="P822" t="n">
        <v>88.77</v>
      </c>
      <c r="Q822" t="n">
        <v>605.84</v>
      </c>
      <c r="R822" t="n">
        <v>33.96</v>
      </c>
      <c r="S822" t="n">
        <v>21.88</v>
      </c>
      <c r="T822" t="n">
        <v>4978.1</v>
      </c>
      <c r="U822" t="n">
        <v>0.64</v>
      </c>
      <c r="V822" t="n">
        <v>0.84</v>
      </c>
      <c r="W822" t="n">
        <v>1.02</v>
      </c>
      <c r="X822" t="n">
        <v>0.32</v>
      </c>
      <c r="Y822" t="n">
        <v>1</v>
      </c>
      <c r="Z822" t="n">
        <v>10</v>
      </c>
    </row>
    <row r="823">
      <c r="A823" t="n">
        <v>15</v>
      </c>
      <c r="B823" t="n">
        <v>95</v>
      </c>
      <c r="C823" t="inlineStr">
        <is>
          <t xml:space="preserve">CONCLUIDO	</t>
        </is>
      </c>
      <c r="D823" t="n">
        <v>9.6533</v>
      </c>
      <c r="E823" t="n">
        <v>10.36</v>
      </c>
      <c r="F823" t="n">
        <v>7.33</v>
      </c>
      <c r="G823" t="n">
        <v>29.33</v>
      </c>
      <c r="H823" t="n">
        <v>0.44</v>
      </c>
      <c r="I823" t="n">
        <v>15</v>
      </c>
      <c r="J823" t="n">
        <v>191.4</v>
      </c>
      <c r="K823" t="n">
        <v>53.44</v>
      </c>
      <c r="L823" t="n">
        <v>4.75</v>
      </c>
      <c r="M823" t="n">
        <v>13</v>
      </c>
      <c r="N823" t="n">
        <v>38.22</v>
      </c>
      <c r="O823" t="n">
        <v>23840.07</v>
      </c>
      <c r="P823" t="n">
        <v>87.64</v>
      </c>
      <c r="Q823" t="n">
        <v>605.89</v>
      </c>
      <c r="R823" t="n">
        <v>32.64</v>
      </c>
      <c r="S823" t="n">
        <v>21.88</v>
      </c>
      <c r="T823" t="n">
        <v>4321.76</v>
      </c>
      <c r="U823" t="n">
        <v>0.67</v>
      </c>
      <c r="V823" t="n">
        <v>0.84</v>
      </c>
      <c r="W823" t="n">
        <v>1.01</v>
      </c>
      <c r="X823" t="n">
        <v>0.27</v>
      </c>
      <c r="Y823" t="n">
        <v>1</v>
      </c>
      <c r="Z823" t="n">
        <v>10</v>
      </c>
    </row>
    <row r="824">
      <c r="A824" t="n">
        <v>16</v>
      </c>
      <c r="B824" t="n">
        <v>95</v>
      </c>
      <c r="C824" t="inlineStr">
        <is>
          <t xml:space="preserve">CONCLUIDO	</t>
        </is>
      </c>
      <c r="D824" t="n">
        <v>9.702500000000001</v>
      </c>
      <c r="E824" t="n">
        <v>10.31</v>
      </c>
      <c r="F824" t="n">
        <v>7.32</v>
      </c>
      <c r="G824" t="n">
        <v>31.36</v>
      </c>
      <c r="H824" t="n">
        <v>0.46</v>
      </c>
      <c r="I824" t="n">
        <v>14</v>
      </c>
      <c r="J824" t="n">
        <v>191.78</v>
      </c>
      <c r="K824" t="n">
        <v>53.44</v>
      </c>
      <c r="L824" t="n">
        <v>5</v>
      </c>
      <c r="M824" t="n">
        <v>12</v>
      </c>
      <c r="N824" t="n">
        <v>38.35</v>
      </c>
      <c r="O824" t="n">
        <v>23887.36</v>
      </c>
      <c r="P824" t="n">
        <v>87.38</v>
      </c>
      <c r="Q824" t="n">
        <v>605.87</v>
      </c>
      <c r="R824" t="n">
        <v>32.1</v>
      </c>
      <c r="S824" t="n">
        <v>21.88</v>
      </c>
      <c r="T824" t="n">
        <v>4055.81</v>
      </c>
      <c r="U824" t="n">
        <v>0.68</v>
      </c>
      <c r="V824" t="n">
        <v>0.85</v>
      </c>
      <c r="W824" t="n">
        <v>1.01</v>
      </c>
      <c r="X824" t="n">
        <v>0.26</v>
      </c>
      <c r="Y824" t="n">
        <v>1</v>
      </c>
      <c r="Z824" t="n">
        <v>10</v>
      </c>
    </row>
    <row r="825">
      <c r="A825" t="n">
        <v>17</v>
      </c>
      <c r="B825" t="n">
        <v>95</v>
      </c>
      <c r="C825" t="inlineStr">
        <is>
          <t xml:space="preserve">CONCLUIDO	</t>
        </is>
      </c>
      <c r="D825" t="n">
        <v>9.7561</v>
      </c>
      <c r="E825" t="n">
        <v>10.25</v>
      </c>
      <c r="F825" t="n">
        <v>7.3</v>
      </c>
      <c r="G825" t="n">
        <v>33.68</v>
      </c>
      <c r="H825" t="n">
        <v>0.48</v>
      </c>
      <c r="I825" t="n">
        <v>13</v>
      </c>
      <c r="J825" t="n">
        <v>192.17</v>
      </c>
      <c r="K825" t="n">
        <v>53.44</v>
      </c>
      <c r="L825" t="n">
        <v>5.25</v>
      </c>
      <c r="M825" t="n">
        <v>11</v>
      </c>
      <c r="N825" t="n">
        <v>38.48</v>
      </c>
      <c r="O825" t="n">
        <v>23934.69</v>
      </c>
      <c r="P825" t="n">
        <v>85.78</v>
      </c>
      <c r="Q825" t="n">
        <v>605.86</v>
      </c>
      <c r="R825" t="n">
        <v>31.66</v>
      </c>
      <c r="S825" t="n">
        <v>21.88</v>
      </c>
      <c r="T825" t="n">
        <v>3841.4</v>
      </c>
      <c r="U825" t="n">
        <v>0.6899999999999999</v>
      </c>
      <c r="V825" t="n">
        <v>0.85</v>
      </c>
      <c r="W825" t="n">
        <v>1.01</v>
      </c>
      <c r="X825" t="n">
        <v>0.24</v>
      </c>
      <c r="Y825" t="n">
        <v>1</v>
      </c>
      <c r="Z825" t="n">
        <v>10</v>
      </c>
    </row>
    <row r="826">
      <c r="A826" t="n">
        <v>18</v>
      </c>
      <c r="B826" t="n">
        <v>95</v>
      </c>
      <c r="C826" t="inlineStr">
        <is>
          <t xml:space="preserve">CONCLUIDO	</t>
        </is>
      </c>
      <c r="D826" t="n">
        <v>9.7492</v>
      </c>
      <c r="E826" t="n">
        <v>10.26</v>
      </c>
      <c r="F826" t="n">
        <v>7.3</v>
      </c>
      <c r="G826" t="n">
        <v>33.71</v>
      </c>
      <c r="H826" t="n">
        <v>0.51</v>
      </c>
      <c r="I826" t="n">
        <v>13</v>
      </c>
      <c r="J826" t="n">
        <v>192.55</v>
      </c>
      <c r="K826" t="n">
        <v>53.44</v>
      </c>
      <c r="L826" t="n">
        <v>5.5</v>
      </c>
      <c r="M826" t="n">
        <v>11</v>
      </c>
      <c r="N826" t="n">
        <v>38.62</v>
      </c>
      <c r="O826" t="n">
        <v>23982.06</v>
      </c>
      <c r="P826" t="n">
        <v>85.68000000000001</v>
      </c>
      <c r="Q826" t="n">
        <v>605.88</v>
      </c>
      <c r="R826" t="n">
        <v>31.77</v>
      </c>
      <c r="S826" t="n">
        <v>21.88</v>
      </c>
      <c r="T826" t="n">
        <v>3895.76</v>
      </c>
      <c r="U826" t="n">
        <v>0.6899999999999999</v>
      </c>
      <c r="V826" t="n">
        <v>0.85</v>
      </c>
      <c r="W826" t="n">
        <v>1.01</v>
      </c>
      <c r="X826" t="n">
        <v>0.25</v>
      </c>
      <c r="Y826" t="n">
        <v>1</v>
      </c>
      <c r="Z826" t="n">
        <v>10</v>
      </c>
    </row>
    <row r="827">
      <c r="A827" t="n">
        <v>19</v>
      </c>
      <c r="B827" t="n">
        <v>95</v>
      </c>
      <c r="C827" t="inlineStr">
        <is>
          <t xml:space="preserve">CONCLUIDO	</t>
        </is>
      </c>
      <c r="D827" t="n">
        <v>9.802099999999999</v>
      </c>
      <c r="E827" t="n">
        <v>10.2</v>
      </c>
      <c r="F827" t="n">
        <v>7.29</v>
      </c>
      <c r="G827" t="n">
        <v>36.43</v>
      </c>
      <c r="H827" t="n">
        <v>0.53</v>
      </c>
      <c r="I827" t="n">
        <v>12</v>
      </c>
      <c r="J827" t="n">
        <v>192.94</v>
      </c>
      <c r="K827" t="n">
        <v>53.44</v>
      </c>
      <c r="L827" t="n">
        <v>5.75</v>
      </c>
      <c r="M827" t="n">
        <v>10</v>
      </c>
      <c r="N827" t="n">
        <v>38.75</v>
      </c>
      <c r="O827" t="n">
        <v>24029.48</v>
      </c>
      <c r="P827" t="n">
        <v>84.41</v>
      </c>
      <c r="Q827" t="n">
        <v>605.85</v>
      </c>
      <c r="R827" t="n">
        <v>31.28</v>
      </c>
      <c r="S827" t="n">
        <v>21.88</v>
      </c>
      <c r="T827" t="n">
        <v>3655.05</v>
      </c>
      <c r="U827" t="n">
        <v>0.7</v>
      </c>
      <c r="V827" t="n">
        <v>0.85</v>
      </c>
      <c r="W827" t="n">
        <v>1.01</v>
      </c>
      <c r="X827" t="n">
        <v>0.23</v>
      </c>
      <c r="Y827" t="n">
        <v>1</v>
      </c>
      <c r="Z827" t="n">
        <v>10</v>
      </c>
    </row>
    <row r="828">
      <c r="A828" t="n">
        <v>20</v>
      </c>
      <c r="B828" t="n">
        <v>95</v>
      </c>
      <c r="C828" t="inlineStr">
        <is>
          <t xml:space="preserve">CONCLUIDO	</t>
        </is>
      </c>
      <c r="D828" t="n">
        <v>9.876799999999999</v>
      </c>
      <c r="E828" t="n">
        <v>10.12</v>
      </c>
      <c r="F828" t="n">
        <v>7.25</v>
      </c>
      <c r="G828" t="n">
        <v>39.53</v>
      </c>
      <c r="H828" t="n">
        <v>0.55</v>
      </c>
      <c r="I828" t="n">
        <v>11</v>
      </c>
      <c r="J828" t="n">
        <v>193.32</v>
      </c>
      <c r="K828" t="n">
        <v>53.44</v>
      </c>
      <c r="L828" t="n">
        <v>6</v>
      </c>
      <c r="M828" t="n">
        <v>9</v>
      </c>
      <c r="N828" t="n">
        <v>38.89</v>
      </c>
      <c r="O828" t="n">
        <v>24076.95</v>
      </c>
      <c r="P828" t="n">
        <v>83.22</v>
      </c>
      <c r="Q828" t="n">
        <v>605.86</v>
      </c>
      <c r="R828" t="n">
        <v>29.98</v>
      </c>
      <c r="S828" t="n">
        <v>21.88</v>
      </c>
      <c r="T828" t="n">
        <v>3009.59</v>
      </c>
      <c r="U828" t="n">
        <v>0.73</v>
      </c>
      <c r="V828" t="n">
        <v>0.85</v>
      </c>
      <c r="W828" t="n">
        <v>1.01</v>
      </c>
      <c r="X828" t="n">
        <v>0.19</v>
      </c>
      <c r="Y828" t="n">
        <v>1</v>
      </c>
      <c r="Z828" t="n">
        <v>10</v>
      </c>
    </row>
    <row r="829">
      <c r="A829" t="n">
        <v>21</v>
      </c>
      <c r="B829" t="n">
        <v>95</v>
      </c>
      <c r="C829" t="inlineStr">
        <is>
          <t xml:space="preserve">CONCLUIDO	</t>
        </is>
      </c>
      <c r="D829" t="n">
        <v>9.8619</v>
      </c>
      <c r="E829" t="n">
        <v>10.14</v>
      </c>
      <c r="F829" t="n">
        <v>7.26</v>
      </c>
      <c r="G829" t="n">
        <v>39.61</v>
      </c>
      <c r="H829" t="n">
        <v>0.57</v>
      </c>
      <c r="I829" t="n">
        <v>11</v>
      </c>
      <c r="J829" t="n">
        <v>193.71</v>
      </c>
      <c r="K829" t="n">
        <v>53.44</v>
      </c>
      <c r="L829" t="n">
        <v>6.25</v>
      </c>
      <c r="M829" t="n">
        <v>9</v>
      </c>
      <c r="N829" t="n">
        <v>39.02</v>
      </c>
      <c r="O829" t="n">
        <v>24124.47</v>
      </c>
      <c r="P829" t="n">
        <v>82.40000000000001</v>
      </c>
      <c r="Q829" t="n">
        <v>605.86</v>
      </c>
      <c r="R829" t="n">
        <v>30.53</v>
      </c>
      <c r="S829" t="n">
        <v>21.88</v>
      </c>
      <c r="T829" t="n">
        <v>3287.12</v>
      </c>
      <c r="U829" t="n">
        <v>0.72</v>
      </c>
      <c r="V829" t="n">
        <v>0.85</v>
      </c>
      <c r="W829" t="n">
        <v>1.01</v>
      </c>
      <c r="X829" t="n">
        <v>0.2</v>
      </c>
      <c r="Y829" t="n">
        <v>1</v>
      </c>
      <c r="Z829" t="n">
        <v>10</v>
      </c>
    </row>
    <row r="830">
      <c r="A830" t="n">
        <v>22</v>
      </c>
      <c r="B830" t="n">
        <v>95</v>
      </c>
      <c r="C830" t="inlineStr">
        <is>
          <t xml:space="preserve">CONCLUIDO	</t>
        </is>
      </c>
      <c r="D830" t="n">
        <v>9.925000000000001</v>
      </c>
      <c r="E830" t="n">
        <v>10.08</v>
      </c>
      <c r="F830" t="n">
        <v>7.23</v>
      </c>
      <c r="G830" t="n">
        <v>43.41</v>
      </c>
      <c r="H830" t="n">
        <v>0.59</v>
      </c>
      <c r="I830" t="n">
        <v>10</v>
      </c>
      <c r="J830" t="n">
        <v>194.09</v>
      </c>
      <c r="K830" t="n">
        <v>53.44</v>
      </c>
      <c r="L830" t="n">
        <v>6.5</v>
      </c>
      <c r="M830" t="n">
        <v>8</v>
      </c>
      <c r="N830" t="n">
        <v>39.16</v>
      </c>
      <c r="O830" t="n">
        <v>24172.03</v>
      </c>
      <c r="P830" t="n">
        <v>81.40000000000001</v>
      </c>
      <c r="Q830" t="n">
        <v>605.84</v>
      </c>
      <c r="R830" t="n">
        <v>29.8</v>
      </c>
      <c r="S830" t="n">
        <v>21.88</v>
      </c>
      <c r="T830" t="n">
        <v>2925</v>
      </c>
      <c r="U830" t="n">
        <v>0.73</v>
      </c>
      <c r="V830" t="n">
        <v>0.85</v>
      </c>
      <c r="W830" t="n">
        <v>1</v>
      </c>
      <c r="X830" t="n">
        <v>0.18</v>
      </c>
      <c r="Y830" t="n">
        <v>1</v>
      </c>
      <c r="Z830" t="n">
        <v>10</v>
      </c>
    </row>
    <row r="831">
      <c r="A831" t="n">
        <v>23</v>
      </c>
      <c r="B831" t="n">
        <v>95</v>
      </c>
      <c r="C831" t="inlineStr">
        <is>
          <t xml:space="preserve">CONCLUIDO	</t>
        </is>
      </c>
      <c r="D831" t="n">
        <v>9.9239</v>
      </c>
      <c r="E831" t="n">
        <v>10.08</v>
      </c>
      <c r="F831" t="n">
        <v>7.24</v>
      </c>
      <c r="G831" t="n">
        <v>43.41</v>
      </c>
      <c r="H831" t="n">
        <v>0.62</v>
      </c>
      <c r="I831" t="n">
        <v>10</v>
      </c>
      <c r="J831" t="n">
        <v>194.48</v>
      </c>
      <c r="K831" t="n">
        <v>53.44</v>
      </c>
      <c r="L831" t="n">
        <v>6.75</v>
      </c>
      <c r="M831" t="n">
        <v>8</v>
      </c>
      <c r="N831" t="n">
        <v>39.29</v>
      </c>
      <c r="O831" t="n">
        <v>24219.63</v>
      </c>
      <c r="P831" t="n">
        <v>80.26000000000001</v>
      </c>
      <c r="Q831" t="n">
        <v>605.84</v>
      </c>
      <c r="R831" t="n">
        <v>29.66</v>
      </c>
      <c r="S831" t="n">
        <v>21.88</v>
      </c>
      <c r="T831" t="n">
        <v>2855.24</v>
      </c>
      <c r="U831" t="n">
        <v>0.74</v>
      </c>
      <c r="V831" t="n">
        <v>0.85</v>
      </c>
      <c r="W831" t="n">
        <v>1.01</v>
      </c>
      <c r="X831" t="n">
        <v>0.18</v>
      </c>
      <c r="Y831" t="n">
        <v>1</v>
      </c>
      <c r="Z831" t="n">
        <v>10</v>
      </c>
    </row>
    <row r="832">
      <c r="A832" t="n">
        <v>24</v>
      </c>
      <c r="B832" t="n">
        <v>95</v>
      </c>
      <c r="C832" t="inlineStr">
        <is>
          <t xml:space="preserve">CONCLUIDO	</t>
        </is>
      </c>
      <c r="D832" t="n">
        <v>9.925599999999999</v>
      </c>
      <c r="E832" t="n">
        <v>10.07</v>
      </c>
      <c r="F832" t="n">
        <v>7.23</v>
      </c>
      <c r="G832" t="n">
        <v>43.41</v>
      </c>
      <c r="H832" t="n">
        <v>0.64</v>
      </c>
      <c r="I832" t="n">
        <v>10</v>
      </c>
      <c r="J832" t="n">
        <v>194.86</v>
      </c>
      <c r="K832" t="n">
        <v>53.44</v>
      </c>
      <c r="L832" t="n">
        <v>7</v>
      </c>
      <c r="M832" t="n">
        <v>8</v>
      </c>
      <c r="N832" t="n">
        <v>39.43</v>
      </c>
      <c r="O832" t="n">
        <v>24267.28</v>
      </c>
      <c r="P832" t="n">
        <v>78.83</v>
      </c>
      <c r="Q832" t="n">
        <v>605.84</v>
      </c>
      <c r="R832" t="n">
        <v>29.65</v>
      </c>
      <c r="S832" t="n">
        <v>21.88</v>
      </c>
      <c r="T832" t="n">
        <v>2851.3</v>
      </c>
      <c r="U832" t="n">
        <v>0.74</v>
      </c>
      <c r="V832" t="n">
        <v>0.86</v>
      </c>
      <c r="W832" t="n">
        <v>1</v>
      </c>
      <c r="X832" t="n">
        <v>0.18</v>
      </c>
      <c r="Y832" t="n">
        <v>1</v>
      </c>
      <c r="Z832" t="n">
        <v>10</v>
      </c>
    </row>
    <row r="833">
      <c r="A833" t="n">
        <v>25</v>
      </c>
      <c r="B833" t="n">
        <v>95</v>
      </c>
      <c r="C833" t="inlineStr">
        <is>
          <t xml:space="preserve">CONCLUIDO	</t>
        </is>
      </c>
      <c r="D833" t="n">
        <v>9.977600000000001</v>
      </c>
      <c r="E833" t="n">
        <v>10.02</v>
      </c>
      <c r="F833" t="n">
        <v>7.22</v>
      </c>
      <c r="G833" t="n">
        <v>48.13</v>
      </c>
      <c r="H833" t="n">
        <v>0.66</v>
      </c>
      <c r="I833" t="n">
        <v>9</v>
      </c>
      <c r="J833" t="n">
        <v>195.25</v>
      </c>
      <c r="K833" t="n">
        <v>53.44</v>
      </c>
      <c r="L833" t="n">
        <v>7.25</v>
      </c>
      <c r="M833" t="n">
        <v>7</v>
      </c>
      <c r="N833" t="n">
        <v>39.57</v>
      </c>
      <c r="O833" t="n">
        <v>24314.98</v>
      </c>
      <c r="P833" t="n">
        <v>78.45999999999999</v>
      </c>
      <c r="Q833" t="n">
        <v>605.84</v>
      </c>
      <c r="R833" t="n">
        <v>29.16</v>
      </c>
      <c r="S833" t="n">
        <v>21.88</v>
      </c>
      <c r="T833" t="n">
        <v>2610.21</v>
      </c>
      <c r="U833" t="n">
        <v>0.75</v>
      </c>
      <c r="V833" t="n">
        <v>0.86</v>
      </c>
      <c r="W833" t="n">
        <v>1</v>
      </c>
      <c r="X833" t="n">
        <v>0.16</v>
      </c>
      <c r="Y833" t="n">
        <v>1</v>
      </c>
      <c r="Z833" t="n">
        <v>10</v>
      </c>
    </row>
    <row r="834">
      <c r="A834" t="n">
        <v>26</v>
      </c>
      <c r="B834" t="n">
        <v>95</v>
      </c>
      <c r="C834" t="inlineStr">
        <is>
          <t xml:space="preserve">CONCLUIDO	</t>
        </is>
      </c>
      <c r="D834" t="n">
        <v>9.9748</v>
      </c>
      <c r="E834" t="n">
        <v>10.03</v>
      </c>
      <c r="F834" t="n">
        <v>7.22</v>
      </c>
      <c r="G834" t="n">
        <v>48.14</v>
      </c>
      <c r="H834" t="n">
        <v>0.68</v>
      </c>
      <c r="I834" t="n">
        <v>9</v>
      </c>
      <c r="J834" t="n">
        <v>195.64</v>
      </c>
      <c r="K834" t="n">
        <v>53.44</v>
      </c>
      <c r="L834" t="n">
        <v>7.5</v>
      </c>
      <c r="M834" t="n">
        <v>7</v>
      </c>
      <c r="N834" t="n">
        <v>39.7</v>
      </c>
      <c r="O834" t="n">
        <v>24362.73</v>
      </c>
      <c r="P834" t="n">
        <v>77.52</v>
      </c>
      <c r="Q834" t="n">
        <v>605.91</v>
      </c>
      <c r="R834" t="n">
        <v>29.22</v>
      </c>
      <c r="S834" t="n">
        <v>21.88</v>
      </c>
      <c r="T834" t="n">
        <v>2639.63</v>
      </c>
      <c r="U834" t="n">
        <v>0.75</v>
      </c>
      <c r="V834" t="n">
        <v>0.86</v>
      </c>
      <c r="W834" t="n">
        <v>1.01</v>
      </c>
      <c r="X834" t="n">
        <v>0.16</v>
      </c>
      <c r="Y834" t="n">
        <v>1</v>
      </c>
      <c r="Z834" t="n">
        <v>10</v>
      </c>
    </row>
    <row r="835">
      <c r="A835" t="n">
        <v>27</v>
      </c>
      <c r="B835" t="n">
        <v>95</v>
      </c>
      <c r="C835" t="inlineStr">
        <is>
          <t xml:space="preserve">CONCLUIDO	</t>
        </is>
      </c>
      <c r="D835" t="n">
        <v>9.9657</v>
      </c>
      <c r="E835" t="n">
        <v>10.03</v>
      </c>
      <c r="F835" t="n">
        <v>7.23</v>
      </c>
      <c r="G835" t="n">
        <v>48.21</v>
      </c>
      <c r="H835" t="n">
        <v>0.7</v>
      </c>
      <c r="I835" t="n">
        <v>9</v>
      </c>
      <c r="J835" t="n">
        <v>196.03</v>
      </c>
      <c r="K835" t="n">
        <v>53.44</v>
      </c>
      <c r="L835" t="n">
        <v>7.75</v>
      </c>
      <c r="M835" t="n">
        <v>5</v>
      </c>
      <c r="N835" t="n">
        <v>39.84</v>
      </c>
      <c r="O835" t="n">
        <v>24410.52</v>
      </c>
      <c r="P835" t="n">
        <v>76.61</v>
      </c>
      <c r="Q835" t="n">
        <v>605.84</v>
      </c>
      <c r="R835" t="n">
        <v>29.54</v>
      </c>
      <c r="S835" t="n">
        <v>21.88</v>
      </c>
      <c r="T835" t="n">
        <v>2800.26</v>
      </c>
      <c r="U835" t="n">
        <v>0.74</v>
      </c>
      <c r="V835" t="n">
        <v>0.86</v>
      </c>
      <c r="W835" t="n">
        <v>1.01</v>
      </c>
      <c r="X835" t="n">
        <v>0.17</v>
      </c>
      <c r="Y835" t="n">
        <v>1</v>
      </c>
      <c r="Z835" t="n">
        <v>10</v>
      </c>
    </row>
    <row r="836">
      <c r="A836" t="n">
        <v>28</v>
      </c>
      <c r="B836" t="n">
        <v>95</v>
      </c>
      <c r="C836" t="inlineStr">
        <is>
          <t xml:space="preserve">CONCLUIDO	</t>
        </is>
      </c>
      <c r="D836" t="n">
        <v>10.0348</v>
      </c>
      <c r="E836" t="n">
        <v>9.970000000000001</v>
      </c>
      <c r="F836" t="n">
        <v>7.2</v>
      </c>
      <c r="G836" t="n">
        <v>53.99</v>
      </c>
      <c r="H836" t="n">
        <v>0.72</v>
      </c>
      <c r="I836" t="n">
        <v>8</v>
      </c>
      <c r="J836" t="n">
        <v>196.41</v>
      </c>
      <c r="K836" t="n">
        <v>53.44</v>
      </c>
      <c r="L836" t="n">
        <v>8</v>
      </c>
      <c r="M836" t="n">
        <v>4</v>
      </c>
      <c r="N836" t="n">
        <v>39.98</v>
      </c>
      <c r="O836" t="n">
        <v>24458.36</v>
      </c>
      <c r="P836" t="n">
        <v>76.14</v>
      </c>
      <c r="Q836" t="n">
        <v>605.88</v>
      </c>
      <c r="R836" t="n">
        <v>28.44</v>
      </c>
      <c r="S836" t="n">
        <v>21.88</v>
      </c>
      <c r="T836" t="n">
        <v>2256.27</v>
      </c>
      <c r="U836" t="n">
        <v>0.77</v>
      </c>
      <c r="V836" t="n">
        <v>0.86</v>
      </c>
      <c r="W836" t="n">
        <v>1.01</v>
      </c>
      <c r="X836" t="n">
        <v>0.14</v>
      </c>
      <c r="Y836" t="n">
        <v>1</v>
      </c>
      <c r="Z836" t="n">
        <v>10</v>
      </c>
    </row>
    <row r="837">
      <c r="A837" t="n">
        <v>29</v>
      </c>
      <c r="B837" t="n">
        <v>95</v>
      </c>
      <c r="C837" t="inlineStr">
        <is>
          <t xml:space="preserve">CONCLUIDO	</t>
        </is>
      </c>
      <c r="D837" t="n">
        <v>10.0368</v>
      </c>
      <c r="E837" t="n">
        <v>9.960000000000001</v>
      </c>
      <c r="F837" t="n">
        <v>7.2</v>
      </c>
      <c r="G837" t="n">
        <v>53.98</v>
      </c>
      <c r="H837" t="n">
        <v>0.74</v>
      </c>
      <c r="I837" t="n">
        <v>8</v>
      </c>
      <c r="J837" t="n">
        <v>196.8</v>
      </c>
      <c r="K837" t="n">
        <v>53.44</v>
      </c>
      <c r="L837" t="n">
        <v>8.25</v>
      </c>
      <c r="M837" t="n">
        <v>3</v>
      </c>
      <c r="N837" t="n">
        <v>40.12</v>
      </c>
      <c r="O837" t="n">
        <v>24506.24</v>
      </c>
      <c r="P837" t="n">
        <v>74.90000000000001</v>
      </c>
      <c r="Q837" t="n">
        <v>605.84</v>
      </c>
      <c r="R837" t="n">
        <v>28.33</v>
      </c>
      <c r="S837" t="n">
        <v>21.88</v>
      </c>
      <c r="T837" t="n">
        <v>2201.57</v>
      </c>
      <c r="U837" t="n">
        <v>0.77</v>
      </c>
      <c r="V837" t="n">
        <v>0.86</v>
      </c>
      <c r="W837" t="n">
        <v>1.01</v>
      </c>
      <c r="X837" t="n">
        <v>0.14</v>
      </c>
      <c r="Y837" t="n">
        <v>1</v>
      </c>
      <c r="Z837" t="n">
        <v>10</v>
      </c>
    </row>
    <row r="838">
      <c r="A838" t="n">
        <v>30</v>
      </c>
      <c r="B838" t="n">
        <v>95</v>
      </c>
      <c r="C838" t="inlineStr">
        <is>
          <t xml:space="preserve">CONCLUIDO	</t>
        </is>
      </c>
      <c r="D838" t="n">
        <v>10.0388</v>
      </c>
      <c r="E838" t="n">
        <v>9.960000000000001</v>
      </c>
      <c r="F838" t="n">
        <v>7.2</v>
      </c>
      <c r="G838" t="n">
        <v>53.96</v>
      </c>
      <c r="H838" t="n">
        <v>0.77</v>
      </c>
      <c r="I838" t="n">
        <v>8</v>
      </c>
      <c r="J838" t="n">
        <v>197.19</v>
      </c>
      <c r="K838" t="n">
        <v>53.44</v>
      </c>
      <c r="L838" t="n">
        <v>8.5</v>
      </c>
      <c r="M838" t="n">
        <v>2</v>
      </c>
      <c r="N838" t="n">
        <v>40.26</v>
      </c>
      <c r="O838" t="n">
        <v>24554.18</v>
      </c>
      <c r="P838" t="n">
        <v>74.91</v>
      </c>
      <c r="Q838" t="n">
        <v>605.84</v>
      </c>
      <c r="R838" t="n">
        <v>28.31</v>
      </c>
      <c r="S838" t="n">
        <v>21.88</v>
      </c>
      <c r="T838" t="n">
        <v>2191.93</v>
      </c>
      <c r="U838" t="n">
        <v>0.77</v>
      </c>
      <c r="V838" t="n">
        <v>0.86</v>
      </c>
      <c r="W838" t="n">
        <v>1.01</v>
      </c>
      <c r="X838" t="n">
        <v>0.14</v>
      </c>
      <c r="Y838" t="n">
        <v>1</v>
      </c>
      <c r="Z838" t="n">
        <v>10</v>
      </c>
    </row>
    <row r="839">
      <c r="A839" t="n">
        <v>31</v>
      </c>
      <c r="B839" t="n">
        <v>95</v>
      </c>
      <c r="C839" t="inlineStr">
        <is>
          <t xml:space="preserve">CONCLUIDO	</t>
        </is>
      </c>
      <c r="D839" t="n">
        <v>10.0371</v>
      </c>
      <c r="E839" t="n">
        <v>9.960000000000001</v>
      </c>
      <c r="F839" t="n">
        <v>7.2</v>
      </c>
      <c r="G839" t="n">
        <v>53.98</v>
      </c>
      <c r="H839" t="n">
        <v>0.79</v>
      </c>
      <c r="I839" t="n">
        <v>8</v>
      </c>
      <c r="J839" t="n">
        <v>197.58</v>
      </c>
      <c r="K839" t="n">
        <v>53.44</v>
      </c>
      <c r="L839" t="n">
        <v>8.75</v>
      </c>
      <c r="M839" t="n">
        <v>1</v>
      </c>
      <c r="N839" t="n">
        <v>40.39</v>
      </c>
      <c r="O839" t="n">
        <v>24602.15</v>
      </c>
      <c r="P839" t="n">
        <v>74.70999999999999</v>
      </c>
      <c r="Q839" t="n">
        <v>605.86</v>
      </c>
      <c r="R839" t="n">
        <v>28.35</v>
      </c>
      <c r="S839" t="n">
        <v>21.88</v>
      </c>
      <c r="T839" t="n">
        <v>2213.17</v>
      </c>
      <c r="U839" t="n">
        <v>0.77</v>
      </c>
      <c r="V839" t="n">
        <v>0.86</v>
      </c>
      <c r="W839" t="n">
        <v>1</v>
      </c>
      <c r="X839" t="n">
        <v>0.14</v>
      </c>
      <c r="Y839" t="n">
        <v>1</v>
      </c>
      <c r="Z839" t="n">
        <v>10</v>
      </c>
    </row>
    <row r="840">
      <c r="A840" t="n">
        <v>32</v>
      </c>
      <c r="B840" t="n">
        <v>95</v>
      </c>
      <c r="C840" t="inlineStr">
        <is>
          <t xml:space="preserve">CONCLUIDO	</t>
        </is>
      </c>
      <c r="D840" t="n">
        <v>10.0371</v>
      </c>
      <c r="E840" t="n">
        <v>9.960000000000001</v>
      </c>
      <c r="F840" t="n">
        <v>7.2</v>
      </c>
      <c r="G840" t="n">
        <v>53.98</v>
      </c>
      <c r="H840" t="n">
        <v>0.8100000000000001</v>
      </c>
      <c r="I840" t="n">
        <v>8</v>
      </c>
      <c r="J840" t="n">
        <v>197.97</v>
      </c>
      <c r="K840" t="n">
        <v>53.44</v>
      </c>
      <c r="L840" t="n">
        <v>9</v>
      </c>
      <c r="M840" t="n">
        <v>0</v>
      </c>
      <c r="N840" t="n">
        <v>40.53</v>
      </c>
      <c r="O840" t="n">
        <v>24650.18</v>
      </c>
      <c r="P840" t="n">
        <v>74.73</v>
      </c>
      <c r="Q840" t="n">
        <v>605.86</v>
      </c>
      <c r="R840" t="n">
        <v>28.3</v>
      </c>
      <c r="S840" t="n">
        <v>21.88</v>
      </c>
      <c r="T840" t="n">
        <v>2184.42</v>
      </c>
      <c r="U840" t="n">
        <v>0.77</v>
      </c>
      <c r="V840" t="n">
        <v>0.86</v>
      </c>
      <c r="W840" t="n">
        <v>1.01</v>
      </c>
      <c r="X840" t="n">
        <v>0.14</v>
      </c>
      <c r="Y840" t="n">
        <v>1</v>
      </c>
      <c r="Z840" t="n">
        <v>10</v>
      </c>
    </row>
    <row r="841">
      <c r="A841" t="n">
        <v>0</v>
      </c>
      <c r="B841" t="n">
        <v>55</v>
      </c>
      <c r="C841" t="inlineStr">
        <is>
          <t xml:space="preserve">CONCLUIDO	</t>
        </is>
      </c>
      <c r="D841" t="n">
        <v>8.5533</v>
      </c>
      <c r="E841" t="n">
        <v>11.69</v>
      </c>
      <c r="F841" t="n">
        <v>8.220000000000001</v>
      </c>
      <c r="G841" t="n">
        <v>8.51</v>
      </c>
      <c r="H841" t="n">
        <v>0.15</v>
      </c>
      <c r="I841" t="n">
        <v>58</v>
      </c>
      <c r="J841" t="n">
        <v>116.05</v>
      </c>
      <c r="K841" t="n">
        <v>43.4</v>
      </c>
      <c r="L841" t="n">
        <v>1</v>
      </c>
      <c r="M841" t="n">
        <v>56</v>
      </c>
      <c r="N841" t="n">
        <v>16.65</v>
      </c>
      <c r="O841" t="n">
        <v>14546.17</v>
      </c>
      <c r="P841" t="n">
        <v>78.79000000000001</v>
      </c>
      <c r="Q841" t="n">
        <v>605.9299999999999</v>
      </c>
      <c r="R841" t="n">
        <v>60.11</v>
      </c>
      <c r="S841" t="n">
        <v>21.88</v>
      </c>
      <c r="T841" t="n">
        <v>17839.76</v>
      </c>
      <c r="U841" t="n">
        <v>0.36</v>
      </c>
      <c r="V841" t="n">
        <v>0.75</v>
      </c>
      <c r="W841" t="n">
        <v>1.09</v>
      </c>
      <c r="X841" t="n">
        <v>1.16</v>
      </c>
      <c r="Y841" t="n">
        <v>1</v>
      </c>
      <c r="Z841" t="n">
        <v>10</v>
      </c>
    </row>
    <row r="842">
      <c r="A842" t="n">
        <v>1</v>
      </c>
      <c r="B842" t="n">
        <v>55</v>
      </c>
      <c r="C842" t="inlineStr">
        <is>
          <t xml:space="preserve">CONCLUIDO	</t>
        </is>
      </c>
      <c r="D842" t="n">
        <v>9.032999999999999</v>
      </c>
      <c r="E842" t="n">
        <v>11.07</v>
      </c>
      <c r="F842" t="n">
        <v>7.94</v>
      </c>
      <c r="G842" t="n">
        <v>10.82</v>
      </c>
      <c r="H842" t="n">
        <v>0.19</v>
      </c>
      <c r="I842" t="n">
        <v>44</v>
      </c>
      <c r="J842" t="n">
        <v>116.37</v>
      </c>
      <c r="K842" t="n">
        <v>43.4</v>
      </c>
      <c r="L842" t="n">
        <v>1.25</v>
      </c>
      <c r="M842" t="n">
        <v>42</v>
      </c>
      <c r="N842" t="n">
        <v>16.72</v>
      </c>
      <c r="O842" t="n">
        <v>14585.96</v>
      </c>
      <c r="P842" t="n">
        <v>74.83</v>
      </c>
      <c r="Q842" t="n">
        <v>605.86</v>
      </c>
      <c r="R842" t="n">
        <v>51.46</v>
      </c>
      <c r="S842" t="n">
        <v>21.88</v>
      </c>
      <c r="T842" t="n">
        <v>13588.06</v>
      </c>
      <c r="U842" t="n">
        <v>0.43</v>
      </c>
      <c r="V842" t="n">
        <v>0.78</v>
      </c>
      <c r="W842" t="n">
        <v>1.06</v>
      </c>
      <c r="X842" t="n">
        <v>0.88</v>
      </c>
      <c r="Y842" t="n">
        <v>1</v>
      </c>
      <c r="Z842" t="n">
        <v>10</v>
      </c>
    </row>
    <row r="843">
      <c r="A843" t="n">
        <v>2</v>
      </c>
      <c r="B843" t="n">
        <v>55</v>
      </c>
      <c r="C843" t="inlineStr">
        <is>
          <t xml:space="preserve">CONCLUIDO	</t>
        </is>
      </c>
      <c r="D843" t="n">
        <v>9.324299999999999</v>
      </c>
      <c r="E843" t="n">
        <v>10.72</v>
      </c>
      <c r="F843" t="n">
        <v>7.78</v>
      </c>
      <c r="G843" t="n">
        <v>12.97</v>
      </c>
      <c r="H843" t="n">
        <v>0.23</v>
      </c>
      <c r="I843" t="n">
        <v>36</v>
      </c>
      <c r="J843" t="n">
        <v>116.69</v>
      </c>
      <c r="K843" t="n">
        <v>43.4</v>
      </c>
      <c r="L843" t="n">
        <v>1.5</v>
      </c>
      <c r="M843" t="n">
        <v>34</v>
      </c>
      <c r="N843" t="n">
        <v>16.79</v>
      </c>
      <c r="O843" t="n">
        <v>14625.77</v>
      </c>
      <c r="P843" t="n">
        <v>72.3</v>
      </c>
      <c r="Q843" t="n">
        <v>605.88</v>
      </c>
      <c r="R843" t="n">
        <v>46.69</v>
      </c>
      <c r="S843" t="n">
        <v>21.88</v>
      </c>
      <c r="T843" t="n">
        <v>11240.27</v>
      </c>
      <c r="U843" t="n">
        <v>0.47</v>
      </c>
      <c r="V843" t="n">
        <v>0.8</v>
      </c>
      <c r="W843" t="n">
        <v>1.05</v>
      </c>
      <c r="X843" t="n">
        <v>0.72</v>
      </c>
      <c r="Y843" t="n">
        <v>1</v>
      </c>
      <c r="Z843" t="n">
        <v>10</v>
      </c>
    </row>
    <row r="844">
      <c r="A844" t="n">
        <v>3</v>
      </c>
      <c r="B844" t="n">
        <v>55</v>
      </c>
      <c r="C844" t="inlineStr">
        <is>
          <t xml:space="preserve">CONCLUIDO	</t>
        </is>
      </c>
      <c r="D844" t="n">
        <v>9.571899999999999</v>
      </c>
      <c r="E844" t="n">
        <v>10.45</v>
      </c>
      <c r="F844" t="n">
        <v>7.65</v>
      </c>
      <c r="G844" t="n">
        <v>15.29</v>
      </c>
      <c r="H844" t="n">
        <v>0.26</v>
      </c>
      <c r="I844" t="n">
        <v>30</v>
      </c>
      <c r="J844" t="n">
        <v>117.01</v>
      </c>
      <c r="K844" t="n">
        <v>43.4</v>
      </c>
      <c r="L844" t="n">
        <v>1.75</v>
      </c>
      <c r="M844" t="n">
        <v>28</v>
      </c>
      <c r="N844" t="n">
        <v>16.86</v>
      </c>
      <c r="O844" t="n">
        <v>14665.62</v>
      </c>
      <c r="P844" t="n">
        <v>69.83</v>
      </c>
      <c r="Q844" t="n">
        <v>605.91</v>
      </c>
      <c r="R844" t="n">
        <v>42.62</v>
      </c>
      <c r="S844" t="n">
        <v>21.88</v>
      </c>
      <c r="T844" t="n">
        <v>9237.370000000001</v>
      </c>
      <c r="U844" t="n">
        <v>0.51</v>
      </c>
      <c r="V844" t="n">
        <v>0.8100000000000001</v>
      </c>
      <c r="W844" t="n">
        <v>1.03</v>
      </c>
      <c r="X844" t="n">
        <v>0.59</v>
      </c>
      <c r="Y844" t="n">
        <v>1</v>
      </c>
      <c r="Z844" t="n">
        <v>10</v>
      </c>
    </row>
    <row r="845">
      <c r="A845" t="n">
        <v>4</v>
      </c>
      <c r="B845" t="n">
        <v>55</v>
      </c>
      <c r="C845" t="inlineStr">
        <is>
          <t xml:space="preserve">CONCLUIDO	</t>
        </is>
      </c>
      <c r="D845" t="n">
        <v>9.7347</v>
      </c>
      <c r="E845" t="n">
        <v>10.27</v>
      </c>
      <c r="F845" t="n">
        <v>7.57</v>
      </c>
      <c r="G845" t="n">
        <v>17.46</v>
      </c>
      <c r="H845" t="n">
        <v>0.3</v>
      </c>
      <c r="I845" t="n">
        <v>26</v>
      </c>
      <c r="J845" t="n">
        <v>117.34</v>
      </c>
      <c r="K845" t="n">
        <v>43.4</v>
      </c>
      <c r="L845" t="n">
        <v>2</v>
      </c>
      <c r="M845" t="n">
        <v>24</v>
      </c>
      <c r="N845" t="n">
        <v>16.94</v>
      </c>
      <c r="O845" t="n">
        <v>14705.49</v>
      </c>
      <c r="P845" t="n">
        <v>67.87</v>
      </c>
      <c r="Q845" t="n">
        <v>605.9</v>
      </c>
      <c r="R845" t="n">
        <v>39.93</v>
      </c>
      <c r="S845" t="n">
        <v>21.88</v>
      </c>
      <c r="T845" t="n">
        <v>7909.5</v>
      </c>
      <c r="U845" t="n">
        <v>0.55</v>
      </c>
      <c r="V845" t="n">
        <v>0.82</v>
      </c>
      <c r="W845" t="n">
        <v>1.03</v>
      </c>
      <c r="X845" t="n">
        <v>0.51</v>
      </c>
      <c r="Y845" t="n">
        <v>1</v>
      </c>
      <c r="Z845" t="n">
        <v>10</v>
      </c>
    </row>
    <row r="846">
      <c r="A846" t="n">
        <v>5</v>
      </c>
      <c r="B846" t="n">
        <v>55</v>
      </c>
      <c r="C846" t="inlineStr">
        <is>
          <t xml:space="preserve">CONCLUIDO	</t>
        </is>
      </c>
      <c r="D846" t="n">
        <v>9.9171</v>
      </c>
      <c r="E846" t="n">
        <v>10.08</v>
      </c>
      <c r="F846" t="n">
        <v>7.47</v>
      </c>
      <c r="G846" t="n">
        <v>20.38</v>
      </c>
      <c r="H846" t="n">
        <v>0.34</v>
      </c>
      <c r="I846" t="n">
        <v>22</v>
      </c>
      <c r="J846" t="n">
        <v>117.66</v>
      </c>
      <c r="K846" t="n">
        <v>43.4</v>
      </c>
      <c r="L846" t="n">
        <v>2.25</v>
      </c>
      <c r="M846" t="n">
        <v>20</v>
      </c>
      <c r="N846" t="n">
        <v>17.01</v>
      </c>
      <c r="O846" t="n">
        <v>14745.39</v>
      </c>
      <c r="P846" t="n">
        <v>65.76000000000001</v>
      </c>
      <c r="Q846" t="n">
        <v>605.9299999999999</v>
      </c>
      <c r="R846" t="n">
        <v>37.19</v>
      </c>
      <c r="S846" t="n">
        <v>21.88</v>
      </c>
      <c r="T846" t="n">
        <v>6561.62</v>
      </c>
      <c r="U846" t="n">
        <v>0.59</v>
      </c>
      <c r="V846" t="n">
        <v>0.83</v>
      </c>
      <c r="W846" t="n">
        <v>1.02</v>
      </c>
      <c r="X846" t="n">
        <v>0.42</v>
      </c>
      <c r="Y846" t="n">
        <v>1</v>
      </c>
      <c r="Z846" t="n">
        <v>10</v>
      </c>
    </row>
    <row r="847">
      <c r="A847" t="n">
        <v>6</v>
      </c>
      <c r="B847" t="n">
        <v>55</v>
      </c>
      <c r="C847" t="inlineStr">
        <is>
          <t xml:space="preserve">CONCLUIDO	</t>
        </is>
      </c>
      <c r="D847" t="n">
        <v>10.0014</v>
      </c>
      <c r="E847" t="n">
        <v>10</v>
      </c>
      <c r="F847" t="n">
        <v>7.44</v>
      </c>
      <c r="G847" t="n">
        <v>22.31</v>
      </c>
      <c r="H847" t="n">
        <v>0.37</v>
      </c>
      <c r="I847" t="n">
        <v>20</v>
      </c>
      <c r="J847" t="n">
        <v>117.98</v>
      </c>
      <c r="K847" t="n">
        <v>43.4</v>
      </c>
      <c r="L847" t="n">
        <v>2.5</v>
      </c>
      <c r="M847" t="n">
        <v>18</v>
      </c>
      <c r="N847" t="n">
        <v>17.08</v>
      </c>
      <c r="O847" t="n">
        <v>14785.31</v>
      </c>
      <c r="P847" t="n">
        <v>64.29000000000001</v>
      </c>
      <c r="Q847" t="n">
        <v>605.84</v>
      </c>
      <c r="R847" t="n">
        <v>35.83</v>
      </c>
      <c r="S847" t="n">
        <v>21.88</v>
      </c>
      <c r="T847" t="n">
        <v>5894.08</v>
      </c>
      <c r="U847" t="n">
        <v>0.61</v>
      </c>
      <c r="V847" t="n">
        <v>0.83</v>
      </c>
      <c r="W847" t="n">
        <v>1.02</v>
      </c>
      <c r="X847" t="n">
        <v>0.38</v>
      </c>
      <c r="Y847" t="n">
        <v>1</v>
      </c>
      <c r="Z847" t="n">
        <v>10</v>
      </c>
    </row>
    <row r="848">
      <c r="A848" t="n">
        <v>7</v>
      </c>
      <c r="B848" t="n">
        <v>55</v>
      </c>
      <c r="C848" t="inlineStr">
        <is>
          <t xml:space="preserve">CONCLUIDO	</t>
        </is>
      </c>
      <c r="D848" t="n">
        <v>10.0985</v>
      </c>
      <c r="E848" t="n">
        <v>9.9</v>
      </c>
      <c r="F848" t="n">
        <v>7.39</v>
      </c>
      <c r="G848" t="n">
        <v>24.63</v>
      </c>
      <c r="H848" t="n">
        <v>0.41</v>
      </c>
      <c r="I848" t="n">
        <v>18</v>
      </c>
      <c r="J848" t="n">
        <v>118.31</v>
      </c>
      <c r="K848" t="n">
        <v>43.4</v>
      </c>
      <c r="L848" t="n">
        <v>2.75</v>
      </c>
      <c r="M848" t="n">
        <v>16</v>
      </c>
      <c r="N848" t="n">
        <v>17.16</v>
      </c>
      <c r="O848" t="n">
        <v>14825.26</v>
      </c>
      <c r="P848" t="n">
        <v>61.8</v>
      </c>
      <c r="Q848" t="n">
        <v>605.98</v>
      </c>
      <c r="R848" t="n">
        <v>34.55</v>
      </c>
      <c r="S848" t="n">
        <v>21.88</v>
      </c>
      <c r="T848" t="n">
        <v>5261.24</v>
      </c>
      <c r="U848" t="n">
        <v>0.63</v>
      </c>
      <c r="V848" t="n">
        <v>0.84</v>
      </c>
      <c r="W848" t="n">
        <v>1.01</v>
      </c>
      <c r="X848" t="n">
        <v>0.33</v>
      </c>
      <c r="Y848" t="n">
        <v>1</v>
      </c>
      <c r="Z848" t="n">
        <v>10</v>
      </c>
    </row>
    <row r="849">
      <c r="A849" t="n">
        <v>8</v>
      </c>
      <c r="B849" t="n">
        <v>55</v>
      </c>
      <c r="C849" t="inlineStr">
        <is>
          <t xml:space="preserve">CONCLUIDO	</t>
        </is>
      </c>
      <c r="D849" t="n">
        <v>10.1695</v>
      </c>
      <c r="E849" t="n">
        <v>9.83</v>
      </c>
      <c r="F849" t="n">
        <v>7.37</v>
      </c>
      <c r="G849" t="n">
        <v>27.63</v>
      </c>
      <c r="H849" t="n">
        <v>0.45</v>
      </c>
      <c r="I849" t="n">
        <v>16</v>
      </c>
      <c r="J849" t="n">
        <v>118.63</v>
      </c>
      <c r="K849" t="n">
        <v>43.4</v>
      </c>
      <c r="L849" t="n">
        <v>3</v>
      </c>
      <c r="M849" t="n">
        <v>14</v>
      </c>
      <c r="N849" t="n">
        <v>17.23</v>
      </c>
      <c r="O849" t="n">
        <v>14865.24</v>
      </c>
      <c r="P849" t="n">
        <v>60.74</v>
      </c>
      <c r="Q849" t="n">
        <v>605.98</v>
      </c>
      <c r="R849" t="n">
        <v>33.9</v>
      </c>
      <c r="S849" t="n">
        <v>21.88</v>
      </c>
      <c r="T849" t="n">
        <v>4947.96</v>
      </c>
      <c r="U849" t="n">
        <v>0.65</v>
      </c>
      <c r="V849" t="n">
        <v>0.84</v>
      </c>
      <c r="W849" t="n">
        <v>1.01</v>
      </c>
      <c r="X849" t="n">
        <v>0.31</v>
      </c>
      <c r="Y849" t="n">
        <v>1</v>
      </c>
      <c r="Z849" t="n">
        <v>10</v>
      </c>
    </row>
    <row r="850">
      <c r="A850" t="n">
        <v>9</v>
      </c>
      <c r="B850" t="n">
        <v>55</v>
      </c>
      <c r="C850" t="inlineStr">
        <is>
          <t xml:space="preserve">CONCLUIDO	</t>
        </is>
      </c>
      <c r="D850" t="n">
        <v>10.281</v>
      </c>
      <c r="E850" t="n">
        <v>9.73</v>
      </c>
      <c r="F850" t="n">
        <v>7.31</v>
      </c>
      <c r="G850" t="n">
        <v>31.32</v>
      </c>
      <c r="H850" t="n">
        <v>0.48</v>
      </c>
      <c r="I850" t="n">
        <v>14</v>
      </c>
      <c r="J850" t="n">
        <v>118.96</v>
      </c>
      <c r="K850" t="n">
        <v>43.4</v>
      </c>
      <c r="L850" t="n">
        <v>3.25</v>
      </c>
      <c r="M850" t="n">
        <v>11</v>
      </c>
      <c r="N850" t="n">
        <v>17.31</v>
      </c>
      <c r="O850" t="n">
        <v>14905.25</v>
      </c>
      <c r="P850" t="n">
        <v>58.45</v>
      </c>
      <c r="Q850" t="n">
        <v>605.84</v>
      </c>
      <c r="R850" t="n">
        <v>32.08</v>
      </c>
      <c r="S850" t="n">
        <v>21.88</v>
      </c>
      <c r="T850" t="n">
        <v>4048.94</v>
      </c>
      <c r="U850" t="n">
        <v>0.68</v>
      </c>
      <c r="V850" t="n">
        <v>0.85</v>
      </c>
      <c r="W850" t="n">
        <v>1.01</v>
      </c>
      <c r="X850" t="n">
        <v>0.25</v>
      </c>
      <c r="Y850" t="n">
        <v>1</v>
      </c>
      <c r="Z850" t="n">
        <v>10</v>
      </c>
    </row>
    <row r="851">
      <c r="A851" t="n">
        <v>10</v>
      </c>
      <c r="B851" t="n">
        <v>55</v>
      </c>
      <c r="C851" t="inlineStr">
        <is>
          <t xml:space="preserve">CONCLUIDO	</t>
        </is>
      </c>
      <c r="D851" t="n">
        <v>10.3022</v>
      </c>
      <c r="E851" t="n">
        <v>9.710000000000001</v>
      </c>
      <c r="F851" t="n">
        <v>7.31</v>
      </c>
      <c r="G851" t="n">
        <v>33.75</v>
      </c>
      <c r="H851" t="n">
        <v>0.52</v>
      </c>
      <c r="I851" t="n">
        <v>13</v>
      </c>
      <c r="J851" t="n">
        <v>119.28</v>
      </c>
      <c r="K851" t="n">
        <v>43.4</v>
      </c>
      <c r="L851" t="n">
        <v>3.5</v>
      </c>
      <c r="M851" t="n">
        <v>7</v>
      </c>
      <c r="N851" t="n">
        <v>17.38</v>
      </c>
      <c r="O851" t="n">
        <v>14945.29</v>
      </c>
      <c r="P851" t="n">
        <v>57.24</v>
      </c>
      <c r="Q851" t="n">
        <v>605.84</v>
      </c>
      <c r="R851" t="n">
        <v>31.83</v>
      </c>
      <c r="S851" t="n">
        <v>21.88</v>
      </c>
      <c r="T851" t="n">
        <v>3924.26</v>
      </c>
      <c r="U851" t="n">
        <v>0.6899999999999999</v>
      </c>
      <c r="V851" t="n">
        <v>0.85</v>
      </c>
      <c r="W851" t="n">
        <v>1.02</v>
      </c>
      <c r="X851" t="n">
        <v>0.25</v>
      </c>
      <c r="Y851" t="n">
        <v>1</v>
      </c>
      <c r="Z851" t="n">
        <v>10</v>
      </c>
    </row>
    <row r="852">
      <c r="A852" t="n">
        <v>11</v>
      </c>
      <c r="B852" t="n">
        <v>55</v>
      </c>
      <c r="C852" t="inlineStr">
        <is>
          <t xml:space="preserve">CONCLUIDO	</t>
        </is>
      </c>
      <c r="D852" t="n">
        <v>10.2919</v>
      </c>
      <c r="E852" t="n">
        <v>9.720000000000001</v>
      </c>
      <c r="F852" t="n">
        <v>7.32</v>
      </c>
      <c r="G852" t="n">
        <v>33.79</v>
      </c>
      <c r="H852" t="n">
        <v>0.55</v>
      </c>
      <c r="I852" t="n">
        <v>13</v>
      </c>
      <c r="J852" t="n">
        <v>119.61</v>
      </c>
      <c r="K852" t="n">
        <v>43.4</v>
      </c>
      <c r="L852" t="n">
        <v>3.75</v>
      </c>
      <c r="M852" t="n">
        <v>3</v>
      </c>
      <c r="N852" t="n">
        <v>17.46</v>
      </c>
      <c r="O852" t="n">
        <v>14985.35</v>
      </c>
      <c r="P852" t="n">
        <v>57.47</v>
      </c>
      <c r="Q852" t="n">
        <v>605.84</v>
      </c>
      <c r="R852" t="n">
        <v>32.04</v>
      </c>
      <c r="S852" t="n">
        <v>21.88</v>
      </c>
      <c r="T852" t="n">
        <v>4034.02</v>
      </c>
      <c r="U852" t="n">
        <v>0.68</v>
      </c>
      <c r="V852" t="n">
        <v>0.84</v>
      </c>
      <c r="W852" t="n">
        <v>1.02</v>
      </c>
      <c r="X852" t="n">
        <v>0.26</v>
      </c>
      <c r="Y852" t="n">
        <v>1</v>
      </c>
      <c r="Z852" t="n">
        <v>10</v>
      </c>
    </row>
    <row r="853">
      <c r="A853" t="n">
        <v>12</v>
      </c>
      <c r="B853" t="n">
        <v>55</v>
      </c>
      <c r="C853" t="inlineStr">
        <is>
          <t xml:space="preserve">CONCLUIDO	</t>
        </is>
      </c>
      <c r="D853" t="n">
        <v>10.2957</v>
      </c>
      <c r="E853" t="n">
        <v>9.710000000000001</v>
      </c>
      <c r="F853" t="n">
        <v>7.32</v>
      </c>
      <c r="G853" t="n">
        <v>33.78</v>
      </c>
      <c r="H853" t="n">
        <v>0.59</v>
      </c>
      <c r="I853" t="n">
        <v>13</v>
      </c>
      <c r="J853" t="n">
        <v>119.93</v>
      </c>
      <c r="K853" t="n">
        <v>43.4</v>
      </c>
      <c r="L853" t="n">
        <v>4</v>
      </c>
      <c r="M853" t="n">
        <v>1</v>
      </c>
      <c r="N853" t="n">
        <v>17.53</v>
      </c>
      <c r="O853" t="n">
        <v>15025.44</v>
      </c>
      <c r="P853" t="n">
        <v>57</v>
      </c>
      <c r="Q853" t="n">
        <v>605.88</v>
      </c>
      <c r="R853" t="n">
        <v>31.84</v>
      </c>
      <c r="S853" t="n">
        <v>21.88</v>
      </c>
      <c r="T853" t="n">
        <v>3931.46</v>
      </c>
      <c r="U853" t="n">
        <v>0.6899999999999999</v>
      </c>
      <c r="V853" t="n">
        <v>0.85</v>
      </c>
      <c r="W853" t="n">
        <v>1.02</v>
      </c>
      <c r="X853" t="n">
        <v>0.26</v>
      </c>
      <c r="Y853" t="n">
        <v>1</v>
      </c>
      <c r="Z853" t="n">
        <v>10</v>
      </c>
    </row>
    <row r="854">
      <c r="A854" t="n">
        <v>13</v>
      </c>
      <c r="B854" t="n">
        <v>55</v>
      </c>
      <c r="C854" t="inlineStr">
        <is>
          <t xml:space="preserve">CONCLUIDO	</t>
        </is>
      </c>
      <c r="D854" t="n">
        <v>10.296</v>
      </c>
      <c r="E854" t="n">
        <v>9.710000000000001</v>
      </c>
      <c r="F854" t="n">
        <v>7.32</v>
      </c>
      <c r="G854" t="n">
        <v>33.77</v>
      </c>
      <c r="H854" t="n">
        <v>0.62</v>
      </c>
      <c r="I854" t="n">
        <v>13</v>
      </c>
      <c r="J854" t="n">
        <v>120.26</v>
      </c>
      <c r="K854" t="n">
        <v>43.4</v>
      </c>
      <c r="L854" t="n">
        <v>4.25</v>
      </c>
      <c r="M854" t="n">
        <v>1</v>
      </c>
      <c r="N854" t="n">
        <v>17.61</v>
      </c>
      <c r="O854" t="n">
        <v>15065.56</v>
      </c>
      <c r="P854" t="n">
        <v>56.85</v>
      </c>
      <c r="Q854" t="n">
        <v>605.88</v>
      </c>
      <c r="R854" t="n">
        <v>31.84</v>
      </c>
      <c r="S854" t="n">
        <v>21.88</v>
      </c>
      <c r="T854" t="n">
        <v>3931.47</v>
      </c>
      <c r="U854" t="n">
        <v>0.6899999999999999</v>
      </c>
      <c r="V854" t="n">
        <v>0.85</v>
      </c>
      <c r="W854" t="n">
        <v>1.02</v>
      </c>
      <c r="X854" t="n">
        <v>0.26</v>
      </c>
      <c r="Y854" t="n">
        <v>1</v>
      </c>
      <c r="Z854" t="n">
        <v>10</v>
      </c>
    </row>
    <row r="855">
      <c r="A855" t="n">
        <v>14</v>
      </c>
      <c r="B855" t="n">
        <v>55</v>
      </c>
      <c r="C855" t="inlineStr">
        <is>
          <t xml:space="preserve">CONCLUIDO	</t>
        </is>
      </c>
      <c r="D855" t="n">
        <v>10.2945</v>
      </c>
      <c r="E855" t="n">
        <v>9.710000000000001</v>
      </c>
      <c r="F855" t="n">
        <v>7.32</v>
      </c>
      <c r="G855" t="n">
        <v>33.78</v>
      </c>
      <c r="H855" t="n">
        <v>0.66</v>
      </c>
      <c r="I855" t="n">
        <v>13</v>
      </c>
      <c r="J855" t="n">
        <v>120.58</v>
      </c>
      <c r="K855" t="n">
        <v>43.4</v>
      </c>
      <c r="L855" t="n">
        <v>4.5</v>
      </c>
      <c r="M855" t="n">
        <v>0</v>
      </c>
      <c r="N855" t="n">
        <v>17.68</v>
      </c>
      <c r="O855" t="n">
        <v>15105.7</v>
      </c>
      <c r="P855" t="n">
        <v>57</v>
      </c>
      <c r="Q855" t="n">
        <v>605.88</v>
      </c>
      <c r="R855" t="n">
        <v>31.84</v>
      </c>
      <c r="S855" t="n">
        <v>21.88</v>
      </c>
      <c r="T855" t="n">
        <v>3934.05</v>
      </c>
      <c r="U855" t="n">
        <v>0.6899999999999999</v>
      </c>
      <c r="V855" t="n">
        <v>0.85</v>
      </c>
      <c r="W855" t="n">
        <v>1.03</v>
      </c>
      <c r="X855" t="n">
        <v>0.26</v>
      </c>
      <c r="Y855" t="n">
        <v>1</v>
      </c>
      <c r="Z8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8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INDEX(resultados!$A$2:$ZZ$855, 1, MATCH($B$1, resultados!$A$1:$ZZ$1, 0))</f>
        <v/>
      </c>
      <c r="B7">
        <f>INDEX(resultados!$A$2:$ZZ$855, 1, MATCH($B$2, resultados!$A$1:$ZZ$1, 0))</f>
        <v/>
      </c>
      <c r="C7">
        <f>INDEX(resultados!$A$2:$ZZ$855, 1, MATCH($B$3, resultados!$A$1:$ZZ$1, 0))</f>
        <v/>
      </c>
    </row>
    <row r="8">
      <c r="A8">
        <f>INDEX(resultados!$A$2:$ZZ$855, 2, MATCH($B$1, resultados!$A$1:$ZZ$1, 0))</f>
        <v/>
      </c>
      <c r="B8">
        <f>INDEX(resultados!$A$2:$ZZ$855, 2, MATCH($B$2, resultados!$A$1:$ZZ$1, 0))</f>
        <v/>
      </c>
      <c r="C8">
        <f>INDEX(resultados!$A$2:$ZZ$855, 2, MATCH($B$3, resultados!$A$1:$ZZ$1, 0))</f>
        <v/>
      </c>
    </row>
    <row r="9">
      <c r="A9">
        <f>INDEX(resultados!$A$2:$ZZ$855, 3, MATCH($B$1, resultados!$A$1:$ZZ$1, 0))</f>
        <v/>
      </c>
      <c r="B9">
        <f>INDEX(resultados!$A$2:$ZZ$855, 3, MATCH($B$2, resultados!$A$1:$ZZ$1, 0))</f>
        <v/>
      </c>
      <c r="C9">
        <f>INDEX(resultados!$A$2:$ZZ$855, 3, MATCH($B$3, resultados!$A$1:$ZZ$1, 0))</f>
        <v/>
      </c>
    </row>
    <row r="10">
      <c r="A10">
        <f>INDEX(resultados!$A$2:$ZZ$855, 4, MATCH($B$1, resultados!$A$1:$ZZ$1, 0))</f>
        <v/>
      </c>
      <c r="B10">
        <f>INDEX(resultados!$A$2:$ZZ$855, 4, MATCH($B$2, resultados!$A$1:$ZZ$1, 0))</f>
        <v/>
      </c>
      <c r="C10">
        <f>INDEX(resultados!$A$2:$ZZ$855, 4, MATCH($B$3, resultados!$A$1:$ZZ$1, 0))</f>
        <v/>
      </c>
    </row>
    <row r="11">
      <c r="A11">
        <f>INDEX(resultados!$A$2:$ZZ$855, 5, MATCH($B$1, resultados!$A$1:$ZZ$1, 0))</f>
        <v/>
      </c>
      <c r="B11">
        <f>INDEX(resultados!$A$2:$ZZ$855, 5, MATCH($B$2, resultados!$A$1:$ZZ$1, 0))</f>
        <v/>
      </c>
      <c r="C11">
        <f>INDEX(resultados!$A$2:$ZZ$855, 5, MATCH($B$3, resultados!$A$1:$ZZ$1, 0))</f>
        <v/>
      </c>
    </row>
    <row r="12">
      <c r="A12">
        <f>INDEX(resultados!$A$2:$ZZ$855, 6, MATCH($B$1, resultados!$A$1:$ZZ$1, 0))</f>
        <v/>
      </c>
      <c r="B12">
        <f>INDEX(resultados!$A$2:$ZZ$855, 6, MATCH($B$2, resultados!$A$1:$ZZ$1, 0))</f>
        <v/>
      </c>
      <c r="C12">
        <f>INDEX(resultados!$A$2:$ZZ$855, 6, MATCH($B$3, resultados!$A$1:$ZZ$1, 0))</f>
        <v/>
      </c>
    </row>
    <row r="13">
      <c r="A13">
        <f>INDEX(resultados!$A$2:$ZZ$855, 7, MATCH($B$1, resultados!$A$1:$ZZ$1, 0))</f>
        <v/>
      </c>
      <c r="B13">
        <f>INDEX(resultados!$A$2:$ZZ$855, 7, MATCH($B$2, resultados!$A$1:$ZZ$1, 0))</f>
        <v/>
      </c>
      <c r="C13">
        <f>INDEX(resultados!$A$2:$ZZ$855, 7, MATCH($B$3, resultados!$A$1:$ZZ$1, 0))</f>
        <v/>
      </c>
    </row>
    <row r="14">
      <c r="A14">
        <f>INDEX(resultados!$A$2:$ZZ$855, 8, MATCH($B$1, resultados!$A$1:$ZZ$1, 0))</f>
        <v/>
      </c>
      <c r="B14">
        <f>INDEX(resultados!$A$2:$ZZ$855, 8, MATCH($B$2, resultados!$A$1:$ZZ$1, 0))</f>
        <v/>
      </c>
      <c r="C14">
        <f>INDEX(resultados!$A$2:$ZZ$855, 8, MATCH($B$3, resultados!$A$1:$ZZ$1, 0))</f>
        <v/>
      </c>
    </row>
    <row r="15">
      <c r="A15">
        <f>INDEX(resultados!$A$2:$ZZ$855, 9, MATCH($B$1, resultados!$A$1:$ZZ$1, 0))</f>
        <v/>
      </c>
      <c r="B15">
        <f>INDEX(resultados!$A$2:$ZZ$855, 9, MATCH($B$2, resultados!$A$1:$ZZ$1, 0))</f>
        <v/>
      </c>
      <c r="C15">
        <f>INDEX(resultados!$A$2:$ZZ$855, 9, MATCH($B$3, resultados!$A$1:$ZZ$1, 0))</f>
        <v/>
      </c>
    </row>
    <row r="16">
      <c r="A16">
        <f>INDEX(resultados!$A$2:$ZZ$855, 10, MATCH($B$1, resultados!$A$1:$ZZ$1, 0))</f>
        <v/>
      </c>
      <c r="B16">
        <f>INDEX(resultados!$A$2:$ZZ$855, 10, MATCH($B$2, resultados!$A$1:$ZZ$1, 0))</f>
        <v/>
      </c>
      <c r="C16">
        <f>INDEX(resultados!$A$2:$ZZ$855, 10, MATCH($B$3, resultados!$A$1:$ZZ$1, 0))</f>
        <v/>
      </c>
    </row>
    <row r="17">
      <c r="A17">
        <f>INDEX(resultados!$A$2:$ZZ$855, 11, MATCH($B$1, resultados!$A$1:$ZZ$1, 0))</f>
        <v/>
      </c>
      <c r="B17">
        <f>INDEX(resultados!$A$2:$ZZ$855, 11, MATCH($B$2, resultados!$A$1:$ZZ$1, 0))</f>
        <v/>
      </c>
      <c r="C17">
        <f>INDEX(resultados!$A$2:$ZZ$855, 11, MATCH($B$3, resultados!$A$1:$ZZ$1, 0))</f>
        <v/>
      </c>
    </row>
    <row r="18">
      <c r="A18">
        <f>INDEX(resultados!$A$2:$ZZ$855, 12, MATCH($B$1, resultados!$A$1:$ZZ$1, 0))</f>
        <v/>
      </c>
      <c r="B18">
        <f>INDEX(resultados!$A$2:$ZZ$855, 12, MATCH($B$2, resultados!$A$1:$ZZ$1, 0))</f>
        <v/>
      </c>
      <c r="C18">
        <f>INDEX(resultados!$A$2:$ZZ$855, 12, MATCH($B$3, resultados!$A$1:$ZZ$1, 0))</f>
        <v/>
      </c>
    </row>
    <row r="19">
      <c r="A19">
        <f>INDEX(resultados!$A$2:$ZZ$855, 13, MATCH($B$1, resultados!$A$1:$ZZ$1, 0))</f>
        <v/>
      </c>
      <c r="B19">
        <f>INDEX(resultados!$A$2:$ZZ$855, 13, MATCH($B$2, resultados!$A$1:$ZZ$1, 0))</f>
        <v/>
      </c>
      <c r="C19">
        <f>INDEX(resultados!$A$2:$ZZ$855, 13, MATCH($B$3, resultados!$A$1:$ZZ$1, 0))</f>
        <v/>
      </c>
    </row>
    <row r="20">
      <c r="A20">
        <f>INDEX(resultados!$A$2:$ZZ$855, 14, MATCH($B$1, resultados!$A$1:$ZZ$1, 0))</f>
        <v/>
      </c>
      <c r="B20">
        <f>INDEX(resultados!$A$2:$ZZ$855, 14, MATCH($B$2, resultados!$A$1:$ZZ$1, 0))</f>
        <v/>
      </c>
      <c r="C20">
        <f>INDEX(resultados!$A$2:$ZZ$855, 14, MATCH($B$3, resultados!$A$1:$ZZ$1, 0))</f>
        <v/>
      </c>
    </row>
    <row r="21">
      <c r="A21">
        <f>INDEX(resultados!$A$2:$ZZ$855, 15, MATCH($B$1, resultados!$A$1:$ZZ$1, 0))</f>
        <v/>
      </c>
      <c r="B21">
        <f>INDEX(resultados!$A$2:$ZZ$855, 15, MATCH($B$2, resultados!$A$1:$ZZ$1, 0))</f>
        <v/>
      </c>
      <c r="C21">
        <f>INDEX(resultados!$A$2:$ZZ$855, 15, MATCH($B$3, resultados!$A$1:$ZZ$1, 0))</f>
        <v/>
      </c>
    </row>
    <row r="22">
      <c r="A22">
        <f>INDEX(resultados!$A$2:$ZZ$855, 16, MATCH($B$1, resultados!$A$1:$ZZ$1, 0))</f>
        <v/>
      </c>
      <c r="B22">
        <f>INDEX(resultados!$A$2:$ZZ$855, 16, MATCH($B$2, resultados!$A$1:$ZZ$1, 0))</f>
        <v/>
      </c>
      <c r="C22">
        <f>INDEX(resultados!$A$2:$ZZ$855, 16, MATCH($B$3, resultados!$A$1:$ZZ$1, 0))</f>
        <v/>
      </c>
    </row>
    <row r="23">
      <c r="A23">
        <f>INDEX(resultados!$A$2:$ZZ$855, 17, MATCH($B$1, resultados!$A$1:$ZZ$1, 0))</f>
        <v/>
      </c>
      <c r="B23">
        <f>INDEX(resultados!$A$2:$ZZ$855, 17, MATCH($B$2, resultados!$A$1:$ZZ$1, 0))</f>
        <v/>
      </c>
      <c r="C23">
        <f>INDEX(resultados!$A$2:$ZZ$855, 17, MATCH($B$3, resultados!$A$1:$ZZ$1, 0))</f>
        <v/>
      </c>
    </row>
    <row r="24">
      <c r="A24">
        <f>INDEX(resultados!$A$2:$ZZ$855, 18, MATCH($B$1, resultados!$A$1:$ZZ$1, 0))</f>
        <v/>
      </c>
      <c r="B24">
        <f>INDEX(resultados!$A$2:$ZZ$855, 18, MATCH($B$2, resultados!$A$1:$ZZ$1, 0))</f>
        <v/>
      </c>
      <c r="C24">
        <f>INDEX(resultados!$A$2:$ZZ$855, 18, MATCH($B$3, resultados!$A$1:$ZZ$1, 0))</f>
        <v/>
      </c>
    </row>
    <row r="25">
      <c r="A25">
        <f>INDEX(resultados!$A$2:$ZZ$855, 19, MATCH($B$1, resultados!$A$1:$ZZ$1, 0))</f>
        <v/>
      </c>
      <c r="B25">
        <f>INDEX(resultados!$A$2:$ZZ$855, 19, MATCH($B$2, resultados!$A$1:$ZZ$1, 0))</f>
        <v/>
      </c>
      <c r="C25">
        <f>INDEX(resultados!$A$2:$ZZ$855, 19, MATCH($B$3, resultados!$A$1:$ZZ$1, 0))</f>
        <v/>
      </c>
    </row>
    <row r="26">
      <c r="A26">
        <f>INDEX(resultados!$A$2:$ZZ$855, 20, MATCH($B$1, resultados!$A$1:$ZZ$1, 0))</f>
        <v/>
      </c>
      <c r="B26">
        <f>INDEX(resultados!$A$2:$ZZ$855, 20, MATCH($B$2, resultados!$A$1:$ZZ$1, 0))</f>
        <v/>
      </c>
      <c r="C26">
        <f>INDEX(resultados!$A$2:$ZZ$855, 20, MATCH($B$3, resultados!$A$1:$ZZ$1, 0))</f>
        <v/>
      </c>
    </row>
    <row r="27">
      <c r="A27">
        <f>INDEX(resultados!$A$2:$ZZ$855, 21, MATCH($B$1, resultados!$A$1:$ZZ$1, 0))</f>
        <v/>
      </c>
      <c r="B27">
        <f>INDEX(resultados!$A$2:$ZZ$855, 21, MATCH($B$2, resultados!$A$1:$ZZ$1, 0))</f>
        <v/>
      </c>
      <c r="C27">
        <f>INDEX(resultados!$A$2:$ZZ$855, 21, MATCH($B$3, resultados!$A$1:$ZZ$1, 0))</f>
        <v/>
      </c>
    </row>
    <row r="28">
      <c r="A28">
        <f>INDEX(resultados!$A$2:$ZZ$855, 22, MATCH($B$1, resultados!$A$1:$ZZ$1, 0))</f>
        <v/>
      </c>
      <c r="B28">
        <f>INDEX(resultados!$A$2:$ZZ$855, 22, MATCH($B$2, resultados!$A$1:$ZZ$1, 0))</f>
        <v/>
      </c>
      <c r="C28">
        <f>INDEX(resultados!$A$2:$ZZ$855, 22, MATCH($B$3, resultados!$A$1:$ZZ$1, 0))</f>
        <v/>
      </c>
    </row>
    <row r="29">
      <c r="A29">
        <f>INDEX(resultados!$A$2:$ZZ$855, 23, MATCH($B$1, resultados!$A$1:$ZZ$1, 0))</f>
        <v/>
      </c>
      <c r="B29">
        <f>INDEX(resultados!$A$2:$ZZ$855, 23, MATCH($B$2, resultados!$A$1:$ZZ$1, 0))</f>
        <v/>
      </c>
      <c r="C29">
        <f>INDEX(resultados!$A$2:$ZZ$855, 23, MATCH($B$3, resultados!$A$1:$ZZ$1, 0))</f>
        <v/>
      </c>
    </row>
    <row r="30">
      <c r="A30">
        <f>INDEX(resultados!$A$2:$ZZ$855, 24, MATCH($B$1, resultados!$A$1:$ZZ$1, 0))</f>
        <v/>
      </c>
      <c r="B30">
        <f>INDEX(resultados!$A$2:$ZZ$855, 24, MATCH($B$2, resultados!$A$1:$ZZ$1, 0))</f>
        <v/>
      </c>
      <c r="C30">
        <f>INDEX(resultados!$A$2:$ZZ$855, 24, MATCH($B$3, resultados!$A$1:$ZZ$1, 0))</f>
        <v/>
      </c>
    </row>
    <row r="31">
      <c r="A31">
        <f>INDEX(resultados!$A$2:$ZZ$855, 25, MATCH($B$1, resultados!$A$1:$ZZ$1, 0))</f>
        <v/>
      </c>
      <c r="B31">
        <f>INDEX(resultados!$A$2:$ZZ$855, 25, MATCH($B$2, resultados!$A$1:$ZZ$1, 0))</f>
        <v/>
      </c>
      <c r="C31">
        <f>INDEX(resultados!$A$2:$ZZ$855, 25, MATCH($B$3, resultados!$A$1:$ZZ$1, 0))</f>
        <v/>
      </c>
    </row>
    <row r="32">
      <c r="A32">
        <f>INDEX(resultados!$A$2:$ZZ$855, 26, MATCH($B$1, resultados!$A$1:$ZZ$1, 0))</f>
        <v/>
      </c>
      <c r="B32">
        <f>INDEX(resultados!$A$2:$ZZ$855, 26, MATCH($B$2, resultados!$A$1:$ZZ$1, 0))</f>
        <v/>
      </c>
      <c r="C32">
        <f>INDEX(resultados!$A$2:$ZZ$855, 26, MATCH($B$3, resultados!$A$1:$ZZ$1, 0))</f>
        <v/>
      </c>
    </row>
    <row r="33">
      <c r="A33">
        <f>INDEX(resultados!$A$2:$ZZ$855, 27, MATCH($B$1, resultados!$A$1:$ZZ$1, 0))</f>
        <v/>
      </c>
      <c r="B33">
        <f>INDEX(resultados!$A$2:$ZZ$855, 27, MATCH($B$2, resultados!$A$1:$ZZ$1, 0))</f>
        <v/>
      </c>
      <c r="C33">
        <f>INDEX(resultados!$A$2:$ZZ$855, 27, MATCH($B$3, resultados!$A$1:$ZZ$1, 0))</f>
        <v/>
      </c>
    </row>
    <row r="34">
      <c r="A34">
        <f>INDEX(resultados!$A$2:$ZZ$855, 28, MATCH($B$1, resultados!$A$1:$ZZ$1, 0))</f>
        <v/>
      </c>
      <c r="B34">
        <f>INDEX(resultados!$A$2:$ZZ$855, 28, MATCH($B$2, resultados!$A$1:$ZZ$1, 0))</f>
        <v/>
      </c>
      <c r="C34">
        <f>INDEX(resultados!$A$2:$ZZ$855, 28, MATCH($B$3, resultados!$A$1:$ZZ$1, 0))</f>
        <v/>
      </c>
    </row>
    <row r="35">
      <c r="A35">
        <f>INDEX(resultados!$A$2:$ZZ$855, 29, MATCH($B$1, resultados!$A$1:$ZZ$1, 0))</f>
        <v/>
      </c>
      <c r="B35">
        <f>INDEX(resultados!$A$2:$ZZ$855, 29, MATCH($B$2, resultados!$A$1:$ZZ$1, 0))</f>
        <v/>
      </c>
      <c r="C35">
        <f>INDEX(resultados!$A$2:$ZZ$855, 29, MATCH($B$3, resultados!$A$1:$ZZ$1, 0))</f>
        <v/>
      </c>
    </row>
    <row r="36">
      <c r="A36">
        <f>INDEX(resultados!$A$2:$ZZ$855, 30, MATCH($B$1, resultados!$A$1:$ZZ$1, 0))</f>
        <v/>
      </c>
      <c r="B36">
        <f>INDEX(resultados!$A$2:$ZZ$855, 30, MATCH($B$2, resultados!$A$1:$ZZ$1, 0))</f>
        <v/>
      </c>
      <c r="C36">
        <f>INDEX(resultados!$A$2:$ZZ$855, 30, MATCH($B$3, resultados!$A$1:$ZZ$1, 0))</f>
        <v/>
      </c>
    </row>
    <row r="37">
      <c r="A37">
        <f>INDEX(resultados!$A$2:$ZZ$855, 31, MATCH($B$1, resultados!$A$1:$ZZ$1, 0))</f>
        <v/>
      </c>
      <c r="B37">
        <f>INDEX(resultados!$A$2:$ZZ$855, 31, MATCH($B$2, resultados!$A$1:$ZZ$1, 0))</f>
        <v/>
      </c>
      <c r="C37">
        <f>INDEX(resultados!$A$2:$ZZ$855, 31, MATCH($B$3, resultados!$A$1:$ZZ$1, 0))</f>
        <v/>
      </c>
    </row>
    <row r="38">
      <c r="A38">
        <f>INDEX(resultados!$A$2:$ZZ$855, 32, MATCH($B$1, resultados!$A$1:$ZZ$1, 0))</f>
        <v/>
      </c>
      <c r="B38">
        <f>INDEX(resultados!$A$2:$ZZ$855, 32, MATCH($B$2, resultados!$A$1:$ZZ$1, 0))</f>
        <v/>
      </c>
      <c r="C38">
        <f>INDEX(resultados!$A$2:$ZZ$855, 32, MATCH($B$3, resultados!$A$1:$ZZ$1, 0))</f>
        <v/>
      </c>
    </row>
    <row r="39">
      <c r="A39">
        <f>INDEX(resultados!$A$2:$ZZ$855, 33, MATCH($B$1, resultados!$A$1:$ZZ$1, 0))</f>
        <v/>
      </c>
      <c r="B39">
        <f>INDEX(resultados!$A$2:$ZZ$855, 33, MATCH($B$2, resultados!$A$1:$ZZ$1, 0))</f>
        <v/>
      </c>
      <c r="C39">
        <f>INDEX(resultados!$A$2:$ZZ$855, 33, MATCH($B$3, resultados!$A$1:$ZZ$1, 0))</f>
        <v/>
      </c>
    </row>
    <row r="40">
      <c r="A40">
        <f>INDEX(resultados!$A$2:$ZZ$855, 34, MATCH($B$1, resultados!$A$1:$ZZ$1, 0))</f>
        <v/>
      </c>
      <c r="B40">
        <f>INDEX(resultados!$A$2:$ZZ$855, 34, MATCH($B$2, resultados!$A$1:$ZZ$1, 0))</f>
        <v/>
      </c>
      <c r="C40">
        <f>INDEX(resultados!$A$2:$ZZ$855, 34, MATCH($B$3, resultados!$A$1:$ZZ$1, 0))</f>
        <v/>
      </c>
    </row>
    <row r="41">
      <c r="A41">
        <f>INDEX(resultados!$A$2:$ZZ$855, 35, MATCH($B$1, resultados!$A$1:$ZZ$1, 0))</f>
        <v/>
      </c>
      <c r="B41">
        <f>INDEX(resultados!$A$2:$ZZ$855, 35, MATCH($B$2, resultados!$A$1:$ZZ$1, 0))</f>
        <v/>
      </c>
      <c r="C41">
        <f>INDEX(resultados!$A$2:$ZZ$855, 35, MATCH($B$3, resultados!$A$1:$ZZ$1, 0))</f>
        <v/>
      </c>
    </row>
    <row r="42">
      <c r="A42">
        <f>INDEX(resultados!$A$2:$ZZ$855, 36, MATCH($B$1, resultados!$A$1:$ZZ$1, 0))</f>
        <v/>
      </c>
      <c r="B42">
        <f>INDEX(resultados!$A$2:$ZZ$855, 36, MATCH($B$2, resultados!$A$1:$ZZ$1, 0))</f>
        <v/>
      </c>
      <c r="C42">
        <f>INDEX(resultados!$A$2:$ZZ$855, 36, MATCH($B$3, resultados!$A$1:$ZZ$1, 0))</f>
        <v/>
      </c>
    </row>
    <row r="43">
      <c r="A43">
        <f>INDEX(resultados!$A$2:$ZZ$855, 37, MATCH($B$1, resultados!$A$1:$ZZ$1, 0))</f>
        <v/>
      </c>
      <c r="B43">
        <f>INDEX(resultados!$A$2:$ZZ$855, 37, MATCH($B$2, resultados!$A$1:$ZZ$1, 0))</f>
        <v/>
      </c>
      <c r="C43">
        <f>INDEX(resultados!$A$2:$ZZ$855, 37, MATCH($B$3, resultados!$A$1:$ZZ$1, 0))</f>
        <v/>
      </c>
    </row>
    <row r="44">
      <c r="A44">
        <f>INDEX(resultados!$A$2:$ZZ$855, 38, MATCH($B$1, resultados!$A$1:$ZZ$1, 0))</f>
        <v/>
      </c>
      <c r="B44">
        <f>INDEX(resultados!$A$2:$ZZ$855, 38, MATCH($B$2, resultados!$A$1:$ZZ$1, 0))</f>
        <v/>
      </c>
      <c r="C44">
        <f>INDEX(resultados!$A$2:$ZZ$855, 38, MATCH($B$3, resultados!$A$1:$ZZ$1, 0))</f>
        <v/>
      </c>
    </row>
    <row r="45">
      <c r="A45">
        <f>INDEX(resultados!$A$2:$ZZ$855, 39, MATCH($B$1, resultados!$A$1:$ZZ$1, 0))</f>
        <v/>
      </c>
      <c r="B45">
        <f>INDEX(resultados!$A$2:$ZZ$855, 39, MATCH($B$2, resultados!$A$1:$ZZ$1, 0))</f>
        <v/>
      </c>
      <c r="C45">
        <f>INDEX(resultados!$A$2:$ZZ$855, 39, MATCH($B$3, resultados!$A$1:$ZZ$1, 0))</f>
        <v/>
      </c>
    </row>
    <row r="46">
      <c r="A46">
        <f>INDEX(resultados!$A$2:$ZZ$855, 40, MATCH($B$1, resultados!$A$1:$ZZ$1, 0))</f>
        <v/>
      </c>
      <c r="B46">
        <f>INDEX(resultados!$A$2:$ZZ$855, 40, MATCH($B$2, resultados!$A$1:$ZZ$1, 0))</f>
        <v/>
      </c>
      <c r="C46">
        <f>INDEX(resultados!$A$2:$ZZ$855, 40, MATCH($B$3, resultados!$A$1:$ZZ$1, 0))</f>
        <v/>
      </c>
    </row>
    <row r="47">
      <c r="A47">
        <f>INDEX(resultados!$A$2:$ZZ$855, 41, MATCH($B$1, resultados!$A$1:$ZZ$1, 0))</f>
        <v/>
      </c>
      <c r="B47">
        <f>INDEX(resultados!$A$2:$ZZ$855, 41, MATCH($B$2, resultados!$A$1:$ZZ$1, 0))</f>
        <v/>
      </c>
      <c r="C47">
        <f>INDEX(resultados!$A$2:$ZZ$855, 41, MATCH($B$3, resultados!$A$1:$ZZ$1, 0))</f>
        <v/>
      </c>
    </row>
    <row r="48">
      <c r="A48">
        <f>INDEX(resultados!$A$2:$ZZ$855, 42, MATCH($B$1, resultados!$A$1:$ZZ$1, 0))</f>
        <v/>
      </c>
      <c r="B48">
        <f>INDEX(resultados!$A$2:$ZZ$855, 42, MATCH($B$2, resultados!$A$1:$ZZ$1, 0))</f>
        <v/>
      </c>
      <c r="C48">
        <f>INDEX(resultados!$A$2:$ZZ$855, 42, MATCH($B$3, resultados!$A$1:$ZZ$1, 0))</f>
        <v/>
      </c>
    </row>
    <row r="49">
      <c r="A49">
        <f>INDEX(resultados!$A$2:$ZZ$855, 43, MATCH($B$1, resultados!$A$1:$ZZ$1, 0))</f>
        <v/>
      </c>
      <c r="B49">
        <f>INDEX(resultados!$A$2:$ZZ$855, 43, MATCH($B$2, resultados!$A$1:$ZZ$1, 0))</f>
        <v/>
      </c>
      <c r="C49">
        <f>INDEX(resultados!$A$2:$ZZ$855, 43, MATCH($B$3, resultados!$A$1:$ZZ$1, 0))</f>
        <v/>
      </c>
    </row>
    <row r="50">
      <c r="A50">
        <f>INDEX(resultados!$A$2:$ZZ$855, 44, MATCH($B$1, resultados!$A$1:$ZZ$1, 0))</f>
        <v/>
      </c>
      <c r="B50">
        <f>INDEX(resultados!$A$2:$ZZ$855, 44, MATCH($B$2, resultados!$A$1:$ZZ$1, 0))</f>
        <v/>
      </c>
      <c r="C50">
        <f>INDEX(resultados!$A$2:$ZZ$855, 44, MATCH($B$3, resultados!$A$1:$ZZ$1, 0))</f>
        <v/>
      </c>
    </row>
    <row r="51">
      <c r="A51">
        <f>INDEX(resultados!$A$2:$ZZ$855, 45, MATCH($B$1, resultados!$A$1:$ZZ$1, 0))</f>
        <v/>
      </c>
      <c r="B51">
        <f>INDEX(resultados!$A$2:$ZZ$855, 45, MATCH($B$2, resultados!$A$1:$ZZ$1, 0))</f>
        <v/>
      </c>
      <c r="C51">
        <f>INDEX(resultados!$A$2:$ZZ$855, 45, MATCH($B$3, resultados!$A$1:$ZZ$1, 0))</f>
        <v/>
      </c>
    </row>
    <row r="52">
      <c r="A52">
        <f>INDEX(resultados!$A$2:$ZZ$855, 46, MATCH($B$1, resultados!$A$1:$ZZ$1, 0))</f>
        <v/>
      </c>
      <c r="B52">
        <f>INDEX(resultados!$A$2:$ZZ$855, 46, MATCH($B$2, resultados!$A$1:$ZZ$1, 0))</f>
        <v/>
      </c>
      <c r="C52">
        <f>INDEX(resultados!$A$2:$ZZ$855, 46, MATCH($B$3, resultados!$A$1:$ZZ$1, 0))</f>
        <v/>
      </c>
    </row>
    <row r="53">
      <c r="A53">
        <f>INDEX(resultados!$A$2:$ZZ$855, 47, MATCH($B$1, resultados!$A$1:$ZZ$1, 0))</f>
        <v/>
      </c>
      <c r="B53">
        <f>INDEX(resultados!$A$2:$ZZ$855, 47, MATCH($B$2, resultados!$A$1:$ZZ$1, 0))</f>
        <v/>
      </c>
      <c r="C53">
        <f>INDEX(resultados!$A$2:$ZZ$855, 47, MATCH($B$3, resultados!$A$1:$ZZ$1, 0))</f>
        <v/>
      </c>
    </row>
    <row r="54">
      <c r="A54">
        <f>INDEX(resultados!$A$2:$ZZ$855, 48, MATCH($B$1, resultados!$A$1:$ZZ$1, 0))</f>
        <v/>
      </c>
      <c r="B54">
        <f>INDEX(resultados!$A$2:$ZZ$855, 48, MATCH($B$2, resultados!$A$1:$ZZ$1, 0))</f>
        <v/>
      </c>
      <c r="C54">
        <f>INDEX(resultados!$A$2:$ZZ$855, 48, MATCH($B$3, resultados!$A$1:$ZZ$1, 0))</f>
        <v/>
      </c>
    </row>
    <row r="55">
      <c r="A55">
        <f>INDEX(resultados!$A$2:$ZZ$855, 49, MATCH($B$1, resultados!$A$1:$ZZ$1, 0))</f>
        <v/>
      </c>
      <c r="B55">
        <f>INDEX(resultados!$A$2:$ZZ$855, 49, MATCH($B$2, resultados!$A$1:$ZZ$1, 0))</f>
        <v/>
      </c>
      <c r="C55">
        <f>INDEX(resultados!$A$2:$ZZ$855, 49, MATCH($B$3, resultados!$A$1:$ZZ$1, 0))</f>
        <v/>
      </c>
    </row>
    <row r="56">
      <c r="A56">
        <f>INDEX(resultados!$A$2:$ZZ$855, 50, MATCH($B$1, resultados!$A$1:$ZZ$1, 0))</f>
        <v/>
      </c>
      <c r="B56">
        <f>INDEX(resultados!$A$2:$ZZ$855, 50, MATCH($B$2, resultados!$A$1:$ZZ$1, 0))</f>
        <v/>
      </c>
      <c r="C56">
        <f>INDEX(resultados!$A$2:$ZZ$855, 50, MATCH($B$3, resultados!$A$1:$ZZ$1, 0))</f>
        <v/>
      </c>
    </row>
    <row r="57">
      <c r="A57">
        <f>INDEX(resultados!$A$2:$ZZ$855, 51, MATCH($B$1, resultados!$A$1:$ZZ$1, 0))</f>
        <v/>
      </c>
      <c r="B57">
        <f>INDEX(resultados!$A$2:$ZZ$855, 51, MATCH($B$2, resultados!$A$1:$ZZ$1, 0))</f>
        <v/>
      </c>
      <c r="C57">
        <f>INDEX(resultados!$A$2:$ZZ$855, 51, MATCH($B$3, resultados!$A$1:$ZZ$1, 0))</f>
        <v/>
      </c>
    </row>
    <row r="58">
      <c r="A58">
        <f>INDEX(resultados!$A$2:$ZZ$855, 52, MATCH($B$1, resultados!$A$1:$ZZ$1, 0))</f>
        <v/>
      </c>
      <c r="B58">
        <f>INDEX(resultados!$A$2:$ZZ$855, 52, MATCH($B$2, resultados!$A$1:$ZZ$1, 0))</f>
        <v/>
      </c>
      <c r="C58">
        <f>INDEX(resultados!$A$2:$ZZ$855, 52, MATCH($B$3, resultados!$A$1:$ZZ$1, 0))</f>
        <v/>
      </c>
    </row>
    <row r="59">
      <c r="A59">
        <f>INDEX(resultados!$A$2:$ZZ$855, 53, MATCH($B$1, resultados!$A$1:$ZZ$1, 0))</f>
        <v/>
      </c>
      <c r="B59">
        <f>INDEX(resultados!$A$2:$ZZ$855, 53, MATCH($B$2, resultados!$A$1:$ZZ$1, 0))</f>
        <v/>
      </c>
      <c r="C59">
        <f>INDEX(resultados!$A$2:$ZZ$855, 53, MATCH($B$3, resultados!$A$1:$ZZ$1, 0))</f>
        <v/>
      </c>
    </row>
    <row r="60">
      <c r="A60">
        <f>INDEX(resultados!$A$2:$ZZ$855, 54, MATCH($B$1, resultados!$A$1:$ZZ$1, 0))</f>
        <v/>
      </c>
      <c r="B60">
        <f>INDEX(resultados!$A$2:$ZZ$855, 54, MATCH($B$2, resultados!$A$1:$ZZ$1, 0))</f>
        <v/>
      </c>
      <c r="C60">
        <f>INDEX(resultados!$A$2:$ZZ$855, 54, MATCH($B$3, resultados!$A$1:$ZZ$1, 0))</f>
        <v/>
      </c>
    </row>
    <row r="61">
      <c r="A61">
        <f>INDEX(resultados!$A$2:$ZZ$855, 55, MATCH($B$1, resultados!$A$1:$ZZ$1, 0))</f>
        <v/>
      </c>
      <c r="B61">
        <f>INDEX(resultados!$A$2:$ZZ$855, 55, MATCH($B$2, resultados!$A$1:$ZZ$1, 0))</f>
        <v/>
      </c>
      <c r="C61">
        <f>INDEX(resultados!$A$2:$ZZ$855, 55, MATCH($B$3, resultados!$A$1:$ZZ$1, 0))</f>
        <v/>
      </c>
    </row>
    <row r="62">
      <c r="A62">
        <f>INDEX(resultados!$A$2:$ZZ$855, 56, MATCH($B$1, resultados!$A$1:$ZZ$1, 0))</f>
        <v/>
      </c>
      <c r="B62">
        <f>INDEX(resultados!$A$2:$ZZ$855, 56, MATCH($B$2, resultados!$A$1:$ZZ$1, 0))</f>
        <v/>
      </c>
      <c r="C62">
        <f>INDEX(resultados!$A$2:$ZZ$855, 56, MATCH($B$3, resultados!$A$1:$ZZ$1, 0))</f>
        <v/>
      </c>
    </row>
    <row r="63">
      <c r="A63">
        <f>INDEX(resultados!$A$2:$ZZ$855, 57, MATCH($B$1, resultados!$A$1:$ZZ$1, 0))</f>
        <v/>
      </c>
      <c r="B63">
        <f>INDEX(resultados!$A$2:$ZZ$855, 57, MATCH($B$2, resultados!$A$1:$ZZ$1, 0))</f>
        <v/>
      </c>
      <c r="C63">
        <f>INDEX(resultados!$A$2:$ZZ$855, 57, MATCH($B$3, resultados!$A$1:$ZZ$1, 0))</f>
        <v/>
      </c>
    </row>
    <row r="64">
      <c r="A64">
        <f>INDEX(resultados!$A$2:$ZZ$855, 58, MATCH($B$1, resultados!$A$1:$ZZ$1, 0))</f>
        <v/>
      </c>
      <c r="B64">
        <f>INDEX(resultados!$A$2:$ZZ$855, 58, MATCH($B$2, resultados!$A$1:$ZZ$1, 0))</f>
        <v/>
      </c>
      <c r="C64">
        <f>INDEX(resultados!$A$2:$ZZ$855, 58, MATCH($B$3, resultados!$A$1:$ZZ$1, 0))</f>
        <v/>
      </c>
    </row>
    <row r="65">
      <c r="A65">
        <f>INDEX(resultados!$A$2:$ZZ$855, 59, MATCH($B$1, resultados!$A$1:$ZZ$1, 0))</f>
        <v/>
      </c>
      <c r="B65">
        <f>INDEX(resultados!$A$2:$ZZ$855, 59, MATCH($B$2, resultados!$A$1:$ZZ$1, 0))</f>
        <v/>
      </c>
      <c r="C65">
        <f>INDEX(resultados!$A$2:$ZZ$855, 59, MATCH($B$3, resultados!$A$1:$ZZ$1, 0))</f>
        <v/>
      </c>
    </row>
    <row r="66">
      <c r="A66">
        <f>INDEX(resultados!$A$2:$ZZ$855, 60, MATCH($B$1, resultados!$A$1:$ZZ$1, 0))</f>
        <v/>
      </c>
      <c r="B66">
        <f>INDEX(resultados!$A$2:$ZZ$855, 60, MATCH($B$2, resultados!$A$1:$ZZ$1, 0))</f>
        <v/>
      </c>
      <c r="C66">
        <f>INDEX(resultados!$A$2:$ZZ$855, 60, MATCH($B$3, resultados!$A$1:$ZZ$1, 0))</f>
        <v/>
      </c>
    </row>
    <row r="67">
      <c r="A67">
        <f>INDEX(resultados!$A$2:$ZZ$855, 61, MATCH($B$1, resultados!$A$1:$ZZ$1, 0))</f>
        <v/>
      </c>
      <c r="B67">
        <f>INDEX(resultados!$A$2:$ZZ$855, 61, MATCH($B$2, resultados!$A$1:$ZZ$1, 0))</f>
        <v/>
      </c>
      <c r="C67">
        <f>INDEX(resultados!$A$2:$ZZ$855, 61, MATCH($B$3, resultados!$A$1:$ZZ$1, 0))</f>
        <v/>
      </c>
    </row>
    <row r="68">
      <c r="A68">
        <f>INDEX(resultados!$A$2:$ZZ$855, 62, MATCH($B$1, resultados!$A$1:$ZZ$1, 0))</f>
        <v/>
      </c>
      <c r="B68">
        <f>INDEX(resultados!$A$2:$ZZ$855, 62, MATCH($B$2, resultados!$A$1:$ZZ$1, 0))</f>
        <v/>
      </c>
      <c r="C68">
        <f>INDEX(resultados!$A$2:$ZZ$855, 62, MATCH($B$3, resultados!$A$1:$ZZ$1, 0))</f>
        <v/>
      </c>
    </row>
    <row r="69">
      <c r="A69">
        <f>INDEX(resultados!$A$2:$ZZ$855, 63, MATCH($B$1, resultados!$A$1:$ZZ$1, 0))</f>
        <v/>
      </c>
      <c r="B69">
        <f>INDEX(resultados!$A$2:$ZZ$855, 63, MATCH($B$2, resultados!$A$1:$ZZ$1, 0))</f>
        <v/>
      </c>
      <c r="C69">
        <f>INDEX(resultados!$A$2:$ZZ$855, 63, MATCH($B$3, resultados!$A$1:$ZZ$1, 0))</f>
        <v/>
      </c>
    </row>
    <row r="70">
      <c r="A70">
        <f>INDEX(resultados!$A$2:$ZZ$855, 64, MATCH($B$1, resultados!$A$1:$ZZ$1, 0))</f>
        <v/>
      </c>
      <c r="B70">
        <f>INDEX(resultados!$A$2:$ZZ$855, 64, MATCH($B$2, resultados!$A$1:$ZZ$1, 0))</f>
        <v/>
      </c>
      <c r="C70">
        <f>INDEX(resultados!$A$2:$ZZ$855, 64, MATCH($B$3, resultados!$A$1:$ZZ$1, 0))</f>
        <v/>
      </c>
    </row>
    <row r="71">
      <c r="A71">
        <f>INDEX(resultados!$A$2:$ZZ$855, 65, MATCH($B$1, resultados!$A$1:$ZZ$1, 0))</f>
        <v/>
      </c>
      <c r="B71">
        <f>INDEX(resultados!$A$2:$ZZ$855, 65, MATCH($B$2, resultados!$A$1:$ZZ$1, 0))</f>
        <v/>
      </c>
      <c r="C71">
        <f>INDEX(resultados!$A$2:$ZZ$855, 65, MATCH($B$3, resultados!$A$1:$ZZ$1, 0))</f>
        <v/>
      </c>
    </row>
    <row r="72">
      <c r="A72">
        <f>INDEX(resultados!$A$2:$ZZ$855, 66, MATCH($B$1, resultados!$A$1:$ZZ$1, 0))</f>
        <v/>
      </c>
      <c r="B72">
        <f>INDEX(resultados!$A$2:$ZZ$855, 66, MATCH($B$2, resultados!$A$1:$ZZ$1, 0))</f>
        <v/>
      </c>
      <c r="C72">
        <f>INDEX(resultados!$A$2:$ZZ$855, 66, MATCH($B$3, resultados!$A$1:$ZZ$1, 0))</f>
        <v/>
      </c>
    </row>
    <row r="73">
      <c r="A73">
        <f>INDEX(resultados!$A$2:$ZZ$855, 67, MATCH($B$1, resultados!$A$1:$ZZ$1, 0))</f>
        <v/>
      </c>
      <c r="B73">
        <f>INDEX(resultados!$A$2:$ZZ$855, 67, MATCH($B$2, resultados!$A$1:$ZZ$1, 0))</f>
        <v/>
      </c>
      <c r="C73">
        <f>INDEX(resultados!$A$2:$ZZ$855, 67, MATCH($B$3, resultados!$A$1:$ZZ$1, 0))</f>
        <v/>
      </c>
    </row>
    <row r="74">
      <c r="A74">
        <f>INDEX(resultados!$A$2:$ZZ$855, 68, MATCH($B$1, resultados!$A$1:$ZZ$1, 0))</f>
        <v/>
      </c>
      <c r="B74">
        <f>INDEX(resultados!$A$2:$ZZ$855, 68, MATCH($B$2, resultados!$A$1:$ZZ$1, 0))</f>
        <v/>
      </c>
      <c r="C74">
        <f>INDEX(resultados!$A$2:$ZZ$855, 68, MATCH($B$3, resultados!$A$1:$ZZ$1, 0))</f>
        <v/>
      </c>
    </row>
    <row r="75">
      <c r="A75">
        <f>INDEX(resultados!$A$2:$ZZ$855, 69, MATCH($B$1, resultados!$A$1:$ZZ$1, 0))</f>
        <v/>
      </c>
      <c r="B75">
        <f>INDEX(resultados!$A$2:$ZZ$855, 69, MATCH($B$2, resultados!$A$1:$ZZ$1, 0))</f>
        <v/>
      </c>
      <c r="C75">
        <f>INDEX(resultados!$A$2:$ZZ$855, 69, MATCH($B$3, resultados!$A$1:$ZZ$1, 0))</f>
        <v/>
      </c>
    </row>
    <row r="76">
      <c r="A76">
        <f>INDEX(resultados!$A$2:$ZZ$855, 70, MATCH($B$1, resultados!$A$1:$ZZ$1, 0))</f>
        <v/>
      </c>
      <c r="B76">
        <f>INDEX(resultados!$A$2:$ZZ$855, 70, MATCH($B$2, resultados!$A$1:$ZZ$1, 0))</f>
        <v/>
      </c>
      <c r="C76">
        <f>INDEX(resultados!$A$2:$ZZ$855, 70, MATCH($B$3, resultados!$A$1:$ZZ$1, 0))</f>
        <v/>
      </c>
    </row>
    <row r="77">
      <c r="A77">
        <f>INDEX(resultados!$A$2:$ZZ$855, 71, MATCH($B$1, resultados!$A$1:$ZZ$1, 0))</f>
        <v/>
      </c>
      <c r="B77">
        <f>INDEX(resultados!$A$2:$ZZ$855, 71, MATCH($B$2, resultados!$A$1:$ZZ$1, 0))</f>
        <v/>
      </c>
      <c r="C77">
        <f>INDEX(resultados!$A$2:$ZZ$855, 71, MATCH($B$3, resultados!$A$1:$ZZ$1, 0))</f>
        <v/>
      </c>
    </row>
    <row r="78">
      <c r="A78">
        <f>INDEX(resultados!$A$2:$ZZ$855, 72, MATCH($B$1, resultados!$A$1:$ZZ$1, 0))</f>
        <v/>
      </c>
      <c r="B78">
        <f>INDEX(resultados!$A$2:$ZZ$855, 72, MATCH($B$2, resultados!$A$1:$ZZ$1, 0))</f>
        <v/>
      </c>
      <c r="C78">
        <f>INDEX(resultados!$A$2:$ZZ$855, 72, MATCH($B$3, resultados!$A$1:$ZZ$1, 0))</f>
        <v/>
      </c>
    </row>
    <row r="79">
      <c r="A79">
        <f>INDEX(resultados!$A$2:$ZZ$855, 73, MATCH($B$1, resultados!$A$1:$ZZ$1, 0))</f>
        <v/>
      </c>
      <c r="B79">
        <f>INDEX(resultados!$A$2:$ZZ$855, 73, MATCH($B$2, resultados!$A$1:$ZZ$1, 0))</f>
        <v/>
      </c>
      <c r="C79">
        <f>INDEX(resultados!$A$2:$ZZ$855, 73, MATCH($B$3, resultados!$A$1:$ZZ$1, 0))</f>
        <v/>
      </c>
    </row>
    <row r="80">
      <c r="A80">
        <f>INDEX(resultados!$A$2:$ZZ$855, 74, MATCH($B$1, resultados!$A$1:$ZZ$1, 0))</f>
        <v/>
      </c>
      <c r="B80">
        <f>INDEX(resultados!$A$2:$ZZ$855, 74, MATCH($B$2, resultados!$A$1:$ZZ$1, 0))</f>
        <v/>
      </c>
      <c r="C80">
        <f>INDEX(resultados!$A$2:$ZZ$855, 74, MATCH($B$3, resultados!$A$1:$ZZ$1, 0))</f>
        <v/>
      </c>
    </row>
    <row r="81">
      <c r="A81">
        <f>INDEX(resultados!$A$2:$ZZ$855, 75, MATCH($B$1, resultados!$A$1:$ZZ$1, 0))</f>
        <v/>
      </c>
      <c r="B81">
        <f>INDEX(resultados!$A$2:$ZZ$855, 75, MATCH($B$2, resultados!$A$1:$ZZ$1, 0))</f>
        <v/>
      </c>
      <c r="C81">
        <f>INDEX(resultados!$A$2:$ZZ$855, 75, MATCH($B$3, resultados!$A$1:$ZZ$1, 0))</f>
        <v/>
      </c>
    </row>
    <row r="82">
      <c r="A82">
        <f>INDEX(resultados!$A$2:$ZZ$855, 76, MATCH($B$1, resultados!$A$1:$ZZ$1, 0))</f>
        <v/>
      </c>
      <c r="B82">
        <f>INDEX(resultados!$A$2:$ZZ$855, 76, MATCH($B$2, resultados!$A$1:$ZZ$1, 0))</f>
        <v/>
      </c>
      <c r="C82">
        <f>INDEX(resultados!$A$2:$ZZ$855, 76, MATCH($B$3, resultados!$A$1:$ZZ$1, 0))</f>
        <v/>
      </c>
    </row>
    <row r="83">
      <c r="A83">
        <f>INDEX(resultados!$A$2:$ZZ$855, 77, MATCH($B$1, resultados!$A$1:$ZZ$1, 0))</f>
        <v/>
      </c>
      <c r="B83">
        <f>INDEX(resultados!$A$2:$ZZ$855, 77, MATCH($B$2, resultados!$A$1:$ZZ$1, 0))</f>
        <v/>
      </c>
      <c r="C83">
        <f>INDEX(resultados!$A$2:$ZZ$855, 77, MATCH($B$3, resultados!$A$1:$ZZ$1, 0))</f>
        <v/>
      </c>
    </row>
    <row r="84">
      <c r="A84">
        <f>INDEX(resultados!$A$2:$ZZ$855, 78, MATCH($B$1, resultados!$A$1:$ZZ$1, 0))</f>
        <v/>
      </c>
      <c r="B84">
        <f>INDEX(resultados!$A$2:$ZZ$855, 78, MATCH($B$2, resultados!$A$1:$ZZ$1, 0))</f>
        <v/>
      </c>
      <c r="C84">
        <f>INDEX(resultados!$A$2:$ZZ$855, 78, MATCH($B$3, resultados!$A$1:$ZZ$1, 0))</f>
        <v/>
      </c>
    </row>
    <row r="85">
      <c r="A85">
        <f>INDEX(resultados!$A$2:$ZZ$855, 79, MATCH($B$1, resultados!$A$1:$ZZ$1, 0))</f>
        <v/>
      </c>
      <c r="B85">
        <f>INDEX(resultados!$A$2:$ZZ$855, 79, MATCH($B$2, resultados!$A$1:$ZZ$1, 0))</f>
        <v/>
      </c>
      <c r="C85">
        <f>INDEX(resultados!$A$2:$ZZ$855, 79, MATCH($B$3, resultados!$A$1:$ZZ$1, 0))</f>
        <v/>
      </c>
    </row>
    <row r="86">
      <c r="A86">
        <f>INDEX(resultados!$A$2:$ZZ$855, 80, MATCH($B$1, resultados!$A$1:$ZZ$1, 0))</f>
        <v/>
      </c>
      <c r="B86">
        <f>INDEX(resultados!$A$2:$ZZ$855, 80, MATCH($B$2, resultados!$A$1:$ZZ$1, 0))</f>
        <v/>
      </c>
      <c r="C86">
        <f>INDEX(resultados!$A$2:$ZZ$855, 80, MATCH($B$3, resultados!$A$1:$ZZ$1, 0))</f>
        <v/>
      </c>
    </row>
    <row r="87">
      <c r="A87">
        <f>INDEX(resultados!$A$2:$ZZ$855, 81, MATCH($B$1, resultados!$A$1:$ZZ$1, 0))</f>
        <v/>
      </c>
      <c r="B87">
        <f>INDEX(resultados!$A$2:$ZZ$855, 81, MATCH($B$2, resultados!$A$1:$ZZ$1, 0))</f>
        <v/>
      </c>
      <c r="C87">
        <f>INDEX(resultados!$A$2:$ZZ$855, 81, MATCH($B$3, resultados!$A$1:$ZZ$1, 0))</f>
        <v/>
      </c>
    </row>
    <row r="88">
      <c r="A88">
        <f>INDEX(resultados!$A$2:$ZZ$855, 82, MATCH($B$1, resultados!$A$1:$ZZ$1, 0))</f>
        <v/>
      </c>
      <c r="B88">
        <f>INDEX(resultados!$A$2:$ZZ$855, 82, MATCH($B$2, resultados!$A$1:$ZZ$1, 0))</f>
        <v/>
      </c>
      <c r="C88">
        <f>INDEX(resultados!$A$2:$ZZ$855, 82, MATCH($B$3, resultados!$A$1:$ZZ$1, 0))</f>
        <v/>
      </c>
    </row>
    <row r="89">
      <c r="A89">
        <f>INDEX(resultados!$A$2:$ZZ$855, 83, MATCH($B$1, resultados!$A$1:$ZZ$1, 0))</f>
        <v/>
      </c>
      <c r="B89">
        <f>INDEX(resultados!$A$2:$ZZ$855, 83, MATCH($B$2, resultados!$A$1:$ZZ$1, 0))</f>
        <v/>
      </c>
      <c r="C89">
        <f>INDEX(resultados!$A$2:$ZZ$855, 83, MATCH($B$3, resultados!$A$1:$ZZ$1, 0))</f>
        <v/>
      </c>
    </row>
    <row r="90">
      <c r="A90">
        <f>INDEX(resultados!$A$2:$ZZ$855, 84, MATCH($B$1, resultados!$A$1:$ZZ$1, 0))</f>
        <v/>
      </c>
      <c r="B90">
        <f>INDEX(resultados!$A$2:$ZZ$855, 84, MATCH($B$2, resultados!$A$1:$ZZ$1, 0))</f>
        <v/>
      </c>
      <c r="C90">
        <f>INDEX(resultados!$A$2:$ZZ$855, 84, MATCH($B$3, resultados!$A$1:$ZZ$1, 0))</f>
        <v/>
      </c>
    </row>
    <row r="91">
      <c r="A91">
        <f>INDEX(resultados!$A$2:$ZZ$855, 85, MATCH($B$1, resultados!$A$1:$ZZ$1, 0))</f>
        <v/>
      </c>
      <c r="B91">
        <f>INDEX(resultados!$A$2:$ZZ$855, 85, MATCH($B$2, resultados!$A$1:$ZZ$1, 0))</f>
        <v/>
      </c>
      <c r="C91">
        <f>INDEX(resultados!$A$2:$ZZ$855, 85, MATCH($B$3, resultados!$A$1:$ZZ$1, 0))</f>
        <v/>
      </c>
    </row>
    <row r="92">
      <c r="A92">
        <f>INDEX(resultados!$A$2:$ZZ$855, 86, MATCH($B$1, resultados!$A$1:$ZZ$1, 0))</f>
        <v/>
      </c>
      <c r="B92">
        <f>INDEX(resultados!$A$2:$ZZ$855, 86, MATCH($B$2, resultados!$A$1:$ZZ$1, 0))</f>
        <v/>
      </c>
      <c r="C92">
        <f>INDEX(resultados!$A$2:$ZZ$855, 86, MATCH($B$3, resultados!$A$1:$ZZ$1, 0))</f>
        <v/>
      </c>
    </row>
    <row r="93">
      <c r="A93">
        <f>INDEX(resultados!$A$2:$ZZ$855, 87, MATCH($B$1, resultados!$A$1:$ZZ$1, 0))</f>
        <v/>
      </c>
      <c r="B93">
        <f>INDEX(resultados!$A$2:$ZZ$855, 87, MATCH($B$2, resultados!$A$1:$ZZ$1, 0))</f>
        <v/>
      </c>
      <c r="C93">
        <f>INDEX(resultados!$A$2:$ZZ$855, 87, MATCH($B$3, resultados!$A$1:$ZZ$1, 0))</f>
        <v/>
      </c>
    </row>
    <row r="94">
      <c r="A94">
        <f>INDEX(resultados!$A$2:$ZZ$855, 88, MATCH($B$1, resultados!$A$1:$ZZ$1, 0))</f>
        <v/>
      </c>
      <c r="B94">
        <f>INDEX(resultados!$A$2:$ZZ$855, 88, MATCH($B$2, resultados!$A$1:$ZZ$1, 0))</f>
        <v/>
      </c>
      <c r="C94">
        <f>INDEX(resultados!$A$2:$ZZ$855, 88, MATCH($B$3, resultados!$A$1:$ZZ$1, 0))</f>
        <v/>
      </c>
    </row>
    <row r="95">
      <c r="A95">
        <f>INDEX(resultados!$A$2:$ZZ$855, 89, MATCH($B$1, resultados!$A$1:$ZZ$1, 0))</f>
        <v/>
      </c>
      <c r="B95">
        <f>INDEX(resultados!$A$2:$ZZ$855, 89, MATCH($B$2, resultados!$A$1:$ZZ$1, 0))</f>
        <v/>
      </c>
      <c r="C95">
        <f>INDEX(resultados!$A$2:$ZZ$855, 89, MATCH($B$3, resultados!$A$1:$ZZ$1, 0))</f>
        <v/>
      </c>
    </row>
    <row r="96">
      <c r="A96">
        <f>INDEX(resultados!$A$2:$ZZ$855, 90, MATCH($B$1, resultados!$A$1:$ZZ$1, 0))</f>
        <v/>
      </c>
      <c r="B96">
        <f>INDEX(resultados!$A$2:$ZZ$855, 90, MATCH($B$2, resultados!$A$1:$ZZ$1, 0))</f>
        <v/>
      </c>
      <c r="C96">
        <f>INDEX(resultados!$A$2:$ZZ$855, 90, MATCH($B$3, resultados!$A$1:$ZZ$1, 0))</f>
        <v/>
      </c>
    </row>
    <row r="97">
      <c r="A97">
        <f>INDEX(resultados!$A$2:$ZZ$855, 91, MATCH($B$1, resultados!$A$1:$ZZ$1, 0))</f>
        <v/>
      </c>
      <c r="B97">
        <f>INDEX(resultados!$A$2:$ZZ$855, 91, MATCH($B$2, resultados!$A$1:$ZZ$1, 0))</f>
        <v/>
      </c>
      <c r="C97">
        <f>INDEX(resultados!$A$2:$ZZ$855, 91, MATCH($B$3, resultados!$A$1:$ZZ$1, 0))</f>
        <v/>
      </c>
    </row>
    <row r="98">
      <c r="A98">
        <f>INDEX(resultados!$A$2:$ZZ$855, 92, MATCH($B$1, resultados!$A$1:$ZZ$1, 0))</f>
        <v/>
      </c>
      <c r="B98">
        <f>INDEX(resultados!$A$2:$ZZ$855, 92, MATCH($B$2, resultados!$A$1:$ZZ$1, 0))</f>
        <v/>
      </c>
      <c r="C98">
        <f>INDEX(resultados!$A$2:$ZZ$855, 92, MATCH($B$3, resultados!$A$1:$ZZ$1, 0))</f>
        <v/>
      </c>
    </row>
    <row r="99">
      <c r="A99">
        <f>INDEX(resultados!$A$2:$ZZ$855, 93, MATCH($B$1, resultados!$A$1:$ZZ$1, 0))</f>
        <v/>
      </c>
      <c r="B99">
        <f>INDEX(resultados!$A$2:$ZZ$855, 93, MATCH($B$2, resultados!$A$1:$ZZ$1, 0))</f>
        <v/>
      </c>
      <c r="C99">
        <f>INDEX(resultados!$A$2:$ZZ$855, 93, MATCH($B$3, resultados!$A$1:$ZZ$1, 0))</f>
        <v/>
      </c>
    </row>
    <row r="100">
      <c r="A100">
        <f>INDEX(resultados!$A$2:$ZZ$855, 94, MATCH($B$1, resultados!$A$1:$ZZ$1, 0))</f>
        <v/>
      </c>
      <c r="B100">
        <f>INDEX(resultados!$A$2:$ZZ$855, 94, MATCH($B$2, resultados!$A$1:$ZZ$1, 0))</f>
        <v/>
      </c>
      <c r="C100">
        <f>INDEX(resultados!$A$2:$ZZ$855, 94, MATCH($B$3, resultados!$A$1:$ZZ$1, 0))</f>
        <v/>
      </c>
    </row>
    <row r="101">
      <c r="A101">
        <f>INDEX(resultados!$A$2:$ZZ$855, 95, MATCH($B$1, resultados!$A$1:$ZZ$1, 0))</f>
        <v/>
      </c>
      <c r="B101">
        <f>INDEX(resultados!$A$2:$ZZ$855, 95, MATCH($B$2, resultados!$A$1:$ZZ$1, 0))</f>
        <v/>
      </c>
      <c r="C101">
        <f>INDEX(resultados!$A$2:$ZZ$855, 95, MATCH($B$3, resultados!$A$1:$ZZ$1, 0))</f>
        <v/>
      </c>
    </row>
    <row r="102">
      <c r="A102">
        <f>INDEX(resultados!$A$2:$ZZ$855, 96, MATCH($B$1, resultados!$A$1:$ZZ$1, 0))</f>
        <v/>
      </c>
      <c r="B102">
        <f>INDEX(resultados!$A$2:$ZZ$855, 96, MATCH($B$2, resultados!$A$1:$ZZ$1, 0))</f>
        <v/>
      </c>
      <c r="C102">
        <f>INDEX(resultados!$A$2:$ZZ$855, 96, MATCH($B$3, resultados!$A$1:$ZZ$1, 0))</f>
        <v/>
      </c>
    </row>
    <row r="103">
      <c r="A103">
        <f>INDEX(resultados!$A$2:$ZZ$855, 97, MATCH($B$1, resultados!$A$1:$ZZ$1, 0))</f>
        <v/>
      </c>
      <c r="B103">
        <f>INDEX(resultados!$A$2:$ZZ$855, 97, MATCH($B$2, resultados!$A$1:$ZZ$1, 0))</f>
        <v/>
      </c>
      <c r="C103">
        <f>INDEX(resultados!$A$2:$ZZ$855, 97, MATCH($B$3, resultados!$A$1:$ZZ$1, 0))</f>
        <v/>
      </c>
    </row>
    <row r="104">
      <c r="A104">
        <f>INDEX(resultados!$A$2:$ZZ$855, 98, MATCH($B$1, resultados!$A$1:$ZZ$1, 0))</f>
        <v/>
      </c>
      <c r="B104">
        <f>INDEX(resultados!$A$2:$ZZ$855, 98, MATCH($B$2, resultados!$A$1:$ZZ$1, 0))</f>
        <v/>
      </c>
      <c r="C104">
        <f>INDEX(resultados!$A$2:$ZZ$855, 98, MATCH($B$3, resultados!$A$1:$ZZ$1, 0))</f>
        <v/>
      </c>
    </row>
    <row r="105">
      <c r="A105">
        <f>INDEX(resultados!$A$2:$ZZ$855, 99, MATCH($B$1, resultados!$A$1:$ZZ$1, 0))</f>
        <v/>
      </c>
      <c r="B105">
        <f>INDEX(resultados!$A$2:$ZZ$855, 99, MATCH($B$2, resultados!$A$1:$ZZ$1, 0))</f>
        <v/>
      </c>
      <c r="C105">
        <f>INDEX(resultados!$A$2:$ZZ$855, 99, MATCH($B$3, resultados!$A$1:$ZZ$1, 0))</f>
        <v/>
      </c>
    </row>
    <row r="106">
      <c r="A106">
        <f>INDEX(resultados!$A$2:$ZZ$855, 100, MATCH($B$1, resultados!$A$1:$ZZ$1, 0))</f>
        <v/>
      </c>
      <c r="B106">
        <f>INDEX(resultados!$A$2:$ZZ$855, 100, MATCH($B$2, resultados!$A$1:$ZZ$1, 0))</f>
        <v/>
      </c>
      <c r="C106">
        <f>INDEX(resultados!$A$2:$ZZ$855, 100, MATCH($B$3, resultados!$A$1:$ZZ$1, 0))</f>
        <v/>
      </c>
    </row>
    <row r="107">
      <c r="A107">
        <f>INDEX(resultados!$A$2:$ZZ$855, 101, MATCH($B$1, resultados!$A$1:$ZZ$1, 0))</f>
        <v/>
      </c>
      <c r="B107">
        <f>INDEX(resultados!$A$2:$ZZ$855, 101, MATCH($B$2, resultados!$A$1:$ZZ$1, 0))</f>
        <v/>
      </c>
      <c r="C107">
        <f>INDEX(resultados!$A$2:$ZZ$855, 101, MATCH($B$3, resultados!$A$1:$ZZ$1, 0))</f>
        <v/>
      </c>
    </row>
    <row r="108">
      <c r="A108">
        <f>INDEX(resultados!$A$2:$ZZ$855, 102, MATCH($B$1, resultados!$A$1:$ZZ$1, 0))</f>
        <v/>
      </c>
      <c r="B108">
        <f>INDEX(resultados!$A$2:$ZZ$855, 102, MATCH($B$2, resultados!$A$1:$ZZ$1, 0))</f>
        <v/>
      </c>
      <c r="C108">
        <f>INDEX(resultados!$A$2:$ZZ$855, 102, MATCH($B$3, resultados!$A$1:$ZZ$1, 0))</f>
        <v/>
      </c>
    </row>
    <row r="109">
      <c r="A109">
        <f>INDEX(resultados!$A$2:$ZZ$855, 103, MATCH($B$1, resultados!$A$1:$ZZ$1, 0))</f>
        <v/>
      </c>
      <c r="B109">
        <f>INDEX(resultados!$A$2:$ZZ$855, 103, MATCH($B$2, resultados!$A$1:$ZZ$1, 0))</f>
        <v/>
      </c>
      <c r="C109">
        <f>INDEX(resultados!$A$2:$ZZ$855, 103, MATCH($B$3, resultados!$A$1:$ZZ$1, 0))</f>
        <v/>
      </c>
    </row>
    <row r="110">
      <c r="A110">
        <f>INDEX(resultados!$A$2:$ZZ$855, 104, MATCH($B$1, resultados!$A$1:$ZZ$1, 0))</f>
        <v/>
      </c>
      <c r="B110">
        <f>INDEX(resultados!$A$2:$ZZ$855, 104, MATCH($B$2, resultados!$A$1:$ZZ$1, 0))</f>
        <v/>
      </c>
      <c r="C110">
        <f>INDEX(resultados!$A$2:$ZZ$855, 104, MATCH($B$3, resultados!$A$1:$ZZ$1, 0))</f>
        <v/>
      </c>
    </row>
    <row r="111">
      <c r="A111">
        <f>INDEX(resultados!$A$2:$ZZ$855, 105, MATCH($B$1, resultados!$A$1:$ZZ$1, 0))</f>
        <v/>
      </c>
      <c r="B111">
        <f>INDEX(resultados!$A$2:$ZZ$855, 105, MATCH($B$2, resultados!$A$1:$ZZ$1, 0))</f>
        <v/>
      </c>
      <c r="C111">
        <f>INDEX(resultados!$A$2:$ZZ$855, 105, MATCH($B$3, resultados!$A$1:$ZZ$1, 0))</f>
        <v/>
      </c>
    </row>
    <row r="112">
      <c r="A112">
        <f>INDEX(resultados!$A$2:$ZZ$855, 106, MATCH($B$1, resultados!$A$1:$ZZ$1, 0))</f>
        <v/>
      </c>
      <c r="B112">
        <f>INDEX(resultados!$A$2:$ZZ$855, 106, MATCH($B$2, resultados!$A$1:$ZZ$1, 0))</f>
        <v/>
      </c>
      <c r="C112">
        <f>INDEX(resultados!$A$2:$ZZ$855, 106, MATCH($B$3, resultados!$A$1:$ZZ$1, 0))</f>
        <v/>
      </c>
    </row>
    <row r="113">
      <c r="A113">
        <f>INDEX(resultados!$A$2:$ZZ$855, 107, MATCH($B$1, resultados!$A$1:$ZZ$1, 0))</f>
        <v/>
      </c>
      <c r="B113">
        <f>INDEX(resultados!$A$2:$ZZ$855, 107, MATCH($B$2, resultados!$A$1:$ZZ$1, 0))</f>
        <v/>
      </c>
      <c r="C113">
        <f>INDEX(resultados!$A$2:$ZZ$855, 107, MATCH($B$3, resultados!$A$1:$ZZ$1, 0))</f>
        <v/>
      </c>
    </row>
    <row r="114">
      <c r="A114">
        <f>INDEX(resultados!$A$2:$ZZ$855, 108, MATCH($B$1, resultados!$A$1:$ZZ$1, 0))</f>
        <v/>
      </c>
      <c r="B114">
        <f>INDEX(resultados!$A$2:$ZZ$855, 108, MATCH($B$2, resultados!$A$1:$ZZ$1, 0))</f>
        <v/>
      </c>
      <c r="C114">
        <f>INDEX(resultados!$A$2:$ZZ$855, 108, MATCH($B$3, resultados!$A$1:$ZZ$1, 0))</f>
        <v/>
      </c>
    </row>
    <row r="115">
      <c r="A115">
        <f>INDEX(resultados!$A$2:$ZZ$855, 109, MATCH($B$1, resultados!$A$1:$ZZ$1, 0))</f>
        <v/>
      </c>
      <c r="B115">
        <f>INDEX(resultados!$A$2:$ZZ$855, 109, MATCH($B$2, resultados!$A$1:$ZZ$1, 0))</f>
        <v/>
      </c>
      <c r="C115">
        <f>INDEX(resultados!$A$2:$ZZ$855, 109, MATCH($B$3, resultados!$A$1:$ZZ$1, 0))</f>
        <v/>
      </c>
    </row>
    <row r="116">
      <c r="A116">
        <f>INDEX(resultados!$A$2:$ZZ$855, 110, MATCH($B$1, resultados!$A$1:$ZZ$1, 0))</f>
        <v/>
      </c>
      <c r="B116">
        <f>INDEX(resultados!$A$2:$ZZ$855, 110, MATCH($B$2, resultados!$A$1:$ZZ$1, 0))</f>
        <v/>
      </c>
      <c r="C116">
        <f>INDEX(resultados!$A$2:$ZZ$855, 110, MATCH($B$3, resultados!$A$1:$ZZ$1, 0))</f>
        <v/>
      </c>
    </row>
    <row r="117">
      <c r="A117">
        <f>INDEX(resultados!$A$2:$ZZ$855, 111, MATCH($B$1, resultados!$A$1:$ZZ$1, 0))</f>
        <v/>
      </c>
      <c r="B117">
        <f>INDEX(resultados!$A$2:$ZZ$855, 111, MATCH($B$2, resultados!$A$1:$ZZ$1, 0))</f>
        <v/>
      </c>
      <c r="C117">
        <f>INDEX(resultados!$A$2:$ZZ$855, 111, MATCH($B$3, resultados!$A$1:$ZZ$1, 0))</f>
        <v/>
      </c>
    </row>
    <row r="118">
      <c r="A118">
        <f>INDEX(resultados!$A$2:$ZZ$855, 112, MATCH($B$1, resultados!$A$1:$ZZ$1, 0))</f>
        <v/>
      </c>
      <c r="B118">
        <f>INDEX(resultados!$A$2:$ZZ$855, 112, MATCH($B$2, resultados!$A$1:$ZZ$1, 0))</f>
        <v/>
      </c>
      <c r="C118">
        <f>INDEX(resultados!$A$2:$ZZ$855, 112, MATCH($B$3, resultados!$A$1:$ZZ$1, 0))</f>
        <v/>
      </c>
    </row>
    <row r="119">
      <c r="A119">
        <f>INDEX(resultados!$A$2:$ZZ$855, 113, MATCH($B$1, resultados!$A$1:$ZZ$1, 0))</f>
        <v/>
      </c>
      <c r="B119">
        <f>INDEX(resultados!$A$2:$ZZ$855, 113, MATCH($B$2, resultados!$A$1:$ZZ$1, 0))</f>
        <v/>
      </c>
      <c r="C119">
        <f>INDEX(resultados!$A$2:$ZZ$855, 113, MATCH($B$3, resultados!$A$1:$ZZ$1, 0))</f>
        <v/>
      </c>
    </row>
    <row r="120">
      <c r="A120">
        <f>INDEX(resultados!$A$2:$ZZ$855, 114, MATCH($B$1, resultados!$A$1:$ZZ$1, 0))</f>
        <v/>
      </c>
      <c r="B120">
        <f>INDEX(resultados!$A$2:$ZZ$855, 114, MATCH($B$2, resultados!$A$1:$ZZ$1, 0))</f>
        <v/>
      </c>
      <c r="C120">
        <f>INDEX(resultados!$A$2:$ZZ$855, 114, MATCH($B$3, resultados!$A$1:$ZZ$1, 0))</f>
        <v/>
      </c>
    </row>
    <row r="121">
      <c r="A121">
        <f>INDEX(resultados!$A$2:$ZZ$855, 115, MATCH($B$1, resultados!$A$1:$ZZ$1, 0))</f>
        <v/>
      </c>
      <c r="B121">
        <f>INDEX(resultados!$A$2:$ZZ$855, 115, MATCH($B$2, resultados!$A$1:$ZZ$1, 0))</f>
        <v/>
      </c>
      <c r="C121">
        <f>INDEX(resultados!$A$2:$ZZ$855, 115, MATCH($B$3, resultados!$A$1:$ZZ$1, 0))</f>
        <v/>
      </c>
    </row>
    <row r="122">
      <c r="A122">
        <f>INDEX(resultados!$A$2:$ZZ$855, 116, MATCH($B$1, resultados!$A$1:$ZZ$1, 0))</f>
        <v/>
      </c>
      <c r="B122">
        <f>INDEX(resultados!$A$2:$ZZ$855, 116, MATCH($B$2, resultados!$A$1:$ZZ$1, 0))</f>
        <v/>
      </c>
      <c r="C122">
        <f>INDEX(resultados!$A$2:$ZZ$855, 116, MATCH($B$3, resultados!$A$1:$ZZ$1, 0))</f>
        <v/>
      </c>
    </row>
    <row r="123">
      <c r="A123">
        <f>INDEX(resultados!$A$2:$ZZ$855, 117, MATCH($B$1, resultados!$A$1:$ZZ$1, 0))</f>
        <v/>
      </c>
      <c r="B123">
        <f>INDEX(resultados!$A$2:$ZZ$855, 117, MATCH($B$2, resultados!$A$1:$ZZ$1, 0))</f>
        <v/>
      </c>
      <c r="C123">
        <f>INDEX(resultados!$A$2:$ZZ$855, 117, MATCH($B$3, resultados!$A$1:$ZZ$1, 0))</f>
        <v/>
      </c>
    </row>
    <row r="124">
      <c r="A124">
        <f>INDEX(resultados!$A$2:$ZZ$855, 118, MATCH($B$1, resultados!$A$1:$ZZ$1, 0))</f>
        <v/>
      </c>
      <c r="B124">
        <f>INDEX(resultados!$A$2:$ZZ$855, 118, MATCH($B$2, resultados!$A$1:$ZZ$1, 0))</f>
        <v/>
      </c>
      <c r="C124">
        <f>INDEX(resultados!$A$2:$ZZ$855, 118, MATCH($B$3, resultados!$A$1:$ZZ$1, 0))</f>
        <v/>
      </c>
    </row>
    <row r="125">
      <c r="A125">
        <f>INDEX(resultados!$A$2:$ZZ$855, 119, MATCH($B$1, resultados!$A$1:$ZZ$1, 0))</f>
        <v/>
      </c>
      <c r="B125">
        <f>INDEX(resultados!$A$2:$ZZ$855, 119, MATCH($B$2, resultados!$A$1:$ZZ$1, 0))</f>
        <v/>
      </c>
      <c r="C125">
        <f>INDEX(resultados!$A$2:$ZZ$855, 119, MATCH($B$3, resultados!$A$1:$ZZ$1, 0))</f>
        <v/>
      </c>
    </row>
    <row r="126">
      <c r="A126">
        <f>INDEX(resultados!$A$2:$ZZ$855, 120, MATCH($B$1, resultados!$A$1:$ZZ$1, 0))</f>
        <v/>
      </c>
      <c r="B126">
        <f>INDEX(resultados!$A$2:$ZZ$855, 120, MATCH($B$2, resultados!$A$1:$ZZ$1, 0))</f>
        <v/>
      </c>
      <c r="C126">
        <f>INDEX(resultados!$A$2:$ZZ$855, 120, MATCH($B$3, resultados!$A$1:$ZZ$1, 0))</f>
        <v/>
      </c>
    </row>
    <row r="127">
      <c r="A127">
        <f>INDEX(resultados!$A$2:$ZZ$855, 121, MATCH($B$1, resultados!$A$1:$ZZ$1, 0))</f>
        <v/>
      </c>
      <c r="B127">
        <f>INDEX(resultados!$A$2:$ZZ$855, 121, MATCH($B$2, resultados!$A$1:$ZZ$1, 0))</f>
        <v/>
      </c>
      <c r="C127">
        <f>INDEX(resultados!$A$2:$ZZ$855, 121, MATCH($B$3, resultados!$A$1:$ZZ$1, 0))</f>
        <v/>
      </c>
    </row>
    <row r="128">
      <c r="A128">
        <f>INDEX(resultados!$A$2:$ZZ$855, 122, MATCH($B$1, resultados!$A$1:$ZZ$1, 0))</f>
        <v/>
      </c>
      <c r="B128">
        <f>INDEX(resultados!$A$2:$ZZ$855, 122, MATCH($B$2, resultados!$A$1:$ZZ$1, 0))</f>
        <v/>
      </c>
      <c r="C128">
        <f>INDEX(resultados!$A$2:$ZZ$855, 122, MATCH($B$3, resultados!$A$1:$ZZ$1, 0))</f>
        <v/>
      </c>
    </row>
    <row r="129">
      <c r="A129">
        <f>INDEX(resultados!$A$2:$ZZ$855, 123, MATCH($B$1, resultados!$A$1:$ZZ$1, 0))</f>
        <v/>
      </c>
      <c r="B129">
        <f>INDEX(resultados!$A$2:$ZZ$855, 123, MATCH($B$2, resultados!$A$1:$ZZ$1, 0))</f>
        <v/>
      </c>
      <c r="C129">
        <f>INDEX(resultados!$A$2:$ZZ$855, 123, MATCH($B$3, resultados!$A$1:$ZZ$1, 0))</f>
        <v/>
      </c>
    </row>
    <row r="130">
      <c r="A130">
        <f>INDEX(resultados!$A$2:$ZZ$855, 124, MATCH($B$1, resultados!$A$1:$ZZ$1, 0))</f>
        <v/>
      </c>
      <c r="B130">
        <f>INDEX(resultados!$A$2:$ZZ$855, 124, MATCH($B$2, resultados!$A$1:$ZZ$1, 0))</f>
        <v/>
      </c>
      <c r="C130">
        <f>INDEX(resultados!$A$2:$ZZ$855, 124, MATCH($B$3, resultados!$A$1:$ZZ$1, 0))</f>
        <v/>
      </c>
    </row>
    <row r="131">
      <c r="A131">
        <f>INDEX(resultados!$A$2:$ZZ$855, 125, MATCH($B$1, resultados!$A$1:$ZZ$1, 0))</f>
        <v/>
      </c>
      <c r="B131">
        <f>INDEX(resultados!$A$2:$ZZ$855, 125, MATCH($B$2, resultados!$A$1:$ZZ$1, 0))</f>
        <v/>
      </c>
      <c r="C131">
        <f>INDEX(resultados!$A$2:$ZZ$855, 125, MATCH($B$3, resultados!$A$1:$ZZ$1, 0))</f>
        <v/>
      </c>
    </row>
    <row r="132">
      <c r="A132">
        <f>INDEX(resultados!$A$2:$ZZ$855, 126, MATCH($B$1, resultados!$A$1:$ZZ$1, 0))</f>
        <v/>
      </c>
      <c r="B132">
        <f>INDEX(resultados!$A$2:$ZZ$855, 126, MATCH($B$2, resultados!$A$1:$ZZ$1, 0))</f>
        <v/>
      </c>
      <c r="C132">
        <f>INDEX(resultados!$A$2:$ZZ$855, 126, MATCH($B$3, resultados!$A$1:$ZZ$1, 0))</f>
        <v/>
      </c>
    </row>
    <row r="133">
      <c r="A133">
        <f>INDEX(resultados!$A$2:$ZZ$855, 127, MATCH($B$1, resultados!$A$1:$ZZ$1, 0))</f>
        <v/>
      </c>
      <c r="B133">
        <f>INDEX(resultados!$A$2:$ZZ$855, 127, MATCH($B$2, resultados!$A$1:$ZZ$1, 0))</f>
        <v/>
      </c>
      <c r="C133">
        <f>INDEX(resultados!$A$2:$ZZ$855, 127, MATCH($B$3, resultados!$A$1:$ZZ$1, 0))</f>
        <v/>
      </c>
    </row>
    <row r="134">
      <c r="A134">
        <f>INDEX(resultados!$A$2:$ZZ$855, 128, MATCH($B$1, resultados!$A$1:$ZZ$1, 0))</f>
        <v/>
      </c>
      <c r="B134">
        <f>INDEX(resultados!$A$2:$ZZ$855, 128, MATCH($B$2, resultados!$A$1:$ZZ$1, 0))</f>
        <v/>
      </c>
      <c r="C134">
        <f>INDEX(resultados!$A$2:$ZZ$855, 128, MATCH($B$3, resultados!$A$1:$ZZ$1, 0))</f>
        <v/>
      </c>
    </row>
    <row r="135">
      <c r="A135">
        <f>INDEX(resultados!$A$2:$ZZ$855, 129, MATCH($B$1, resultados!$A$1:$ZZ$1, 0))</f>
        <v/>
      </c>
      <c r="B135">
        <f>INDEX(resultados!$A$2:$ZZ$855, 129, MATCH($B$2, resultados!$A$1:$ZZ$1, 0))</f>
        <v/>
      </c>
      <c r="C135">
        <f>INDEX(resultados!$A$2:$ZZ$855, 129, MATCH($B$3, resultados!$A$1:$ZZ$1, 0))</f>
        <v/>
      </c>
    </row>
    <row r="136">
      <c r="A136">
        <f>INDEX(resultados!$A$2:$ZZ$855, 130, MATCH($B$1, resultados!$A$1:$ZZ$1, 0))</f>
        <v/>
      </c>
      <c r="B136">
        <f>INDEX(resultados!$A$2:$ZZ$855, 130, MATCH($B$2, resultados!$A$1:$ZZ$1, 0))</f>
        <v/>
      </c>
      <c r="C136">
        <f>INDEX(resultados!$A$2:$ZZ$855, 130, MATCH($B$3, resultados!$A$1:$ZZ$1, 0))</f>
        <v/>
      </c>
    </row>
    <row r="137">
      <c r="A137">
        <f>INDEX(resultados!$A$2:$ZZ$855, 131, MATCH($B$1, resultados!$A$1:$ZZ$1, 0))</f>
        <v/>
      </c>
      <c r="B137">
        <f>INDEX(resultados!$A$2:$ZZ$855, 131, MATCH($B$2, resultados!$A$1:$ZZ$1, 0))</f>
        <v/>
      </c>
      <c r="C137">
        <f>INDEX(resultados!$A$2:$ZZ$855, 131, MATCH($B$3, resultados!$A$1:$ZZ$1, 0))</f>
        <v/>
      </c>
    </row>
    <row r="138">
      <c r="A138">
        <f>INDEX(resultados!$A$2:$ZZ$855, 132, MATCH($B$1, resultados!$A$1:$ZZ$1, 0))</f>
        <v/>
      </c>
      <c r="B138">
        <f>INDEX(resultados!$A$2:$ZZ$855, 132, MATCH($B$2, resultados!$A$1:$ZZ$1, 0))</f>
        <v/>
      </c>
      <c r="C138">
        <f>INDEX(resultados!$A$2:$ZZ$855, 132, MATCH($B$3, resultados!$A$1:$ZZ$1, 0))</f>
        <v/>
      </c>
    </row>
    <row r="139">
      <c r="A139">
        <f>INDEX(resultados!$A$2:$ZZ$855, 133, MATCH($B$1, resultados!$A$1:$ZZ$1, 0))</f>
        <v/>
      </c>
      <c r="B139">
        <f>INDEX(resultados!$A$2:$ZZ$855, 133, MATCH($B$2, resultados!$A$1:$ZZ$1, 0))</f>
        <v/>
      </c>
      <c r="C139">
        <f>INDEX(resultados!$A$2:$ZZ$855, 133, MATCH($B$3, resultados!$A$1:$ZZ$1, 0))</f>
        <v/>
      </c>
    </row>
    <row r="140">
      <c r="A140">
        <f>INDEX(resultados!$A$2:$ZZ$855, 134, MATCH($B$1, resultados!$A$1:$ZZ$1, 0))</f>
        <v/>
      </c>
      <c r="B140">
        <f>INDEX(resultados!$A$2:$ZZ$855, 134, MATCH($B$2, resultados!$A$1:$ZZ$1, 0))</f>
        <v/>
      </c>
      <c r="C140">
        <f>INDEX(resultados!$A$2:$ZZ$855, 134, MATCH($B$3, resultados!$A$1:$ZZ$1, 0))</f>
        <v/>
      </c>
    </row>
    <row r="141">
      <c r="A141">
        <f>INDEX(resultados!$A$2:$ZZ$855, 135, MATCH($B$1, resultados!$A$1:$ZZ$1, 0))</f>
        <v/>
      </c>
      <c r="B141">
        <f>INDEX(resultados!$A$2:$ZZ$855, 135, MATCH($B$2, resultados!$A$1:$ZZ$1, 0))</f>
        <v/>
      </c>
      <c r="C141">
        <f>INDEX(resultados!$A$2:$ZZ$855, 135, MATCH($B$3, resultados!$A$1:$ZZ$1, 0))</f>
        <v/>
      </c>
    </row>
    <row r="142">
      <c r="A142">
        <f>INDEX(resultados!$A$2:$ZZ$855, 136, MATCH($B$1, resultados!$A$1:$ZZ$1, 0))</f>
        <v/>
      </c>
      <c r="B142">
        <f>INDEX(resultados!$A$2:$ZZ$855, 136, MATCH($B$2, resultados!$A$1:$ZZ$1, 0))</f>
        <v/>
      </c>
      <c r="C142">
        <f>INDEX(resultados!$A$2:$ZZ$855, 136, MATCH($B$3, resultados!$A$1:$ZZ$1, 0))</f>
        <v/>
      </c>
    </row>
    <row r="143">
      <c r="A143">
        <f>INDEX(resultados!$A$2:$ZZ$855, 137, MATCH($B$1, resultados!$A$1:$ZZ$1, 0))</f>
        <v/>
      </c>
      <c r="B143">
        <f>INDEX(resultados!$A$2:$ZZ$855, 137, MATCH($B$2, resultados!$A$1:$ZZ$1, 0))</f>
        <v/>
      </c>
      <c r="C143">
        <f>INDEX(resultados!$A$2:$ZZ$855, 137, MATCH($B$3, resultados!$A$1:$ZZ$1, 0))</f>
        <v/>
      </c>
    </row>
    <row r="144">
      <c r="A144">
        <f>INDEX(resultados!$A$2:$ZZ$855, 138, MATCH($B$1, resultados!$A$1:$ZZ$1, 0))</f>
        <v/>
      </c>
      <c r="B144">
        <f>INDEX(resultados!$A$2:$ZZ$855, 138, MATCH($B$2, resultados!$A$1:$ZZ$1, 0))</f>
        <v/>
      </c>
      <c r="C144">
        <f>INDEX(resultados!$A$2:$ZZ$855, 138, MATCH($B$3, resultados!$A$1:$ZZ$1, 0))</f>
        <v/>
      </c>
    </row>
    <row r="145">
      <c r="A145">
        <f>INDEX(resultados!$A$2:$ZZ$855, 139, MATCH($B$1, resultados!$A$1:$ZZ$1, 0))</f>
        <v/>
      </c>
      <c r="B145">
        <f>INDEX(resultados!$A$2:$ZZ$855, 139, MATCH($B$2, resultados!$A$1:$ZZ$1, 0))</f>
        <v/>
      </c>
      <c r="C145">
        <f>INDEX(resultados!$A$2:$ZZ$855, 139, MATCH($B$3, resultados!$A$1:$ZZ$1, 0))</f>
        <v/>
      </c>
    </row>
    <row r="146">
      <c r="A146">
        <f>INDEX(resultados!$A$2:$ZZ$855, 140, MATCH($B$1, resultados!$A$1:$ZZ$1, 0))</f>
        <v/>
      </c>
      <c r="B146">
        <f>INDEX(resultados!$A$2:$ZZ$855, 140, MATCH($B$2, resultados!$A$1:$ZZ$1, 0))</f>
        <v/>
      </c>
      <c r="C146">
        <f>INDEX(resultados!$A$2:$ZZ$855, 140, MATCH($B$3, resultados!$A$1:$ZZ$1, 0))</f>
        <v/>
      </c>
    </row>
    <row r="147">
      <c r="A147">
        <f>INDEX(resultados!$A$2:$ZZ$855, 141, MATCH($B$1, resultados!$A$1:$ZZ$1, 0))</f>
        <v/>
      </c>
      <c r="B147">
        <f>INDEX(resultados!$A$2:$ZZ$855, 141, MATCH($B$2, resultados!$A$1:$ZZ$1, 0))</f>
        <v/>
      </c>
      <c r="C147">
        <f>INDEX(resultados!$A$2:$ZZ$855, 141, MATCH($B$3, resultados!$A$1:$ZZ$1, 0))</f>
        <v/>
      </c>
    </row>
    <row r="148">
      <c r="A148">
        <f>INDEX(resultados!$A$2:$ZZ$855, 142, MATCH($B$1, resultados!$A$1:$ZZ$1, 0))</f>
        <v/>
      </c>
      <c r="B148">
        <f>INDEX(resultados!$A$2:$ZZ$855, 142, MATCH($B$2, resultados!$A$1:$ZZ$1, 0))</f>
        <v/>
      </c>
      <c r="C148">
        <f>INDEX(resultados!$A$2:$ZZ$855, 142, MATCH($B$3, resultados!$A$1:$ZZ$1, 0))</f>
        <v/>
      </c>
    </row>
    <row r="149">
      <c r="A149">
        <f>INDEX(resultados!$A$2:$ZZ$855, 143, MATCH($B$1, resultados!$A$1:$ZZ$1, 0))</f>
        <v/>
      </c>
      <c r="B149">
        <f>INDEX(resultados!$A$2:$ZZ$855, 143, MATCH($B$2, resultados!$A$1:$ZZ$1, 0))</f>
        <v/>
      </c>
      <c r="C149">
        <f>INDEX(resultados!$A$2:$ZZ$855, 143, MATCH($B$3, resultados!$A$1:$ZZ$1, 0))</f>
        <v/>
      </c>
    </row>
    <row r="150">
      <c r="A150">
        <f>INDEX(resultados!$A$2:$ZZ$855, 144, MATCH($B$1, resultados!$A$1:$ZZ$1, 0))</f>
        <v/>
      </c>
      <c r="B150">
        <f>INDEX(resultados!$A$2:$ZZ$855, 144, MATCH($B$2, resultados!$A$1:$ZZ$1, 0))</f>
        <v/>
      </c>
      <c r="C150">
        <f>INDEX(resultados!$A$2:$ZZ$855, 144, MATCH($B$3, resultados!$A$1:$ZZ$1, 0))</f>
        <v/>
      </c>
    </row>
    <row r="151">
      <c r="A151">
        <f>INDEX(resultados!$A$2:$ZZ$855, 145, MATCH($B$1, resultados!$A$1:$ZZ$1, 0))</f>
        <v/>
      </c>
      <c r="B151">
        <f>INDEX(resultados!$A$2:$ZZ$855, 145, MATCH($B$2, resultados!$A$1:$ZZ$1, 0))</f>
        <v/>
      </c>
      <c r="C151">
        <f>INDEX(resultados!$A$2:$ZZ$855, 145, MATCH($B$3, resultados!$A$1:$ZZ$1, 0))</f>
        <v/>
      </c>
    </row>
    <row r="152">
      <c r="A152">
        <f>INDEX(resultados!$A$2:$ZZ$855, 146, MATCH($B$1, resultados!$A$1:$ZZ$1, 0))</f>
        <v/>
      </c>
      <c r="B152">
        <f>INDEX(resultados!$A$2:$ZZ$855, 146, MATCH($B$2, resultados!$A$1:$ZZ$1, 0))</f>
        <v/>
      </c>
      <c r="C152">
        <f>INDEX(resultados!$A$2:$ZZ$855, 146, MATCH($B$3, resultados!$A$1:$ZZ$1, 0))</f>
        <v/>
      </c>
    </row>
    <row r="153">
      <c r="A153">
        <f>INDEX(resultados!$A$2:$ZZ$855, 147, MATCH($B$1, resultados!$A$1:$ZZ$1, 0))</f>
        <v/>
      </c>
      <c r="B153">
        <f>INDEX(resultados!$A$2:$ZZ$855, 147, MATCH($B$2, resultados!$A$1:$ZZ$1, 0))</f>
        <v/>
      </c>
      <c r="C153">
        <f>INDEX(resultados!$A$2:$ZZ$855, 147, MATCH($B$3, resultados!$A$1:$ZZ$1, 0))</f>
        <v/>
      </c>
    </row>
    <row r="154">
      <c r="A154">
        <f>INDEX(resultados!$A$2:$ZZ$855, 148, MATCH($B$1, resultados!$A$1:$ZZ$1, 0))</f>
        <v/>
      </c>
      <c r="B154">
        <f>INDEX(resultados!$A$2:$ZZ$855, 148, MATCH($B$2, resultados!$A$1:$ZZ$1, 0))</f>
        <v/>
      </c>
      <c r="C154">
        <f>INDEX(resultados!$A$2:$ZZ$855, 148, MATCH($B$3, resultados!$A$1:$ZZ$1, 0))</f>
        <v/>
      </c>
    </row>
    <row r="155">
      <c r="A155">
        <f>INDEX(resultados!$A$2:$ZZ$855, 149, MATCH($B$1, resultados!$A$1:$ZZ$1, 0))</f>
        <v/>
      </c>
      <c r="B155">
        <f>INDEX(resultados!$A$2:$ZZ$855, 149, MATCH($B$2, resultados!$A$1:$ZZ$1, 0))</f>
        <v/>
      </c>
      <c r="C155">
        <f>INDEX(resultados!$A$2:$ZZ$855, 149, MATCH($B$3, resultados!$A$1:$ZZ$1, 0))</f>
        <v/>
      </c>
    </row>
    <row r="156">
      <c r="A156">
        <f>INDEX(resultados!$A$2:$ZZ$855, 150, MATCH($B$1, resultados!$A$1:$ZZ$1, 0))</f>
        <v/>
      </c>
      <c r="B156">
        <f>INDEX(resultados!$A$2:$ZZ$855, 150, MATCH($B$2, resultados!$A$1:$ZZ$1, 0))</f>
        <v/>
      </c>
      <c r="C156">
        <f>INDEX(resultados!$A$2:$ZZ$855, 150, MATCH($B$3, resultados!$A$1:$ZZ$1, 0))</f>
        <v/>
      </c>
    </row>
    <row r="157">
      <c r="A157">
        <f>INDEX(resultados!$A$2:$ZZ$855, 151, MATCH($B$1, resultados!$A$1:$ZZ$1, 0))</f>
        <v/>
      </c>
      <c r="B157">
        <f>INDEX(resultados!$A$2:$ZZ$855, 151, MATCH($B$2, resultados!$A$1:$ZZ$1, 0))</f>
        <v/>
      </c>
      <c r="C157">
        <f>INDEX(resultados!$A$2:$ZZ$855, 151, MATCH($B$3, resultados!$A$1:$ZZ$1, 0))</f>
        <v/>
      </c>
    </row>
    <row r="158">
      <c r="A158">
        <f>INDEX(resultados!$A$2:$ZZ$855, 152, MATCH($B$1, resultados!$A$1:$ZZ$1, 0))</f>
        <v/>
      </c>
      <c r="B158">
        <f>INDEX(resultados!$A$2:$ZZ$855, 152, MATCH($B$2, resultados!$A$1:$ZZ$1, 0))</f>
        <v/>
      </c>
      <c r="C158">
        <f>INDEX(resultados!$A$2:$ZZ$855, 152, MATCH($B$3, resultados!$A$1:$ZZ$1, 0))</f>
        <v/>
      </c>
    </row>
    <row r="159">
      <c r="A159">
        <f>INDEX(resultados!$A$2:$ZZ$855, 153, MATCH($B$1, resultados!$A$1:$ZZ$1, 0))</f>
        <v/>
      </c>
      <c r="B159">
        <f>INDEX(resultados!$A$2:$ZZ$855, 153, MATCH($B$2, resultados!$A$1:$ZZ$1, 0))</f>
        <v/>
      </c>
      <c r="C159">
        <f>INDEX(resultados!$A$2:$ZZ$855, 153, MATCH($B$3, resultados!$A$1:$ZZ$1, 0))</f>
        <v/>
      </c>
    </row>
    <row r="160">
      <c r="A160">
        <f>INDEX(resultados!$A$2:$ZZ$855, 154, MATCH($B$1, resultados!$A$1:$ZZ$1, 0))</f>
        <v/>
      </c>
      <c r="B160">
        <f>INDEX(resultados!$A$2:$ZZ$855, 154, MATCH($B$2, resultados!$A$1:$ZZ$1, 0))</f>
        <v/>
      </c>
      <c r="C160">
        <f>INDEX(resultados!$A$2:$ZZ$855, 154, MATCH($B$3, resultados!$A$1:$ZZ$1, 0))</f>
        <v/>
      </c>
    </row>
    <row r="161">
      <c r="A161">
        <f>INDEX(resultados!$A$2:$ZZ$855, 155, MATCH($B$1, resultados!$A$1:$ZZ$1, 0))</f>
        <v/>
      </c>
      <c r="B161">
        <f>INDEX(resultados!$A$2:$ZZ$855, 155, MATCH($B$2, resultados!$A$1:$ZZ$1, 0))</f>
        <v/>
      </c>
      <c r="C161">
        <f>INDEX(resultados!$A$2:$ZZ$855, 155, MATCH($B$3, resultados!$A$1:$ZZ$1, 0))</f>
        <v/>
      </c>
    </row>
    <row r="162">
      <c r="A162">
        <f>INDEX(resultados!$A$2:$ZZ$855, 156, MATCH($B$1, resultados!$A$1:$ZZ$1, 0))</f>
        <v/>
      </c>
      <c r="B162">
        <f>INDEX(resultados!$A$2:$ZZ$855, 156, MATCH($B$2, resultados!$A$1:$ZZ$1, 0))</f>
        <v/>
      </c>
      <c r="C162">
        <f>INDEX(resultados!$A$2:$ZZ$855, 156, MATCH($B$3, resultados!$A$1:$ZZ$1, 0))</f>
        <v/>
      </c>
    </row>
    <row r="163">
      <c r="A163">
        <f>INDEX(resultados!$A$2:$ZZ$855, 157, MATCH($B$1, resultados!$A$1:$ZZ$1, 0))</f>
        <v/>
      </c>
      <c r="B163">
        <f>INDEX(resultados!$A$2:$ZZ$855, 157, MATCH($B$2, resultados!$A$1:$ZZ$1, 0))</f>
        <v/>
      </c>
      <c r="C163">
        <f>INDEX(resultados!$A$2:$ZZ$855, 157, MATCH($B$3, resultados!$A$1:$ZZ$1, 0))</f>
        <v/>
      </c>
    </row>
    <row r="164">
      <c r="A164">
        <f>INDEX(resultados!$A$2:$ZZ$855, 158, MATCH($B$1, resultados!$A$1:$ZZ$1, 0))</f>
        <v/>
      </c>
      <c r="B164">
        <f>INDEX(resultados!$A$2:$ZZ$855, 158, MATCH($B$2, resultados!$A$1:$ZZ$1, 0))</f>
        <v/>
      </c>
      <c r="C164">
        <f>INDEX(resultados!$A$2:$ZZ$855, 158, MATCH($B$3, resultados!$A$1:$ZZ$1, 0))</f>
        <v/>
      </c>
    </row>
    <row r="165">
      <c r="A165">
        <f>INDEX(resultados!$A$2:$ZZ$855, 159, MATCH($B$1, resultados!$A$1:$ZZ$1, 0))</f>
        <v/>
      </c>
      <c r="B165">
        <f>INDEX(resultados!$A$2:$ZZ$855, 159, MATCH($B$2, resultados!$A$1:$ZZ$1, 0))</f>
        <v/>
      </c>
      <c r="C165">
        <f>INDEX(resultados!$A$2:$ZZ$855, 159, MATCH($B$3, resultados!$A$1:$ZZ$1, 0))</f>
        <v/>
      </c>
    </row>
    <row r="166">
      <c r="A166">
        <f>INDEX(resultados!$A$2:$ZZ$855, 160, MATCH($B$1, resultados!$A$1:$ZZ$1, 0))</f>
        <v/>
      </c>
      <c r="B166">
        <f>INDEX(resultados!$A$2:$ZZ$855, 160, MATCH($B$2, resultados!$A$1:$ZZ$1, 0))</f>
        <v/>
      </c>
      <c r="C166">
        <f>INDEX(resultados!$A$2:$ZZ$855, 160, MATCH($B$3, resultados!$A$1:$ZZ$1, 0))</f>
        <v/>
      </c>
    </row>
    <row r="167">
      <c r="A167">
        <f>INDEX(resultados!$A$2:$ZZ$855, 161, MATCH($B$1, resultados!$A$1:$ZZ$1, 0))</f>
        <v/>
      </c>
      <c r="B167">
        <f>INDEX(resultados!$A$2:$ZZ$855, 161, MATCH($B$2, resultados!$A$1:$ZZ$1, 0))</f>
        <v/>
      </c>
      <c r="C167">
        <f>INDEX(resultados!$A$2:$ZZ$855, 161, MATCH($B$3, resultados!$A$1:$ZZ$1, 0))</f>
        <v/>
      </c>
    </row>
    <row r="168">
      <c r="A168">
        <f>INDEX(resultados!$A$2:$ZZ$855, 162, MATCH($B$1, resultados!$A$1:$ZZ$1, 0))</f>
        <v/>
      </c>
      <c r="B168">
        <f>INDEX(resultados!$A$2:$ZZ$855, 162, MATCH($B$2, resultados!$A$1:$ZZ$1, 0))</f>
        <v/>
      </c>
      <c r="C168">
        <f>INDEX(resultados!$A$2:$ZZ$855, 162, MATCH($B$3, resultados!$A$1:$ZZ$1, 0))</f>
        <v/>
      </c>
    </row>
    <row r="169">
      <c r="A169">
        <f>INDEX(resultados!$A$2:$ZZ$855, 163, MATCH($B$1, resultados!$A$1:$ZZ$1, 0))</f>
        <v/>
      </c>
      <c r="B169">
        <f>INDEX(resultados!$A$2:$ZZ$855, 163, MATCH($B$2, resultados!$A$1:$ZZ$1, 0))</f>
        <v/>
      </c>
      <c r="C169">
        <f>INDEX(resultados!$A$2:$ZZ$855, 163, MATCH($B$3, resultados!$A$1:$ZZ$1, 0))</f>
        <v/>
      </c>
    </row>
    <row r="170">
      <c r="A170">
        <f>INDEX(resultados!$A$2:$ZZ$855, 164, MATCH($B$1, resultados!$A$1:$ZZ$1, 0))</f>
        <v/>
      </c>
      <c r="B170">
        <f>INDEX(resultados!$A$2:$ZZ$855, 164, MATCH($B$2, resultados!$A$1:$ZZ$1, 0))</f>
        <v/>
      </c>
      <c r="C170">
        <f>INDEX(resultados!$A$2:$ZZ$855, 164, MATCH($B$3, resultados!$A$1:$ZZ$1, 0))</f>
        <v/>
      </c>
    </row>
    <row r="171">
      <c r="A171">
        <f>INDEX(resultados!$A$2:$ZZ$855, 165, MATCH($B$1, resultados!$A$1:$ZZ$1, 0))</f>
        <v/>
      </c>
      <c r="B171">
        <f>INDEX(resultados!$A$2:$ZZ$855, 165, MATCH($B$2, resultados!$A$1:$ZZ$1, 0))</f>
        <v/>
      </c>
      <c r="C171">
        <f>INDEX(resultados!$A$2:$ZZ$855, 165, MATCH($B$3, resultados!$A$1:$ZZ$1, 0))</f>
        <v/>
      </c>
    </row>
    <row r="172">
      <c r="A172">
        <f>INDEX(resultados!$A$2:$ZZ$855, 166, MATCH($B$1, resultados!$A$1:$ZZ$1, 0))</f>
        <v/>
      </c>
      <c r="B172">
        <f>INDEX(resultados!$A$2:$ZZ$855, 166, MATCH($B$2, resultados!$A$1:$ZZ$1, 0))</f>
        <v/>
      </c>
      <c r="C172">
        <f>INDEX(resultados!$A$2:$ZZ$855, 166, MATCH($B$3, resultados!$A$1:$ZZ$1, 0))</f>
        <v/>
      </c>
    </row>
    <row r="173">
      <c r="A173">
        <f>INDEX(resultados!$A$2:$ZZ$855, 167, MATCH($B$1, resultados!$A$1:$ZZ$1, 0))</f>
        <v/>
      </c>
      <c r="B173">
        <f>INDEX(resultados!$A$2:$ZZ$855, 167, MATCH($B$2, resultados!$A$1:$ZZ$1, 0))</f>
        <v/>
      </c>
      <c r="C173">
        <f>INDEX(resultados!$A$2:$ZZ$855, 167, MATCH($B$3, resultados!$A$1:$ZZ$1, 0))</f>
        <v/>
      </c>
    </row>
    <row r="174">
      <c r="A174">
        <f>INDEX(resultados!$A$2:$ZZ$855, 168, MATCH($B$1, resultados!$A$1:$ZZ$1, 0))</f>
        <v/>
      </c>
      <c r="B174">
        <f>INDEX(resultados!$A$2:$ZZ$855, 168, MATCH($B$2, resultados!$A$1:$ZZ$1, 0))</f>
        <v/>
      </c>
      <c r="C174">
        <f>INDEX(resultados!$A$2:$ZZ$855, 168, MATCH($B$3, resultados!$A$1:$ZZ$1, 0))</f>
        <v/>
      </c>
    </row>
    <row r="175">
      <c r="A175">
        <f>INDEX(resultados!$A$2:$ZZ$855, 169, MATCH($B$1, resultados!$A$1:$ZZ$1, 0))</f>
        <v/>
      </c>
      <c r="B175">
        <f>INDEX(resultados!$A$2:$ZZ$855, 169, MATCH($B$2, resultados!$A$1:$ZZ$1, 0))</f>
        <v/>
      </c>
      <c r="C175">
        <f>INDEX(resultados!$A$2:$ZZ$855, 169, MATCH($B$3, resultados!$A$1:$ZZ$1, 0))</f>
        <v/>
      </c>
    </row>
    <row r="176">
      <c r="A176">
        <f>INDEX(resultados!$A$2:$ZZ$855, 170, MATCH($B$1, resultados!$A$1:$ZZ$1, 0))</f>
        <v/>
      </c>
      <c r="B176">
        <f>INDEX(resultados!$A$2:$ZZ$855, 170, MATCH($B$2, resultados!$A$1:$ZZ$1, 0))</f>
        <v/>
      </c>
      <c r="C176">
        <f>INDEX(resultados!$A$2:$ZZ$855, 170, MATCH($B$3, resultados!$A$1:$ZZ$1, 0))</f>
        <v/>
      </c>
    </row>
    <row r="177">
      <c r="A177">
        <f>INDEX(resultados!$A$2:$ZZ$855, 171, MATCH($B$1, resultados!$A$1:$ZZ$1, 0))</f>
        <v/>
      </c>
      <c r="B177">
        <f>INDEX(resultados!$A$2:$ZZ$855, 171, MATCH($B$2, resultados!$A$1:$ZZ$1, 0))</f>
        <v/>
      </c>
      <c r="C177">
        <f>INDEX(resultados!$A$2:$ZZ$855, 171, MATCH($B$3, resultados!$A$1:$ZZ$1, 0))</f>
        <v/>
      </c>
    </row>
    <row r="178">
      <c r="A178">
        <f>INDEX(resultados!$A$2:$ZZ$855, 172, MATCH($B$1, resultados!$A$1:$ZZ$1, 0))</f>
        <v/>
      </c>
      <c r="B178">
        <f>INDEX(resultados!$A$2:$ZZ$855, 172, MATCH($B$2, resultados!$A$1:$ZZ$1, 0))</f>
        <v/>
      </c>
      <c r="C178">
        <f>INDEX(resultados!$A$2:$ZZ$855, 172, MATCH($B$3, resultados!$A$1:$ZZ$1, 0))</f>
        <v/>
      </c>
    </row>
    <row r="179">
      <c r="A179">
        <f>INDEX(resultados!$A$2:$ZZ$855, 173, MATCH($B$1, resultados!$A$1:$ZZ$1, 0))</f>
        <v/>
      </c>
      <c r="B179">
        <f>INDEX(resultados!$A$2:$ZZ$855, 173, MATCH($B$2, resultados!$A$1:$ZZ$1, 0))</f>
        <v/>
      </c>
      <c r="C179">
        <f>INDEX(resultados!$A$2:$ZZ$855, 173, MATCH($B$3, resultados!$A$1:$ZZ$1, 0))</f>
        <v/>
      </c>
    </row>
    <row r="180">
      <c r="A180">
        <f>INDEX(resultados!$A$2:$ZZ$855, 174, MATCH($B$1, resultados!$A$1:$ZZ$1, 0))</f>
        <v/>
      </c>
      <c r="B180">
        <f>INDEX(resultados!$A$2:$ZZ$855, 174, MATCH($B$2, resultados!$A$1:$ZZ$1, 0))</f>
        <v/>
      </c>
      <c r="C180">
        <f>INDEX(resultados!$A$2:$ZZ$855, 174, MATCH($B$3, resultados!$A$1:$ZZ$1, 0))</f>
        <v/>
      </c>
    </row>
    <row r="181">
      <c r="A181">
        <f>INDEX(resultados!$A$2:$ZZ$855, 175, MATCH($B$1, resultados!$A$1:$ZZ$1, 0))</f>
        <v/>
      </c>
      <c r="B181">
        <f>INDEX(resultados!$A$2:$ZZ$855, 175, MATCH($B$2, resultados!$A$1:$ZZ$1, 0))</f>
        <v/>
      </c>
      <c r="C181">
        <f>INDEX(resultados!$A$2:$ZZ$855, 175, MATCH($B$3, resultados!$A$1:$ZZ$1, 0))</f>
        <v/>
      </c>
    </row>
    <row r="182">
      <c r="A182">
        <f>INDEX(resultados!$A$2:$ZZ$855, 176, MATCH($B$1, resultados!$A$1:$ZZ$1, 0))</f>
        <v/>
      </c>
      <c r="B182">
        <f>INDEX(resultados!$A$2:$ZZ$855, 176, MATCH($B$2, resultados!$A$1:$ZZ$1, 0))</f>
        <v/>
      </c>
      <c r="C182">
        <f>INDEX(resultados!$A$2:$ZZ$855, 176, MATCH($B$3, resultados!$A$1:$ZZ$1, 0))</f>
        <v/>
      </c>
    </row>
    <row r="183">
      <c r="A183">
        <f>INDEX(resultados!$A$2:$ZZ$855, 177, MATCH($B$1, resultados!$A$1:$ZZ$1, 0))</f>
        <v/>
      </c>
      <c r="B183">
        <f>INDEX(resultados!$A$2:$ZZ$855, 177, MATCH($B$2, resultados!$A$1:$ZZ$1, 0))</f>
        <v/>
      </c>
      <c r="C183">
        <f>INDEX(resultados!$A$2:$ZZ$855, 177, MATCH($B$3, resultados!$A$1:$ZZ$1, 0))</f>
        <v/>
      </c>
    </row>
    <row r="184">
      <c r="A184">
        <f>INDEX(resultados!$A$2:$ZZ$855, 178, MATCH($B$1, resultados!$A$1:$ZZ$1, 0))</f>
        <v/>
      </c>
      <c r="B184">
        <f>INDEX(resultados!$A$2:$ZZ$855, 178, MATCH($B$2, resultados!$A$1:$ZZ$1, 0))</f>
        <v/>
      </c>
      <c r="C184">
        <f>INDEX(resultados!$A$2:$ZZ$855, 178, MATCH($B$3, resultados!$A$1:$ZZ$1, 0))</f>
        <v/>
      </c>
    </row>
    <row r="185">
      <c r="A185">
        <f>INDEX(resultados!$A$2:$ZZ$855, 179, MATCH($B$1, resultados!$A$1:$ZZ$1, 0))</f>
        <v/>
      </c>
      <c r="B185">
        <f>INDEX(resultados!$A$2:$ZZ$855, 179, MATCH($B$2, resultados!$A$1:$ZZ$1, 0))</f>
        <v/>
      </c>
      <c r="C185">
        <f>INDEX(resultados!$A$2:$ZZ$855, 179, MATCH($B$3, resultados!$A$1:$ZZ$1, 0))</f>
        <v/>
      </c>
    </row>
    <row r="186">
      <c r="A186">
        <f>INDEX(resultados!$A$2:$ZZ$855, 180, MATCH($B$1, resultados!$A$1:$ZZ$1, 0))</f>
        <v/>
      </c>
      <c r="B186">
        <f>INDEX(resultados!$A$2:$ZZ$855, 180, MATCH($B$2, resultados!$A$1:$ZZ$1, 0))</f>
        <v/>
      </c>
      <c r="C186">
        <f>INDEX(resultados!$A$2:$ZZ$855, 180, MATCH($B$3, resultados!$A$1:$ZZ$1, 0))</f>
        <v/>
      </c>
    </row>
    <row r="187">
      <c r="A187">
        <f>INDEX(resultados!$A$2:$ZZ$855, 181, MATCH($B$1, resultados!$A$1:$ZZ$1, 0))</f>
        <v/>
      </c>
      <c r="B187">
        <f>INDEX(resultados!$A$2:$ZZ$855, 181, MATCH($B$2, resultados!$A$1:$ZZ$1, 0))</f>
        <v/>
      </c>
      <c r="C187">
        <f>INDEX(resultados!$A$2:$ZZ$855, 181, MATCH($B$3, resultados!$A$1:$ZZ$1, 0))</f>
        <v/>
      </c>
    </row>
    <row r="188">
      <c r="A188">
        <f>INDEX(resultados!$A$2:$ZZ$855, 182, MATCH($B$1, resultados!$A$1:$ZZ$1, 0))</f>
        <v/>
      </c>
      <c r="B188">
        <f>INDEX(resultados!$A$2:$ZZ$855, 182, MATCH($B$2, resultados!$A$1:$ZZ$1, 0))</f>
        <v/>
      </c>
      <c r="C188">
        <f>INDEX(resultados!$A$2:$ZZ$855, 182, MATCH($B$3, resultados!$A$1:$ZZ$1, 0))</f>
        <v/>
      </c>
    </row>
    <row r="189">
      <c r="A189">
        <f>INDEX(resultados!$A$2:$ZZ$855, 183, MATCH($B$1, resultados!$A$1:$ZZ$1, 0))</f>
        <v/>
      </c>
      <c r="B189">
        <f>INDEX(resultados!$A$2:$ZZ$855, 183, MATCH($B$2, resultados!$A$1:$ZZ$1, 0))</f>
        <v/>
      </c>
      <c r="C189">
        <f>INDEX(resultados!$A$2:$ZZ$855, 183, MATCH($B$3, resultados!$A$1:$ZZ$1, 0))</f>
        <v/>
      </c>
    </row>
    <row r="190">
      <c r="A190">
        <f>INDEX(resultados!$A$2:$ZZ$855, 184, MATCH($B$1, resultados!$A$1:$ZZ$1, 0))</f>
        <v/>
      </c>
      <c r="B190">
        <f>INDEX(resultados!$A$2:$ZZ$855, 184, MATCH($B$2, resultados!$A$1:$ZZ$1, 0))</f>
        <v/>
      </c>
      <c r="C190">
        <f>INDEX(resultados!$A$2:$ZZ$855, 184, MATCH($B$3, resultados!$A$1:$ZZ$1, 0))</f>
        <v/>
      </c>
    </row>
    <row r="191">
      <c r="A191">
        <f>INDEX(resultados!$A$2:$ZZ$855, 185, MATCH($B$1, resultados!$A$1:$ZZ$1, 0))</f>
        <v/>
      </c>
      <c r="B191">
        <f>INDEX(resultados!$A$2:$ZZ$855, 185, MATCH($B$2, resultados!$A$1:$ZZ$1, 0))</f>
        <v/>
      </c>
      <c r="C191">
        <f>INDEX(resultados!$A$2:$ZZ$855, 185, MATCH($B$3, resultados!$A$1:$ZZ$1, 0))</f>
        <v/>
      </c>
    </row>
    <row r="192">
      <c r="A192">
        <f>INDEX(resultados!$A$2:$ZZ$855, 186, MATCH($B$1, resultados!$A$1:$ZZ$1, 0))</f>
        <v/>
      </c>
      <c r="B192">
        <f>INDEX(resultados!$A$2:$ZZ$855, 186, MATCH($B$2, resultados!$A$1:$ZZ$1, 0))</f>
        <v/>
      </c>
      <c r="C192">
        <f>INDEX(resultados!$A$2:$ZZ$855, 186, MATCH($B$3, resultados!$A$1:$ZZ$1, 0))</f>
        <v/>
      </c>
    </row>
    <row r="193">
      <c r="A193">
        <f>INDEX(resultados!$A$2:$ZZ$855, 187, MATCH($B$1, resultados!$A$1:$ZZ$1, 0))</f>
        <v/>
      </c>
      <c r="B193">
        <f>INDEX(resultados!$A$2:$ZZ$855, 187, MATCH($B$2, resultados!$A$1:$ZZ$1, 0))</f>
        <v/>
      </c>
      <c r="C193">
        <f>INDEX(resultados!$A$2:$ZZ$855, 187, MATCH($B$3, resultados!$A$1:$ZZ$1, 0))</f>
        <v/>
      </c>
    </row>
    <row r="194">
      <c r="A194">
        <f>INDEX(resultados!$A$2:$ZZ$855, 188, MATCH($B$1, resultados!$A$1:$ZZ$1, 0))</f>
        <v/>
      </c>
      <c r="B194">
        <f>INDEX(resultados!$A$2:$ZZ$855, 188, MATCH($B$2, resultados!$A$1:$ZZ$1, 0))</f>
        <v/>
      </c>
      <c r="C194">
        <f>INDEX(resultados!$A$2:$ZZ$855, 188, MATCH($B$3, resultados!$A$1:$ZZ$1, 0))</f>
        <v/>
      </c>
    </row>
    <row r="195">
      <c r="A195">
        <f>INDEX(resultados!$A$2:$ZZ$855, 189, MATCH($B$1, resultados!$A$1:$ZZ$1, 0))</f>
        <v/>
      </c>
      <c r="B195">
        <f>INDEX(resultados!$A$2:$ZZ$855, 189, MATCH($B$2, resultados!$A$1:$ZZ$1, 0))</f>
        <v/>
      </c>
      <c r="C195">
        <f>INDEX(resultados!$A$2:$ZZ$855, 189, MATCH($B$3, resultados!$A$1:$ZZ$1, 0))</f>
        <v/>
      </c>
    </row>
    <row r="196">
      <c r="A196">
        <f>INDEX(resultados!$A$2:$ZZ$855, 190, MATCH($B$1, resultados!$A$1:$ZZ$1, 0))</f>
        <v/>
      </c>
      <c r="B196">
        <f>INDEX(resultados!$A$2:$ZZ$855, 190, MATCH($B$2, resultados!$A$1:$ZZ$1, 0))</f>
        <v/>
      </c>
      <c r="C196">
        <f>INDEX(resultados!$A$2:$ZZ$855, 190, MATCH($B$3, resultados!$A$1:$ZZ$1, 0))</f>
        <v/>
      </c>
    </row>
    <row r="197">
      <c r="A197">
        <f>INDEX(resultados!$A$2:$ZZ$855, 191, MATCH($B$1, resultados!$A$1:$ZZ$1, 0))</f>
        <v/>
      </c>
      <c r="B197">
        <f>INDEX(resultados!$A$2:$ZZ$855, 191, MATCH($B$2, resultados!$A$1:$ZZ$1, 0))</f>
        <v/>
      </c>
      <c r="C197">
        <f>INDEX(resultados!$A$2:$ZZ$855, 191, MATCH($B$3, resultados!$A$1:$ZZ$1, 0))</f>
        <v/>
      </c>
    </row>
    <row r="198">
      <c r="A198">
        <f>INDEX(resultados!$A$2:$ZZ$855, 192, MATCH($B$1, resultados!$A$1:$ZZ$1, 0))</f>
        <v/>
      </c>
      <c r="B198">
        <f>INDEX(resultados!$A$2:$ZZ$855, 192, MATCH($B$2, resultados!$A$1:$ZZ$1, 0))</f>
        <v/>
      </c>
      <c r="C198">
        <f>INDEX(resultados!$A$2:$ZZ$855, 192, MATCH($B$3, resultados!$A$1:$ZZ$1, 0))</f>
        <v/>
      </c>
    </row>
    <row r="199">
      <c r="A199">
        <f>INDEX(resultados!$A$2:$ZZ$855, 193, MATCH($B$1, resultados!$A$1:$ZZ$1, 0))</f>
        <v/>
      </c>
      <c r="B199">
        <f>INDEX(resultados!$A$2:$ZZ$855, 193, MATCH($B$2, resultados!$A$1:$ZZ$1, 0))</f>
        <v/>
      </c>
      <c r="C199">
        <f>INDEX(resultados!$A$2:$ZZ$855, 193, MATCH($B$3, resultados!$A$1:$ZZ$1, 0))</f>
        <v/>
      </c>
    </row>
    <row r="200">
      <c r="A200">
        <f>INDEX(resultados!$A$2:$ZZ$855, 194, MATCH($B$1, resultados!$A$1:$ZZ$1, 0))</f>
        <v/>
      </c>
      <c r="B200">
        <f>INDEX(resultados!$A$2:$ZZ$855, 194, MATCH($B$2, resultados!$A$1:$ZZ$1, 0))</f>
        <v/>
      </c>
      <c r="C200">
        <f>INDEX(resultados!$A$2:$ZZ$855, 194, MATCH($B$3, resultados!$A$1:$ZZ$1, 0))</f>
        <v/>
      </c>
    </row>
    <row r="201">
      <c r="A201">
        <f>INDEX(resultados!$A$2:$ZZ$855, 195, MATCH($B$1, resultados!$A$1:$ZZ$1, 0))</f>
        <v/>
      </c>
      <c r="B201">
        <f>INDEX(resultados!$A$2:$ZZ$855, 195, MATCH($B$2, resultados!$A$1:$ZZ$1, 0))</f>
        <v/>
      </c>
      <c r="C201">
        <f>INDEX(resultados!$A$2:$ZZ$855, 195, MATCH($B$3, resultados!$A$1:$ZZ$1, 0))</f>
        <v/>
      </c>
    </row>
    <row r="202">
      <c r="A202">
        <f>INDEX(resultados!$A$2:$ZZ$855, 196, MATCH($B$1, resultados!$A$1:$ZZ$1, 0))</f>
        <v/>
      </c>
      <c r="B202">
        <f>INDEX(resultados!$A$2:$ZZ$855, 196, MATCH($B$2, resultados!$A$1:$ZZ$1, 0))</f>
        <v/>
      </c>
      <c r="C202">
        <f>INDEX(resultados!$A$2:$ZZ$855, 196, MATCH($B$3, resultados!$A$1:$ZZ$1, 0))</f>
        <v/>
      </c>
    </row>
    <row r="203">
      <c r="A203">
        <f>INDEX(resultados!$A$2:$ZZ$855, 197, MATCH($B$1, resultados!$A$1:$ZZ$1, 0))</f>
        <v/>
      </c>
      <c r="B203">
        <f>INDEX(resultados!$A$2:$ZZ$855, 197, MATCH($B$2, resultados!$A$1:$ZZ$1, 0))</f>
        <v/>
      </c>
      <c r="C203">
        <f>INDEX(resultados!$A$2:$ZZ$855, 197, MATCH($B$3, resultados!$A$1:$ZZ$1, 0))</f>
        <v/>
      </c>
    </row>
    <row r="204">
      <c r="A204">
        <f>INDEX(resultados!$A$2:$ZZ$855, 198, MATCH($B$1, resultados!$A$1:$ZZ$1, 0))</f>
        <v/>
      </c>
      <c r="B204">
        <f>INDEX(resultados!$A$2:$ZZ$855, 198, MATCH($B$2, resultados!$A$1:$ZZ$1, 0))</f>
        <v/>
      </c>
      <c r="C204">
        <f>INDEX(resultados!$A$2:$ZZ$855, 198, MATCH($B$3, resultados!$A$1:$ZZ$1, 0))</f>
        <v/>
      </c>
    </row>
    <row r="205">
      <c r="A205">
        <f>INDEX(resultados!$A$2:$ZZ$855, 199, MATCH($B$1, resultados!$A$1:$ZZ$1, 0))</f>
        <v/>
      </c>
      <c r="B205">
        <f>INDEX(resultados!$A$2:$ZZ$855, 199, MATCH($B$2, resultados!$A$1:$ZZ$1, 0))</f>
        <v/>
      </c>
      <c r="C205">
        <f>INDEX(resultados!$A$2:$ZZ$855, 199, MATCH($B$3, resultados!$A$1:$ZZ$1, 0))</f>
        <v/>
      </c>
    </row>
    <row r="206">
      <c r="A206">
        <f>INDEX(resultados!$A$2:$ZZ$855, 200, MATCH($B$1, resultados!$A$1:$ZZ$1, 0))</f>
        <v/>
      </c>
      <c r="B206">
        <f>INDEX(resultados!$A$2:$ZZ$855, 200, MATCH($B$2, resultados!$A$1:$ZZ$1, 0))</f>
        <v/>
      </c>
      <c r="C206">
        <f>INDEX(resultados!$A$2:$ZZ$855, 200, MATCH($B$3, resultados!$A$1:$ZZ$1, 0))</f>
        <v/>
      </c>
    </row>
    <row r="207">
      <c r="A207">
        <f>INDEX(resultados!$A$2:$ZZ$855, 201, MATCH($B$1, resultados!$A$1:$ZZ$1, 0))</f>
        <v/>
      </c>
      <c r="B207">
        <f>INDEX(resultados!$A$2:$ZZ$855, 201, MATCH($B$2, resultados!$A$1:$ZZ$1, 0))</f>
        <v/>
      </c>
      <c r="C207">
        <f>INDEX(resultados!$A$2:$ZZ$855, 201, MATCH($B$3, resultados!$A$1:$ZZ$1, 0))</f>
        <v/>
      </c>
    </row>
    <row r="208">
      <c r="A208">
        <f>INDEX(resultados!$A$2:$ZZ$855, 202, MATCH($B$1, resultados!$A$1:$ZZ$1, 0))</f>
        <v/>
      </c>
      <c r="B208">
        <f>INDEX(resultados!$A$2:$ZZ$855, 202, MATCH($B$2, resultados!$A$1:$ZZ$1, 0))</f>
        <v/>
      </c>
      <c r="C208">
        <f>INDEX(resultados!$A$2:$ZZ$855, 202, MATCH($B$3, resultados!$A$1:$ZZ$1, 0))</f>
        <v/>
      </c>
    </row>
    <row r="209">
      <c r="A209">
        <f>INDEX(resultados!$A$2:$ZZ$855, 203, MATCH($B$1, resultados!$A$1:$ZZ$1, 0))</f>
        <v/>
      </c>
      <c r="B209">
        <f>INDEX(resultados!$A$2:$ZZ$855, 203, MATCH($B$2, resultados!$A$1:$ZZ$1, 0))</f>
        <v/>
      </c>
      <c r="C209">
        <f>INDEX(resultados!$A$2:$ZZ$855, 203, MATCH($B$3, resultados!$A$1:$ZZ$1, 0))</f>
        <v/>
      </c>
    </row>
    <row r="210">
      <c r="A210">
        <f>INDEX(resultados!$A$2:$ZZ$855, 204, MATCH($B$1, resultados!$A$1:$ZZ$1, 0))</f>
        <v/>
      </c>
      <c r="B210">
        <f>INDEX(resultados!$A$2:$ZZ$855, 204, MATCH($B$2, resultados!$A$1:$ZZ$1, 0))</f>
        <v/>
      </c>
      <c r="C210">
        <f>INDEX(resultados!$A$2:$ZZ$855, 204, MATCH($B$3, resultados!$A$1:$ZZ$1, 0))</f>
        <v/>
      </c>
    </row>
    <row r="211">
      <c r="A211">
        <f>INDEX(resultados!$A$2:$ZZ$855, 205, MATCH($B$1, resultados!$A$1:$ZZ$1, 0))</f>
        <v/>
      </c>
      <c r="B211">
        <f>INDEX(resultados!$A$2:$ZZ$855, 205, MATCH($B$2, resultados!$A$1:$ZZ$1, 0))</f>
        <v/>
      </c>
      <c r="C211">
        <f>INDEX(resultados!$A$2:$ZZ$855, 205, MATCH($B$3, resultados!$A$1:$ZZ$1, 0))</f>
        <v/>
      </c>
    </row>
    <row r="212">
      <c r="A212">
        <f>INDEX(resultados!$A$2:$ZZ$855, 206, MATCH($B$1, resultados!$A$1:$ZZ$1, 0))</f>
        <v/>
      </c>
      <c r="B212">
        <f>INDEX(resultados!$A$2:$ZZ$855, 206, MATCH($B$2, resultados!$A$1:$ZZ$1, 0))</f>
        <v/>
      </c>
      <c r="C212">
        <f>INDEX(resultados!$A$2:$ZZ$855, 206, MATCH($B$3, resultados!$A$1:$ZZ$1, 0))</f>
        <v/>
      </c>
    </row>
    <row r="213">
      <c r="A213">
        <f>INDEX(resultados!$A$2:$ZZ$855, 207, MATCH($B$1, resultados!$A$1:$ZZ$1, 0))</f>
        <v/>
      </c>
      <c r="B213">
        <f>INDEX(resultados!$A$2:$ZZ$855, 207, MATCH($B$2, resultados!$A$1:$ZZ$1, 0))</f>
        <v/>
      </c>
      <c r="C213">
        <f>INDEX(resultados!$A$2:$ZZ$855, 207, MATCH($B$3, resultados!$A$1:$ZZ$1, 0))</f>
        <v/>
      </c>
    </row>
    <row r="214">
      <c r="A214">
        <f>INDEX(resultados!$A$2:$ZZ$855, 208, MATCH($B$1, resultados!$A$1:$ZZ$1, 0))</f>
        <v/>
      </c>
      <c r="B214">
        <f>INDEX(resultados!$A$2:$ZZ$855, 208, MATCH($B$2, resultados!$A$1:$ZZ$1, 0))</f>
        <v/>
      </c>
      <c r="C214">
        <f>INDEX(resultados!$A$2:$ZZ$855, 208, MATCH($B$3, resultados!$A$1:$ZZ$1, 0))</f>
        <v/>
      </c>
    </row>
    <row r="215">
      <c r="A215">
        <f>INDEX(resultados!$A$2:$ZZ$855, 209, MATCH($B$1, resultados!$A$1:$ZZ$1, 0))</f>
        <v/>
      </c>
      <c r="B215">
        <f>INDEX(resultados!$A$2:$ZZ$855, 209, MATCH($B$2, resultados!$A$1:$ZZ$1, 0))</f>
        <v/>
      </c>
      <c r="C215">
        <f>INDEX(resultados!$A$2:$ZZ$855, 209, MATCH($B$3, resultados!$A$1:$ZZ$1, 0))</f>
        <v/>
      </c>
    </row>
    <row r="216">
      <c r="A216">
        <f>INDEX(resultados!$A$2:$ZZ$855, 210, MATCH($B$1, resultados!$A$1:$ZZ$1, 0))</f>
        <v/>
      </c>
      <c r="B216">
        <f>INDEX(resultados!$A$2:$ZZ$855, 210, MATCH($B$2, resultados!$A$1:$ZZ$1, 0))</f>
        <v/>
      </c>
      <c r="C216">
        <f>INDEX(resultados!$A$2:$ZZ$855, 210, MATCH($B$3, resultados!$A$1:$ZZ$1, 0))</f>
        <v/>
      </c>
    </row>
    <row r="217">
      <c r="A217">
        <f>INDEX(resultados!$A$2:$ZZ$855, 211, MATCH($B$1, resultados!$A$1:$ZZ$1, 0))</f>
        <v/>
      </c>
      <c r="B217">
        <f>INDEX(resultados!$A$2:$ZZ$855, 211, MATCH($B$2, resultados!$A$1:$ZZ$1, 0))</f>
        <v/>
      </c>
      <c r="C217">
        <f>INDEX(resultados!$A$2:$ZZ$855, 211, MATCH($B$3, resultados!$A$1:$ZZ$1, 0))</f>
        <v/>
      </c>
    </row>
    <row r="218">
      <c r="A218">
        <f>INDEX(resultados!$A$2:$ZZ$855, 212, MATCH($B$1, resultados!$A$1:$ZZ$1, 0))</f>
        <v/>
      </c>
      <c r="B218">
        <f>INDEX(resultados!$A$2:$ZZ$855, 212, MATCH($B$2, resultados!$A$1:$ZZ$1, 0))</f>
        <v/>
      </c>
      <c r="C218">
        <f>INDEX(resultados!$A$2:$ZZ$855, 212, MATCH($B$3, resultados!$A$1:$ZZ$1, 0))</f>
        <v/>
      </c>
    </row>
    <row r="219">
      <c r="A219">
        <f>INDEX(resultados!$A$2:$ZZ$855, 213, MATCH($B$1, resultados!$A$1:$ZZ$1, 0))</f>
        <v/>
      </c>
      <c r="B219">
        <f>INDEX(resultados!$A$2:$ZZ$855, 213, MATCH($B$2, resultados!$A$1:$ZZ$1, 0))</f>
        <v/>
      </c>
      <c r="C219">
        <f>INDEX(resultados!$A$2:$ZZ$855, 213, MATCH($B$3, resultados!$A$1:$ZZ$1, 0))</f>
        <v/>
      </c>
    </row>
    <row r="220">
      <c r="A220">
        <f>INDEX(resultados!$A$2:$ZZ$855, 214, MATCH($B$1, resultados!$A$1:$ZZ$1, 0))</f>
        <v/>
      </c>
      <c r="B220">
        <f>INDEX(resultados!$A$2:$ZZ$855, 214, MATCH($B$2, resultados!$A$1:$ZZ$1, 0))</f>
        <v/>
      </c>
      <c r="C220">
        <f>INDEX(resultados!$A$2:$ZZ$855, 214, MATCH($B$3, resultados!$A$1:$ZZ$1, 0))</f>
        <v/>
      </c>
    </row>
    <row r="221">
      <c r="A221">
        <f>INDEX(resultados!$A$2:$ZZ$855, 215, MATCH($B$1, resultados!$A$1:$ZZ$1, 0))</f>
        <v/>
      </c>
      <c r="B221">
        <f>INDEX(resultados!$A$2:$ZZ$855, 215, MATCH($B$2, resultados!$A$1:$ZZ$1, 0))</f>
        <v/>
      </c>
      <c r="C221">
        <f>INDEX(resultados!$A$2:$ZZ$855, 215, MATCH($B$3, resultados!$A$1:$ZZ$1, 0))</f>
        <v/>
      </c>
    </row>
    <row r="222">
      <c r="A222">
        <f>INDEX(resultados!$A$2:$ZZ$855, 216, MATCH($B$1, resultados!$A$1:$ZZ$1, 0))</f>
        <v/>
      </c>
      <c r="B222">
        <f>INDEX(resultados!$A$2:$ZZ$855, 216, MATCH($B$2, resultados!$A$1:$ZZ$1, 0))</f>
        <v/>
      </c>
      <c r="C222">
        <f>INDEX(resultados!$A$2:$ZZ$855, 216, MATCH($B$3, resultados!$A$1:$ZZ$1, 0))</f>
        <v/>
      </c>
    </row>
    <row r="223">
      <c r="A223">
        <f>INDEX(resultados!$A$2:$ZZ$855, 217, MATCH($B$1, resultados!$A$1:$ZZ$1, 0))</f>
        <v/>
      </c>
      <c r="B223">
        <f>INDEX(resultados!$A$2:$ZZ$855, 217, MATCH($B$2, resultados!$A$1:$ZZ$1, 0))</f>
        <v/>
      </c>
      <c r="C223">
        <f>INDEX(resultados!$A$2:$ZZ$855, 217, MATCH($B$3, resultados!$A$1:$ZZ$1, 0))</f>
        <v/>
      </c>
    </row>
    <row r="224">
      <c r="A224">
        <f>INDEX(resultados!$A$2:$ZZ$855, 218, MATCH($B$1, resultados!$A$1:$ZZ$1, 0))</f>
        <v/>
      </c>
      <c r="B224">
        <f>INDEX(resultados!$A$2:$ZZ$855, 218, MATCH($B$2, resultados!$A$1:$ZZ$1, 0))</f>
        <v/>
      </c>
      <c r="C224">
        <f>INDEX(resultados!$A$2:$ZZ$855, 218, MATCH($B$3, resultados!$A$1:$ZZ$1, 0))</f>
        <v/>
      </c>
    </row>
    <row r="225">
      <c r="A225">
        <f>INDEX(resultados!$A$2:$ZZ$855, 219, MATCH($B$1, resultados!$A$1:$ZZ$1, 0))</f>
        <v/>
      </c>
      <c r="B225">
        <f>INDEX(resultados!$A$2:$ZZ$855, 219, MATCH($B$2, resultados!$A$1:$ZZ$1, 0))</f>
        <v/>
      </c>
      <c r="C225">
        <f>INDEX(resultados!$A$2:$ZZ$855, 219, MATCH($B$3, resultados!$A$1:$ZZ$1, 0))</f>
        <v/>
      </c>
    </row>
    <row r="226">
      <c r="A226">
        <f>INDEX(resultados!$A$2:$ZZ$855, 220, MATCH($B$1, resultados!$A$1:$ZZ$1, 0))</f>
        <v/>
      </c>
      <c r="B226">
        <f>INDEX(resultados!$A$2:$ZZ$855, 220, MATCH($B$2, resultados!$A$1:$ZZ$1, 0))</f>
        <v/>
      </c>
      <c r="C226">
        <f>INDEX(resultados!$A$2:$ZZ$855, 220, MATCH($B$3, resultados!$A$1:$ZZ$1, 0))</f>
        <v/>
      </c>
    </row>
    <row r="227">
      <c r="A227">
        <f>INDEX(resultados!$A$2:$ZZ$855, 221, MATCH($B$1, resultados!$A$1:$ZZ$1, 0))</f>
        <v/>
      </c>
      <c r="B227">
        <f>INDEX(resultados!$A$2:$ZZ$855, 221, MATCH($B$2, resultados!$A$1:$ZZ$1, 0))</f>
        <v/>
      </c>
      <c r="C227">
        <f>INDEX(resultados!$A$2:$ZZ$855, 221, MATCH($B$3, resultados!$A$1:$ZZ$1, 0))</f>
        <v/>
      </c>
    </row>
    <row r="228">
      <c r="A228">
        <f>INDEX(resultados!$A$2:$ZZ$855, 222, MATCH($B$1, resultados!$A$1:$ZZ$1, 0))</f>
        <v/>
      </c>
      <c r="B228">
        <f>INDEX(resultados!$A$2:$ZZ$855, 222, MATCH($B$2, resultados!$A$1:$ZZ$1, 0))</f>
        <v/>
      </c>
      <c r="C228">
        <f>INDEX(resultados!$A$2:$ZZ$855, 222, MATCH($B$3, resultados!$A$1:$ZZ$1, 0))</f>
        <v/>
      </c>
    </row>
    <row r="229">
      <c r="A229">
        <f>INDEX(resultados!$A$2:$ZZ$855, 223, MATCH($B$1, resultados!$A$1:$ZZ$1, 0))</f>
        <v/>
      </c>
      <c r="B229">
        <f>INDEX(resultados!$A$2:$ZZ$855, 223, MATCH($B$2, resultados!$A$1:$ZZ$1, 0))</f>
        <v/>
      </c>
      <c r="C229">
        <f>INDEX(resultados!$A$2:$ZZ$855, 223, MATCH($B$3, resultados!$A$1:$ZZ$1, 0))</f>
        <v/>
      </c>
    </row>
    <row r="230">
      <c r="A230">
        <f>INDEX(resultados!$A$2:$ZZ$855, 224, MATCH($B$1, resultados!$A$1:$ZZ$1, 0))</f>
        <v/>
      </c>
      <c r="B230">
        <f>INDEX(resultados!$A$2:$ZZ$855, 224, MATCH($B$2, resultados!$A$1:$ZZ$1, 0))</f>
        <v/>
      </c>
      <c r="C230">
        <f>INDEX(resultados!$A$2:$ZZ$855, 224, MATCH($B$3, resultados!$A$1:$ZZ$1, 0))</f>
        <v/>
      </c>
    </row>
    <row r="231">
      <c r="A231">
        <f>INDEX(resultados!$A$2:$ZZ$855, 225, MATCH($B$1, resultados!$A$1:$ZZ$1, 0))</f>
        <v/>
      </c>
      <c r="B231">
        <f>INDEX(resultados!$A$2:$ZZ$855, 225, MATCH($B$2, resultados!$A$1:$ZZ$1, 0))</f>
        <v/>
      </c>
      <c r="C231">
        <f>INDEX(resultados!$A$2:$ZZ$855, 225, MATCH($B$3, resultados!$A$1:$ZZ$1, 0))</f>
        <v/>
      </c>
    </row>
    <row r="232">
      <c r="A232">
        <f>INDEX(resultados!$A$2:$ZZ$855, 226, MATCH($B$1, resultados!$A$1:$ZZ$1, 0))</f>
        <v/>
      </c>
      <c r="B232">
        <f>INDEX(resultados!$A$2:$ZZ$855, 226, MATCH($B$2, resultados!$A$1:$ZZ$1, 0))</f>
        <v/>
      </c>
      <c r="C232">
        <f>INDEX(resultados!$A$2:$ZZ$855, 226, MATCH($B$3, resultados!$A$1:$ZZ$1, 0))</f>
        <v/>
      </c>
    </row>
    <row r="233">
      <c r="A233">
        <f>INDEX(resultados!$A$2:$ZZ$855, 227, MATCH($B$1, resultados!$A$1:$ZZ$1, 0))</f>
        <v/>
      </c>
      <c r="B233">
        <f>INDEX(resultados!$A$2:$ZZ$855, 227, MATCH($B$2, resultados!$A$1:$ZZ$1, 0))</f>
        <v/>
      </c>
      <c r="C233">
        <f>INDEX(resultados!$A$2:$ZZ$855, 227, MATCH($B$3, resultados!$A$1:$ZZ$1, 0))</f>
        <v/>
      </c>
    </row>
    <row r="234">
      <c r="A234">
        <f>INDEX(resultados!$A$2:$ZZ$855, 228, MATCH($B$1, resultados!$A$1:$ZZ$1, 0))</f>
        <v/>
      </c>
      <c r="B234">
        <f>INDEX(resultados!$A$2:$ZZ$855, 228, MATCH($B$2, resultados!$A$1:$ZZ$1, 0))</f>
        <v/>
      </c>
      <c r="C234">
        <f>INDEX(resultados!$A$2:$ZZ$855, 228, MATCH($B$3, resultados!$A$1:$ZZ$1, 0))</f>
        <v/>
      </c>
    </row>
    <row r="235">
      <c r="A235">
        <f>INDEX(resultados!$A$2:$ZZ$855, 229, MATCH($B$1, resultados!$A$1:$ZZ$1, 0))</f>
        <v/>
      </c>
      <c r="B235">
        <f>INDEX(resultados!$A$2:$ZZ$855, 229, MATCH($B$2, resultados!$A$1:$ZZ$1, 0))</f>
        <v/>
      </c>
      <c r="C235">
        <f>INDEX(resultados!$A$2:$ZZ$855, 229, MATCH($B$3, resultados!$A$1:$ZZ$1, 0))</f>
        <v/>
      </c>
    </row>
    <row r="236">
      <c r="A236">
        <f>INDEX(resultados!$A$2:$ZZ$855, 230, MATCH($B$1, resultados!$A$1:$ZZ$1, 0))</f>
        <v/>
      </c>
      <c r="B236">
        <f>INDEX(resultados!$A$2:$ZZ$855, 230, MATCH($B$2, resultados!$A$1:$ZZ$1, 0))</f>
        <v/>
      </c>
      <c r="C236">
        <f>INDEX(resultados!$A$2:$ZZ$855, 230, MATCH($B$3, resultados!$A$1:$ZZ$1, 0))</f>
        <v/>
      </c>
    </row>
    <row r="237">
      <c r="A237">
        <f>INDEX(resultados!$A$2:$ZZ$855, 231, MATCH($B$1, resultados!$A$1:$ZZ$1, 0))</f>
        <v/>
      </c>
      <c r="B237">
        <f>INDEX(resultados!$A$2:$ZZ$855, 231, MATCH($B$2, resultados!$A$1:$ZZ$1, 0))</f>
        <v/>
      </c>
      <c r="C237">
        <f>INDEX(resultados!$A$2:$ZZ$855, 231, MATCH($B$3, resultados!$A$1:$ZZ$1, 0))</f>
        <v/>
      </c>
    </row>
    <row r="238">
      <c r="A238">
        <f>INDEX(resultados!$A$2:$ZZ$855, 232, MATCH($B$1, resultados!$A$1:$ZZ$1, 0))</f>
        <v/>
      </c>
      <c r="B238">
        <f>INDEX(resultados!$A$2:$ZZ$855, 232, MATCH($B$2, resultados!$A$1:$ZZ$1, 0))</f>
        <v/>
      </c>
      <c r="C238">
        <f>INDEX(resultados!$A$2:$ZZ$855, 232, MATCH($B$3, resultados!$A$1:$ZZ$1, 0))</f>
        <v/>
      </c>
    </row>
    <row r="239">
      <c r="A239">
        <f>INDEX(resultados!$A$2:$ZZ$855, 233, MATCH($B$1, resultados!$A$1:$ZZ$1, 0))</f>
        <v/>
      </c>
      <c r="B239">
        <f>INDEX(resultados!$A$2:$ZZ$855, 233, MATCH($B$2, resultados!$A$1:$ZZ$1, 0))</f>
        <v/>
      </c>
      <c r="C239">
        <f>INDEX(resultados!$A$2:$ZZ$855, 233, MATCH($B$3, resultados!$A$1:$ZZ$1, 0))</f>
        <v/>
      </c>
    </row>
    <row r="240">
      <c r="A240">
        <f>INDEX(resultados!$A$2:$ZZ$855, 234, MATCH($B$1, resultados!$A$1:$ZZ$1, 0))</f>
        <v/>
      </c>
      <c r="B240">
        <f>INDEX(resultados!$A$2:$ZZ$855, 234, MATCH($B$2, resultados!$A$1:$ZZ$1, 0))</f>
        <v/>
      </c>
      <c r="C240">
        <f>INDEX(resultados!$A$2:$ZZ$855, 234, MATCH($B$3, resultados!$A$1:$ZZ$1, 0))</f>
        <v/>
      </c>
    </row>
    <row r="241">
      <c r="A241">
        <f>INDEX(resultados!$A$2:$ZZ$855, 235, MATCH($B$1, resultados!$A$1:$ZZ$1, 0))</f>
        <v/>
      </c>
      <c r="B241">
        <f>INDEX(resultados!$A$2:$ZZ$855, 235, MATCH($B$2, resultados!$A$1:$ZZ$1, 0))</f>
        <v/>
      </c>
      <c r="C241">
        <f>INDEX(resultados!$A$2:$ZZ$855, 235, MATCH($B$3, resultados!$A$1:$ZZ$1, 0))</f>
        <v/>
      </c>
    </row>
    <row r="242">
      <c r="A242">
        <f>INDEX(resultados!$A$2:$ZZ$855, 236, MATCH($B$1, resultados!$A$1:$ZZ$1, 0))</f>
        <v/>
      </c>
      <c r="B242">
        <f>INDEX(resultados!$A$2:$ZZ$855, 236, MATCH($B$2, resultados!$A$1:$ZZ$1, 0))</f>
        <v/>
      </c>
      <c r="C242">
        <f>INDEX(resultados!$A$2:$ZZ$855, 236, MATCH($B$3, resultados!$A$1:$ZZ$1, 0))</f>
        <v/>
      </c>
    </row>
    <row r="243">
      <c r="A243">
        <f>INDEX(resultados!$A$2:$ZZ$855, 237, MATCH($B$1, resultados!$A$1:$ZZ$1, 0))</f>
        <v/>
      </c>
      <c r="B243">
        <f>INDEX(resultados!$A$2:$ZZ$855, 237, MATCH($B$2, resultados!$A$1:$ZZ$1, 0))</f>
        <v/>
      </c>
      <c r="C243">
        <f>INDEX(resultados!$A$2:$ZZ$855, 237, MATCH($B$3, resultados!$A$1:$ZZ$1, 0))</f>
        <v/>
      </c>
    </row>
    <row r="244">
      <c r="A244">
        <f>INDEX(resultados!$A$2:$ZZ$855, 238, MATCH($B$1, resultados!$A$1:$ZZ$1, 0))</f>
        <v/>
      </c>
      <c r="B244">
        <f>INDEX(resultados!$A$2:$ZZ$855, 238, MATCH($B$2, resultados!$A$1:$ZZ$1, 0))</f>
        <v/>
      </c>
      <c r="C244">
        <f>INDEX(resultados!$A$2:$ZZ$855, 238, MATCH($B$3, resultados!$A$1:$ZZ$1, 0))</f>
        <v/>
      </c>
    </row>
    <row r="245">
      <c r="A245">
        <f>INDEX(resultados!$A$2:$ZZ$855, 239, MATCH($B$1, resultados!$A$1:$ZZ$1, 0))</f>
        <v/>
      </c>
      <c r="B245">
        <f>INDEX(resultados!$A$2:$ZZ$855, 239, MATCH($B$2, resultados!$A$1:$ZZ$1, 0))</f>
        <v/>
      </c>
      <c r="C245">
        <f>INDEX(resultados!$A$2:$ZZ$855, 239, MATCH($B$3, resultados!$A$1:$ZZ$1, 0))</f>
        <v/>
      </c>
    </row>
    <row r="246">
      <c r="A246">
        <f>INDEX(resultados!$A$2:$ZZ$855, 240, MATCH($B$1, resultados!$A$1:$ZZ$1, 0))</f>
        <v/>
      </c>
      <c r="B246">
        <f>INDEX(resultados!$A$2:$ZZ$855, 240, MATCH($B$2, resultados!$A$1:$ZZ$1, 0))</f>
        <v/>
      </c>
      <c r="C246">
        <f>INDEX(resultados!$A$2:$ZZ$855, 240, MATCH($B$3, resultados!$A$1:$ZZ$1, 0))</f>
        <v/>
      </c>
    </row>
    <row r="247">
      <c r="A247">
        <f>INDEX(resultados!$A$2:$ZZ$855, 241, MATCH($B$1, resultados!$A$1:$ZZ$1, 0))</f>
        <v/>
      </c>
      <c r="B247">
        <f>INDEX(resultados!$A$2:$ZZ$855, 241, MATCH($B$2, resultados!$A$1:$ZZ$1, 0))</f>
        <v/>
      </c>
      <c r="C247">
        <f>INDEX(resultados!$A$2:$ZZ$855, 241, MATCH($B$3, resultados!$A$1:$ZZ$1, 0))</f>
        <v/>
      </c>
    </row>
    <row r="248">
      <c r="A248">
        <f>INDEX(resultados!$A$2:$ZZ$855, 242, MATCH($B$1, resultados!$A$1:$ZZ$1, 0))</f>
        <v/>
      </c>
      <c r="B248">
        <f>INDEX(resultados!$A$2:$ZZ$855, 242, MATCH($B$2, resultados!$A$1:$ZZ$1, 0))</f>
        <v/>
      </c>
      <c r="C248">
        <f>INDEX(resultados!$A$2:$ZZ$855, 242, MATCH($B$3, resultados!$A$1:$ZZ$1, 0))</f>
        <v/>
      </c>
    </row>
    <row r="249">
      <c r="A249">
        <f>INDEX(resultados!$A$2:$ZZ$855, 243, MATCH($B$1, resultados!$A$1:$ZZ$1, 0))</f>
        <v/>
      </c>
      <c r="B249">
        <f>INDEX(resultados!$A$2:$ZZ$855, 243, MATCH($B$2, resultados!$A$1:$ZZ$1, 0))</f>
        <v/>
      </c>
      <c r="C249">
        <f>INDEX(resultados!$A$2:$ZZ$855, 243, MATCH($B$3, resultados!$A$1:$ZZ$1, 0))</f>
        <v/>
      </c>
    </row>
    <row r="250">
      <c r="A250">
        <f>INDEX(resultados!$A$2:$ZZ$855, 244, MATCH($B$1, resultados!$A$1:$ZZ$1, 0))</f>
        <v/>
      </c>
      <c r="B250">
        <f>INDEX(resultados!$A$2:$ZZ$855, 244, MATCH($B$2, resultados!$A$1:$ZZ$1, 0))</f>
        <v/>
      </c>
      <c r="C250">
        <f>INDEX(resultados!$A$2:$ZZ$855, 244, MATCH($B$3, resultados!$A$1:$ZZ$1, 0))</f>
        <v/>
      </c>
    </row>
    <row r="251">
      <c r="A251">
        <f>INDEX(resultados!$A$2:$ZZ$855, 245, MATCH($B$1, resultados!$A$1:$ZZ$1, 0))</f>
        <v/>
      </c>
      <c r="B251">
        <f>INDEX(resultados!$A$2:$ZZ$855, 245, MATCH($B$2, resultados!$A$1:$ZZ$1, 0))</f>
        <v/>
      </c>
      <c r="C251">
        <f>INDEX(resultados!$A$2:$ZZ$855, 245, MATCH($B$3, resultados!$A$1:$ZZ$1, 0))</f>
        <v/>
      </c>
    </row>
    <row r="252">
      <c r="A252">
        <f>INDEX(resultados!$A$2:$ZZ$855, 246, MATCH($B$1, resultados!$A$1:$ZZ$1, 0))</f>
        <v/>
      </c>
      <c r="B252">
        <f>INDEX(resultados!$A$2:$ZZ$855, 246, MATCH($B$2, resultados!$A$1:$ZZ$1, 0))</f>
        <v/>
      </c>
      <c r="C252">
        <f>INDEX(resultados!$A$2:$ZZ$855, 246, MATCH($B$3, resultados!$A$1:$ZZ$1, 0))</f>
        <v/>
      </c>
    </row>
    <row r="253">
      <c r="A253">
        <f>INDEX(resultados!$A$2:$ZZ$855, 247, MATCH($B$1, resultados!$A$1:$ZZ$1, 0))</f>
        <v/>
      </c>
      <c r="B253">
        <f>INDEX(resultados!$A$2:$ZZ$855, 247, MATCH($B$2, resultados!$A$1:$ZZ$1, 0))</f>
        <v/>
      </c>
      <c r="C253">
        <f>INDEX(resultados!$A$2:$ZZ$855, 247, MATCH($B$3, resultados!$A$1:$ZZ$1, 0))</f>
        <v/>
      </c>
    </row>
    <row r="254">
      <c r="A254">
        <f>INDEX(resultados!$A$2:$ZZ$855, 248, MATCH($B$1, resultados!$A$1:$ZZ$1, 0))</f>
        <v/>
      </c>
      <c r="B254">
        <f>INDEX(resultados!$A$2:$ZZ$855, 248, MATCH($B$2, resultados!$A$1:$ZZ$1, 0))</f>
        <v/>
      </c>
      <c r="C254">
        <f>INDEX(resultados!$A$2:$ZZ$855, 248, MATCH($B$3, resultados!$A$1:$ZZ$1, 0))</f>
        <v/>
      </c>
    </row>
    <row r="255">
      <c r="A255">
        <f>INDEX(resultados!$A$2:$ZZ$855, 249, MATCH($B$1, resultados!$A$1:$ZZ$1, 0))</f>
        <v/>
      </c>
      <c r="B255">
        <f>INDEX(resultados!$A$2:$ZZ$855, 249, MATCH($B$2, resultados!$A$1:$ZZ$1, 0))</f>
        <v/>
      </c>
      <c r="C255">
        <f>INDEX(resultados!$A$2:$ZZ$855, 249, MATCH($B$3, resultados!$A$1:$ZZ$1, 0))</f>
        <v/>
      </c>
    </row>
    <row r="256">
      <c r="A256">
        <f>INDEX(resultados!$A$2:$ZZ$855, 250, MATCH($B$1, resultados!$A$1:$ZZ$1, 0))</f>
        <v/>
      </c>
      <c r="B256">
        <f>INDEX(resultados!$A$2:$ZZ$855, 250, MATCH($B$2, resultados!$A$1:$ZZ$1, 0))</f>
        <v/>
      </c>
      <c r="C256">
        <f>INDEX(resultados!$A$2:$ZZ$855, 250, MATCH($B$3, resultados!$A$1:$ZZ$1, 0))</f>
        <v/>
      </c>
    </row>
    <row r="257">
      <c r="A257">
        <f>INDEX(resultados!$A$2:$ZZ$855, 251, MATCH($B$1, resultados!$A$1:$ZZ$1, 0))</f>
        <v/>
      </c>
      <c r="B257">
        <f>INDEX(resultados!$A$2:$ZZ$855, 251, MATCH($B$2, resultados!$A$1:$ZZ$1, 0))</f>
        <v/>
      </c>
      <c r="C257">
        <f>INDEX(resultados!$A$2:$ZZ$855, 251, MATCH($B$3, resultados!$A$1:$ZZ$1, 0))</f>
        <v/>
      </c>
    </row>
    <row r="258">
      <c r="A258">
        <f>INDEX(resultados!$A$2:$ZZ$855, 252, MATCH($B$1, resultados!$A$1:$ZZ$1, 0))</f>
        <v/>
      </c>
      <c r="B258">
        <f>INDEX(resultados!$A$2:$ZZ$855, 252, MATCH($B$2, resultados!$A$1:$ZZ$1, 0))</f>
        <v/>
      </c>
      <c r="C258">
        <f>INDEX(resultados!$A$2:$ZZ$855, 252, MATCH($B$3, resultados!$A$1:$ZZ$1, 0))</f>
        <v/>
      </c>
    </row>
    <row r="259">
      <c r="A259">
        <f>INDEX(resultados!$A$2:$ZZ$855, 253, MATCH($B$1, resultados!$A$1:$ZZ$1, 0))</f>
        <v/>
      </c>
      <c r="B259">
        <f>INDEX(resultados!$A$2:$ZZ$855, 253, MATCH($B$2, resultados!$A$1:$ZZ$1, 0))</f>
        <v/>
      </c>
      <c r="C259">
        <f>INDEX(resultados!$A$2:$ZZ$855, 253, MATCH($B$3, resultados!$A$1:$ZZ$1, 0))</f>
        <v/>
      </c>
    </row>
    <row r="260">
      <c r="A260">
        <f>INDEX(resultados!$A$2:$ZZ$855, 254, MATCH($B$1, resultados!$A$1:$ZZ$1, 0))</f>
        <v/>
      </c>
      <c r="B260">
        <f>INDEX(resultados!$A$2:$ZZ$855, 254, MATCH($B$2, resultados!$A$1:$ZZ$1, 0))</f>
        <v/>
      </c>
      <c r="C260">
        <f>INDEX(resultados!$A$2:$ZZ$855, 254, MATCH($B$3, resultados!$A$1:$ZZ$1, 0))</f>
        <v/>
      </c>
    </row>
    <row r="261">
      <c r="A261">
        <f>INDEX(resultados!$A$2:$ZZ$855, 255, MATCH($B$1, resultados!$A$1:$ZZ$1, 0))</f>
        <v/>
      </c>
      <c r="B261">
        <f>INDEX(resultados!$A$2:$ZZ$855, 255, MATCH($B$2, resultados!$A$1:$ZZ$1, 0))</f>
        <v/>
      </c>
      <c r="C261">
        <f>INDEX(resultados!$A$2:$ZZ$855, 255, MATCH($B$3, resultados!$A$1:$ZZ$1, 0))</f>
        <v/>
      </c>
    </row>
    <row r="262">
      <c r="A262">
        <f>INDEX(resultados!$A$2:$ZZ$855, 256, MATCH($B$1, resultados!$A$1:$ZZ$1, 0))</f>
        <v/>
      </c>
      <c r="B262">
        <f>INDEX(resultados!$A$2:$ZZ$855, 256, MATCH($B$2, resultados!$A$1:$ZZ$1, 0))</f>
        <v/>
      </c>
      <c r="C262">
        <f>INDEX(resultados!$A$2:$ZZ$855, 256, MATCH($B$3, resultados!$A$1:$ZZ$1, 0))</f>
        <v/>
      </c>
    </row>
    <row r="263">
      <c r="A263">
        <f>INDEX(resultados!$A$2:$ZZ$855, 257, MATCH($B$1, resultados!$A$1:$ZZ$1, 0))</f>
        <v/>
      </c>
      <c r="B263">
        <f>INDEX(resultados!$A$2:$ZZ$855, 257, MATCH($B$2, resultados!$A$1:$ZZ$1, 0))</f>
        <v/>
      </c>
      <c r="C263">
        <f>INDEX(resultados!$A$2:$ZZ$855, 257, MATCH($B$3, resultados!$A$1:$ZZ$1, 0))</f>
        <v/>
      </c>
    </row>
    <row r="264">
      <c r="A264">
        <f>INDEX(resultados!$A$2:$ZZ$855, 258, MATCH($B$1, resultados!$A$1:$ZZ$1, 0))</f>
        <v/>
      </c>
      <c r="B264">
        <f>INDEX(resultados!$A$2:$ZZ$855, 258, MATCH($B$2, resultados!$A$1:$ZZ$1, 0))</f>
        <v/>
      </c>
      <c r="C264">
        <f>INDEX(resultados!$A$2:$ZZ$855, 258, MATCH($B$3, resultados!$A$1:$ZZ$1, 0))</f>
        <v/>
      </c>
    </row>
    <row r="265">
      <c r="A265">
        <f>INDEX(resultados!$A$2:$ZZ$855, 259, MATCH($B$1, resultados!$A$1:$ZZ$1, 0))</f>
        <v/>
      </c>
      <c r="B265">
        <f>INDEX(resultados!$A$2:$ZZ$855, 259, MATCH($B$2, resultados!$A$1:$ZZ$1, 0))</f>
        <v/>
      </c>
      <c r="C265">
        <f>INDEX(resultados!$A$2:$ZZ$855, 259, MATCH($B$3, resultados!$A$1:$ZZ$1, 0))</f>
        <v/>
      </c>
    </row>
    <row r="266">
      <c r="A266">
        <f>INDEX(resultados!$A$2:$ZZ$855, 260, MATCH($B$1, resultados!$A$1:$ZZ$1, 0))</f>
        <v/>
      </c>
      <c r="B266">
        <f>INDEX(resultados!$A$2:$ZZ$855, 260, MATCH($B$2, resultados!$A$1:$ZZ$1, 0))</f>
        <v/>
      </c>
      <c r="C266">
        <f>INDEX(resultados!$A$2:$ZZ$855, 260, MATCH($B$3, resultados!$A$1:$ZZ$1, 0))</f>
        <v/>
      </c>
    </row>
    <row r="267">
      <c r="A267">
        <f>INDEX(resultados!$A$2:$ZZ$855, 261, MATCH($B$1, resultados!$A$1:$ZZ$1, 0))</f>
        <v/>
      </c>
      <c r="B267">
        <f>INDEX(resultados!$A$2:$ZZ$855, 261, MATCH($B$2, resultados!$A$1:$ZZ$1, 0))</f>
        <v/>
      </c>
      <c r="C267">
        <f>INDEX(resultados!$A$2:$ZZ$855, 261, MATCH($B$3, resultados!$A$1:$ZZ$1, 0))</f>
        <v/>
      </c>
    </row>
    <row r="268">
      <c r="A268">
        <f>INDEX(resultados!$A$2:$ZZ$855, 262, MATCH($B$1, resultados!$A$1:$ZZ$1, 0))</f>
        <v/>
      </c>
      <c r="B268">
        <f>INDEX(resultados!$A$2:$ZZ$855, 262, MATCH($B$2, resultados!$A$1:$ZZ$1, 0))</f>
        <v/>
      </c>
      <c r="C268">
        <f>INDEX(resultados!$A$2:$ZZ$855, 262, MATCH($B$3, resultados!$A$1:$ZZ$1, 0))</f>
        <v/>
      </c>
    </row>
    <row r="269">
      <c r="A269">
        <f>INDEX(resultados!$A$2:$ZZ$855, 263, MATCH($B$1, resultados!$A$1:$ZZ$1, 0))</f>
        <v/>
      </c>
      <c r="B269">
        <f>INDEX(resultados!$A$2:$ZZ$855, 263, MATCH($B$2, resultados!$A$1:$ZZ$1, 0))</f>
        <v/>
      </c>
      <c r="C269">
        <f>INDEX(resultados!$A$2:$ZZ$855, 263, MATCH($B$3, resultados!$A$1:$ZZ$1, 0))</f>
        <v/>
      </c>
    </row>
    <row r="270">
      <c r="A270">
        <f>INDEX(resultados!$A$2:$ZZ$855, 264, MATCH($B$1, resultados!$A$1:$ZZ$1, 0))</f>
        <v/>
      </c>
      <c r="B270">
        <f>INDEX(resultados!$A$2:$ZZ$855, 264, MATCH($B$2, resultados!$A$1:$ZZ$1, 0))</f>
        <v/>
      </c>
      <c r="C270">
        <f>INDEX(resultados!$A$2:$ZZ$855, 264, MATCH($B$3, resultados!$A$1:$ZZ$1, 0))</f>
        <v/>
      </c>
    </row>
    <row r="271">
      <c r="A271">
        <f>INDEX(resultados!$A$2:$ZZ$855, 265, MATCH($B$1, resultados!$A$1:$ZZ$1, 0))</f>
        <v/>
      </c>
      <c r="B271">
        <f>INDEX(resultados!$A$2:$ZZ$855, 265, MATCH($B$2, resultados!$A$1:$ZZ$1, 0))</f>
        <v/>
      </c>
      <c r="C271">
        <f>INDEX(resultados!$A$2:$ZZ$855, 265, MATCH($B$3, resultados!$A$1:$ZZ$1, 0))</f>
        <v/>
      </c>
    </row>
    <row r="272">
      <c r="A272">
        <f>INDEX(resultados!$A$2:$ZZ$855, 266, MATCH($B$1, resultados!$A$1:$ZZ$1, 0))</f>
        <v/>
      </c>
      <c r="B272">
        <f>INDEX(resultados!$A$2:$ZZ$855, 266, MATCH($B$2, resultados!$A$1:$ZZ$1, 0))</f>
        <v/>
      </c>
      <c r="C272">
        <f>INDEX(resultados!$A$2:$ZZ$855, 266, MATCH($B$3, resultados!$A$1:$ZZ$1, 0))</f>
        <v/>
      </c>
    </row>
    <row r="273">
      <c r="A273">
        <f>INDEX(resultados!$A$2:$ZZ$855, 267, MATCH($B$1, resultados!$A$1:$ZZ$1, 0))</f>
        <v/>
      </c>
      <c r="B273">
        <f>INDEX(resultados!$A$2:$ZZ$855, 267, MATCH($B$2, resultados!$A$1:$ZZ$1, 0))</f>
        <v/>
      </c>
      <c r="C273">
        <f>INDEX(resultados!$A$2:$ZZ$855, 267, MATCH($B$3, resultados!$A$1:$ZZ$1, 0))</f>
        <v/>
      </c>
    </row>
    <row r="274">
      <c r="A274">
        <f>INDEX(resultados!$A$2:$ZZ$855, 268, MATCH($B$1, resultados!$A$1:$ZZ$1, 0))</f>
        <v/>
      </c>
      <c r="B274">
        <f>INDEX(resultados!$A$2:$ZZ$855, 268, MATCH($B$2, resultados!$A$1:$ZZ$1, 0))</f>
        <v/>
      </c>
      <c r="C274">
        <f>INDEX(resultados!$A$2:$ZZ$855, 268, MATCH($B$3, resultados!$A$1:$ZZ$1, 0))</f>
        <v/>
      </c>
    </row>
    <row r="275">
      <c r="A275">
        <f>INDEX(resultados!$A$2:$ZZ$855, 269, MATCH($B$1, resultados!$A$1:$ZZ$1, 0))</f>
        <v/>
      </c>
      <c r="B275">
        <f>INDEX(resultados!$A$2:$ZZ$855, 269, MATCH($B$2, resultados!$A$1:$ZZ$1, 0))</f>
        <v/>
      </c>
      <c r="C275">
        <f>INDEX(resultados!$A$2:$ZZ$855, 269, MATCH($B$3, resultados!$A$1:$ZZ$1, 0))</f>
        <v/>
      </c>
    </row>
    <row r="276">
      <c r="A276">
        <f>INDEX(resultados!$A$2:$ZZ$855, 270, MATCH($B$1, resultados!$A$1:$ZZ$1, 0))</f>
        <v/>
      </c>
      <c r="B276">
        <f>INDEX(resultados!$A$2:$ZZ$855, 270, MATCH($B$2, resultados!$A$1:$ZZ$1, 0))</f>
        <v/>
      </c>
      <c r="C276">
        <f>INDEX(resultados!$A$2:$ZZ$855, 270, MATCH($B$3, resultados!$A$1:$ZZ$1, 0))</f>
        <v/>
      </c>
    </row>
    <row r="277">
      <c r="A277">
        <f>INDEX(resultados!$A$2:$ZZ$855, 271, MATCH($B$1, resultados!$A$1:$ZZ$1, 0))</f>
        <v/>
      </c>
      <c r="B277">
        <f>INDEX(resultados!$A$2:$ZZ$855, 271, MATCH($B$2, resultados!$A$1:$ZZ$1, 0))</f>
        <v/>
      </c>
      <c r="C277">
        <f>INDEX(resultados!$A$2:$ZZ$855, 271, MATCH($B$3, resultados!$A$1:$ZZ$1, 0))</f>
        <v/>
      </c>
    </row>
    <row r="278">
      <c r="A278">
        <f>INDEX(resultados!$A$2:$ZZ$855, 272, MATCH($B$1, resultados!$A$1:$ZZ$1, 0))</f>
        <v/>
      </c>
      <c r="B278">
        <f>INDEX(resultados!$A$2:$ZZ$855, 272, MATCH($B$2, resultados!$A$1:$ZZ$1, 0))</f>
        <v/>
      </c>
      <c r="C278">
        <f>INDEX(resultados!$A$2:$ZZ$855, 272, MATCH($B$3, resultados!$A$1:$ZZ$1, 0))</f>
        <v/>
      </c>
    </row>
    <row r="279">
      <c r="A279">
        <f>INDEX(resultados!$A$2:$ZZ$855, 273, MATCH($B$1, resultados!$A$1:$ZZ$1, 0))</f>
        <v/>
      </c>
      <c r="B279">
        <f>INDEX(resultados!$A$2:$ZZ$855, 273, MATCH($B$2, resultados!$A$1:$ZZ$1, 0))</f>
        <v/>
      </c>
      <c r="C279">
        <f>INDEX(resultados!$A$2:$ZZ$855, 273, MATCH($B$3, resultados!$A$1:$ZZ$1, 0))</f>
        <v/>
      </c>
    </row>
    <row r="280">
      <c r="A280">
        <f>INDEX(resultados!$A$2:$ZZ$855, 274, MATCH($B$1, resultados!$A$1:$ZZ$1, 0))</f>
        <v/>
      </c>
      <c r="B280">
        <f>INDEX(resultados!$A$2:$ZZ$855, 274, MATCH($B$2, resultados!$A$1:$ZZ$1, 0))</f>
        <v/>
      </c>
      <c r="C280">
        <f>INDEX(resultados!$A$2:$ZZ$855, 274, MATCH($B$3, resultados!$A$1:$ZZ$1, 0))</f>
        <v/>
      </c>
    </row>
    <row r="281">
      <c r="A281">
        <f>INDEX(resultados!$A$2:$ZZ$855, 275, MATCH($B$1, resultados!$A$1:$ZZ$1, 0))</f>
        <v/>
      </c>
      <c r="B281">
        <f>INDEX(resultados!$A$2:$ZZ$855, 275, MATCH($B$2, resultados!$A$1:$ZZ$1, 0))</f>
        <v/>
      </c>
      <c r="C281">
        <f>INDEX(resultados!$A$2:$ZZ$855, 275, MATCH($B$3, resultados!$A$1:$ZZ$1, 0))</f>
        <v/>
      </c>
    </row>
    <row r="282">
      <c r="A282">
        <f>INDEX(resultados!$A$2:$ZZ$855, 276, MATCH($B$1, resultados!$A$1:$ZZ$1, 0))</f>
        <v/>
      </c>
      <c r="B282">
        <f>INDEX(resultados!$A$2:$ZZ$855, 276, MATCH($B$2, resultados!$A$1:$ZZ$1, 0))</f>
        <v/>
      </c>
      <c r="C282">
        <f>INDEX(resultados!$A$2:$ZZ$855, 276, MATCH($B$3, resultados!$A$1:$ZZ$1, 0))</f>
        <v/>
      </c>
    </row>
    <row r="283">
      <c r="A283">
        <f>INDEX(resultados!$A$2:$ZZ$855, 277, MATCH($B$1, resultados!$A$1:$ZZ$1, 0))</f>
        <v/>
      </c>
      <c r="B283">
        <f>INDEX(resultados!$A$2:$ZZ$855, 277, MATCH($B$2, resultados!$A$1:$ZZ$1, 0))</f>
        <v/>
      </c>
      <c r="C283">
        <f>INDEX(resultados!$A$2:$ZZ$855, 277, MATCH($B$3, resultados!$A$1:$ZZ$1, 0))</f>
        <v/>
      </c>
    </row>
    <row r="284">
      <c r="A284">
        <f>INDEX(resultados!$A$2:$ZZ$855, 278, MATCH($B$1, resultados!$A$1:$ZZ$1, 0))</f>
        <v/>
      </c>
      <c r="B284">
        <f>INDEX(resultados!$A$2:$ZZ$855, 278, MATCH($B$2, resultados!$A$1:$ZZ$1, 0))</f>
        <v/>
      </c>
      <c r="C284">
        <f>INDEX(resultados!$A$2:$ZZ$855, 278, MATCH($B$3, resultados!$A$1:$ZZ$1, 0))</f>
        <v/>
      </c>
    </row>
    <row r="285">
      <c r="A285">
        <f>INDEX(resultados!$A$2:$ZZ$855, 279, MATCH($B$1, resultados!$A$1:$ZZ$1, 0))</f>
        <v/>
      </c>
      <c r="B285">
        <f>INDEX(resultados!$A$2:$ZZ$855, 279, MATCH($B$2, resultados!$A$1:$ZZ$1, 0))</f>
        <v/>
      </c>
      <c r="C285">
        <f>INDEX(resultados!$A$2:$ZZ$855, 279, MATCH($B$3, resultados!$A$1:$ZZ$1, 0))</f>
        <v/>
      </c>
    </row>
    <row r="286">
      <c r="A286">
        <f>INDEX(resultados!$A$2:$ZZ$855, 280, MATCH($B$1, resultados!$A$1:$ZZ$1, 0))</f>
        <v/>
      </c>
      <c r="B286">
        <f>INDEX(resultados!$A$2:$ZZ$855, 280, MATCH($B$2, resultados!$A$1:$ZZ$1, 0))</f>
        <v/>
      </c>
      <c r="C286">
        <f>INDEX(resultados!$A$2:$ZZ$855, 280, MATCH($B$3, resultados!$A$1:$ZZ$1, 0))</f>
        <v/>
      </c>
    </row>
    <row r="287">
      <c r="A287">
        <f>INDEX(resultados!$A$2:$ZZ$855, 281, MATCH($B$1, resultados!$A$1:$ZZ$1, 0))</f>
        <v/>
      </c>
      <c r="B287">
        <f>INDEX(resultados!$A$2:$ZZ$855, 281, MATCH($B$2, resultados!$A$1:$ZZ$1, 0))</f>
        <v/>
      </c>
      <c r="C287">
        <f>INDEX(resultados!$A$2:$ZZ$855, 281, MATCH($B$3, resultados!$A$1:$ZZ$1, 0))</f>
        <v/>
      </c>
    </row>
    <row r="288">
      <c r="A288">
        <f>INDEX(resultados!$A$2:$ZZ$855, 282, MATCH($B$1, resultados!$A$1:$ZZ$1, 0))</f>
        <v/>
      </c>
      <c r="B288">
        <f>INDEX(resultados!$A$2:$ZZ$855, 282, MATCH($B$2, resultados!$A$1:$ZZ$1, 0))</f>
        <v/>
      </c>
      <c r="C288">
        <f>INDEX(resultados!$A$2:$ZZ$855, 282, MATCH($B$3, resultados!$A$1:$ZZ$1, 0))</f>
        <v/>
      </c>
    </row>
    <row r="289">
      <c r="A289">
        <f>INDEX(resultados!$A$2:$ZZ$855, 283, MATCH($B$1, resultados!$A$1:$ZZ$1, 0))</f>
        <v/>
      </c>
      <c r="B289">
        <f>INDEX(resultados!$A$2:$ZZ$855, 283, MATCH($B$2, resultados!$A$1:$ZZ$1, 0))</f>
        <v/>
      </c>
      <c r="C289">
        <f>INDEX(resultados!$A$2:$ZZ$855, 283, MATCH($B$3, resultados!$A$1:$ZZ$1, 0))</f>
        <v/>
      </c>
    </row>
    <row r="290">
      <c r="A290">
        <f>INDEX(resultados!$A$2:$ZZ$855, 284, MATCH($B$1, resultados!$A$1:$ZZ$1, 0))</f>
        <v/>
      </c>
      <c r="B290">
        <f>INDEX(resultados!$A$2:$ZZ$855, 284, MATCH($B$2, resultados!$A$1:$ZZ$1, 0))</f>
        <v/>
      </c>
      <c r="C290">
        <f>INDEX(resultados!$A$2:$ZZ$855, 284, MATCH($B$3, resultados!$A$1:$ZZ$1, 0))</f>
        <v/>
      </c>
    </row>
    <row r="291">
      <c r="A291">
        <f>INDEX(resultados!$A$2:$ZZ$855, 285, MATCH($B$1, resultados!$A$1:$ZZ$1, 0))</f>
        <v/>
      </c>
      <c r="B291">
        <f>INDEX(resultados!$A$2:$ZZ$855, 285, MATCH($B$2, resultados!$A$1:$ZZ$1, 0))</f>
        <v/>
      </c>
      <c r="C291">
        <f>INDEX(resultados!$A$2:$ZZ$855, 285, MATCH($B$3, resultados!$A$1:$ZZ$1, 0))</f>
        <v/>
      </c>
    </row>
    <row r="292">
      <c r="A292">
        <f>INDEX(resultados!$A$2:$ZZ$855, 286, MATCH($B$1, resultados!$A$1:$ZZ$1, 0))</f>
        <v/>
      </c>
      <c r="B292">
        <f>INDEX(resultados!$A$2:$ZZ$855, 286, MATCH($B$2, resultados!$A$1:$ZZ$1, 0))</f>
        <v/>
      </c>
      <c r="C292">
        <f>INDEX(resultados!$A$2:$ZZ$855, 286, MATCH($B$3, resultados!$A$1:$ZZ$1, 0))</f>
        <v/>
      </c>
    </row>
    <row r="293">
      <c r="A293">
        <f>INDEX(resultados!$A$2:$ZZ$855, 287, MATCH($B$1, resultados!$A$1:$ZZ$1, 0))</f>
        <v/>
      </c>
      <c r="B293">
        <f>INDEX(resultados!$A$2:$ZZ$855, 287, MATCH($B$2, resultados!$A$1:$ZZ$1, 0))</f>
        <v/>
      </c>
      <c r="C293">
        <f>INDEX(resultados!$A$2:$ZZ$855, 287, MATCH($B$3, resultados!$A$1:$ZZ$1, 0))</f>
        <v/>
      </c>
    </row>
    <row r="294">
      <c r="A294">
        <f>INDEX(resultados!$A$2:$ZZ$855, 288, MATCH($B$1, resultados!$A$1:$ZZ$1, 0))</f>
        <v/>
      </c>
      <c r="B294">
        <f>INDEX(resultados!$A$2:$ZZ$855, 288, MATCH($B$2, resultados!$A$1:$ZZ$1, 0))</f>
        <v/>
      </c>
      <c r="C294">
        <f>INDEX(resultados!$A$2:$ZZ$855, 288, MATCH($B$3, resultados!$A$1:$ZZ$1, 0))</f>
        <v/>
      </c>
    </row>
    <row r="295">
      <c r="A295">
        <f>INDEX(resultados!$A$2:$ZZ$855, 289, MATCH($B$1, resultados!$A$1:$ZZ$1, 0))</f>
        <v/>
      </c>
      <c r="B295">
        <f>INDEX(resultados!$A$2:$ZZ$855, 289, MATCH($B$2, resultados!$A$1:$ZZ$1, 0))</f>
        <v/>
      </c>
      <c r="C295">
        <f>INDEX(resultados!$A$2:$ZZ$855, 289, MATCH($B$3, resultados!$A$1:$ZZ$1, 0))</f>
        <v/>
      </c>
    </row>
    <row r="296">
      <c r="A296">
        <f>INDEX(resultados!$A$2:$ZZ$855, 290, MATCH($B$1, resultados!$A$1:$ZZ$1, 0))</f>
        <v/>
      </c>
      <c r="B296">
        <f>INDEX(resultados!$A$2:$ZZ$855, 290, MATCH($B$2, resultados!$A$1:$ZZ$1, 0))</f>
        <v/>
      </c>
      <c r="C296">
        <f>INDEX(resultados!$A$2:$ZZ$855, 290, MATCH($B$3, resultados!$A$1:$ZZ$1, 0))</f>
        <v/>
      </c>
    </row>
    <row r="297">
      <c r="A297">
        <f>INDEX(resultados!$A$2:$ZZ$855, 291, MATCH($B$1, resultados!$A$1:$ZZ$1, 0))</f>
        <v/>
      </c>
      <c r="B297">
        <f>INDEX(resultados!$A$2:$ZZ$855, 291, MATCH($B$2, resultados!$A$1:$ZZ$1, 0))</f>
        <v/>
      </c>
      <c r="C297">
        <f>INDEX(resultados!$A$2:$ZZ$855, 291, MATCH($B$3, resultados!$A$1:$ZZ$1, 0))</f>
        <v/>
      </c>
    </row>
    <row r="298">
      <c r="A298">
        <f>INDEX(resultados!$A$2:$ZZ$855, 292, MATCH($B$1, resultados!$A$1:$ZZ$1, 0))</f>
        <v/>
      </c>
      <c r="B298">
        <f>INDEX(resultados!$A$2:$ZZ$855, 292, MATCH($B$2, resultados!$A$1:$ZZ$1, 0))</f>
        <v/>
      </c>
      <c r="C298">
        <f>INDEX(resultados!$A$2:$ZZ$855, 292, MATCH($B$3, resultados!$A$1:$ZZ$1, 0))</f>
        <v/>
      </c>
    </row>
    <row r="299">
      <c r="A299">
        <f>INDEX(resultados!$A$2:$ZZ$855, 293, MATCH($B$1, resultados!$A$1:$ZZ$1, 0))</f>
        <v/>
      </c>
      <c r="B299">
        <f>INDEX(resultados!$A$2:$ZZ$855, 293, MATCH($B$2, resultados!$A$1:$ZZ$1, 0))</f>
        <v/>
      </c>
      <c r="C299">
        <f>INDEX(resultados!$A$2:$ZZ$855, 293, MATCH($B$3, resultados!$A$1:$ZZ$1, 0))</f>
        <v/>
      </c>
    </row>
    <row r="300">
      <c r="A300">
        <f>INDEX(resultados!$A$2:$ZZ$855, 294, MATCH($B$1, resultados!$A$1:$ZZ$1, 0))</f>
        <v/>
      </c>
      <c r="B300">
        <f>INDEX(resultados!$A$2:$ZZ$855, 294, MATCH($B$2, resultados!$A$1:$ZZ$1, 0))</f>
        <v/>
      </c>
      <c r="C300">
        <f>INDEX(resultados!$A$2:$ZZ$855, 294, MATCH($B$3, resultados!$A$1:$ZZ$1, 0))</f>
        <v/>
      </c>
    </row>
    <row r="301">
      <c r="A301">
        <f>INDEX(resultados!$A$2:$ZZ$855, 295, MATCH($B$1, resultados!$A$1:$ZZ$1, 0))</f>
        <v/>
      </c>
      <c r="B301">
        <f>INDEX(resultados!$A$2:$ZZ$855, 295, MATCH($B$2, resultados!$A$1:$ZZ$1, 0))</f>
        <v/>
      </c>
      <c r="C301">
        <f>INDEX(resultados!$A$2:$ZZ$855, 295, MATCH($B$3, resultados!$A$1:$ZZ$1, 0))</f>
        <v/>
      </c>
    </row>
    <row r="302">
      <c r="A302">
        <f>INDEX(resultados!$A$2:$ZZ$855, 296, MATCH($B$1, resultados!$A$1:$ZZ$1, 0))</f>
        <v/>
      </c>
      <c r="B302">
        <f>INDEX(resultados!$A$2:$ZZ$855, 296, MATCH($B$2, resultados!$A$1:$ZZ$1, 0))</f>
        <v/>
      </c>
      <c r="C302">
        <f>INDEX(resultados!$A$2:$ZZ$855, 296, MATCH($B$3, resultados!$A$1:$ZZ$1, 0))</f>
        <v/>
      </c>
    </row>
    <row r="303">
      <c r="A303">
        <f>INDEX(resultados!$A$2:$ZZ$855, 297, MATCH($B$1, resultados!$A$1:$ZZ$1, 0))</f>
        <v/>
      </c>
      <c r="B303">
        <f>INDEX(resultados!$A$2:$ZZ$855, 297, MATCH($B$2, resultados!$A$1:$ZZ$1, 0))</f>
        <v/>
      </c>
      <c r="C303">
        <f>INDEX(resultados!$A$2:$ZZ$855, 297, MATCH($B$3, resultados!$A$1:$ZZ$1, 0))</f>
        <v/>
      </c>
    </row>
    <row r="304">
      <c r="A304">
        <f>INDEX(resultados!$A$2:$ZZ$855, 298, MATCH($B$1, resultados!$A$1:$ZZ$1, 0))</f>
        <v/>
      </c>
      <c r="B304">
        <f>INDEX(resultados!$A$2:$ZZ$855, 298, MATCH($B$2, resultados!$A$1:$ZZ$1, 0))</f>
        <v/>
      </c>
      <c r="C304">
        <f>INDEX(resultados!$A$2:$ZZ$855, 298, MATCH($B$3, resultados!$A$1:$ZZ$1, 0))</f>
        <v/>
      </c>
    </row>
    <row r="305">
      <c r="A305">
        <f>INDEX(resultados!$A$2:$ZZ$855, 299, MATCH($B$1, resultados!$A$1:$ZZ$1, 0))</f>
        <v/>
      </c>
      <c r="B305">
        <f>INDEX(resultados!$A$2:$ZZ$855, 299, MATCH($B$2, resultados!$A$1:$ZZ$1, 0))</f>
        <v/>
      </c>
      <c r="C305">
        <f>INDEX(resultados!$A$2:$ZZ$855, 299, MATCH($B$3, resultados!$A$1:$ZZ$1, 0))</f>
        <v/>
      </c>
    </row>
    <row r="306">
      <c r="A306">
        <f>INDEX(resultados!$A$2:$ZZ$855, 300, MATCH($B$1, resultados!$A$1:$ZZ$1, 0))</f>
        <v/>
      </c>
      <c r="B306">
        <f>INDEX(resultados!$A$2:$ZZ$855, 300, MATCH($B$2, resultados!$A$1:$ZZ$1, 0))</f>
        <v/>
      </c>
      <c r="C306">
        <f>INDEX(resultados!$A$2:$ZZ$855, 300, MATCH($B$3, resultados!$A$1:$ZZ$1, 0))</f>
        <v/>
      </c>
    </row>
    <row r="307">
      <c r="A307">
        <f>INDEX(resultados!$A$2:$ZZ$855, 301, MATCH($B$1, resultados!$A$1:$ZZ$1, 0))</f>
        <v/>
      </c>
      <c r="B307">
        <f>INDEX(resultados!$A$2:$ZZ$855, 301, MATCH($B$2, resultados!$A$1:$ZZ$1, 0))</f>
        <v/>
      </c>
      <c r="C307">
        <f>INDEX(resultados!$A$2:$ZZ$855, 301, MATCH($B$3, resultados!$A$1:$ZZ$1, 0))</f>
        <v/>
      </c>
    </row>
    <row r="308">
      <c r="A308">
        <f>INDEX(resultados!$A$2:$ZZ$855, 302, MATCH($B$1, resultados!$A$1:$ZZ$1, 0))</f>
        <v/>
      </c>
      <c r="B308">
        <f>INDEX(resultados!$A$2:$ZZ$855, 302, MATCH($B$2, resultados!$A$1:$ZZ$1, 0))</f>
        <v/>
      </c>
      <c r="C308">
        <f>INDEX(resultados!$A$2:$ZZ$855, 302, MATCH($B$3, resultados!$A$1:$ZZ$1, 0))</f>
        <v/>
      </c>
    </row>
    <row r="309">
      <c r="A309">
        <f>INDEX(resultados!$A$2:$ZZ$855, 303, MATCH($B$1, resultados!$A$1:$ZZ$1, 0))</f>
        <v/>
      </c>
      <c r="B309">
        <f>INDEX(resultados!$A$2:$ZZ$855, 303, MATCH($B$2, resultados!$A$1:$ZZ$1, 0))</f>
        <v/>
      </c>
      <c r="C309">
        <f>INDEX(resultados!$A$2:$ZZ$855, 303, MATCH($B$3, resultados!$A$1:$ZZ$1, 0))</f>
        <v/>
      </c>
    </row>
    <row r="310">
      <c r="A310">
        <f>INDEX(resultados!$A$2:$ZZ$855, 304, MATCH($B$1, resultados!$A$1:$ZZ$1, 0))</f>
        <v/>
      </c>
      <c r="B310">
        <f>INDEX(resultados!$A$2:$ZZ$855, 304, MATCH($B$2, resultados!$A$1:$ZZ$1, 0))</f>
        <v/>
      </c>
      <c r="C310">
        <f>INDEX(resultados!$A$2:$ZZ$855, 304, MATCH($B$3, resultados!$A$1:$ZZ$1, 0))</f>
        <v/>
      </c>
    </row>
    <row r="311">
      <c r="A311">
        <f>INDEX(resultados!$A$2:$ZZ$855, 305, MATCH($B$1, resultados!$A$1:$ZZ$1, 0))</f>
        <v/>
      </c>
      <c r="B311">
        <f>INDEX(resultados!$A$2:$ZZ$855, 305, MATCH($B$2, resultados!$A$1:$ZZ$1, 0))</f>
        <v/>
      </c>
      <c r="C311">
        <f>INDEX(resultados!$A$2:$ZZ$855, 305, MATCH($B$3, resultados!$A$1:$ZZ$1, 0))</f>
        <v/>
      </c>
    </row>
    <row r="312">
      <c r="A312">
        <f>INDEX(resultados!$A$2:$ZZ$855, 306, MATCH($B$1, resultados!$A$1:$ZZ$1, 0))</f>
        <v/>
      </c>
      <c r="B312">
        <f>INDEX(resultados!$A$2:$ZZ$855, 306, MATCH($B$2, resultados!$A$1:$ZZ$1, 0))</f>
        <v/>
      </c>
      <c r="C312">
        <f>INDEX(resultados!$A$2:$ZZ$855, 306, MATCH($B$3, resultados!$A$1:$ZZ$1, 0))</f>
        <v/>
      </c>
    </row>
    <row r="313">
      <c r="A313">
        <f>INDEX(resultados!$A$2:$ZZ$855, 307, MATCH($B$1, resultados!$A$1:$ZZ$1, 0))</f>
        <v/>
      </c>
      <c r="B313">
        <f>INDEX(resultados!$A$2:$ZZ$855, 307, MATCH($B$2, resultados!$A$1:$ZZ$1, 0))</f>
        <v/>
      </c>
      <c r="C313">
        <f>INDEX(resultados!$A$2:$ZZ$855, 307, MATCH($B$3, resultados!$A$1:$ZZ$1, 0))</f>
        <v/>
      </c>
    </row>
    <row r="314">
      <c r="A314">
        <f>INDEX(resultados!$A$2:$ZZ$855, 308, MATCH($B$1, resultados!$A$1:$ZZ$1, 0))</f>
        <v/>
      </c>
      <c r="B314">
        <f>INDEX(resultados!$A$2:$ZZ$855, 308, MATCH($B$2, resultados!$A$1:$ZZ$1, 0))</f>
        <v/>
      </c>
      <c r="C314">
        <f>INDEX(resultados!$A$2:$ZZ$855, 308, MATCH($B$3, resultados!$A$1:$ZZ$1, 0))</f>
        <v/>
      </c>
    </row>
    <row r="315">
      <c r="A315">
        <f>INDEX(resultados!$A$2:$ZZ$855, 309, MATCH($B$1, resultados!$A$1:$ZZ$1, 0))</f>
        <v/>
      </c>
      <c r="B315">
        <f>INDEX(resultados!$A$2:$ZZ$855, 309, MATCH($B$2, resultados!$A$1:$ZZ$1, 0))</f>
        <v/>
      </c>
      <c r="C315">
        <f>INDEX(resultados!$A$2:$ZZ$855, 309, MATCH($B$3, resultados!$A$1:$ZZ$1, 0))</f>
        <v/>
      </c>
    </row>
    <row r="316">
      <c r="A316">
        <f>INDEX(resultados!$A$2:$ZZ$855, 310, MATCH($B$1, resultados!$A$1:$ZZ$1, 0))</f>
        <v/>
      </c>
      <c r="B316">
        <f>INDEX(resultados!$A$2:$ZZ$855, 310, MATCH($B$2, resultados!$A$1:$ZZ$1, 0))</f>
        <v/>
      </c>
      <c r="C316">
        <f>INDEX(resultados!$A$2:$ZZ$855, 310, MATCH($B$3, resultados!$A$1:$ZZ$1, 0))</f>
        <v/>
      </c>
    </row>
    <row r="317">
      <c r="A317">
        <f>INDEX(resultados!$A$2:$ZZ$855, 311, MATCH($B$1, resultados!$A$1:$ZZ$1, 0))</f>
        <v/>
      </c>
      <c r="B317">
        <f>INDEX(resultados!$A$2:$ZZ$855, 311, MATCH($B$2, resultados!$A$1:$ZZ$1, 0))</f>
        <v/>
      </c>
      <c r="C317">
        <f>INDEX(resultados!$A$2:$ZZ$855, 311, MATCH($B$3, resultados!$A$1:$ZZ$1, 0))</f>
        <v/>
      </c>
    </row>
    <row r="318">
      <c r="A318">
        <f>INDEX(resultados!$A$2:$ZZ$855, 312, MATCH($B$1, resultados!$A$1:$ZZ$1, 0))</f>
        <v/>
      </c>
      <c r="B318">
        <f>INDEX(resultados!$A$2:$ZZ$855, 312, MATCH($B$2, resultados!$A$1:$ZZ$1, 0))</f>
        <v/>
      </c>
      <c r="C318">
        <f>INDEX(resultados!$A$2:$ZZ$855, 312, MATCH($B$3, resultados!$A$1:$ZZ$1, 0))</f>
        <v/>
      </c>
    </row>
    <row r="319">
      <c r="A319">
        <f>INDEX(resultados!$A$2:$ZZ$855, 313, MATCH($B$1, resultados!$A$1:$ZZ$1, 0))</f>
        <v/>
      </c>
      <c r="B319">
        <f>INDEX(resultados!$A$2:$ZZ$855, 313, MATCH($B$2, resultados!$A$1:$ZZ$1, 0))</f>
        <v/>
      </c>
      <c r="C319">
        <f>INDEX(resultados!$A$2:$ZZ$855, 313, MATCH($B$3, resultados!$A$1:$ZZ$1, 0))</f>
        <v/>
      </c>
    </row>
    <row r="320">
      <c r="A320">
        <f>INDEX(resultados!$A$2:$ZZ$855, 314, MATCH($B$1, resultados!$A$1:$ZZ$1, 0))</f>
        <v/>
      </c>
      <c r="B320">
        <f>INDEX(resultados!$A$2:$ZZ$855, 314, MATCH($B$2, resultados!$A$1:$ZZ$1, 0))</f>
        <v/>
      </c>
      <c r="C320">
        <f>INDEX(resultados!$A$2:$ZZ$855, 314, MATCH($B$3, resultados!$A$1:$ZZ$1, 0))</f>
        <v/>
      </c>
    </row>
    <row r="321">
      <c r="A321">
        <f>INDEX(resultados!$A$2:$ZZ$855, 315, MATCH($B$1, resultados!$A$1:$ZZ$1, 0))</f>
        <v/>
      </c>
      <c r="B321">
        <f>INDEX(resultados!$A$2:$ZZ$855, 315, MATCH($B$2, resultados!$A$1:$ZZ$1, 0))</f>
        <v/>
      </c>
      <c r="C321">
        <f>INDEX(resultados!$A$2:$ZZ$855, 315, MATCH($B$3, resultados!$A$1:$ZZ$1, 0))</f>
        <v/>
      </c>
    </row>
    <row r="322">
      <c r="A322">
        <f>INDEX(resultados!$A$2:$ZZ$855, 316, MATCH($B$1, resultados!$A$1:$ZZ$1, 0))</f>
        <v/>
      </c>
      <c r="B322">
        <f>INDEX(resultados!$A$2:$ZZ$855, 316, MATCH($B$2, resultados!$A$1:$ZZ$1, 0))</f>
        <v/>
      </c>
      <c r="C322">
        <f>INDEX(resultados!$A$2:$ZZ$855, 316, MATCH($B$3, resultados!$A$1:$ZZ$1, 0))</f>
        <v/>
      </c>
    </row>
    <row r="323">
      <c r="A323">
        <f>INDEX(resultados!$A$2:$ZZ$855, 317, MATCH($B$1, resultados!$A$1:$ZZ$1, 0))</f>
        <v/>
      </c>
      <c r="B323">
        <f>INDEX(resultados!$A$2:$ZZ$855, 317, MATCH($B$2, resultados!$A$1:$ZZ$1, 0))</f>
        <v/>
      </c>
      <c r="C323">
        <f>INDEX(resultados!$A$2:$ZZ$855, 317, MATCH($B$3, resultados!$A$1:$ZZ$1, 0))</f>
        <v/>
      </c>
    </row>
    <row r="324">
      <c r="A324">
        <f>INDEX(resultados!$A$2:$ZZ$855, 318, MATCH($B$1, resultados!$A$1:$ZZ$1, 0))</f>
        <v/>
      </c>
      <c r="B324">
        <f>INDEX(resultados!$A$2:$ZZ$855, 318, MATCH($B$2, resultados!$A$1:$ZZ$1, 0))</f>
        <v/>
      </c>
      <c r="C324">
        <f>INDEX(resultados!$A$2:$ZZ$855, 318, MATCH($B$3, resultados!$A$1:$ZZ$1, 0))</f>
        <v/>
      </c>
    </row>
    <row r="325">
      <c r="A325">
        <f>INDEX(resultados!$A$2:$ZZ$855, 319, MATCH($B$1, resultados!$A$1:$ZZ$1, 0))</f>
        <v/>
      </c>
      <c r="B325">
        <f>INDEX(resultados!$A$2:$ZZ$855, 319, MATCH($B$2, resultados!$A$1:$ZZ$1, 0))</f>
        <v/>
      </c>
      <c r="C325">
        <f>INDEX(resultados!$A$2:$ZZ$855, 319, MATCH($B$3, resultados!$A$1:$ZZ$1, 0))</f>
        <v/>
      </c>
    </row>
    <row r="326">
      <c r="A326">
        <f>INDEX(resultados!$A$2:$ZZ$855, 320, MATCH($B$1, resultados!$A$1:$ZZ$1, 0))</f>
        <v/>
      </c>
      <c r="B326">
        <f>INDEX(resultados!$A$2:$ZZ$855, 320, MATCH($B$2, resultados!$A$1:$ZZ$1, 0))</f>
        <v/>
      </c>
      <c r="C326">
        <f>INDEX(resultados!$A$2:$ZZ$855, 320, MATCH($B$3, resultados!$A$1:$ZZ$1, 0))</f>
        <v/>
      </c>
    </row>
    <row r="327">
      <c r="A327">
        <f>INDEX(resultados!$A$2:$ZZ$855, 321, MATCH($B$1, resultados!$A$1:$ZZ$1, 0))</f>
        <v/>
      </c>
      <c r="B327">
        <f>INDEX(resultados!$A$2:$ZZ$855, 321, MATCH($B$2, resultados!$A$1:$ZZ$1, 0))</f>
        <v/>
      </c>
      <c r="C327">
        <f>INDEX(resultados!$A$2:$ZZ$855, 321, MATCH($B$3, resultados!$A$1:$ZZ$1, 0))</f>
        <v/>
      </c>
    </row>
    <row r="328">
      <c r="A328">
        <f>INDEX(resultados!$A$2:$ZZ$855, 322, MATCH($B$1, resultados!$A$1:$ZZ$1, 0))</f>
        <v/>
      </c>
      <c r="B328">
        <f>INDEX(resultados!$A$2:$ZZ$855, 322, MATCH($B$2, resultados!$A$1:$ZZ$1, 0))</f>
        <v/>
      </c>
      <c r="C328">
        <f>INDEX(resultados!$A$2:$ZZ$855, 322, MATCH($B$3, resultados!$A$1:$ZZ$1, 0))</f>
        <v/>
      </c>
    </row>
    <row r="329">
      <c r="A329">
        <f>INDEX(resultados!$A$2:$ZZ$855, 323, MATCH($B$1, resultados!$A$1:$ZZ$1, 0))</f>
        <v/>
      </c>
      <c r="B329">
        <f>INDEX(resultados!$A$2:$ZZ$855, 323, MATCH($B$2, resultados!$A$1:$ZZ$1, 0))</f>
        <v/>
      </c>
      <c r="C329">
        <f>INDEX(resultados!$A$2:$ZZ$855, 323, MATCH($B$3, resultados!$A$1:$ZZ$1, 0))</f>
        <v/>
      </c>
    </row>
    <row r="330">
      <c r="A330">
        <f>INDEX(resultados!$A$2:$ZZ$855, 324, MATCH($B$1, resultados!$A$1:$ZZ$1, 0))</f>
        <v/>
      </c>
      <c r="B330">
        <f>INDEX(resultados!$A$2:$ZZ$855, 324, MATCH($B$2, resultados!$A$1:$ZZ$1, 0))</f>
        <v/>
      </c>
      <c r="C330">
        <f>INDEX(resultados!$A$2:$ZZ$855, 324, MATCH($B$3, resultados!$A$1:$ZZ$1, 0))</f>
        <v/>
      </c>
    </row>
    <row r="331">
      <c r="A331">
        <f>INDEX(resultados!$A$2:$ZZ$855, 325, MATCH($B$1, resultados!$A$1:$ZZ$1, 0))</f>
        <v/>
      </c>
      <c r="B331">
        <f>INDEX(resultados!$A$2:$ZZ$855, 325, MATCH($B$2, resultados!$A$1:$ZZ$1, 0))</f>
        <v/>
      </c>
      <c r="C331">
        <f>INDEX(resultados!$A$2:$ZZ$855, 325, MATCH($B$3, resultados!$A$1:$ZZ$1, 0))</f>
        <v/>
      </c>
    </row>
    <row r="332">
      <c r="A332">
        <f>INDEX(resultados!$A$2:$ZZ$855, 326, MATCH($B$1, resultados!$A$1:$ZZ$1, 0))</f>
        <v/>
      </c>
      <c r="B332">
        <f>INDEX(resultados!$A$2:$ZZ$855, 326, MATCH($B$2, resultados!$A$1:$ZZ$1, 0))</f>
        <v/>
      </c>
      <c r="C332">
        <f>INDEX(resultados!$A$2:$ZZ$855, 326, MATCH($B$3, resultados!$A$1:$ZZ$1, 0))</f>
        <v/>
      </c>
    </row>
    <row r="333">
      <c r="A333">
        <f>INDEX(resultados!$A$2:$ZZ$855, 327, MATCH($B$1, resultados!$A$1:$ZZ$1, 0))</f>
        <v/>
      </c>
      <c r="B333">
        <f>INDEX(resultados!$A$2:$ZZ$855, 327, MATCH($B$2, resultados!$A$1:$ZZ$1, 0))</f>
        <v/>
      </c>
      <c r="C333">
        <f>INDEX(resultados!$A$2:$ZZ$855, 327, MATCH($B$3, resultados!$A$1:$ZZ$1, 0))</f>
        <v/>
      </c>
    </row>
    <row r="334">
      <c r="A334">
        <f>INDEX(resultados!$A$2:$ZZ$855, 328, MATCH($B$1, resultados!$A$1:$ZZ$1, 0))</f>
        <v/>
      </c>
      <c r="B334">
        <f>INDEX(resultados!$A$2:$ZZ$855, 328, MATCH($B$2, resultados!$A$1:$ZZ$1, 0))</f>
        <v/>
      </c>
      <c r="C334">
        <f>INDEX(resultados!$A$2:$ZZ$855, 328, MATCH($B$3, resultados!$A$1:$ZZ$1, 0))</f>
        <v/>
      </c>
    </row>
    <row r="335">
      <c r="A335">
        <f>INDEX(resultados!$A$2:$ZZ$855, 329, MATCH($B$1, resultados!$A$1:$ZZ$1, 0))</f>
        <v/>
      </c>
      <c r="B335">
        <f>INDEX(resultados!$A$2:$ZZ$855, 329, MATCH($B$2, resultados!$A$1:$ZZ$1, 0))</f>
        <v/>
      </c>
      <c r="C335">
        <f>INDEX(resultados!$A$2:$ZZ$855, 329, MATCH($B$3, resultados!$A$1:$ZZ$1, 0))</f>
        <v/>
      </c>
    </row>
    <row r="336">
      <c r="A336">
        <f>INDEX(resultados!$A$2:$ZZ$855, 330, MATCH($B$1, resultados!$A$1:$ZZ$1, 0))</f>
        <v/>
      </c>
      <c r="B336">
        <f>INDEX(resultados!$A$2:$ZZ$855, 330, MATCH($B$2, resultados!$A$1:$ZZ$1, 0))</f>
        <v/>
      </c>
      <c r="C336">
        <f>INDEX(resultados!$A$2:$ZZ$855, 330, MATCH($B$3, resultados!$A$1:$ZZ$1, 0))</f>
        <v/>
      </c>
    </row>
    <row r="337">
      <c r="A337">
        <f>INDEX(resultados!$A$2:$ZZ$855, 331, MATCH($B$1, resultados!$A$1:$ZZ$1, 0))</f>
        <v/>
      </c>
      <c r="B337">
        <f>INDEX(resultados!$A$2:$ZZ$855, 331, MATCH($B$2, resultados!$A$1:$ZZ$1, 0))</f>
        <v/>
      </c>
      <c r="C337">
        <f>INDEX(resultados!$A$2:$ZZ$855, 331, MATCH($B$3, resultados!$A$1:$ZZ$1, 0))</f>
        <v/>
      </c>
    </row>
    <row r="338">
      <c r="A338">
        <f>INDEX(resultados!$A$2:$ZZ$855, 332, MATCH($B$1, resultados!$A$1:$ZZ$1, 0))</f>
        <v/>
      </c>
      <c r="B338">
        <f>INDEX(resultados!$A$2:$ZZ$855, 332, MATCH($B$2, resultados!$A$1:$ZZ$1, 0))</f>
        <v/>
      </c>
      <c r="C338">
        <f>INDEX(resultados!$A$2:$ZZ$855, 332, MATCH($B$3, resultados!$A$1:$ZZ$1, 0))</f>
        <v/>
      </c>
    </row>
    <row r="339">
      <c r="A339">
        <f>INDEX(resultados!$A$2:$ZZ$855, 333, MATCH($B$1, resultados!$A$1:$ZZ$1, 0))</f>
        <v/>
      </c>
      <c r="B339">
        <f>INDEX(resultados!$A$2:$ZZ$855, 333, MATCH($B$2, resultados!$A$1:$ZZ$1, 0))</f>
        <v/>
      </c>
      <c r="C339">
        <f>INDEX(resultados!$A$2:$ZZ$855, 333, MATCH($B$3, resultados!$A$1:$ZZ$1, 0))</f>
        <v/>
      </c>
    </row>
    <row r="340">
      <c r="A340">
        <f>INDEX(resultados!$A$2:$ZZ$855, 334, MATCH($B$1, resultados!$A$1:$ZZ$1, 0))</f>
        <v/>
      </c>
      <c r="B340">
        <f>INDEX(resultados!$A$2:$ZZ$855, 334, MATCH($B$2, resultados!$A$1:$ZZ$1, 0))</f>
        <v/>
      </c>
      <c r="C340">
        <f>INDEX(resultados!$A$2:$ZZ$855, 334, MATCH($B$3, resultados!$A$1:$ZZ$1, 0))</f>
        <v/>
      </c>
    </row>
    <row r="341">
      <c r="A341">
        <f>INDEX(resultados!$A$2:$ZZ$855, 335, MATCH($B$1, resultados!$A$1:$ZZ$1, 0))</f>
        <v/>
      </c>
      <c r="B341">
        <f>INDEX(resultados!$A$2:$ZZ$855, 335, MATCH($B$2, resultados!$A$1:$ZZ$1, 0))</f>
        <v/>
      </c>
      <c r="C341">
        <f>INDEX(resultados!$A$2:$ZZ$855, 335, MATCH($B$3, resultados!$A$1:$ZZ$1, 0))</f>
        <v/>
      </c>
    </row>
    <row r="342">
      <c r="A342">
        <f>INDEX(resultados!$A$2:$ZZ$855, 336, MATCH($B$1, resultados!$A$1:$ZZ$1, 0))</f>
        <v/>
      </c>
      <c r="B342">
        <f>INDEX(resultados!$A$2:$ZZ$855, 336, MATCH($B$2, resultados!$A$1:$ZZ$1, 0))</f>
        <v/>
      </c>
      <c r="C342">
        <f>INDEX(resultados!$A$2:$ZZ$855, 336, MATCH($B$3, resultados!$A$1:$ZZ$1, 0))</f>
        <v/>
      </c>
    </row>
    <row r="343">
      <c r="A343">
        <f>INDEX(resultados!$A$2:$ZZ$855, 337, MATCH($B$1, resultados!$A$1:$ZZ$1, 0))</f>
        <v/>
      </c>
      <c r="B343">
        <f>INDEX(resultados!$A$2:$ZZ$855, 337, MATCH($B$2, resultados!$A$1:$ZZ$1, 0))</f>
        <v/>
      </c>
      <c r="C343">
        <f>INDEX(resultados!$A$2:$ZZ$855, 337, MATCH($B$3, resultados!$A$1:$ZZ$1, 0))</f>
        <v/>
      </c>
    </row>
    <row r="344">
      <c r="A344">
        <f>INDEX(resultados!$A$2:$ZZ$855, 338, MATCH($B$1, resultados!$A$1:$ZZ$1, 0))</f>
        <v/>
      </c>
      <c r="B344">
        <f>INDEX(resultados!$A$2:$ZZ$855, 338, MATCH($B$2, resultados!$A$1:$ZZ$1, 0))</f>
        <v/>
      </c>
      <c r="C344">
        <f>INDEX(resultados!$A$2:$ZZ$855, 338, MATCH($B$3, resultados!$A$1:$ZZ$1, 0))</f>
        <v/>
      </c>
    </row>
    <row r="345">
      <c r="A345">
        <f>INDEX(resultados!$A$2:$ZZ$855, 339, MATCH($B$1, resultados!$A$1:$ZZ$1, 0))</f>
        <v/>
      </c>
      <c r="B345">
        <f>INDEX(resultados!$A$2:$ZZ$855, 339, MATCH($B$2, resultados!$A$1:$ZZ$1, 0))</f>
        <v/>
      </c>
      <c r="C345">
        <f>INDEX(resultados!$A$2:$ZZ$855, 339, MATCH($B$3, resultados!$A$1:$ZZ$1, 0))</f>
        <v/>
      </c>
    </row>
    <row r="346">
      <c r="A346">
        <f>INDEX(resultados!$A$2:$ZZ$855, 340, MATCH($B$1, resultados!$A$1:$ZZ$1, 0))</f>
        <v/>
      </c>
      <c r="B346">
        <f>INDEX(resultados!$A$2:$ZZ$855, 340, MATCH($B$2, resultados!$A$1:$ZZ$1, 0))</f>
        <v/>
      </c>
      <c r="C346">
        <f>INDEX(resultados!$A$2:$ZZ$855, 340, MATCH($B$3, resultados!$A$1:$ZZ$1, 0))</f>
        <v/>
      </c>
    </row>
    <row r="347">
      <c r="A347">
        <f>INDEX(resultados!$A$2:$ZZ$855, 341, MATCH($B$1, resultados!$A$1:$ZZ$1, 0))</f>
        <v/>
      </c>
      <c r="B347">
        <f>INDEX(resultados!$A$2:$ZZ$855, 341, MATCH($B$2, resultados!$A$1:$ZZ$1, 0))</f>
        <v/>
      </c>
      <c r="C347">
        <f>INDEX(resultados!$A$2:$ZZ$855, 341, MATCH($B$3, resultados!$A$1:$ZZ$1, 0))</f>
        <v/>
      </c>
    </row>
    <row r="348">
      <c r="A348">
        <f>INDEX(resultados!$A$2:$ZZ$855, 342, MATCH($B$1, resultados!$A$1:$ZZ$1, 0))</f>
        <v/>
      </c>
      <c r="B348">
        <f>INDEX(resultados!$A$2:$ZZ$855, 342, MATCH($B$2, resultados!$A$1:$ZZ$1, 0))</f>
        <v/>
      </c>
      <c r="C348">
        <f>INDEX(resultados!$A$2:$ZZ$855, 342, MATCH($B$3, resultados!$A$1:$ZZ$1, 0))</f>
        <v/>
      </c>
    </row>
    <row r="349">
      <c r="A349">
        <f>INDEX(resultados!$A$2:$ZZ$855, 343, MATCH($B$1, resultados!$A$1:$ZZ$1, 0))</f>
        <v/>
      </c>
      <c r="B349">
        <f>INDEX(resultados!$A$2:$ZZ$855, 343, MATCH($B$2, resultados!$A$1:$ZZ$1, 0))</f>
        <v/>
      </c>
      <c r="C349">
        <f>INDEX(resultados!$A$2:$ZZ$855, 343, MATCH($B$3, resultados!$A$1:$ZZ$1, 0))</f>
        <v/>
      </c>
    </row>
    <row r="350">
      <c r="A350">
        <f>INDEX(resultados!$A$2:$ZZ$855, 344, MATCH($B$1, resultados!$A$1:$ZZ$1, 0))</f>
        <v/>
      </c>
      <c r="B350">
        <f>INDEX(resultados!$A$2:$ZZ$855, 344, MATCH($B$2, resultados!$A$1:$ZZ$1, 0))</f>
        <v/>
      </c>
      <c r="C350">
        <f>INDEX(resultados!$A$2:$ZZ$855, 344, MATCH($B$3, resultados!$A$1:$ZZ$1, 0))</f>
        <v/>
      </c>
    </row>
    <row r="351">
      <c r="A351">
        <f>INDEX(resultados!$A$2:$ZZ$855, 345, MATCH($B$1, resultados!$A$1:$ZZ$1, 0))</f>
        <v/>
      </c>
      <c r="B351">
        <f>INDEX(resultados!$A$2:$ZZ$855, 345, MATCH($B$2, resultados!$A$1:$ZZ$1, 0))</f>
        <v/>
      </c>
      <c r="C351">
        <f>INDEX(resultados!$A$2:$ZZ$855, 345, MATCH($B$3, resultados!$A$1:$ZZ$1, 0))</f>
        <v/>
      </c>
    </row>
    <row r="352">
      <c r="A352">
        <f>INDEX(resultados!$A$2:$ZZ$855, 346, MATCH($B$1, resultados!$A$1:$ZZ$1, 0))</f>
        <v/>
      </c>
      <c r="B352">
        <f>INDEX(resultados!$A$2:$ZZ$855, 346, MATCH($B$2, resultados!$A$1:$ZZ$1, 0))</f>
        <v/>
      </c>
      <c r="C352">
        <f>INDEX(resultados!$A$2:$ZZ$855, 346, MATCH($B$3, resultados!$A$1:$ZZ$1, 0))</f>
        <v/>
      </c>
    </row>
    <row r="353">
      <c r="A353">
        <f>INDEX(resultados!$A$2:$ZZ$855, 347, MATCH($B$1, resultados!$A$1:$ZZ$1, 0))</f>
        <v/>
      </c>
      <c r="B353">
        <f>INDEX(resultados!$A$2:$ZZ$855, 347, MATCH($B$2, resultados!$A$1:$ZZ$1, 0))</f>
        <v/>
      </c>
      <c r="C353">
        <f>INDEX(resultados!$A$2:$ZZ$855, 347, MATCH($B$3, resultados!$A$1:$ZZ$1, 0))</f>
        <v/>
      </c>
    </row>
    <row r="354">
      <c r="A354">
        <f>INDEX(resultados!$A$2:$ZZ$855, 348, MATCH($B$1, resultados!$A$1:$ZZ$1, 0))</f>
        <v/>
      </c>
      <c r="B354">
        <f>INDEX(resultados!$A$2:$ZZ$855, 348, MATCH($B$2, resultados!$A$1:$ZZ$1, 0))</f>
        <v/>
      </c>
      <c r="C354">
        <f>INDEX(resultados!$A$2:$ZZ$855, 348, MATCH($B$3, resultados!$A$1:$ZZ$1, 0))</f>
        <v/>
      </c>
    </row>
    <row r="355">
      <c r="A355">
        <f>INDEX(resultados!$A$2:$ZZ$855, 349, MATCH($B$1, resultados!$A$1:$ZZ$1, 0))</f>
        <v/>
      </c>
      <c r="B355">
        <f>INDEX(resultados!$A$2:$ZZ$855, 349, MATCH($B$2, resultados!$A$1:$ZZ$1, 0))</f>
        <v/>
      </c>
      <c r="C355">
        <f>INDEX(resultados!$A$2:$ZZ$855, 349, MATCH($B$3, resultados!$A$1:$ZZ$1, 0))</f>
        <v/>
      </c>
    </row>
    <row r="356">
      <c r="A356">
        <f>INDEX(resultados!$A$2:$ZZ$855, 350, MATCH($B$1, resultados!$A$1:$ZZ$1, 0))</f>
        <v/>
      </c>
      <c r="B356">
        <f>INDEX(resultados!$A$2:$ZZ$855, 350, MATCH($B$2, resultados!$A$1:$ZZ$1, 0))</f>
        <v/>
      </c>
      <c r="C356">
        <f>INDEX(resultados!$A$2:$ZZ$855, 350, MATCH($B$3, resultados!$A$1:$ZZ$1, 0))</f>
        <v/>
      </c>
    </row>
    <row r="357">
      <c r="A357">
        <f>INDEX(resultados!$A$2:$ZZ$855, 351, MATCH($B$1, resultados!$A$1:$ZZ$1, 0))</f>
        <v/>
      </c>
      <c r="B357">
        <f>INDEX(resultados!$A$2:$ZZ$855, 351, MATCH($B$2, resultados!$A$1:$ZZ$1, 0))</f>
        <v/>
      </c>
      <c r="C357">
        <f>INDEX(resultados!$A$2:$ZZ$855, 351, MATCH($B$3, resultados!$A$1:$ZZ$1, 0))</f>
        <v/>
      </c>
    </row>
    <row r="358">
      <c r="A358">
        <f>INDEX(resultados!$A$2:$ZZ$855, 352, MATCH($B$1, resultados!$A$1:$ZZ$1, 0))</f>
        <v/>
      </c>
      <c r="B358">
        <f>INDEX(resultados!$A$2:$ZZ$855, 352, MATCH($B$2, resultados!$A$1:$ZZ$1, 0))</f>
        <v/>
      </c>
      <c r="C358">
        <f>INDEX(resultados!$A$2:$ZZ$855, 352, MATCH($B$3, resultados!$A$1:$ZZ$1, 0))</f>
        <v/>
      </c>
    </row>
    <row r="359">
      <c r="A359">
        <f>INDEX(resultados!$A$2:$ZZ$855, 353, MATCH($B$1, resultados!$A$1:$ZZ$1, 0))</f>
        <v/>
      </c>
      <c r="B359">
        <f>INDEX(resultados!$A$2:$ZZ$855, 353, MATCH($B$2, resultados!$A$1:$ZZ$1, 0))</f>
        <v/>
      </c>
      <c r="C359">
        <f>INDEX(resultados!$A$2:$ZZ$855, 353, MATCH($B$3, resultados!$A$1:$ZZ$1, 0))</f>
        <v/>
      </c>
    </row>
    <row r="360">
      <c r="A360">
        <f>INDEX(resultados!$A$2:$ZZ$855, 354, MATCH($B$1, resultados!$A$1:$ZZ$1, 0))</f>
        <v/>
      </c>
      <c r="B360">
        <f>INDEX(resultados!$A$2:$ZZ$855, 354, MATCH($B$2, resultados!$A$1:$ZZ$1, 0))</f>
        <v/>
      </c>
      <c r="C360">
        <f>INDEX(resultados!$A$2:$ZZ$855, 354, MATCH($B$3, resultados!$A$1:$ZZ$1, 0))</f>
        <v/>
      </c>
    </row>
    <row r="361">
      <c r="A361">
        <f>INDEX(resultados!$A$2:$ZZ$855, 355, MATCH($B$1, resultados!$A$1:$ZZ$1, 0))</f>
        <v/>
      </c>
      <c r="B361">
        <f>INDEX(resultados!$A$2:$ZZ$855, 355, MATCH($B$2, resultados!$A$1:$ZZ$1, 0))</f>
        <v/>
      </c>
      <c r="C361">
        <f>INDEX(resultados!$A$2:$ZZ$855, 355, MATCH($B$3, resultados!$A$1:$ZZ$1, 0))</f>
        <v/>
      </c>
    </row>
    <row r="362">
      <c r="A362">
        <f>INDEX(resultados!$A$2:$ZZ$855, 356, MATCH($B$1, resultados!$A$1:$ZZ$1, 0))</f>
        <v/>
      </c>
      <c r="B362">
        <f>INDEX(resultados!$A$2:$ZZ$855, 356, MATCH($B$2, resultados!$A$1:$ZZ$1, 0))</f>
        <v/>
      </c>
      <c r="C362">
        <f>INDEX(resultados!$A$2:$ZZ$855, 356, MATCH($B$3, resultados!$A$1:$ZZ$1, 0))</f>
        <v/>
      </c>
    </row>
    <row r="363">
      <c r="A363">
        <f>INDEX(resultados!$A$2:$ZZ$855, 357, MATCH($B$1, resultados!$A$1:$ZZ$1, 0))</f>
        <v/>
      </c>
      <c r="B363">
        <f>INDEX(resultados!$A$2:$ZZ$855, 357, MATCH($B$2, resultados!$A$1:$ZZ$1, 0))</f>
        <v/>
      </c>
      <c r="C363">
        <f>INDEX(resultados!$A$2:$ZZ$855, 357, MATCH($B$3, resultados!$A$1:$ZZ$1, 0))</f>
        <v/>
      </c>
    </row>
    <row r="364">
      <c r="A364">
        <f>INDEX(resultados!$A$2:$ZZ$855, 358, MATCH($B$1, resultados!$A$1:$ZZ$1, 0))</f>
        <v/>
      </c>
      <c r="B364">
        <f>INDEX(resultados!$A$2:$ZZ$855, 358, MATCH($B$2, resultados!$A$1:$ZZ$1, 0))</f>
        <v/>
      </c>
      <c r="C364">
        <f>INDEX(resultados!$A$2:$ZZ$855, 358, MATCH($B$3, resultados!$A$1:$ZZ$1, 0))</f>
        <v/>
      </c>
    </row>
    <row r="365">
      <c r="A365">
        <f>INDEX(resultados!$A$2:$ZZ$855, 359, MATCH($B$1, resultados!$A$1:$ZZ$1, 0))</f>
        <v/>
      </c>
      <c r="B365">
        <f>INDEX(resultados!$A$2:$ZZ$855, 359, MATCH($B$2, resultados!$A$1:$ZZ$1, 0))</f>
        <v/>
      </c>
      <c r="C365">
        <f>INDEX(resultados!$A$2:$ZZ$855, 359, MATCH($B$3, resultados!$A$1:$ZZ$1, 0))</f>
        <v/>
      </c>
    </row>
    <row r="366">
      <c r="A366">
        <f>INDEX(resultados!$A$2:$ZZ$855, 360, MATCH($B$1, resultados!$A$1:$ZZ$1, 0))</f>
        <v/>
      </c>
      <c r="B366">
        <f>INDEX(resultados!$A$2:$ZZ$855, 360, MATCH($B$2, resultados!$A$1:$ZZ$1, 0))</f>
        <v/>
      </c>
      <c r="C366">
        <f>INDEX(resultados!$A$2:$ZZ$855, 360, MATCH($B$3, resultados!$A$1:$ZZ$1, 0))</f>
        <v/>
      </c>
    </row>
    <row r="367">
      <c r="A367">
        <f>INDEX(resultados!$A$2:$ZZ$855, 361, MATCH($B$1, resultados!$A$1:$ZZ$1, 0))</f>
        <v/>
      </c>
      <c r="B367">
        <f>INDEX(resultados!$A$2:$ZZ$855, 361, MATCH($B$2, resultados!$A$1:$ZZ$1, 0))</f>
        <v/>
      </c>
      <c r="C367">
        <f>INDEX(resultados!$A$2:$ZZ$855, 361, MATCH($B$3, resultados!$A$1:$ZZ$1, 0))</f>
        <v/>
      </c>
    </row>
    <row r="368">
      <c r="A368">
        <f>INDEX(resultados!$A$2:$ZZ$855, 362, MATCH($B$1, resultados!$A$1:$ZZ$1, 0))</f>
        <v/>
      </c>
      <c r="B368">
        <f>INDEX(resultados!$A$2:$ZZ$855, 362, MATCH($B$2, resultados!$A$1:$ZZ$1, 0))</f>
        <v/>
      </c>
      <c r="C368">
        <f>INDEX(resultados!$A$2:$ZZ$855, 362, MATCH($B$3, resultados!$A$1:$ZZ$1, 0))</f>
        <v/>
      </c>
    </row>
    <row r="369">
      <c r="A369">
        <f>INDEX(resultados!$A$2:$ZZ$855, 363, MATCH($B$1, resultados!$A$1:$ZZ$1, 0))</f>
        <v/>
      </c>
      <c r="B369">
        <f>INDEX(resultados!$A$2:$ZZ$855, 363, MATCH($B$2, resultados!$A$1:$ZZ$1, 0))</f>
        <v/>
      </c>
      <c r="C369">
        <f>INDEX(resultados!$A$2:$ZZ$855, 363, MATCH($B$3, resultados!$A$1:$ZZ$1, 0))</f>
        <v/>
      </c>
    </row>
    <row r="370">
      <c r="A370">
        <f>INDEX(resultados!$A$2:$ZZ$855, 364, MATCH($B$1, resultados!$A$1:$ZZ$1, 0))</f>
        <v/>
      </c>
      <c r="B370">
        <f>INDEX(resultados!$A$2:$ZZ$855, 364, MATCH($B$2, resultados!$A$1:$ZZ$1, 0))</f>
        <v/>
      </c>
      <c r="C370">
        <f>INDEX(resultados!$A$2:$ZZ$855, 364, MATCH($B$3, resultados!$A$1:$ZZ$1, 0))</f>
        <v/>
      </c>
    </row>
    <row r="371">
      <c r="A371">
        <f>INDEX(resultados!$A$2:$ZZ$855, 365, MATCH($B$1, resultados!$A$1:$ZZ$1, 0))</f>
        <v/>
      </c>
      <c r="B371">
        <f>INDEX(resultados!$A$2:$ZZ$855, 365, MATCH($B$2, resultados!$A$1:$ZZ$1, 0))</f>
        <v/>
      </c>
      <c r="C371">
        <f>INDEX(resultados!$A$2:$ZZ$855, 365, MATCH($B$3, resultados!$A$1:$ZZ$1, 0))</f>
        <v/>
      </c>
    </row>
    <row r="372">
      <c r="A372">
        <f>INDEX(resultados!$A$2:$ZZ$855, 366, MATCH($B$1, resultados!$A$1:$ZZ$1, 0))</f>
        <v/>
      </c>
      <c r="B372">
        <f>INDEX(resultados!$A$2:$ZZ$855, 366, MATCH($B$2, resultados!$A$1:$ZZ$1, 0))</f>
        <v/>
      </c>
      <c r="C372">
        <f>INDEX(resultados!$A$2:$ZZ$855, 366, MATCH($B$3, resultados!$A$1:$ZZ$1, 0))</f>
        <v/>
      </c>
    </row>
    <row r="373">
      <c r="A373">
        <f>INDEX(resultados!$A$2:$ZZ$855, 367, MATCH($B$1, resultados!$A$1:$ZZ$1, 0))</f>
        <v/>
      </c>
      <c r="B373">
        <f>INDEX(resultados!$A$2:$ZZ$855, 367, MATCH($B$2, resultados!$A$1:$ZZ$1, 0))</f>
        <v/>
      </c>
      <c r="C373">
        <f>INDEX(resultados!$A$2:$ZZ$855, 367, MATCH($B$3, resultados!$A$1:$ZZ$1, 0))</f>
        <v/>
      </c>
    </row>
    <row r="374">
      <c r="A374">
        <f>INDEX(resultados!$A$2:$ZZ$855, 368, MATCH($B$1, resultados!$A$1:$ZZ$1, 0))</f>
        <v/>
      </c>
      <c r="B374">
        <f>INDEX(resultados!$A$2:$ZZ$855, 368, MATCH($B$2, resultados!$A$1:$ZZ$1, 0))</f>
        <v/>
      </c>
      <c r="C374">
        <f>INDEX(resultados!$A$2:$ZZ$855, 368, MATCH($B$3, resultados!$A$1:$ZZ$1, 0))</f>
        <v/>
      </c>
    </row>
    <row r="375">
      <c r="A375">
        <f>INDEX(resultados!$A$2:$ZZ$855, 369, MATCH($B$1, resultados!$A$1:$ZZ$1, 0))</f>
        <v/>
      </c>
      <c r="B375">
        <f>INDEX(resultados!$A$2:$ZZ$855, 369, MATCH($B$2, resultados!$A$1:$ZZ$1, 0))</f>
        <v/>
      </c>
      <c r="C375">
        <f>INDEX(resultados!$A$2:$ZZ$855, 369, MATCH($B$3, resultados!$A$1:$ZZ$1, 0))</f>
        <v/>
      </c>
    </row>
    <row r="376">
      <c r="A376">
        <f>INDEX(resultados!$A$2:$ZZ$855, 370, MATCH($B$1, resultados!$A$1:$ZZ$1, 0))</f>
        <v/>
      </c>
      <c r="B376">
        <f>INDEX(resultados!$A$2:$ZZ$855, 370, MATCH($B$2, resultados!$A$1:$ZZ$1, 0))</f>
        <v/>
      </c>
      <c r="C376">
        <f>INDEX(resultados!$A$2:$ZZ$855, 370, MATCH($B$3, resultados!$A$1:$ZZ$1, 0))</f>
        <v/>
      </c>
    </row>
    <row r="377">
      <c r="A377">
        <f>INDEX(resultados!$A$2:$ZZ$855, 371, MATCH($B$1, resultados!$A$1:$ZZ$1, 0))</f>
        <v/>
      </c>
      <c r="B377">
        <f>INDEX(resultados!$A$2:$ZZ$855, 371, MATCH($B$2, resultados!$A$1:$ZZ$1, 0))</f>
        <v/>
      </c>
      <c r="C377">
        <f>INDEX(resultados!$A$2:$ZZ$855, 371, MATCH($B$3, resultados!$A$1:$ZZ$1, 0))</f>
        <v/>
      </c>
    </row>
    <row r="378">
      <c r="A378">
        <f>INDEX(resultados!$A$2:$ZZ$855, 372, MATCH($B$1, resultados!$A$1:$ZZ$1, 0))</f>
        <v/>
      </c>
      <c r="B378">
        <f>INDEX(resultados!$A$2:$ZZ$855, 372, MATCH($B$2, resultados!$A$1:$ZZ$1, 0))</f>
        <v/>
      </c>
      <c r="C378">
        <f>INDEX(resultados!$A$2:$ZZ$855, 372, MATCH($B$3, resultados!$A$1:$ZZ$1, 0))</f>
        <v/>
      </c>
    </row>
    <row r="379">
      <c r="A379">
        <f>INDEX(resultados!$A$2:$ZZ$855, 373, MATCH($B$1, resultados!$A$1:$ZZ$1, 0))</f>
        <v/>
      </c>
      <c r="B379">
        <f>INDEX(resultados!$A$2:$ZZ$855, 373, MATCH($B$2, resultados!$A$1:$ZZ$1, 0))</f>
        <v/>
      </c>
      <c r="C379">
        <f>INDEX(resultados!$A$2:$ZZ$855, 373, MATCH($B$3, resultados!$A$1:$ZZ$1, 0))</f>
        <v/>
      </c>
    </row>
    <row r="380">
      <c r="A380">
        <f>INDEX(resultados!$A$2:$ZZ$855, 374, MATCH($B$1, resultados!$A$1:$ZZ$1, 0))</f>
        <v/>
      </c>
      <c r="B380">
        <f>INDEX(resultados!$A$2:$ZZ$855, 374, MATCH($B$2, resultados!$A$1:$ZZ$1, 0))</f>
        <v/>
      </c>
      <c r="C380">
        <f>INDEX(resultados!$A$2:$ZZ$855, 374, MATCH($B$3, resultados!$A$1:$ZZ$1, 0))</f>
        <v/>
      </c>
    </row>
    <row r="381">
      <c r="A381">
        <f>INDEX(resultados!$A$2:$ZZ$855, 375, MATCH($B$1, resultados!$A$1:$ZZ$1, 0))</f>
        <v/>
      </c>
      <c r="B381">
        <f>INDEX(resultados!$A$2:$ZZ$855, 375, MATCH($B$2, resultados!$A$1:$ZZ$1, 0))</f>
        <v/>
      </c>
      <c r="C381">
        <f>INDEX(resultados!$A$2:$ZZ$855, 375, MATCH($B$3, resultados!$A$1:$ZZ$1, 0))</f>
        <v/>
      </c>
    </row>
    <row r="382">
      <c r="A382">
        <f>INDEX(resultados!$A$2:$ZZ$855, 376, MATCH($B$1, resultados!$A$1:$ZZ$1, 0))</f>
        <v/>
      </c>
      <c r="B382">
        <f>INDEX(resultados!$A$2:$ZZ$855, 376, MATCH($B$2, resultados!$A$1:$ZZ$1, 0))</f>
        <v/>
      </c>
      <c r="C382">
        <f>INDEX(resultados!$A$2:$ZZ$855, 376, MATCH($B$3, resultados!$A$1:$ZZ$1, 0))</f>
        <v/>
      </c>
    </row>
    <row r="383">
      <c r="A383">
        <f>INDEX(resultados!$A$2:$ZZ$855, 377, MATCH($B$1, resultados!$A$1:$ZZ$1, 0))</f>
        <v/>
      </c>
      <c r="B383">
        <f>INDEX(resultados!$A$2:$ZZ$855, 377, MATCH($B$2, resultados!$A$1:$ZZ$1, 0))</f>
        <v/>
      </c>
      <c r="C383">
        <f>INDEX(resultados!$A$2:$ZZ$855, 377, MATCH($B$3, resultados!$A$1:$ZZ$1, 0))</f>
        <v/>
      </c>
    </row>
    <row r="384">
      <c r="A384">
        <f>INDEX(resultados!$A$2:$ZZ$855, 378, MATCH($B$1, resultados!$A$1:$ZZ$1, 0))</f>
        <v/>
      </c>
      <c r="B384">
        <f>INDEX(resultados!$A$2:$ZZ$855, 378, MATCH($B$2, resultados!$A$1:$ZZ$1, 0))</f>
        <v/>
      </c>
      <c r="C384">
        <f>INDEX(resultados!$A$2:$ZZ$855, 378, MATCH($B$3, resultados!$A$1:$ZZ$1, 0))</f>
        <v/>
      </c>
    </row>
    <row r="385">
      <c r="A385">
        <f>INDEX(resultados!$A$2:$ZZ$855, 379, MATCH($B$1, resultados!$A$1:$ZZ$1, 0))</f>
        <v/>
      </c>
      <c r="B385">
        <f>INDEX(resultados!$A$2:$ZZ$855, 379, MATCH($B$2, resultados!$A$1:$ZZ$1, 0))</f>
        <v/>
      </c>
      <c r="C385">
        <f>INDEX(resultados!$A$2:$ZZ$855, 379, MATCH($B$3, resultados!$A$1:$ZZ$1, 0))</f>
        <v/>
      </c>
    </row>
    <row r="386">
      <c r="A386">
        <f>INDEX(resultados!$A$2:$ZZ$855, 380, MATCH($B$1, resultados!$A$1:$ZZ$1, 0))</f>
        <v/>
      </c>
      <c r="B386">
        <f>INDEX(resultados!$A$2:$ZZ$855, 380, MATCH($B$2, resultados!$A$1:$ZZ$1, 0))</f>
        <v/>
      </c>
      <c r="C386">
        <f>INDEX(resultados!$A$2:$ZZ$855, 380, MATCH($B$3, resultados!$A$1:$ZZ$1, 0))</f>
        <v/>
      </c>
    </row>
    <row r="387">
      <c r="A387">
        <f>INDEX(resultados!$A$2:$ZZ$855, 381, MATCH($B$1, resultados!$A$1:$ZZ$1, 0))</f>
        <v/>
      </c>
      <c r="B387">
        <f>INDEX(resultados!$A$2:$ZZ$855, 381, MATCH($B$2, resultados!$A$1:$ZZ$1, 0))</f>
        <v/>
      </c>
      <c r="C387">
        <f>INDEX(resultados!$A$2:$ZZ$855, 381, MATCH($B$3, resultados!$A$1:$ZZ$1, 0))</f>
        <v/>
      </c>
    </row>
    <row r="388">
      <c r="A388">
        <f>INDEX(resultados!$A$2:$ZZ$855, 382, MATCH($B$1, resultados!$A$1:$ZZ$1, 0))</f>
        <v/>
      </c>
      <c r="B388">
        <f>INDEX(resultados!$A$2:$ZZ$855, 382, MATCH($B$2, resultados!$A$1:$ZZ$1, 0))</f>
        <v/>
      </c>
      <c r="C388">
        <f>INDEX(resultados!$A$2:$ZZ$855, 382, MATCH($B$3, resultados!$A$1:$ZZ$1, 0))</f>
        <v/>
      </c>
    </row>
    <row r="389">
      <c r="A389">
        <f>INDEX(resultados!$A$2:$ZZ$855, 383, MATCH($B$1, resultados!$A$1:$ZZ$1, 0))</f>
        <v/>
      </c>
      <c r="B389">
        <f>INDEX(resultados!$A$2:$ZZ$855, 383, MATCH($B$2, resultados!$A$1:$ZZ$1, 0))</f>
        <v/>
      </c>
      <c r="C389">
        <f>INDEX(resultados!$A$2:$ZZ$855, 383, MATCH($B$3, resultados!$A$1:$ZZ$1, 0))</f>
        <v/>
      </c>
    </row>
    <row r="390">
      <c r="A390">
        <f>INDEX(resultados!$A$2:$ZZ$855, 384, MATCH($B$1, resultados!$A$1:$ZZ$1, 0))</f>
        <v/>
      </c>
      <c r="B390">
        <f>INDEX(resultados!$A$2:$ZZ$855, 384, MATCH($B$2, resultados!$A$1:$ZZ$1, 0))</f>
        <v/>
      </c>
      <c r="C390">
        <f>INDEX(resultados!$A$2:$ZZ$855, 384, MATCH($B$3, resultados!$A$1:$ZZ$1, 0))</f>
        <v/>
      </c>
    </row>
    <row r="391">
      <c r="A391">
        <f>INDEX(resultados!$A$2:$ZZ$855, 385, MATCH($B$1, resultados!$A$1:$ZZ$1, 0))</f>
        <v/>
      </c>
      <c r="B391">
        <f>INDEX(resultados!$A$2:$ZZ$855, 385, MATCH($B$2, resultados!$A$1:$ZZ$1, 0))</f>
        <v/>
      </c>
      <c r="C391">
        <f>INDEX(resultados!$A$2:$ZZ$855, 385, MATCH($B$3, resultados!$A$1:$ZZ$1, 0))</f>
        <v/>
      </c>
    </row>
    <row r="392">
      <c r="A392">
        <f>INDEX(resultados!$A$2:$ZZ$855, 386, MATCH($B$1, resultados!$A$1:$ZZ$1, 0))</f>
        <v/>
      </c>
      <c r="B392">
        <f>INDEX(resultados!$A$2:$ZZ$855, 386, MATCH($B$2, resultados!$A$1:$ZZ$1, 0))</f>
        <v/>
      </c>
      <c r="C392">
        <f>INDEX(resultados!$A$2:$ZZ$855, 386, MATCH($B$3, resultados!$A$1:$ZZ$1, 0))</f>
        <v/>
      </c>
    </row>
    <row r="393">
      <c r="A393">
        <f>INDEX(resultados!$A$2:$ZZ$855, 387, MATCH($B$1, resultados!$A$1:$ZZ$1, 0))</f>
        <v/>
      </c>
      <c r="B393">
        <f>INDEX(resultados!$A$2:$ZZ$855, 387, MATCH($B$2, resultados!$A$1:$ZZ$1, 0))</f>
        <v/>
      </c>
      <c r="C393">
        <f>INDEX(resultados!$A$2:$ZZ$855, 387, MATCH($B$3, resultados!$A$1:$ZZ$1, 0))</f>
        <v/>
      </c>
    </row>
    <row r="394">
      <c r="A394">
        <f>INDEX(resultados!$A$2:$ZZ$855, 388, MATCH($B$1, resultados!$A$1:$ZZ$1, 0))</f>
        <v/>
      </c>
      <c r="B394">
        <f>INDEX(resultados!$A$2:$ZZ$855, 388, MATCH($B$2, resultados!$A$1:$ZZ$1, 0))</f>
        <v/>
      </c>
      <c r="C394">
        <f>INDEX(resultados!$A$2:$ZZ$855, 388, MATCH($B$3, resultados!$A$1:$ZZ$1, 0))</f>
        <v/>
      </c>
    </row>
    <row r="395">
      <c r="A395">
        <f>INDEX(resultados!$A$2:$ZZ$855, 389, MATCH($B$1, resultados!$A$1:$ZZ$1, 0))</f>
        <v/>
      </c>
      <c r="B395">
        <f>INDEX(resultados!$A$2:$ZZ$855, 389, MATCH($B$2, resultados!$A$1:$ZZ$1, 0))</f>
        <v/>
      </c>
      <c r="C395">
        <f>INDEX(resultados!$A$2:$ZZ$855, 389, MATCH($B$3, resultados!$A$1:$ZZ$1, 0))</f>
        <v/>
      </c>
    </row>
    <row r="396">
      <c r="A396">
        <f>INDEX(resultados!$A$2:$ZZ$855, 390, MATCH($B$1, resultados!$A$1:$ZZ$1, 0))</f>
        <v/>
      </c>
      <c r="B396">
        <f>INDEX(resultados!$A$2:$ZZ$855, 390, MATCH($B$2, resultados!$A$1:$ZZ$1, 0))</f>
        <v/>
      </c>
      <c r="C396">
        <f>INDEX(resultados!$A$2:$ZZ$855, 390, MATCH($B$3, resultados!$A$1:$ZZ$1, 0))</f>
        <v/>
      </c>
    </row>
    <row r="397">
      <c r="A397">
        <f>INDEX(resultados!$A$2:$ZZ$855, 391, MATCH($B$1, resultados!$A$1:$ZZ$1, 0))</f>
        <v/>
      </c>
      <c r="B397">
        <f>INDEX(resultados!$A$2:$ZZ$855, 391, MATCH($B$2, resultados!$A$1:$ZZ$1, 0))</f>
        <v/>
      </c>
      <c r="C397">
        <f>INDEX(resultados!$A$2:$ZZ$855, 391, MATCH($B$3, resultados!$A$1:$ZZ$1, 0))</f>
        <v/>
      </c>
    </row>
    <row r="398">
      <c r="A398">
        <f>INDEX(resultados!$A$2:$ZZ$855, 392, MATCH($B$1, resultados!$A$1:$ZZ$1, 0))</f>
        <v/>
      </c>
      <c r="B398">
        <f>INDEX(resultados!$A$2:$ZZ$855, 392, MATCH($B$2, resultados!$A$1:$ZZ$1, 0))</f>
        <v/>
      </c>
      <c r="C398">
        <f>INDEX(resultados!$A$2:$ZZ$855, 392, MATCH($B$3, resultados!$A$1:$ZZ$1, 0))</f>
        <v/>
      </c>
    </row>
    <row r="399">
      <c r="A399">
        <f>INDEX(resultados!$A$2:$ZZ$855, 393, MATCH($B$1, resultados!$A$1:$ZZ$1, 0))</f>
        <v/>
      </c>
      <c r="B399">
        <f>INDEX(resultados!$A$2:$ZZ$855, 393, MATCH($B$2, resultados!$A$1:$ZZ$1, 0))</f>
        <v/>
      </c>
      <c r="C399">
        <f>INDEX(resultados!$A$2:$ZZ$855, 393, MATCH($B$3, resultados!$A$1:$ZZ$1, 0))</f>
        <v/>
      </c>
    </row>
    <row r="400">
      <c r="A400">
        <f>INDEX(resultados!$A$2:$ZZ$855, 394, MATCH($B$1, resultados!$A$1:$ZZ$1, 0))</f>
        <v/>
      </c>
      <c r="B400">
        <f>INDEX(resultados!$A$2:$ZZ$855, 394, MATCH($B$2, resultados!$A$1:$ZZ$1, 0))</f>
        <v/>
      </c>
      <c r="C400">
        <f>INDEX(resultados!$A$2:$ZZ$855, 394, MATCH($B$3, resultados!$A$1:$ZZ$1, 0))</f>
        <v/>
      </c>
    </row>
    <row r="401">
      <c r="A401">
        <f>INDEX(resultados!$A$2:$ZZ$855, 395, MATCH($B$1, resultados!$A$1:$ZZ$1, 0))</f>
        <v/>
      </c>
      <c r="B401">
        <f>INDEX(resultados!$A$2:$ZZ$855, 395, MATCH($B$2, resultados!$A$1:$ZZ$1, 0))</f>
        <v/>
      </c>
      <c r="C401">
        <f>INDEX(resultados!$A$2:$ZZ$855, 395, MATCH($B$3, resultados!$A$1:$ZZ$1, 0))</f>
        <v/>
      </c>
    </row>
    <row r="402">
      <c r="A402">
        <f>INDEX(resultados!$A$2:$ZZ$855, 396, MATCH($B$1, resultados!$A$1:$ZZ$1, 0))</f>
        <v/>
      </c>
      <c r="B402">
        <f>INDEX(resultados!$A$2:$ZZ$855, 396, MATCH($B$2, resultados!$A$1:$ZZ$1, 0))</f>
        <v/>
      </c>
      <c r="C402">
        <f>INDEX(resultados!$A$2:$ZZ$855, 396, MATCH($B$3, resultados!$A$1:$ZZ$1, 0))</f>
        <v/>
      </c>
    </row>
    <row r="403">
      <c r="A403">
        <f>INDEX(resultados!$A$2:$ZZ$855, 397, MATCH($B$1, resultados!$A$1:$ZZ$1, 0))</f>
        <v/>
      </c>
      <c r="B403">
        <f>INDEX(resultados!$A$2:$ZZ$855, 397, MATCH($B$2, resultados!$A$1:$ZZ$1, 0))</f>
        <v/>
      </c>
      <c r="C403">
        <f>INDEX(resultados!$A$2:$ZZ$855, 397, MATCH($B$3, resultados!$A$1:$ZZ$1, 0))</f>
        <v/>
      </c>
    </row>
    <row r="404">
      <c r="A404">
        <f>INDEX(resultados!$A$2:$ZZ$855, 398, MATCH($B$1, resultados!$A$1:$ZZ$1, 0))</f>
        <v/>
      </c>
      <c r="B404">
        <f>INDEX(resultados!$A$2:$ZZ$855, 398, MATCH($B$2, resultados!$A$1:$ZZ$1, 0))</f>
        <v/>
      </c>
      <c r="C404">
        <f>INDEX(resultados!$A$2:$ZZ$855, 398, MATCH($B$3, resultados!$A$1:$ZZ$1, 0))</f>
        <v/>
      </c>
    </row>
    <row r="405">
      <c r="A405">
        <f>INDEX(resultados!$A$2:$ZZ$855, 399, MATCH($B$1, resultados!$A$1:$ZZ$1, 0))</f>
        <v/>
      </c>
      <c r="B405">
        <f>INDEX(resultados!$A$2:$ZZ$855, 399, MATCH($B$2, resultados!$A$1:$ZZ$1, 0))</f>
        <v/>
      </c>
      <c r="C405">
        <f>INDEX(resultados!$A$2:$ZZ$855, 399, MATCH($B$3, resultados!$A$1:$ZZ$1, 0))</f>
        <v/>
      </c>
    </row>
    <row r="406">
      <c r="A406">
        <f>INDEX(resultados!$A$2:$ZZ$855, 400, MATCH($B$1, resultados!$A$1:$ZZ$1, 0))</f>
        <v/>
      </c>
      <c r="B406">
        <f>INDEX(resultados!$A$2:$ZZ$855, 400, MATCH($B$2, resultados!$A$1:$ZZ$1, 0))</f>
        <v/>
      </c>
      <c r="C406">
        <f>INDEX(resultados!$A$2:$ZZ$855, 400, MATCH($B$3, resultados!$A$1:$ZZ$1, 0))</f>
        <v/>
      </c>
    </row>
    <row r="407">
      <c r="A407">
        <f>INDEX(resultados!$A$2:$ZZ$855, 401, MATCH($B$1, resultados!$A$1:$ZZ$1, 0))</f>
        <v/>
      </c>
      <c r="B407">
        <f>INDEX(resultados!$A$2:$ZZ$855, 401, MATCH($B$2, resultados!$A$1:$ZZ$1, 0))</f>
        <v/>
      </c>
      <c r="C407">
        <f>INDEX(resultados!$A$2:$ZZ$855, 401, MATCH($B$3, resultados!$A$1:$ZZ$1, 0))</f>
        <v/>
      </c>
    </row>
    <row r="408">
      <c r="A408">
        <f>INDEX(resultados!$A$2:$ZZ$855, 402, MATCH($B$1, resultados!$A$1:$ZZ$1, 0))</f>
        <v/>
      </c>
      <c r="B408">
        <f>INDEX(resultados!$A$2:$ZZ$855, 402, MATCH($B$2, resultados!$A$1:$ZZ$1, 0))</f>
        <v/>
      </c>
      <c r="C408">
        <f>INDEX(resultados!$A$2:$ZZ$855, 402, MATCH($B$3, resultados!$A$1:$ZZ$1, 0))</f>
        <v/>
      </c>
    </row>
    <row r="409">
      <c r="A409">
        <f>INDEX(resultados!$A$2:$ZZ$855, 403, MATCH($B$1, resultados!$A$1:$ZZ$1, 0))</f>
        <v/>
      </c>
      <c r="B409">
        <f>INDEX(resultados!$A$2:$ZZ$855, 403, MATCH($B$2, resultados!$A$1:$ZZ$1, 0))</f>
        <v/>
      </c>
      <c r="C409">
        <f>INDEX(resultados!$A$2:$ZZ$855, 403, MATCH($B$3, resultados!$A$1:$ZZ$1, 0))</f>
        <v/>
      </c>
    </row>
    <row r="410">
      <c r="A410">
        <f>INDEX(resultados!$A$2:$ZZ$855, 404, MATCH($B$1, resultados!$A$1:$ZZ$1, 0))</f>
        <v/>
      </c>
      <c r="B410">
        <f>INDEX(resultados!$A$2:$ZZ$855, 404, MATCH($B$2, resultados!$A$1:$ZZ$1, 0))</f>
        <v/>
      </c>
      <c r="C410">
        <f>INDEX(resultados!$A$2:$ZZ$855, 404, MATCH($B$3, resultados!$A$1:$ZZ$1, 0))</f>
        <v/>
      </c>
    </row>
    <row r="411">
      <c r="A411">
        <f>INDEX(resultados!$A$2:$ZZ$855, 405, MATCH($B$1, resultados!$A$1:$ZZ$1, 0))</f>
        <v/>
      </c>
      <c r="B411">
        <f>INDEX(resultados!$A$2:$ZZ$855, 405, MATCH($B$2, resultados!$A$1:$ZZ$1, 0))</f>
        <v/>
      </c>
      <c r="C411">
        <f>INDEX(resultados!$A$2:$ZZ$855, 405, MATCH($B$3, resultados!$A$1:$ZZ$1, 0))</f>
        <v/>
      </c>
    </row>
    <row r="412">
      <c r="A412">
        <f>INDEX(resultados!$A$2:$ZZ$855, 406, MATCH($B$1, resultados!$A$1:$ZZ$1, 0))</f>
        <v/>
      </c>
      <c r="B412">
        <f>INDEX(resultados!$A$2:$ZZ$855, 406, MATCH($B$2, resultados!$A$1:$ZZ$1, 0))</f>
        <v/>
      </c>
      <c r="C412">
        <f>INDEX(resultados!$A$2:$ZZ$855, 406, MATCH($B$3, resultados!$A$1:$ZZ$1, 0))</f>
        <v/>
      </c>
    </row>
    <row r="413">
      <c r="A413">
        <f>INDEX(resultados!$A$2:$ZZ$855, 407, MATCH($B$1, resultados!$A$1:$ZZ$1, 0))</f>
        <v/>
      </c>
      <c r="B413">
        <f>INDEX(resultados!$A$2:$ZZ$855, 407, MATCH($B$2, resultados!$A$1:$ZZ$1, 0))</f>
        <v/>
      </c>
      <c r="C413">
        <f>INDEX(resultados!$A$2:$ZZ$855, 407, MATCH($B$3, resultados!$A$1:$ZZ$1, 0))</f>
        <v/>
      </c>
    </row>
    <row r="414">
      <c r="A414">
        <f>INDEX(resultados!$A$2:$ZZ$855, 408, MATCH($B$1, resultados!$A$1:$ZZ$1, 0))</f>
        <v/>
      </c>
      <c r="B414">
        <f>INDEX(resultados!$A$2:$ZZ$855, 408, MATCH($B$2, resultados!$A$1:$ZZ$1, 0))</f>
        <v/>
      </c>
      <c r="C414">
        <f>INDEX(resultados!$A$2:$ZZ$855, 408, MATCH($B$3, resultados!$A$1:$ZZ$1, 0))</f>
        <v/>
      </c>
    </row>
    <row r="415">
      <c r="A415">
        <f>INDEX(resultados!$A$2:$ZZ$855, 409, MATCH($B$1, resultados!$A$1:$ZZ$1, 0))</f>
        <v/>
      </c>
      <c r="B415">
        <f>INDEX(resultados!$A$2:$ZZ$855, 409, MATCH($B$2, resultados!$A$1:$ZZ$1, 0))</f>
        <v/>
      </c>
      <c r="C415">
        <f>INDEX(resultados!$A$2:$ZZ$855, 409, MATCH($B$3, resultados!$A$1:$ZZ$1, 0))</f>
        <v/>
      </c>
    </row>
    <row r="416">
      <c r="A416">
        <f>INDEX(resultados!$A$2:$ZZ$855, 410, MATCH($B$1, resultados!$A$1:$ZZ$1, 0))</f>
        <v/>
      </c>
      <c r="B416">
        <f>INDEX(resultados!$A$2:$ZZ$855, 410, MATCH($B$2, resultados!$A$1:$ZZ$1, 0))</f>
        <v/>
      </c>
      <c r="C416">
        <f>INDEX(resultados!$A$2:$ZZ$855, 410, MATCH($B$3, resultados!$A$1:$ZZ$1, 0))</f>
        <v/>
      </c>
    </row>
    <row r="417">
      <c r="A417">
        <f>INDEX(resultados!$A$2:$ZZ$855, 411, MATCH($B$1, resultados!$A$1:$ZZ$1, 0))</f>
        <v/>
      </c>
      <c r="B417">
        <f>INDEX(resultados!$A$2:$ZZ$855, 411, MATCH($B$2, resultados!$A$1:$ZZ$1, 0))</f>
        <v/>
      </c>
      <c r="C417">
        <f>INDEX(resultados!$A$2:$ZZ$855, 411, MATCH($B$3, resultados!$A$1:$ZZ$1, 0))</f>
        <v/>
      </c>
    </row>
    <row r="418">
      <c r="A418">
        <f>INDEX(resultados!$A$2:$ZZ$855, 412, MATCH($B$1, resultados!$A$1:$ZZ$1, 0))</f>
        <v/>
      </c>
      <c r="B418">
        <f>INDEX(resultados!$A$2:$ZZ$855, 412, MATCH($B$2, resultados!$A$1:$ZZ$1, 0))</f>
        <v/>
      </c>
      <c r="C418">
        <f>INDEX(resultados!$A$2:$ZZ$855, 412, MATCH($B$3, resultados!$A$1:$ZZ$1, 0))</f>
        <v/>
      </c>
    </row>
    <row r="419">
      <c r="A419">
        <f>INDEX(resultados!$A$2:$ZZ$855, 413, MATCH($B$1, resultados!$A$1:$ZZ$1, 0))</f>
        <v/>
      </c>
      <c r="B419">
        <f>INDEX(resultados!$A$2:$ZZ$855, 413, MATCH($B$2, resultados!$A$1:$ZZ$1, 0))</f>
        <v/>
      </c>
      <c r="C419">
        <f>INDEX(resultados!$A$2:$ZZ$855, 413, MATCH($B$3, resultados!$A$1:$ZZ$1, 0))</f>
        <v/>
      </c>
    </row>
    <row r="420">
      <c r="A420">
        <f>INDEX(resultados!$A$2:$ZZ$855, 414, MATCH($B$1, resultados!$A$1:$ZZ$1, 0))</f>
        <v/>
      </c>
      <c r="B420">
        <f>INDEX(resultados!$A$2:$ZZ$855, 414, MATCH($B$2, resultados!$A$1:$ZZ$1, 0))</f>
        <v/>
      </c>
      <c r="C420">
        <f>INDEX(resultados!$A$2:$ZZ$855, 414, MATCH($B$3, resultados!$A$1:$ZZ$1, 0))</f>
        <v/>
      </c>
    </row>
    <row r="421">
      <c r="A421">
        <f>INDEX(resultados!$A$2:$ZZ$855, 415, MATCH($B$1, resultados!$A$1:$ZZ$1, 0))</f>
        <v/>
      </c>
      <c r="B421">
        <f>INDEX(resultados!$A$2:$ZZ$855, 415, MATCH($B$2, resultados!$A$1:$ZZ$1, 0))</f>
        <v/>
      </c>
      <c r="C421">
        <f>INDEX(resultados!$A$2:$ZZ$855, 415, MATCH($B$3, resultados!$A$1:$ZZ$1, 0))</f>
        <v/>
      </c>
    </row>
    <row r="422">
      <c r="A422">
        <f>INDEX(resultados!$A$2:$ZZ$855, 416, MATCH($B$1, resultados!$A$1:$ZZ$1, 0))</f>
        <v/>
      </c>
      <c r="B422">
        <f>INDEX(resultados!$A$2:$ZZ$855, 416, MATCH($B$2, resultados!$A$1:$ZZ$1, 0))</f>
        <v/>
      </c>
      <c r="C422">
        <f>INDEX(resultados!$A$2:$ZZ$855, 416, MATCH($B$3, resultados!$A$1:$ZZ$1, 0))</f>
        <v/>
      </c>
    </row>
    <row r="423">
      <c r="A423">
        <f>INDEX(resultados!$A$2:$ZZ$855, 417, MATCH($B$1, resultados!$A$1:$ZZ$1, 0))</f>
        <v/>
      </c>
      <c r="B423">
        <f>INDEX(resultados!$A$2:$ZZ$855, 417, MATCH($B$2, resultados!$A$1:$ZZ$1, 0))</f>
        <v/>
      </c>
      <c r="C423">
        <f>INDEX(resultados!$A$2:$ZZ$855, 417, MATCH($B$3, resultados!$A$1:$ZZ$1, 0))</f>
        <v/>
      </c>
    </row>
    <row r="424">
      <c r="A424">
        <f>INDEX(resultados!$A$2:$ZZ$855, 418, MATCH($B$1, resultados!$A$1:$ZZ$1, 0))</f>
        <v/>
      </c>
      <c r="B424">
        <f>INDEX(resultados!$A$2:$ZZ$855, 418, MATCH($B$2, resultados!$A$1:$ZZ$1, 0))</f>
        <v/>
      </c>
      <c r="C424">
        <f>INDEX(resultados!$A$2:$ZZ$855, 418, MATCH($B$3, resultados!$A$1:$ZZ$1, 0))</f>
        <v/>
      </c>
    </row>
    <row r="425">
      <c r="A425">
        <f>INDEX(resultados!$A$2:$ZZ$855, 419, MATCH($B$1, resultados!$A$1:$ZZ$1, 0))</f>
        <v/>
      </c>
      <c r="B425">
        <f>INDEX(resultados!$A$2:$ZZ$855, 419, MATCH($B$2, resultados!$A$1:$ZZ$1, 0))</f>
        <v/>
      </c>
      <c r="C425">
        <f>INDEX(resultados!$A$2:$ZZ$855, 419, MATCH($B$3, resultados!$A$1:$ZZ$1, 0))</f>
        <v/>
      </c>
    </row>
    <row r="426">
      <c r="A426">
        <f>INDEX(resultados!$A$2:$ZZ$855, 420, MATCH($B$1, resultados!$A$1:$ZZ$1, 0))</f>
        <v/>
      </c>
      <c r="B426">
        <f>INDEX(resultados!$A$2:$ZZ$855, 420, MATCH($B$2, resultados!$A$1:$ZZ$1, 0))</f>
        <v/>
      </c>
      <c r="C426">
        <f>INDEX(resultados!$A$2:$ZZ$855, 420, MATCH($B$3, resultados!$A$1:$ZZ$1, 0))</f>
        <v/>
      </c>
    </row>
    <row r="427">
      <c r="A427">
        <f>INDEX(resultados!$A$2:$ZZ$855, 421, MATCH($B$1, resultados!$A$1:$ZZ$1, 0))</f>
        <v/>
      </c>
      <c r="B427">
        <f>INDEX(resultados!$A$2:$ZZ$855, 421, MATCH($B$2, resultados!$A$1:$ZZ$1, 0))</f>
        <v/>
      </c>
      <c r="C427">
        <f>INDEX(resultados!$A$2:$ZZ$855, 421, MATCH($B$3, resultados!$A$1:$ZZ$1, 0))</f>
        <v/>
      </c>
    </row>
    <row r="428">
      <c r="A428">
        <f>INDEX(resultados!$A$2:$ZZ$855, 422, MATCH($B$1, resultados!$A$1:$ZZ$1, 0))</f>
        <v/>
      </c>
      <c r="B428">
        <f>INDEX(resultados!$A$2:$ZZ$855, 422, MATCH($B$2, resultados!$A$1:$ZZ$1, 0))</f>
        <v/>
      </c>
      <c r="C428">
        <f>INDEX(resultados!$A$2:$ZZ$855, 422, MATCH($B$3, resultados!$A$1:$ZZ$1, 0))</f>
        <v/>
      </c>
    </row>
    <row r="429">
      <c r="A429">
        <f>INDEX(resultados!$A$2:$ZZ$855, 423, MATCH($B$1, resultados!$A$1:$ZZ$1, 0))</f>
        <v/>
      </c>
      <c r="B429">
        <f>INDEX(resultados!$A$2:$ZZ$855, 423, MATCH($B$2, resultados!$A$1:$ZZ$1, 0))</f>
        <v/>
      </c>
      <c r="C429">
        <f>INDEX(resultados!$A$2:$ZZ$855, 423, MATCH($B$3, resultados!$A$1:$ZZ$1, 0))</f>
        <v/>
      </c>
    </row>
    <row r="430">
      <c r="A430">
        <f>INDEX(resultados!$A$2:$ZZ$855, 424, MATCH($B$1, resultados!$A$1:$ZZ$1, 0))</f>
        <v/>
      </c>
      <c r="B430">
        <f>INDEX(resultados!$A$2:$ZZ$855, 424, MATCH($B$2, resultados!$A$1:$ZZ$1, 0))</f>
        <v/>
      </c>
      <c r="C430">
        <f>INDEX(resultados!$A$2:$ZZ$855, 424, MATCH($B$3, resultados!$A$1:$ZZ$1, 0))</f>
        <v/>
      </c>
    </row>
    <row r="431">
      <c r="A431">
        <f>INDEX(resultados!$A$2:$ZZ$855, 425, MATCH($B$1, resultados!$A$1:$ZZ$1, 0))</f>
        <v/>
      </c>
      <c r="B431">
        <f>INDEX(resultados!$A$2:$ZZ$855, 425, MATCH($B$2, resultados!$A$1:$ZZ$1, 0))</f>
        <v/>
      </c>
      <c r="C431">
        <f>INDEX(resultados!$A$2:$ZZ$855, 425, MATCH($B$3, resultados!$A$1:$ZZ$1, 0))</f>
        <v/>
      </c>
    </row>
    <row r="432">
      <c r="A432">
        <f>INDEX(resultados!$A$2:$ZZ$855, 426, MATCH($B$1, resultados!$A$1:$ZZ$1, 0))</f>
        <v/>
      </c>
      <c r="B432">
        <f>INDEX(resultados!$A$2:$ZZ$855, 426, MATCH($B$2, resultados!$A$1:$ZZ$1, 0))</f>
        <v/>
      </c>
      <c r="C432">
        <f>INDEX(resultados!$A$2:$ZZ$855, 426, MATCH($B$3, resultados!$A$1:$ZZ$1, 0))</f>
        <v/>
      </c>
    </row>
    <row r="433">
      <c r="A433">
        <f>INDEX(resultados!$A$2:$ZZ$855, 427, MATCH($B$1, resultados!$A$1:$ZZ$1, 0))</f>
        <v/>
      </c>
      <c r="B433">
        <f>INDEX(resultados!$A$2:$ZZ$855, 427, MATCH($B$2, resultados!$A$1:$ZZ$1, 0))</f>
        <v/>
      </c>
      <c r="C433">
        <f>INDEX(resultados!$A$2:$ZZ$855, 427, MATCH($B$3, resultados!$A$1:$ZZ$1, 0))</f>
        <v/>
      </c>
    </row>
    <row r="434">
      <c r="A434">
        <f>INDEX(resultados!$A$2:$ZZ$855, 428, MATCH($B$1, resultados!$A$1:$ZZ$1, 0))</f>
        <v/>
      </c>
      <c r="B434">
        <f>INDEX(resultados!$A$2:$ZZ$855, 428, MATCH($B$2, resultados!$A$1:$ZZ$1, 0))</f>
        <v/>
      </c>
      <c r="C434">
        <f>INDEX(resultados!$A$2:$ZZ$855, 428, MATCH($B$3, resultados!$A$1:$ZZ$1, 0))</f>
        <v/>
      </c>
    </row>
    <row r="435">
      <c r="A435">
        <f>INDEX(resultados!$A$2:$ZZ$855, 429, MATCH($B$1, resultados!$A$1:$ZZ$1, 0))</f>
        <v/>
      </c>
      <c r="B435">
        <f>INDEX(resultados!$A$2:$ZZ$855, 429, MATCH($B$2, resultados!$A$1:$ZZ$1, 0))</f>
        <v/>
      </c>
      <c r="C435">
        <f>INDEX(resultados!$A$2:$ZZ$855, 429, MATCH($B$3, resultados!$A$1:$ZZ$1, 0))</f>
        <v/>
      </c>
    </row>
    <row r="436">
      <c r="A436">
        <f>INDEX(resultados!$A$2:$ZZ$855, 430, MATCH($B$1, resultados!$A$1:$ZZ$1, 0))</f>
        <v/>
      </c>
      <c r="B436">
        <f>INDEX(resultados!$A$2:$ZZ$855, 430, MATCH($B$2, resultados!$A$1:$ZZ$1, 0))</f>
        <v/>
      </c>
      <c r="C436">
        <f>INDEX(resultados!$A$2:$ZZ$855, 430, MATCH($B$3, resultados!$A$1:$ZZ$1, 0))</f>
        <v/>
      </c>
    </row>
    <row r="437">
      <c r="A437">
        <f>INDEX(resultados!$A$2:$ZZ$855, 431, MATCH($B$1, resultados!$A$1:$ZZ$1, 0))</f>
        <v/>
      </c>
      <c r="B437">
        <f>INDEX(resultados!$A$2:$ZZ$855, 431, MATCH($B$2, resultados!$A$1:$ZZ$1, 0))</f>
        <v/>
      </c>
      <c r="C437">
        <f>INDEX(resultados!$A$2:$ZZ$855, 431, MATCH($B$3, resultados!$A$1:$ZZ$1, 0))</f>
        <v/>
      </c>
    </row>
    <row r="438">
      <c r="A438">
        <f>INDEX(resultados!$A$2:$ZZ$855, 432, MATCH($B$1, resultados!$A$1:$ZZ$1, 0))</f>
        <v/>
      </c>
      <c r="B438">
        <f>INDEX(resultados!$A$2:$ZZ$855, 432, MATCH($B$2, resultados!$A$1:$ZZ$1, 0))</f>
        <v/>
      </c>
      <c r="C438">
        <f>INDEX(resultados!$A$2:$ZZ$855, 432, MATCH($B$3, resultados!$A$1:$ZZ$1, 0))</f>
        <v/>
      </c>
    </row>
    <row r="439">
      <c r="A439">
        <f>INDEX(resultados!$A$2:$ZZ$855, 433, MATCH($B$1, resultados!$A$1:$ZZ$1, 0))</f>
        <v/>
      </c>
      <c r="B439">
        <f>INDEX(resultados!$A$2:$ZZ$855, 433, MATCH($B$2, resultados!$A$1:$ZZ$1, 0))</f>
        <v/>
      </c>
      <c r="C439">
        <f>INDEX(resultados!$A$2:$ZZ$855, 433, MATCH($B$3, resultados!$A$1:$ZZ$1, 0))</f>
        <v/>
      </c>
    </row>
    <row r="440">
      <c r="A440">
        <f>INDEX(resultados!$A$2:$ZZ$855, 434, MATCH($B$1, resultados!$A$1:$ZZ$1, 0))</f>
        <v/>
      </c>
      <c r="B440">
        <f>INDEX(resultados!$A$2:$ZZ$855, 434, MATCH($B$2, resultados!$A$1:$ZZ$1, 0))</f>
        <v/>
      </c>
      <c r="C440">
        <f>INDEX(resultados!$A$2:$ZZ$855, 434, MATCH($B$3, resultados!$A$1:$ZZ$1, 0))</f>
        <v/>
      </c>
    </row>
    <row r="441">
      <c r="A441">
        <f>INDEX(resultados!$A$2:$ZZ$855, 435, MATCH($B$1, resultados!$A$1:$ZZ$1, 0))</f>
        <v/>
      </c>
      <c r="B441">
        <f>INDEX(resultados!$A$2:$ZZ$855, 435, MATCH($B$2, resultados!$A$1:$ZZ$1, 0))</f>
        <v/>
      </c>
      <c r="C441">
        <f>INDEX(resultados!$A$2:$ZZ$855, 435, MATCH($B$3, resultados!$A$1:$ZZ$1, 0))</f>
        <v/>
      </c>
    </row>
    <row r="442">
      <c r="A442">
        <f>INDEX(resultados!$A$2:$ZZ$855, 436, MATCH($B$1, resultados!$A$1:$ZZ$1, 0))</f>
        <v/>
      </c>
      <c r="B442">
        <f>INDEX(resultados!$A$2:$ZZ$855, 436, MATCH($B$2, resultados!$A$1:$ZZ$1, 0))</f>
        <v/>
      </c>
      <c r="C442">
        <f>INDEX(resultados!$A$2:$ZZ$855, 436, MATCH($B$3, resultados!$A$1:$ZZ$1, 0))</f>
        <v/>
      </c>
    </row>
    <row r="443">
      <c r="A443">
        <f>INDEX(resultados!$A$2:$ZZ$855, 437, MATCH($B$1, resultados!$A$1:$ZZ$1, 0))</f>
        <v/>
      </c>
      <c r="B443">
        <f>INDEX(resultados!$A$2:$ZZ$855, 437, MATCH($B$2, resultados!$A$1:$ZZ$1, 0))</f>
        <v/>
      </c>
      <c r="C443">
        <f>INDEX(resultados!$A$2:$ZZ$855, 437, MATCH($B$3, resultados!$A$1:$ZZ$1, 0))</f>
        <v/>
      </c>
    </row>
    <row r="444">
      <c r="A444">
        <f>INDEX(resultados!$A$2:$ZZ$855, 438, MATCH($B$1, resultados!$A$1:$ZZ$1, 0))</f>
        <v/>
      </c>
      <c r="B444">
        <f>INDEX(resultados!$A$2:$ZZ$855, 438, MATCH($B$2, resultados!$A$1:$ZZ$1, 0))</f>
        <v/>
      </c>
      <c r="C444">
        <f>INDEX(resultados!$A$2:$ZZ$855, 438, MATCH($B$3, resultados!$A$1:$ZZ$1, 0))</f>
        <v/>
      </c>
    </row>
    <row r="445">
      <c r="A445">
        <f>INDEX(resultados!$A$2:$ZZ$855, 439, MATCH($B$1, resultados!$A$1:$ZZ$1, 0))</f>
        <v/>
      </c>
      <c r="B445">
        <f>INDEX(resultados!$A$2:$ZZ$855, 439, MATCH($B$2, resultados!$A$1:$ZZ$1, 0))</f>
        <v/>
      </c>
      <c r="C445">
        <f>INDEX(resultados!$A$2:$ZZ$855, 439, MATCH($B$3, resultados!$A$1:$ZZ$1, 0))</f>
        <v/>
      </c>
    </row>
    <row r="446">
      <c r="A446">
        <f>INDEX(resultados!$A$2:$ZZ$855, 440, MATCH($B$1, resultados!$A$1:$ZZ$1, 0))</f>
        <v/>
      </c>
      <c r="B446">
        <f>INDEX(resultados!$A$2:$ZZ$855, 440, MATCH($B$2, resultados!$A$1:$ZZ$1, 0))</f>
        <v/>
      </c>
      <c r="C446">
        <f>INDEX(resultados!$A$2:$ZZ$855, 440, MATCH($B$3, resultados!$A$1:$ZZ$1, 0))</f>
        <v/>
      </c>
    </row>
    <row r="447">
      <c r="A447">
        <f>INDEX(resultados!$A$2:$ZZ$855, 441, MATCH($B$1, resultados!$A$1:$ZZ$1, 0))</f>
        <v/>
      </c>
      <c r="B447">
        <f>INDEX(resultados!$A$2:$ZZ$855, 441, MATCH($B$2, resultados!$A$1:$ZZ$1, 0))</f>
        <v/>
      </c>
      <c r="C447">
        <f>INDEX(resultados!$A$2:$ZZ$855, 441, MATCH($B$3, resultados!$A$1:$ZZ$1, 0))</f>
        <v/>
      </c>
    </row>
    <row r="448">
      <c r="A448">
        <f>INDEX(resultados!$A$2:$ZZ$855, 442, MATCH($B$1, resultados!$A$1:$ZZ$1, 0))</f>
        <v/>
      </c>
      <c r="B448">
        <f>INDEX(resultados!$A$2:$ZZ$855, 442, MATCH($B$2, resultados!$A$1:$ZZ$1, 0))</f>
        <v/>
      </c>
      <c r="C448">
        <f>INDEX(resultados!$A$2:$ZZ$855, 442, MATCH($B$3, resultados!$A$1:$ZZ$1, 0))</f>
        <v/>
      </c>
    </row>
    <row r="449">
      <c r="A449">
        <f>INDEX(resultados!$A$2:$ZZ$855, 443, MATCH($B$1, resultados!$A$1:$ZZ$1, 0))</f>
        <v/>
      </c>
      <c r="B449">
        <f>INDEX(resultados!$A$2:$ZZ$855, 443, MATCH($B$2, resultados!$A$1:$ZZ$1, 0))</f>
        <v/>
      </c>
      <c r="C449">
        <f>INDEX(resultados!$A$2:$ZZ$855, 443, MATCH($B$3, resultados!$A$1:$ZZ$1, 0))</f>
        <v/>
      </c>
    </row>
    <row r="450">
      <c r="A450">
        <f>INDEX(resultados!$A$2:$ZZ$855, 444, MATCH($B$1, resultados!$A$1:$ZZ$1, 0))</f>
        <v/>
      </c>
      <c r="B450">
        <f>INDEX(resultados!$A$2:$ZZ$855, 444, MATCH($B$2, resultados!$A$1:$ZZ$1, 0))</f>
        <v/>
      </c>
      <c r="C450">
        <f>INDEX(resultados!$A$2:$ZZ$855, 444, MATCH($B$3, resultados!$A$1:$ZZ$1, 0))</f>
        <v/>
      </c>
    </row>
    <row r="451">
      <c r="A451">
        <f>INDEX(resultados!$A$2:$ZZ$855, 445, MATCH($B$1, resultados!$A$1:$ZZ$1, 0))</f>
        <v/>
      </c>
      <c r="B451">
        <f>INDEX(resultados!$A$2:$ZZ$855, 445, MATCH($B$2, resultados!$A$1:$ZZ$1, 0))</f>
        <v/>
      </c>
      <c r="C451">
        <f>INDEX(resultados!$A$2:$ZZ$855, 445, MATCH($B$3, resultados!$A$1:$ZZ$1, 0))</f>
        <v/>
      </c>
    </row>
    <row r="452">
      <c r="A452">
        <f>INDEX(resultados!$A$2:$ZZ$855, 446, MATCH($B$1, resultados!$A$1:$ZZ$1, 0))</f>
        <v/>
      </c>
      <c r="B452">
        <f>INDEX(resultados!$A$2:$ZZ$855, 446, MATCH($B$2, resultados!$A$1:$ZZ$1, 0))</f>
        <v/>
      </c>
      <c r="C452">
        <f>INDEX(resultados!$A$2:$ZZ$855, 446, MATCH($B$3, resultados!$A$1:$ZZ$1, 0))</f>
        <v/>
      </c>
    </row>
    <row r="453">
      <c r="A453">
        <f>INDEX(resultados!$A$2:$ZZ$855, 447, MATCH($B$1, resultados!$A$1:$ZZ$1, 0))</f>
        <v/>
      </c>
      <c r="B453">
        <f>INDEX(resultados!$A$2:$ZZ$855, 447, MATCH($B$2, resultados!$A$1:$ZZ$1, 0))</f>
        <v/>
      </c>
      <c r="C453">
        <f>INDEX(resultados!$A$2:$ZZ$855, 447, MATCH($B$3, resultados!$A$1:$ZZ$1, 0))</f>
        <v/>
      </c>
    </row>
    <row r="454">
      <c r="A454">
        <f>INDEX(resultados!$A$2:$ZZ$855, 448, MATCH($B$1, resultados!$A$1:$ZZ$1, 0))</f>
        <v/>
      </c>
      <c r="B454">
        <f>INDEX(resultados!$A$2:$ZZ$855, 448, MATCH($B$2, resultados!$A$1:$ZZ$1, 0))</f>
        <v/>
      </c>
      <c r="C454">
        <f>INDEX(resultados!$A$2:$ZZ$855, 448, MATCH($B$3, resultados!$A$1:$ZZ$1, 0))</f>
        <v/>
      </c>
    </row>
    <row r="455">
      <c r="A455">
        <f>INDEX(resultados!$A$2:$ZZ$855, 449, MATCH($B$1, resultados!$A$1:$ZZ$1, 0))</f>
        <v/>
      </c>
      <c r="B455">
        <f>INDEX(resultados!$A$2:$ZZ$855, 449, MATCH($B$2, resultados!$A$1:$ZZ$1, 0))</f>
        <v/>
      </c>
      <c r="C455">
        <f>INDEX(resultados!$A$2:$ZZ$855, 449, MATCH($B$3, resultados!$A$1:$ZZ$1, 0))</f>
        <v/>
      </c>
    </row>
    <row r="456">
      <c r="A456">
        <f>INDEX(resultados!$A$2:$ZZ$855, 450, MATCH($B$1, resultados!$A$1:$ZZ$1, 0))</f>
        <v/>
      </c>
      <c r="B456">
        <f>INDEX(resultados!$A$2:$ZZ$855, 450, MATCH($B$2, resultados!$A$1:$ZZ$1, 0))</f>
        <v/>
      </c>
      <c r="C456">
        <f>INDEX(resultados!$A$2:$ZZ$855, 450, MATCH($B$3, resultados!$A$1:$ZZ$1, 0))</f>
        <v/>
      </c>
    </row>
    <row r="457">
      <c r="A457">
        <f>INDEX(resultados!$A$2:$ZZ$855, 451, MATCH($B$1, resultados!$A$1:$ZZ$1, 0))</f>
        <v/>
      </c>
      <c r="B457">
        <f>INDEX(resultados!$A$2:$ZZ$855, 451, MATCH($B$2, resultados!$A$1:$ZZ$1, 0))</f>
        <v/>
      </c>
      <c r="C457">
        <f>INDEX(resultados!$A$2:$ZZ$855, 451, MATCH($B$3, resultados!$A$1:$ZZ$1, 0))</f>
        <v/>
      </c>
    </row>
    <row r="458">
      <c r="A458">
        <f>INDEX(resultados!$A$2:$ZZ$855, 452, MATCH($B$1, resultados!$A$1:$ZZ$1, 0))</f>
        <v/>
      </c>
      <c r="B458">
        <f>INDEX(resultados!$A$2:$ZZ$855, 452, MATCH($B$2, resultados!$A$1:$ZZ$1, 0))</f>
        <v/>
      </c>
      <c r="C458">
        <f>INDEX(resultados!$A$2:$ZZ$855, 452, MATCH($B$3, resultados!$A$1:$ZZ$1, 0))</f>
        <v/>
      </c>
    </row>
    <row r="459">
      <c r="A459">
        <f>INDEX(resultados!$A$2:$ZZ$855, 453, MATCH($B$1, resultados!$A$1:$ZZ$1, 0))</f>
        <v/>
      </c>
      <c r="B459">
        <f>INDEX(resultados!$A$2:$ZZ$855, 453, MATCH($B$2, resultados!$A$1:$ZZ$1, 0))</f>
        <v/>
      </c>
      <c r="C459">
        <f>INDEX(resultados!$A$2:$ZZ$855, 453, MATCH($B$3, resultados!$A$1:$ZZ$1, 0))</f>
        <v/>
      </c>
    </row>
    <row r="460">
      <c r="A460">
        <f>INDEX(resultados!$A$2:$ZZ$855, 454, MATCH($B$1, resultados!$A$1:$ZZ$1, 0))</f>
        <v/>
      </c>
      <c r="B460">
        <f>INDEX(resultados!$A$2:$ZZ$855, 454, MATCH($B$2, resultados!$A$1:$ZZ$1, 0))</f>
        <v/>
      </c>
      <c r="C460">
        <f>INDEX(resultados!$A$2:$ZZ$855, 454, MATCH($B$3, resultados!$A$1:$ZZ$1, 0))</f>
        <v/>
      </c>
    </row>
    <row r="461">
      <c r="A461">
        <f>INDEX(resultados!$A$2:$ZZ$855, 455, MATCH($B$1, resultados!$A$1:$ZZ$1, 0))</f>
        <v/>
      </c>
      <c r="B461">
        <f>INDEX(resultados!$A$2:$ZZ$855, 455, MATCH($B$2, resultados!$A$1:$ZZ$1, 0))</f>
        <v/>
      </c>
      <c r="C461">
        <f>INDEX(resultados!$A$2:$ZZ$855, 455, MATCH($B$3, resultados!$A$1:$ZZ$1, 0))</f>
        <v/>
      </c>
    </row>
    <row r="462">
      <c r="A462">
        <f>INDEX(resultados!$A$2:$ZZ$855, 456, MATCH($B$1, resultados!$A$1:$ZZ$1, 0))</f>
        <v/>
      </c>
      <c r="B462">
        <f>INDEX(resultados!$A$2:$ZZ$855, 456, MATCH($B$2, resultados!$A$1:$ZZ$1, 0))</f>
        <v/>
      </c>
      <c r="C462">
        <f>INDEX(resultados!$A$2:$ZZ$855, 456, MATCH($B$3, resultados!$A$1:$ZZ$1, 0))</f>
        <v/>
      </c>
    </row>
    <row r="463">
      <c r="A463">
        <f>INDEX(resultados!$A$2:$ZZ$855, 457, MATCH($B$1, resultados!$A$1:$ZZ$1, 0))</f>
        <v/>
      </c>
      <c r="B463">
        <f>INDEX(resultados!$A$2:$ZZ$855, 457, MATCH($B$2, resultados!$A$1:$ZZ$1, 0))</f>
        <v/>
      </c>
      <c r="C463">
        <f>INDEX(resultados!$A$2:$ZZ$855, 457, MATCH($B$3, resultados!$A$1:$ZZ$1, 0))</f>
        <v/>
      </c>
    </row>
    <row r="464">
      <c r="A464">
        <f>INDEX(resultados!$A$2:$ZZ$855, 458, MATCH($B$1, resultados!$A$1:$ZZ$1, 0))</f>
        <v/>
      </c>
      <c r="B464">
        <f>INDEX(resultados!$A$2:$ZZ$855, 458, MATCH($B$2, resultados!$A$1:$ZZ$1, 0))</f>
        <v/>
      </c>
      <c r="C464">
        <f>INDEX(resultados!$A$2:$ZZ$855, 458, MATCH($B$3, resultados!$A$1:$ZZ$1, 0))</f>
        <v/>
      </c>
    </row>
    <row r="465">
      <c r="A465">
        <f>INDEX(resultados!$A$2:$ZZ$855, 459, MATCH($B$1, resultados!$A$1:$ZZ$1, 0))</f>
        <v/>
      </c>
      <c r="B465">
        <f>INDEX(resultados!$A$2:$ZZ$855, 459, MATCH($B$2, resultados!$A$1:$ZZ$1, 0))</f>
        <v/>
      </c>
      <c r="C465">
        <f>INDEX(resultados!$A$2:$ZZ$855, 459, MATCH($B$3, resultados!$A$1:$ZZ$1, 0))</f>
        <v/>
      </c>
    </row>
    <row r="466">
      <c r="A466">
        <f>INDEX(resultados!$A$2:$ZZ$855, 460, MATCH($B$1, resultados!$A$1:$ZZ$1, 0))</f>
        <v/>
      </c>
      <c r="B466">
        <f>INDEX(resultados!$A$2:$ZZ$855, 460, MATCH($B$2, resultados!$A$1:$ZZ$1, 0))</f>
        <v/>
      </c>
      <c r="C466">
        <f>INDEX(resultados!$A$2:$ZZ$855, 460, MATCH($B$3, resultados!$A$1:$ZZ$1, 0))</f>
        <v/>
      </c>
    </row>
    <row r="467">
      <c r="A467">
        <f>INDEX(resultados!$A$2:$ZZ$855, 461, MATCH($B$1, resultados!$A$1:$ZZ$1, 0))</f>
        <v/>
      </c>
      <c r="B467">
        <f>INDEX(resultados!$A$2:$ZZ$855, 461, MATCH($B$2, resultados!$A$1:$ZZ$1, 0))</f>
        <v/>
      </c>
      <c r="C467">
        <f>INDEX(resultados!$A$2:$ZZ$855, 461, MATCH($B$3, resultados!$A$1:$ZZ$1, 0))</f>
        <v/>
      </c>
    </row>
    <row r="468">
      <c r="A468">
        <f>INDEX(resultados!$A$2:$ZZ$855, 462, MATCH($B$1, resultados!$A$1:$ZZ$1, 0))</f>
        <v/>
      </c>
      <c r="B468">
        <f>INDEX(resultados!$A$2:$ZZ$855, 462, MATCH($B$2, resultados!$A$1:$ZZ$1, 0))</f>
        <v/>
      </c>
      <c r="C468">
        <f>INDEX(resultados!$A$2:$ZZ$855, 462, MATCH($B$3, resultados!$A$1:$ZZ$1, 0))</f>
        <v/>
      </c>
    </row>
    <row r="469">
      <c r="A469">
        <f>INDEX(resultados!$A$2:$ZZ$855, 463, MATCH($B$1, resultados!$A$1:$ZZ$1, 0))</f>
        <v/>
      </c>
      <c r="B469">
        <f>INDEX(resultados!$A$2:$ZZ$855, 463, MATCH($B$2, resultados!$A$1:$ZZ$1, 0))</f>
        <v/>
      </c>
      <c r="C469">
        <f>INDEX(resultados!$A$2:$ZZ$855, 463, MATCH($B$3, resultados!$A$1:$ZZ$1, 0))</f>
        <v/>
      </c>
    </row>
    <row r="470">
      <c r="A470">
        <f>INDEX(resultados!$A$2:$ZZ$855, 464, MATCH($B$1, resultados!$A$1:$ZZ$1, 0))</f>
        <v/>
      </c>
      <c r="B470">
        <f>INDEX(resultados!$A$2:$ZZ$855, 464, MATCH($B$2, resultados!$A$1:$ZZ$1, 0))</f>
        <v/>
      </c>
      <c r="C470">
        <f>INDEX(resultados!$A$2:$ZZ$855, 464, MATCH($B$3, resultados!$A$1:$ZZ$1, 0))</f>
        <v/>
      </c>
    </row>
    <row r="471">
      <c r="A471">
        <f>INDEX(resultados!$A$2:$ZZ$855, 465, MATCH($B$1, resultados!$A$1:$ZZ$1, 0))</f>
        <v/>
      </c>
      <c r="B471">
        <f>INDEX(resultados!$A$2:$ZZ$855, 465, MATCH($B$2, resultados!$A$1:$ZZ$1, 0))</f>
        <v/>
      </c>
      <c r="C471">
        <f>INDEX(resultados!$A$2:$ZZ$855, 465, MATCH($B$3, resultados!$A$1:$ZZ$1, 0))</f>
        <v/>
      </c>
    </row>
    <row r="472">
      <c r="A472">
        <f>INDEX(resultados!$A$2:$ZZ$855, 466, MATCH($B$1, resultados!$A$1:$ZZ$1, 0))</f>
        <v/>
      </c>
      <c r="B472">
        <f>INDEX(resultados!$A$2:$ZZ$855, 466, MATCH($B$2, resultados!$A$1:$ZZ$1, 0))</f>
        <v/>
      </c>
      <c r="C472">
        <f>INDEX(resultados!$A$2:$ZZ$855, 466, MATCH($B$3, resultados!$A$1:$ZZ$1, 0))</f>
        <v/>
      </c>
    </row>
    <row r="473">
      <c r="A473">
        <f>INDEX(resultados!$A$2:$ZZ$855, 467, MATCH($B$1, resultados!$A$1:$ZZ$1, 0))</f>
        <v/>
      </c>
      <c r="B473">
        <f>INDEX(resultados!$A$2:$ZZ$855, 467, MATCH($B$2, resultados!$A$1:$ZZ$1, 0))</f>
        <v/>
      </c>
      <c r="C473">
        <f>INDEX(resultados!$A$2:$ZZ$855, 467, MATCH($B$3, resultados!$A$1:$ZZ$1, 0))</f>
        <v/>
      </c>
    </row>
    <row r="474">
      <c r="A474">
        <f>INDEX(resultados!$A$2:$ZZ$855, 468, MATCH($B$1, resultados!$A$1:$ZZ$1, 0))</f>
        <v/>
      </c>
      <c r="B474">
        <f>INDEX(resultados!$A$2:$ZZ$855, 468, MATCH($B$2, resultados!$A$1:$ZZ$1, 0))</f>
        <v/>
      </c>
      <c r="C474">
        <f>INDEX(resultados!$A$2:$ZZ$855, 468, MATCH($B$3, resultados!$A$1:$ZZ$1, 0))</f>
        <v/>
      </c>
    </row>
    <row r="475">
      <c r="A475">
        <f>INDEX(resultados!$A$2:$ZZ$855, 469, MATCH($B$1, resultados!$A$1:$ZZ$1, 0))</f>
        <v/>
      </c>
      <c r="B475">
        <f>INDEX(resultados!$A$2:$ZZ$855, 469, MATCH($B$2, resultados!$A$1:$ZZ$1, 0))</f>
        <v/>
      </c>
      <c r="C475">
        <f>INDEX(resultados!$A$2:$ZZ$855, 469, MATCH($B$3, resultados!$A$1:$ZZ$1, 0))</f>
        <v/>
      </c>
    </row>
    <row r="476">
      <c r="A476">
        <f>INDEX(resultados!$A$2:$ZZ$855, 470, MATCH($B$1, resultados!$A$1:$ZZ$1, 0))</f>
        <v/>
      </c>
      <c r="B476">
        <f>INDEX(resultados!$A$2:$ZZ$855, 470, MATCH($B$2, resultados!$A$1:$ZZ$1, 0))</f>
        <v/>
      </c>
      <c r="C476">
        <f>INDEX(resultados!$A$2:$ZZ$855, 470, MATCH($B$3, resultados!$A$1:$ZZ$1, 0))</f>
        <v/>
      </c>
    </row>
    <row r="477">
      <c r="A477">
        <f>INDEX(resultados!$A$2:$ZZ$855, 471, MATCH($B$1, resultados!$A$1:$ZZ$1, 0))</f>
        <v/>
      </c>
      <c r="B477">
        <f>INDEX(resultados!$A$2:$ZZ$855, 471, MATCH($B$2, resultados!$A$1:$ZZ$1, 0))</f>
        <v/>
      </c>
      <c r="C477">
        <f>INDEX(resultados!$A$2:$ZZ$855, 471, MATCH($B$3, resultados!$A$1:$ZZ$1, 0))</f>
        <v/>
      </c>
    </row>
    <row r="478">
      <c r="A478">
        <f>INDEX(resultados!$A$2:$ZZ$855, 472, MATCH($B$1, resultados!$A$1:$ZZ$1, 0))</f>
        <v/>
      </c>
      <c r="B478">
        <f>INDEX(resultados!$A$2:$ZZ$855, 472, MATCH($B$2, resultados!$A$1:$ZZ$1, 0))</f>
        <v/>
      </c>
      <c r="C478">
        <f>INDEX(resultados!$A$2:$ZZ$855, 472, MATCH($B$3, resultados!$A$1:$ZZ$1, 0))</f>
        <v/>
      </c>
    </row>
    <row r="479">
      <c r="A479">
        <f>INDEX(resultados!$A$2:$ZZ$855, 473, MATCH($B$1, resultados!$A$1:$ZZ$1, 0))</f>
        <v/>
      </c>
      <c r="B479">
        <f>INDEX(resultados!$A$2:$ZZ$855, 473, MATCH($B$2, resultados!$A$1:$ZZ$1, 0))</f>
        <v/>
      </c>
      <c r="C479">
        <f>INDEX(resultados!$A$2:$ZZ$855, 473, MATCH($B$3, resultados!$A$1:$ZZ$1, 0))</f>
        <v/>
      </c>
    </row>
    <row r="480">
      <c r="A480">
        <f>INDEX(resultados!$A$2:$ZZ$855, 474, MATCH($B$1, resultados!$A$1:$ZZ$1, 0))</f>
        <v/>
      </c>
      <c r="B480">
        <f>INDEX(resultados!$A$2:$ZZ$855, 474, MATCH($B$2, resultados!$A$1:$ZZ$1, 0))</f>
        <v/>
      </c>
      <c r="C480">
        <f>INDEX(resultados!$A$2:$ZZ$855, 474, MATCH($B$3, resultados!$A$1:$ZZ$1, 0))</f>
        <v/>
      </c>
    </row>
    <row r="481">
      <c r="A481">
        <f>INDEX(resultados!$A$2:$ZZ$855, 475, MATCH($B$1, resultados!$A$1:$ZZ$1, 0))</f>
        <v/>
      </c>
      <c r="B481">
        <f>INDEX(resultados!$A$2:$ZZ$855, 475, MATCH($B$2, resultados!$A$1:$ZZ$1, 0))</f>
        <v/>
      </c>
      <c r="C481">
        <f>INDEX(resultados!$A$2:$ZZ$855, 475, MATCH($B$3, resultados!$A$1:$ZZ$1, 0))</f>
        <v/>
      </c>
    </row>
    <row r="482">
      <c r="A482">
        <f>INDEX(resultados!$A$2:$ZZ$855, 476, MATCH($B$1, resultados!$A$1:$ZZ$1, 0))</f>
        <v/>
      </c>
      <c r="B482">
        <f>INDEX(resultados!$A$2:$ZZ$855, 476, MATCH($B$2, resultados!$A$1:$ZZ$1, 0))</f>
        <v/>
      </c>
      <c r="C482">
        <f>INDEX(resultados!$A$2:$ZZ$855, 476, MATCH($B$3, resultados!$A$1:$ZZ$1, 0))</f>
        <v/>
      </c>
    </row>
    <row r="483">
      <c r="A483">
        <f>INDEX(resultados!$A$2:$ZZ$855, 477, MATCH($B$1, resultados!$A$1:$ZZ$1, 0))</f>
        <v/>
      </c>
      <c r="B483">
        <f>INDEX(resultados!$A$2:$ZZ$855, 477, MATCH($B$2, resultados!$A$1:$ZZ$1, 0))</f>
        <v/>
      </c>
      <c r="C483">
        <f>INDEX(resultados!$A$2:$ZZ$855, 477, MATCH($B$3, resultados!$A$1:$ZZ$1, 0))</f>
        <v/>
      </c>
    </row>
    <row r="484">
      <c r="A484">
        <f>INDEX(resultados!$A$2:$ZZ$855, 478, MATCH($B$1, resultados!$A$1:$ZZ$1, 0))</f>
        <v/>
      </c>
      <c r="B484">
        <f>INDEX(resultados!$A$2:$ZZ$855, 478, MATCH($B$2, resultados!$A$1:$ZZ$1, 0))</f>
        <v/>
      </c>
      <c r="C484">
        <f>INDEX(resultados!$A$2:$ZZ$855, 478, MATCH($B$3, resultados!$A$1:$ZZ$1, 0))</f>
        <v/>
      </c>
    </row>
    <row r="485">
      <c r="A485">
        <f>INDEX(resultados!$A$2:$ZZ$855, 479, MATCH($B$1, resultados!$A$1:$ZZ$1, 0))</f>
        <v/>
      </c>
      <c r="B485">
        <f>INDEX(resultados!$A$2:$ZZ$855, 479, MATCH($B$2, resultados!$A$1:$ZZ$1, 0))</f>
        <v/>
      </c>
      <c r="C485">
        <f>INDEX(resultados!$A$2:$ZZ$855, 479, MATCH($B$3, resultados!$A$1:$ZZ$1, 0))</f>
        <v/>
      </c>
    </row>
    <row r="486">
      <c r="A486">
        <f>INDEX(resultados!$A$2:$ZZ$855, 480, MATCH($B$1, resultados!$A$1:$ZZ$1, 0))</f>
        <v/>
      </c>
      <c r="B486">
        <f>INDEX(resultados!$A$2:$ZZ$855, 480, MATCH($B$2, resultados!$A$1:$ZZ$1, 0))</f>
        <v/>
      </c>
      <c r="C486">
        <f>INDEX(resultados!$A$2:$ZZ$855, 480, MATCH($B$3, resultados!$A$1:$ZZ$1, 0))</f>
        <v/>
      </c>
    </row>
    <row r="487">
      <c r="A487">
        <f>INDEX(resultados!$A$2:$ZZ$855, 481, MATCH($B$1, resultados!$A$1:$ZZ$1, 0))</f>
        <v/>
      </c>
      <c r="B487">
        <f>INDEX(resultados!$A$2:$ZZ$855, 481, MATCH($B$2, resultados!$A$1:$ZZ$1, 0))</f>
        <v/>
      </c>
      <c r="C487">
        <f>INDEX(resultados!$A$2:$ZZ$855, 481, MATCH($B$3, resultados!$A$1:$ZZ$1, 0))</f>
        <v/>
      </c>
    </row>
    <row r="488">
      <c r="A488">
        <f>INDEX(resultados!$A$2:$ZZ$855, 482, MATCH($B$1, resultados!$A$1:$ZZ$1, 0))</f>
        <v/>
      </c>
      <c r="B488">
        <f>INDEX(resultados!$A$2:$ZZ$855, 482, MATCH($B$2, resultados!$A$1:$ZZ$1, 0))</f>
        <v/>
      </c>
      <c r="C488">
        <f>INDEX(resultados!$A$2:$ZZ$855, 482, MATCH($B$3, resultados!$A$1:$ZZ$1, 0))</f>
        <v/>
      </c>
    </row>
    <row r="489">
      <c r="A489">
        <f>INDEX(resultados!$A$2:$ZZ$855, 483, MATCH($B$1, resultados!$A$1:$ZZ$1, 0))</f>
        <v/>
      </c>
      <c r="B489">
        <f>INDEX(resultados!$A$2:$ZZ$855, 483, MATCH($B$2, resultados!$A$1:$ZZ$1, 0))</f>
        <v/>
      </c>
      <c r="C489">
        <f>INDEX(resultados!$A$2:$ZZ$855, 483, MATCH($B$3, resultados!$A$1:$ZZ$1, 0))</f>
        <v/>
      </c>
    </row>
    <row r="490">
      <c r="A490">
        <f>INDEX(resultados!$A$2:$ZZ$855, 484, MATCH($B$1, resultados!$A$1:$ZZ$1, 0))</f>
        <v/>
      </c>
      <c r="B490">
        <f>INDEX(resultados!$A$2:$ZZ$855, 484, MATCH($B$2, resultados!$A$1:$ZZ$1, 0))</f>
        <v/>
      </c>
      <c r="C490">
        <f>INDEX(resultados!$A$2:$ZZ$855, 484, MATCH($B$3, resultados!$A$1:$ZZ$1, 0))</f>
        <v/>
      </c>
    </row>
    <row r="491">
      <c r="A491">
        <f>INDEX(resultados!$A$2:$ZZ$855, 485, MATCH($B$1, resultados!$A$1:$ZZ$1, 0))</f>
        <v/>
      </c>
      <c r="B491">
        <f>INDEX(resultados!$A$2:$ZZ$855, 485, MATCH($B$2, resultados!$A$1:$ZZ$1, 0))</f>
        <v/>
      </c>
      <c r="C491">
        <f>INDEX(resultados!$A$2:$ZZ$855, 485, MATCH($B$3, resultados!$A$1:$ZZ$1, 0))</f>
        <v/>
      </c>
    </row>
    <row r="492">
      <c r="A492">
        <f>INDEX(resultados!$A$2:$ZZ$855, 486, MATCH($B$1, resultados!$A$1:$ZZ$1, 0))</f>
        <v/>
      </c>
      <c r="B492">
        <f>INDEX(resultados!$A$2:$ZZ$855, 486, MATCH($B$2, resultados!$A$1:$ZZ$1, 0))</f>
        <v/>
      </c>
      <c r="C492">
        <f>INDEX(resultados!$A$2:$ZZ$855, 486, MATCH($B$3, resultados!$A$1:$ZZ$1, 0))</f>
        <v/>
      </c>
    </row>
    <row r="493">
      <c r="A493">
        <f>INDEX(resultados!$A$2:$ZZ$855, 487, MATCH($B$1, resultados!$A$1:$ZZ$1, 0))</f>
        <v/>
      </c>
      <c r="B493">
        <f>INDEX(resultados!$A$2:$ZZ$855, 487, MATCH($B$2, resultados!$A$1:$ZZ$1, 0))</f>
        <v/>
      </c>
      <c r="C493">
        <f>INDEX(resultados!$A$2:$ZZ$855, 487, MATCH($B$3, resultados!$A$1:$ZZ$1, 0))</f>
        <v/>
      </c>
    </row>
    <row r="494">
      <c r="A494">
        <f>INDEX(resultados!$A$2:$ZZ$855, 488, MATCH($B$1, resultados!$A$1:$ZZ$1, 0))</f>
        <v/>
      </c>
      <c r="B494">
        <f>INDEX(resultados!$A$2:$ZZ$855, 488, MATCH($B$2, resultados!$A$1:$ZZ$1, 0))</f>
        <v/>
      </c>
      <c r="C494">
        <f>INDEX(resultados!$A$2:$ZZ$855, 488, MATCH($B$3, resultados!$A$1:$ZZ$1, 0))</f>
        <v/>
      </c>
    </row>
    <row r="495">
      <c r="A495">
        <f>INDEX(resultados!$A$2:$ZZ$855, 489, MATCH($B$1, resultados!$A$1:$ZZ$1, 0))</f>
        <v/>
      </c>
      <c r="B495">
        <f>INDEX(resultados!$A$2:$ZZ$855, 489, MATCH($B$2, resultados!$A$1:$ZZ$1, 0))</f>
        <v/>
      </c>
      <c r="C495">
        <f>INDEX(resultados!$A$2:$ZZ$855, 489, MATCH($B$3, resultados!$A$1:$ZZ$1, 0))</f>
        <v/>
      </c>
    </row>
    <row r="496">
      <c r="A496">
        <f>INDEX(resultados!$A$2:$ZZ$855, 490, MATCH($B$1, resultados!$A$1:$ZZ$1, 0))</f>
        <v/>
      </c>
      <c r="B496">
        <f>INDEX(resultados!$A$2:$ZZ$855, 490, MATCH($B$2, resultados!$A$1:$ZZ$1, 0))</f>
        <v/>
      </c>
      <c r="C496">
        <f>INDEX(resultados!$A$2:$ZZ$855, 490, MATCH($B$3, resultados!$A$1:$ZZ$1, 0))</f>
        <v/>
      </c>
    </row>
    <row r="497">
      <c r="A497">
        <f>INDEX(resultados!$A$2:$ZZ$855, 491, MATCH($B$1, resultados!$A$1:$ZZ$1, 0))</f>
        <v/>
      </c>
      <c r="B497">
        <f>INDEX(resultados!$A$2:$ZZ$855, 491, MATCH($B$2, resultados!$A$1:$ZZ$1, 0))</f>
        <v/>
      </c>
      <c r="C497">
        <f>INDEX(resultados!$A$2:$ZZ$855, 491, MATCH($B$3, resultados!$A$1:$ZZ$1, 0))</f>
        <v/>
      </c>
    </row>
    <row r="498">
      <c r="A498">
        <f>INDEX(resultados!$A$2:$ZZ$855, 492, MATCH($B$1, resultados!$A$1:$ZZ$1, 0))</f>
        <v/>
      </c>
      <c r="B498">
        <f>INDEX(resultados!$A$2:$ZZ$855, 492, MATCH($B$2, resultados!$A$1:$ZZ$1, 0))</f>
        <v/>
      </c>
      <c r="C498">
        <f>INDEX(resultados!$A$2:$ZZ$855, 492, MATCH($B$3, resultados!$A$1:$ZZ$1, 0))</f>
        <v/>
      </c>
    </row>
    <row r="499">
      <c r="A499">
        <f>INDEX(resultados!$A$2:$ZZ$855, 493, MATCH($B$1, resultados!$A$1:$ZZ$1, 0))</f>
        <v/>
      </c>
      <c r="B499">
        <f>INDEX(resultados!$A$2:$ZZ$855, 493, MATCH($B$2, resultados!$A$1:$ZZ$1, 0))</f>
        <v/>
      </c>
      <c r="C499">
        <f>INDEX(resultados!$A$2:$ZZ$855, 493, MATCH($B$3, resultados!$A$1:$ZZ$1, 0))</f>
        <v/>
      </c>
    </row>
    <row r="500">
      <c r="A500">
        <f>INDEX(resultados!$A$2:$ZZ$855, 494, MATCH($B$1, resultados!$A$1:$ZZ$1, 0))</f>
        <v/>
      </c>
      <c r="B500">
        <f>INDEX(resultados!$A$2:$ZZ$855, 494, MATCH($B$2, resultados!$A$1:$ZZ$1, 0))</f>
        <v/>
      </c>
      <c r="C500">
        <f>INDEX(resultados!$A$2:$ZZ$855, 494, MATCH($B$3, resultados!$A$1:$ZZ$1, 0))</f>
        <v/>
      </c>
    </row>
    <row r="501">
      <c r="A501">
        <f>INDEX(resultados!$A$2:$ZZ$855, 495, MATCH($B$1, resultados!$A$1:$ZZ$1, 0))</f>
        <v/>
      </c>
      <c r="B501">
        <f>INDEX(resultados!$A$2:$ZZ$855, 495, MATCH($B$2, resultados!$A$1:$ZZ$1, 0))</f>
        <v/>
      </c>
      <c r="C501">
        <f>INDEX(resultados!$A$2:$ZZ$855, 495, MATCH($B$3, resultados!$A$1:$ZZ$1, 0))</f>
        <v/>
      </c>
    </row>
    <row r="502">
      <c r="A502">
        <f>INDEX(resultados!$A$2:$ZZ$855, 496, MATCH($B$1, resultados!$A$1:$ZZ$1, 0))</f>
        <v/>
      </c>
      <c r="B502">
        <f>INDEX(resultados!$A$2:$ZZ$855, 496, MATCH($B$2, resultados!$A$1:$ZZ$1, 0))</f>
        <v/>
      </c>
      <c r="C502">
        <f>INDEX(resultados!$A$2:$ZZ$855, 496, MATCH($B$3, resultados!$A$1:$ZZ$1, 0))</f>
        <v/>
      </c>
    </row>
    <row r="503">
      <c r="A503">
        <f>INDEX(resultados!$A$2:$ZZ$855, 497, MATCH($B$1, resultados!$A$1:$ZZ$1, 0))</f>
        <v/>
      </c>
      <c r="B503">
        <f>INDEX(resultados!$A$2:$ZZ$855, 497, MATCH($B$2, resultados!$A$1:$ZZ$1, 0))</f>
        <v/>
      </c>
      <c r="C503">
        <f>INDEX(resultados!$A$2:$ZZ$855, 497, MATCH($B$3, resultados!$A$1:$ZZ$1, 0))</f>
        <v/>
      </c>
    </row>
    <row r="504">
      <c r="A504">
        <f>INDEX(resultados!$A$2:$ZZ$855, 498, MATCH($B$1, resultados!$A$1:$ZZ$1, 0))</f>
        <v/>
      </c>
      <c r="B504">
        <f>INDEX(resultados!$A$2:$ZZ$855, 498, MATCH($B$2, resultados!$A$1:$ZZ$1, 0))</f>
        <v/>
      </c>
      <c r="C504">
        <f>INDEX(resultados!$A$2:$ZZ$855, 498, MATCH($B$3, resultados!$A$1:$ZZ$1, 0))</f>
        <v/>
      </c>
    </row>
    <row r="505">
      <c r="A505">
        <f>INDEX(resultados!$A$2:$ZZ$855, 499, MATCH($B$1, resultados!$A$1:$ZZ$1, 0))</f>
        <v/>
      </c>
      <c r="B505">
        <f>INDEX(resultados!$A$2:$ZZ$855, 499, MATCH($B$2, resultados!$A$1:$ZZ$1, 0))</f>
        <v/>
      </c>
      <c r="C505">
        <f>INDEX(resultados!$A$2:$ZZ$855, 499, MATCH($B$3, resultados!$A$1:$ZZ$1, 0))</f>
        <v/>
      </c>
    </row>
    <row r="506">
      <c r="A506">
        <f>INDEX(resultados!$A$2:$ZZ$855, 500, MATCH($B$1, resultados!$A$1:$ZZ$1, 0))</f>
        <v/>
      </c>
      <c r="B506">
        <f>INDEX(resultados!$A$2:$ZZ$855, 500, MATCH($B$2, resultados!$A$1:$ZZ$1, 0))</f>
        <v/>
      </c>
      <c r="C506">
        <f>INDEX(resultados!$A$2:$ZZ$855, 500, MATCH($B$3, resultados!$A$1:$ZZ$1, 0))</f>
        <v/>
      </c>
    </row>
    <row r="507">
      <c r="A507">
        <f>INDEX(resultados!$A$2:$ZZ$855, 501, MATCH($B$1, resultados!$A$1:$ZZ$1, 0))</f>
        <v/>
      </c>
      <c r="B507">
        <f>INDEX(resultados!$A$2:$ZZ$855, 501, MATCH($B$2, resultados!$A$1:$ZZ$1, 0))</f>
        <v/>
      </c>
      <c r="C507">
        <f>INDEX(resultados!$A$2:$ZZ$855, 501, MATCH($B$3, resultados!$A$1:$ZZ$1, 0))</f>
        <v/>
      </c>
    </row>
    <row r="508">
      <c r="A508">
        <f>INDEX(resultados!$A$2:$ZZ$855, 502, MATCH($B$1, resultados!$A$1:$ZZ$1, 0))</f>
        <v/>
      </c>
      <c r="B508">
        <f>INDEX(resultados!$A$2:$ZZ$855, 502, MATCH($B$2, resultados!$A$1:$ZZ$1, 0))</f>
        <v/>
      </c>
      <c r="C508">
        <f>INDEX(resultados!$A$2:$ZZ$855, 502, MATCH($B$3, resultados!$A$1:$ZZ$1, 0))</f>
        <v/>
      </c>
    </row>
    <row r="509">
      <c r="A509">
        <f>INDEX(resultados!$A$2:$ZZ$855, 503, MATCH($B$1, resultados!$A$1:$ZZ$1, 0))</f>
        <v/>
      </c>
      <c r="B509">
        <f>INDEX(resultados!$A$2:$ZZ$855, 503, MATCH($B$2, resultados!$A$1:$ZZ$1, 0))</f>
        <v/>
      </c>
      <c r="C509">
        <f>INDEX(resultados!$A$2:$ZZ$855, 503, MATCH($B$3, resultados!$A$1:$ZZ$1, 0))</f>
        <v/>
      </c>
    </row>
    <row r="510">
      <c r="A510">
        <f>INDEX(resultados!$A$2:$ZZ$855, 504, MATCH($B$1, resultados!$A$1:$ZZ$1, 0))</f>
        <v/>
      </c>
      <c r="B510">
        <f>INDEX(resultados!$A$2:$ZZ$855, 504, MATCH($B$2, resultados!$A$1:$ZZ$1, 0))</f>
        <v/>
      </c>
      <c r="C510">
        <f>INDEX(resultados!$A$2:$ZZ$855, 504, MATCH($B$3, resultados!$A$1:$ZZ$1, 0))</f>
        <v/>
      </c>
    </row>
    <row r="511">
      <c r="A511">
        <f>INDEX(resultados!$A$2:$ZZ$855, 505, MATCH($B$1, resultados!$A$1:$ZZ$1, 0))</f>
        <v/>
      </c>
      <c r="B511">
        <f>INDEX(resultados!$A$2:$ZZ$855, 505, MATCH($B$2, resultados!$A$1:$ZZ$1, 0))</f>
        <v/>
      </c>
      <c r="C511">
        <f>INDEX(resultados!$A$2:$ZZ$855, 505, MATCH($B$3, resultados!$A$1:$ZZ$1, 0))</f>
        <v/>
      </c>
    </row>
    <row r="512">
      <c r="A512">
        <f>INDEX(resultados!$A$2:$ZZ$855, 506, MATCH($B$1, resultados!$A$1:$ZZ$1, 0))</f>
        <v/>
      </c>
      <c r="B512">
        <f>INDEX(resultados!$A$2:$ZZ$855, 506, MATCH($B$2, resultados!$A$1:$ZZ$1, 0))</f>
        <v/>
      </c>
      <c r="C512">
        <f>INDEX(resultados!$A$2:$ZZ$855, 506, MATCH($B$3, resultados!$A$1:$ZZ$1, 0))</f>
        <v/>
      </c>
    </row>
    <row r="513">
      <c r="A513">
        <f>INDEX(resultados!$A$2:$ZZ$855, 507, MATCH($B$1, resultados!$A$1:$ZZ$1, 0))</f>
        <v/>
      </c>
      <c r="B513">
        <f>INDEX(resultados!$A$2:$ZZ$855, 507, MATCH($B$2, resultados!$A$1:$ZZ$1, 0))</f>
        <v/>
      </c>
      <c r="C513">
        <f>INDEX(resultados!$A$2:$ZZ$855, 507, MATCH($B$3, resultados!$A$1:$ZZ$1, 0))</f>
        <v/>
      </c>
    </row>
    <row r="514">
      <c r="A514">
        <f>INDEX(resultados!$A$2:$ZZ$855, 508, MATCH($B$1, resultados!$A$1:$ZZ$1, 0))</f>
        <v/>
      </c>
      <c r="B514">
        <f>INDEX(resultados!$A$2:$ZZ$855, 508, MATCH($B$2, resultados!$A$1:$ZZ$1, 0))</f>
        <v/>
      </c>
      <c r="C514">
        <f>INDEX(resultados!$A$2:$ZZ$855, 508, MATCH($B$3, resultados!$A$1:$ZZ$1, 0))</f>
        <v/>
      </c>
    </row>
    <row r="515">
      <c r="A515">
        <f>INDEX(resultados!$A$2:$ZZ$855, 509, MATCH($B$1, resultados!$A$1:$ZZ$1, 0))</f>
        <v/>
      </c>
      <c r="B515">
        <f>INDEX(resultados!$A$2:$ZZ$855, 509, MATCH($B$2, resultados!$A$1:$ZZ$1, 0))</f>
        <v/>
      </c>
      <c r="C515">
        <f>INDEX(resultados!$A$2:$ZZ$855, 509, MATCH($B$3, resultados!$A$1:$ZZ$1, 0))</f>
        <v/>
      </c>
    </row>
    <row r="516">
      <c r="A516">
        <f>INDEX(resultados!$A$2:$ZZ$855, 510, MATCH($B$1, resultados!$A$1:$ZZ$1, 0))</f>
        <v/>
      </c>
      <c r="B516">
        <f>INDEX(resultados!$A$2:$ZZ$855, 510, MATCH($B$2, resultados!$A$1:$ZZ$1, 0))</f>
        <v/>
      </c>
      <c r="C516">
        <f>INDEX(resultados!$A$2:$ZZ$855, 510, MATCH($B$3, resultados!$A$1:$ZZ$1, 0))</f>
        <v/>
      </c>
    </row>
    <row r="517">
      <c r="A517">
        <f>INDEX(resultados!$A$2:$ZZ$855, 511, MATCH($B$1, resultados!$A$1:$ZZ$1, 0))</f>
        <v/>
      </c>
      <c r="B517">
        <f>INDEX(resultados!$A$2:$ZZ$855, 511, MATCH($B$2, resultados!$A$1:$ZZ$1, 0))</f>
        <v/>
      </c>
      <c r="C517">
        <f>INDEX(resultados!$A$2:$ZZ$855, 511, MATCH($B$3, resultados!$A$1:$ZZ$1, 0))</f>
        <v/>
      </c>
    </row>
    <row r="518">
      <c r="A518">
        <f>INDEX(resultados!$A$2:$ZZ$855, 512, MATCH($B$1, resultados!$A$1:$ZZ$1, 0))</f>
        <v/>
      </c>
      <c r="B518">
        <f>INDEX(resultados!$A$2:$ZZ$855, 512, MATCH($B$2, resultados!$A$1:$ZZ$1, 0))</f>
        <v/>
      </c>
      <c r="C518">
        <f>INDEX(resultados!$A$2:$ZZ$855, 512, MATCH($B$3, resultados!$A$1:$ZZ$1, 0))</f>
        <v/>
      </c>
    </row>
    <row r="519">
      <c r="A519">
        <f>INDEX(resultados!$A$2:$ZZ$855, 513, MATCH($B$1, resultados!$A$1:$ZZ$1, 0))</f>
        <v/>
      </c>
      <c r="B519">
        <f>INDEX(resultados!$A$2:$ZZ$855, 513, MATCH($B$2, resultados!$A$1:$ZZ$1, 0))</f>
        <v/>
      </c>
      <c r="C519">
        <f>INDEX(resultados!$A$2:$ZZ$855, 513, MATCH($B$3, resultados!$A$1:$ZZ$1, 0))</f>
        <v/>
      </c>
    </row>
    <row r="520">
      <c r="A520">
        <f>INDEX(resultados!$A$2:$ZZ$855, 514, MATCH($B$1, resultados!$A$1:$ZZ$1, 0))</f>
        <v/>
      </c>
      <c r="B520">
        <f>INDEX(resultados!$A$2:$ZZ$855, 514, MATCH($B$2, resultados!$A$1:$ZZ$1, 0))</f>
        <v/>
      </c>
      <c r="C520">
        <f>INDEX(resultados!$A$2:$ZZ$855, 514, MATCH($B$3, resultados!$A$1:$ZZ$1, 0))</f>
        <v/>
      </c>
    </row>
    <row r="521">
      <c r="A521">
        <f>INDEX(resultados!$A$2:$ZZ$855, 515, MATCH($B$1, resultados!$A$1:$ZZ$1, 0))</f>
        <v/>
      </c>
      <c r="B521">
        <f>INDEX(resultados!$A$2:$ZZ$855, 515, MATCH($B$2, resultados!$A$1:$ZZ$1, 0))</f>
        <v/>
      </c>
      <c r="C521">
        <f>INDEX(resultados!$A$2:$ZZ$855, 515, MATCH($B$3, resultados!$A$1:$ZZ$1, 0))</f>
        <v/>
      </c>
    </row>
    <row r="522">
      <c r="A522">
        <f>INDEX(resultados!$A$2:$ZZ$855, 516, MATCH($B$1, resultados!$A$1:$ZZ$1, 0))</f>
        <v/>
      </c>
      <c r="B522">
        <f>INDEX(resultados!$A$2:$ZZ$855, 516, MATCH($B$2, resultados!$A$1:$ZZ$1, 0))</f>
        <v/>
      </c>
      <c r="C522">
        <f>INDEX(resultados!$A$2:$ZZ$855, 516, MATCH($B$3, resultados!$A$1:$ZZ$1, 0))</f>
        <v/>
      </c>
    </row>
    <row r="523">
      <c r="A523">
        <f>INDEX(resultados!$A$2:$ZZ$855, 517, MATCH($B$1, resultados!$A$1:$ZZ$1, 0))</f>
        <v/>
      </c>
      <c r="B523">
        <f>INDEX(resultados!$A$2:$ZZ$855, 517, MATCH($B$2, resultados!$A$1:$ZZ$1, 0))</f>
        <v/>
      </c>
      <c r="C523">
        <f>INDEX(resultados!$A$2:$ZZ$855, 517, MATCH($B$3, resultados!$A$1:$ZZ$1, 0))</f>
        <v/>
      </c>
    </row>
    <row r="524">
      <c r="A524">
        <f>INDEX(resultados!$A$2:$ZZ$855, 518, MATCH($B$1, resultados!$A$1:$ZZ$1, 0))</f>
        <v/>
      </c>
      <c r="B524">
        <f>INDEX(resultados!$A$2:$ZZ$855, 518, MATCH($B$2, resultados!$A$1:$ZZ$1, 0))</f>
        <v/>
      </c>
      <c r="C524">
        <f>INDEX(resultados!$A$2:$ZZ$855, 518, MATCH($B$3, resultados!$A$1:$ZZ$1, 0))</f>
        <v/>
      </c>
    </row>
    <row r="525">
      <c r="A525">
        <f>INDEX(resultados!$A$2:$ZZ$855, 519, MATCH($B$1, resultados!$A$1:$ZZ$1, 0))</f>
        <v/>
      </c>
      <c r="B525">
        <f>INDEX(resultados!$A$2:$ZZ$855, 519, MATCH($B$2, resultados!$A$1:$ZZ$1, 0))</f>
        <v/>
      </c>
      <c r="C525">
        <f>INDEX(resultados!$A$2:$ZZ$855, 519, MATCH($B$3, resultados!$A$1:$ZZ$1, 0))</f>
        <v/>
      </c>
    </row>
    <row r="526">
      <c r="A526">
        <f>INDEX(resultados!$A$2:$ZZ$855, 520, MATCH($B$1, resultados!$A$1:$ZZ$1, 0))</f>
        <v/>
      </c>
      <c r="B526">
        <f>INDEX(resultados!$A$2:$ZZ$855, 520, MATCH($B$2, resultados!$A$1:$ZZ$1, 0))</f>
        <v/>
      </c>
      <c r="C526">
        <f>INDEX(resultados!$A$2:$ZZ$855, 520, MATCH($B$3, resultados!$A$1:$ZZ$1, 0))</f>
        <v/>
      </c>
    </row>
    <row r="527">
      <c r="A527">
        <f>INDEX(resultados!$A$2:$ZZ$855, 521, MATCH($B$1, resultados!$A$1:$ZZ$1, 0))</f>
        <v/>
      </c>
      <c r="B527">
        <f>INDEX(resultados!$A$2:$ZZ$855, 521, MATCH($B$2, resultados!$A$1:$ZZ$1, 0))</f>
        <v/>
      </c>
      <c r="C527">
        <f>INDEX(resultados!$A$2:$ZZ$855, 521, MATCH($B$3, resultados!$A$1:$ZZ$1, 0))</f>
        <v/>
      </c>
    </row>
    <row r="528">
      <c r="A528">
        <f>INDEX(resultados!$A$2:$ZZ$855, 522, MATCH($B$1, resultados!$A$1:$ZZ$1, 0))</f>
        <v/>
      </c>
      <c r="B528">
        <f>INDEX(resultados!$A$2:$ZZ$855, 522, MATCH($B$2, resultados!$A$1:$ZZ$1, 0))</f>
        <v/>
      </c>
      <c r="C528">
        <f>INDEX(resultados!$A$2:$ZZ$855, 522, MATCH($B$3, resultados!$A$1:$ZZ$1, 0))</f>
        <v/>
      </c>
    </row>
    <row r="529">
      <c r="A529">
        <f>INDEX(resultados!$A$2:$ZZ$855, 523, MATCH($B$1, resultados!$A$1:$ZZ$1, 0))</f>
        <v/>
      </c>
      <c r="B529">
        <f>INDEX(resultados!$A$2:$ZZ$855, 523, MATCH($B$2, resultados!$A$1:$ZZ$1, 0))</f>
        <v/>
      </c>
      <c r="C529">
        <f>INDEX(resultados!$A$2:$ZZ$855, 523, MATCH($B$3, resultados!$A$1:$ZZ$1, 0))</f>
        <v/>
      </c>
    </row>
    <row r="530">
      <c r="A530">
        <f>INDEX(resultados!$A$2:$ZZ$855, 524, MATCH($B$1, resultados!$A$1:$ZZ$1, 0))</f>
        <v/>
      </c>
      <c r="B530">
        <f>INDEX(resultados!$A$2:$ZZ$855, 524, MATCH($B$2, resultados!$A$1:$ZZ$1, 0))</f>
        <v/>
      </c>
      <c r="C530">
        <f>INDEX(resultados!$A$2:$ZZ$855, 524, MATCH($B$3, resultados!$A$1:$ZZ$1, 0))</f>
        <v/>
      </c>
    </row>
    <row r="531">
      <c r="A531">
        <f>INDEX(resultados!$A$2:$ZZ$855, 525, MATCH($B$1, resultados!$A$1:$ZZ$1, 0))</f>
        <v/>
      </c>
      <c r="B531">
        <f>INDEX(resultados!$A$2:$ZZ$855, 525, MATCH($B$2, resultados!$A$1:$ZZ$1, 0))</f>
        <v/>
      </c>
      <c r="C531">
        <f>INDEX(resultados!$A$2:$ZZ$855, 525, MATCH($B$3, resultados!$A$1:$ZZ$1, 0))</f>
        <v/>
      </c>
    </row>
    <row r="532">
      <c r="A532">
        <f>INDEX(resultados!$A$2:$ZZ$855, 526, MATCH($B$1, resultados!$A$1:$ZZ$1, 0))</f>
        <v/>
      </c>
      <c r="B532">
        <f>INDEX(resultados!$A$2:$ZZ$855, 526, MATCH($B$2, resultados!$A$1:$ZZ$1, 0))</f>
        <v/>
      </c>
      <c r="C532">
        <f>INDEX(resultados!$A$2:$ZZ$855, 526, MATCH($B$3, resultados!$A$1:$ZZ$1, 0))</f>
        <v/>
      </c>
    </row>
    <row r="533">
      <c r="A533">
        <f>INDEX(resultados!$A$2:$ZZ$855, 527, MATCH($B$1, resultados!$A$1:$ZZ$1, 0))</f>
        <v/>
      </c>
      <c r="B533">
        <f>INDEX(resultados!$A$2:$ZZ$855, 527, MATCH($B$2, resultados!$A$1:$ZZ$1, 0))</f>
        <v/>
      </c>
      <c r="C533">
        <f>INDEX(resultados!$A$2:$ZZ$855, 527, MATCH($B$3, resultados!$A$1:$ZZ$1, 0))</f>
        <v/>
      </c>
    </row>
    <row r="534">
      <c r="A534">
        <f>INDEX(resultados!$A$2:$ZZ$855, 528, MATCH($B$1, resultados!$A$1:$ZZ$1, 0))</f>
        <v/>
      </c>
      <c r="B534">
        <f>INDEX(resultados!$A$2:$ZZ$855, 528, MATCH($B$2, resultados!$A$1:$ZZ$1, 0))</f>
        <v/>
      </c>
      <c r="C534">
        <f>INDEX(resultados!$A$2:$ZZ$855, 528, MATCH($B$3, resultados!$A$1:$ZZ$1, 0))</f>
        <v/>
      </c>
    </row>
    <row r="535">
      <c r="A535">
        <f>INDEX(resultados!$A$2:$ZZ$855, 529, MATCH($B$1, resultados!$A$1:$ZZ$1, 0))</f>
        <v/>
      </c>
      <c r="B535">
        <f>INDEX(resultados!$A$2:$ZZ$855, 529, MATCH($B$2, resultados!$A$1:$ZZ$1, 0))</f>
        <v/>
      </c>
      <c r="C535">
        <f>INDEX(resultados!$A$2:$ZZ$855, 529, MATCH($B$3, resultados!$A$1:$ZZ$1, 0))</f>
        <v/>
      </c>
    </row>
    <row r="536">
      <c r="A536">
        <f>INDEX(resultados!$A$2:$ZZ$855, 530, MATCH($B$1, resultados!$A$1:$ZZ$1, 0))</f>
        <v/>
      </c>
      <c r="B536">
        <f>INDEX(resultados!$A$2:$ZZ$855, 530, MATCH($B$2, resultados!$A$1:$ZZ$1, 0))</f>
        <v/>
      </c>
      <c r="C536">
        <f>INDEX(resultados!$A$2:$ZZ$855, 530, MATCH($B$3, resultados!$A$1:$ZZ$1, 0))</f>
        <v/>
      </c>
    </row>
    <row r="537">
      <c r="A537">
        <f>INDEX(resultados!$A$2:$ZZ$855, 531, MATCH($B$1, resultados!$A$1:$ZZ$1, 0))</f>
        <v/>
      </c>
      <c r="B537">
        <f>INDEX(resultados!$A$2:$ZZ$855, 531, MATCH($B$2, resultados!$A$1:$ZZ$1, 0))</f>
        <v/>
      </c>
      <c r="C537">
        <f>INDEX(resultados!$A$2:$ZZ$855, 531, MATCH($B$3, resultados!$A$1:$ZZ$1, 0))</f>
        <v/>
      </c>
    </row>
    <row r="538">
      <c r="A538">
        <f>INDEX(resultados!$A$2:$ZZ$855, 532, MATCH($B$1, resultados!$A$1:$ZZ$1, 0))</f>
        <v/>
      </c>
      <c r="B538">
        <f>INDEX(resultados!$A$2:$ZZ$855, 532, MATCH($B$2, resultados!$A$1:$ZZ$1, 0))</f>
        <v/>
      </c>
      <c r="C538">
        <f>INDEX(resultados!$A$2:$ZZ$855, 532, MATCH($B$3, resultados!$A$1:$ZZ$1, 0))</f>
        <v/>
      </c>
    </row>
    <row r="539">
      <c r="A539">
        <f>INDEX(resultados!$A$2:$ZZ$855, 533, MATCH($B$1, resultados!$A$1:$ZZ$1, 0))</f>
        <v/>
      </c>
      <c r="B539">
        <f>INDEX(resultados!$A$2:$ZZ$855, 533, MATCH($B$2, resultados!$A$1:$ZZ$1, 0))</f>
        <v/>
      </c>
      <c r="C539">
        <f>INDEX(resultados!$A$2:$ZZ$855, 533, MATCH($B$3, resultados!$A$1:$ZZ$1, 0))</f>
        <v/>
      </c>
    </row>
    <row r="540">
      <c r="A540">
        <f>INDEX(resultados!$A$2:$ZZ$855, 534, MATCH($B$1, resultados!$A$1:$ZZ$1, 0))</f>
        <v/>
      </c>
      <c r="B540">
        <f>INDEX(resultados!$A$2:$ZZ$855, 534, MATCH($B$2, resultados!$A$1:$ZZ$1, 0))</f>
        <v/>
      </c>
      <c r="C540">
        <f>INDEX(resultados!$A$2:$ZZ$855, 534, MATCH($B$3, resultados!$A$1:$ZZ$1, 0))</f>
        <v/>
      </c>
    </row>
    <row r="541">
      <c r="A541">
        <f>INDEX(resultados!$A$2:$ZZ$855, 535, MATCH($B$1, resultados!$A$1:$ZZ$1, 0))</f>
        <v/>
      </c>
      <c r="B541">
        <f>INDEX(resultados!$A$2:$ZZ$855, 535, MATCH($B$2, resultados!$A$1:$ZZ$1, 0))</f>
        <v/>
      </c>
      <c r="C541">
        <f>INDEX(resultados!$A$2:$ZZ$855, 535, MATCH($B$3, resultados!$A$1:$ZZ$1, 0))</f>
        <v/>
      </c>
    </row>
    <row r="542">
      <c r="A542">
        <f>INDEX(resultados!$A$2:$ZZ$855, 536, MATCH($B$1, resultados!$A$1:$ZZ$1, 0))</f>
        <v/>
      </c>
      <c r="B542">
        <f>INDEX(resultados!$A$2:$ZZ$855, 536, MATCH($B$2, resultados!$A$1:$ZZ$1, 0))</f>
        <v/>
      </c>
      <c r="C542">
        <f>INDEX(resultados!$A$2:$ZZ$855, 536, MATCH($B$3, resultados!$A$1:$ZZ$1, 0))</f>
        <v/>
      </c>
    </row>
    <row r="543">
      <c r="A543">
        <f>INDEX(resultados!$A$2:$ZZ$855, 537, MATCH($B$1, resultados!$A$1:$ZZ$1, 0))</f>
        <v/>
      </c>
      <c r="B543">
        <f>INDEX(resultados!$A$2:$ZZ$855, 537, MATCH($B$2, resultados!$A$1:$ZZ$1, 0))</f>
        <v/>
      </c>
      <c r="C543">
        <f>INDEX(resultados!$A$2:$ZZ$855, 537, MATCH($B$3, resultados!$A$1:$ZZ$1, 0))</f>
        <v/>
      </c>
    </row>
    <row r="544">
      <c r="A544">
        <f>INDEX(resultados!$A$2:$ZZ$855, 538, MATCH($B$1, resultados!$A$1:$ZZ$1, 0))</f>
        <v/>
      </c>
      <c r="B544">
        <f>INDEX(resultados!$A$2:$ZZ$855, 538, MATCH($B$2, resultados!$A$1:$ZZ$1, 0))</f>
        <v/>
      </c>
      <c r="C544">
        <f>INDEX(resultados!$A$2:$ZZ$855, 538, MATCH($B$3, resultados!$A$1:$ZZ$1, 0))</f>
        <v/>
      </c>
    </row>
    <row r="545">
      <c r="A545">
        <f>INDEX(resultados!$A$2:$ZZ$855, 539, MATCH($B$1, resultados!$A$1:$ZZ$1, 0))</f>
        <v/>
      </c>
      <c r="B545">
        <f>INDEX(resultados!$A$2:$ZZ$855, 539, MATCH($B$2, resultados!$A$1:$ZZ$1, 0))</f>
        <v/>
      </c>
      <c r="C545">
        <f>INDEX(resultados!$A$2:$ZZ$855, 539, MATCH($B$3, resultados!$A$1:$ZZ$1, 0))</f>
        <v/>
      </c>
    </row>
    <row r="546">
      <c r="A546">
        <f>INDEX(resultados!$A$2:$ZZ$855, 540, MATCH($B$1, resultados!$A$1:$ZZ$1, 0))</f>
        <v/>
      </c>
      <c r="B546">
        <f>INDEX(resultados!$A$2:$ZZ$855, 540, MATCH($B$2, resultados!$A$1:$ZZ$1, 0))</f>
        <v/>
      </c>
      <c r="C546">
        <f>INDEX(resultados!$A$2:$ZZ$855, 540, MATCH($B$3, resultados!$A$1:$ZZ$1, 0))</f>
        <v/>
      </c>
    </row>
    <row r="547">
      <c r="A547">
        <f>INDEX(resultados!$A$2:$ZZ$855, 541, MATCH($B$1, resultados!$A$1:$ZZ$1, 0))</f>
        <v/>
      </c>
      <c r="B547">
        <f>INDEX(resultados!$A$2:$ZZ$855, 541, MATCH($B$2, resultados!$A$1:$ZZ$1, 0))</f>
        <v/>
      </c>
      <c r="C547">
        <f>INDEX(resultados!$A$2:$ZZ$855, 541, MATCH($B$3, resultados!$A$1:$ZZ$1, 0))</f>
        <v/>
      </c>
    </row>
    <row r="548">
      <c r="A548">
        <f>INDEX(resultados!$A$2:$ZZ$855, 542, MATCH($B$1, resultados!$A$1:$ZZ$1, 0))</f>
        <v/>
      </c>
      <c r="B548">
        <f>INDEX(resultados!$A$2:$ZZ$855, 542, MATCH($B$2, resultados!$A$1:$ZZ$1, 0))</f>
        <v/>
      </c>
      <c r="C548">
        <f>INDEX(resultados!$A$2:$ZZ$855, 542, MATCH($B$3, resultados!$A$1:$ZZ$1, 0))</f>
        <v/>
      </c>
    </row>
    <row r="549">
      <c r="A549">
        <f>INDEX(resultados!$A$2:$ZZ$855, 543, MATCH($B$1, resultados!$A$1:$ZZ$1, 0))</f>
        <v/>
      </c>
      <c r="B549">
        <f>INDEX(resultados!$A$2:$ZZ$855, 543, MATCH($B$2, resultados!$A$1:$ZZ$1, 0))</f>
        <v/>
      </c>
      <c r="C549">
        <f>INDEX(resultados!$A$2:$ZZ$855, 543, MATCH($B$3, resultados!$A$1:$ZZ$1, 0))</f>
        <v/>
      </c>
    </row>
    <row r="550">
      <c r="A550">
        <f>INDEX(resultados!$A$2:$ZZ$855, 544, MATCH($B$1, resultados!$A$1:$ZZ$1, 0))</f>
        <v/>
      </c>
      <c r="B550">
        <f>INDEX(resultados!$A$2:$ZZ$855, 544, MATCH($B$2, resultados!$A$1:$ZZ$1, 0))</f>
        <v/>
      </c>
      <c r="C550">
        <f>INDEX(resultados!$A$2:$ZZ$855, 544, MATCH($B$3, resultados!$A$1:$ZZ$1, 0))</f>
        <v/>
      </c>
    </row>
    <row r="551">
      <c r="A551">
        <f>INDEX(resultados!$A$2:$ZZ$855, 545, MATCH($B$1, resultados!$A$1:$ZZ$1, 0))</f>
        <v/>
      </c>
      <c r="B551">
        <f>INDEX(resultados!$A$2:$ZZ$855, 545, MATCH($B$2, resultados!$A$1:$ZZ$1, 0))</f>
        <v/>
      </c>
      <c r="C551">
        <f>INDEX(resultados!$A$2:$ZZ$855, 545, MATCH($B$3, resultados!$A$1:$ZZ$1, 0))</f>
        <v/>
      </c>
    </row>
    <row r="552">
      <c r="A552">
        <f>INDEX(resultados!$A$2:$ZZ$855, 546, MATCH($B$1, resultados!$A$1:$ZZ$1, 0))</f>
        <v/>
      </c>
      <c r="B552">
        <f>INDEX(resultados!$A$2:$ZZ$855, 546, MATCH($B$2, resultados!$A$1:$ZZ$1, 0))</f>
        <v/>
      </c>
      <c r="C552">
        <f>INDEX(resultados!$A$2:$ZZ$855, 546, MATCH($B$3, resultados!$A$1:$ZZ$1, 0))</f>
        <v/>
      </c>
    </row>
    <row r="553">
      <c r="A553">
        <f>INDEX(resultados!$A$2:$ZZ$855, 547, MATCH($B$1, resultados!$A$1:$ZZ$1, 0))</f>
        <v/>
      </c>
      <c r="B553">
        <f>INDEX(resultados!$A$2:$ZZ$855, 547, MATCH($B$2, resultados!$A$1:$ZZ$1, 0))</f>
        <v/>
      </c>
      <c r="C553">
        <f>INDEX(resultados!$A$2:$ZZ$855, 547, MATCH($B$3, resultados!$A$1:$ZZ$1, 0))</f>
        <v/>
      </c>
    </row>
    <row r="554">
      <c r="A554">
        <f>INDEX(resultados!$A$2:$ZZ$855, 548, MATCH($B$1, resultados!$A$1:$ZZ$1, 0))</f>
        <v/>
      </c>
      <c r="B554">
        <f>INDEX(resultados!$A$2:$ZZ$855, 548, MATCH($B$2, resultados!$A$1:$ZZ$1, 0))</f>
        <v/>
      </c>
      <c r="C554">
        <f>INDEX(resultados!$A$2:$ZZ$855, 548, MATCH($B$3, resultados!$A$1:$ZZ$1, 0))</f>
        <v/>
      </c>
    </row>
    <row r="555">
      <c r="A555">
        <f>INDEX(resultados!$A$2:$ZZ$855, 549, MATCH($B$1, resultados!$A$1:$ZZ$1, 0))</f>
        <v/>
      </c>
      <c r="B555">
        <f>INDEX(resultados!$A$2:$ZZ$855, 549, MATCH($B$2, resultados!$A$1:$ZZ$1, 0))</f>
        <v/>
      </c>
      <c r="C555">
        <f>INDEX(resultados!$A$2:$ZZ$855, 549, MATCH($B$3, resultados!$A$1:$ZZ$1, 0))</f>
        <v/>
      </c>
    </row>
    <row r="556">
      <c r="A556">
        <f>INDEX(resultados!$A$2:$ZZ$855, 550, MATCH($B$1, resultados!$A$1:$ZZ$1, 0))</f>
        <v/>
      </c>
      <c r="B556">
        <f>INDEX(resultados!$A$2:$ZZ$855, 550, MATCH($B$2, resultados!$A$1:$ZZ$1, 0))</f>
        <v/>
      </c>
      <c r="C556">
        <f>INDEX(resultados!$A$2:$ZZ$855, 550, MATCH($B$3, resultados!$A$1:$ZZ$1, 0))</f>
        <v/>
      </c>
    </row>
    <row r="557">
      <c r="A557">
        <f>INDEX(resultados!$A$2:$ZZ$855, 551, MATCH($B$1, resultados!$A$1:$ZZ$1, 0))</f>
        <v/>
      </c>
      <c r="B557">
        <f>INDEX(resultados!$A$2:$ZZ$855, 551, MATCH($B$2, resultados!$A$1:$ZZ$1, 0))</f>
        <v/>
      </c>
      <c r="C557">
        <f>INDEX(resultados!$A$2:$ZZ$855, 551, MATCH($B$3, resultados!$A$1:$ZZ$1, 0))</f>
        <v/>
      </c>
    </row>
    <row r="558">
      <c r="A558">
        <f>INDEX(resultados!$A$2:$ZZ$855, 552, MATCH($B$1, resultados!$A$1:$ZZ$1, 0))</f>
        <v/>
      </c>
      <c r="B558">
        <f>INDEX(resultados!$A$2:$ZZ$855, 552, MATCH($B$2, resultados!$A$1:$ZZ$1, 0))</f>
        <v/>
      </c>
      <c r="C558">
        <f>INDEX(resultados!$A$2:$ZZ$855, 552, MATCH($B$3, resultados!$A$1:$ZZ$1, 0))</f>
        <v/>
      </c>
    </row>
    <row r="559">
      <c r="A559">
        <f>INDEX(resultados!$A$2:$ZZ$855, 553, MATCH($B$1, resultados!$A$1:$ZZ$1, 0))</f>
        <v/>
      </c>
      <c r="B559">
        <f>INDEX(resultados!$A$2:$ZZ$855, 553, MATCH($B$2, resultados!$A$1:$ZZ$1, 0))</f>
        <v/>
      </c>
      <c r="C559">
        <f>INDEX(resultados!$A$2:$ZZ$855, 553, MATCH($B$3, resultados!$A$1:$ZZ$1, 0))</f>
        <v/>
      </c>
    </row>
    <row r="560">
      <c r="A560">
        <f>INDEX(resultados!$A$2:$ZZ$855, 554, MATCH($B$1, resultados!$A$1:$ZZ$1, 0))</f>
        <v/>
      </c>
      <c r="B560">
        <f>INDEX(resultados!$A$2:$ZZ$855, 554, MATCH($B$2, resultados!$A$1:$ZZ$1, 0))</f>
        <v/>
      </c>
      <c r="C560">
        <f>INDEX(resultados!$A$2:$ZZ$855, 554, MATCH($B$3, resultados!$A$1:$ZZ$1, 0))</f>
        <v/>
      </c>
    </row>
    <row r="561">
      <c r="A561">
        <f>INDEX(resultados!$A$2:$ZZ$855, 555, MATCH($B$1, resultados!$A$1:$ZZ$1, 0))</f>
        <v/>
      </c>
      <c r="B561">
        <f>INDEX(resultados!$A$2:$ZZ$855, 555, MATCH($B$2, resultados!$A$1:$ZZ$1, 0))</f>
        <v/>
      </c>
      <c r="C561">
        <f>INDEX(resultados!$A$2:$ZZ$855, 555, MATCH($B$3, resultados!$A$1:$ZZ$1, 0))</f>
        <v/>
      </c>
    </row>
    <row r="562">
      <c r="A562">
        <f>INDEX(resultados!$A$2:$ZZ$855, 556, MATCH($B$1, resultados!$A$1:$ZZ$1, 0))</f>
        <v/>
      </c>
      <c r="B562">
        <f>INDEX(resultados!$A$2:$ZZ$855, 556, MATCH($B$2, resultados!$A$1:$ZZ$1, 0))</f>
        <v/>
      </c>
      <c r="C562">
        <f>INDEX(resultados!$A$2:$ZZ$855, 556, MATCH($B$3, resultados!$A$1:$ZZ$1, 0))</f>
        <v/>
      </c>
    </row>
    <row r="563">
      <c r="A563">
        <f>INDEX(resultados!$A$2:$ZZ$855, 557, MATCH($B$1, resultados!$A$1:$ZZ$1, 0))</f>
        <v/>
      </c>
      <c r="B563">
        <f>INDEX(resultados!$A$2:$ZZ$855, 557, MATCH($B$2, resultados!$A$1:$ZZ$1, 0))</f>
        <v/>
      </c>
      <c r="C563">
        <f>INDEX(resultados!$A$2:$ZZ$855, 557, MATCH($B$3, resultados!$A$1:$ZZ$1, 0))</f>
        <v/>
      </c>
    </row>
    <row r="564">
      <c r="A564">
        <f>INDEX(resultados!$A$2:$ZZ$855, 558, MATCH($B$1, resultados!$A$1:$ZZ$1, 0))</f>
        <v/>
      </c>
      <c r="B564">
        <f>INDEX(resultados!$A$2:$ZZ$855, 558, MATCH($B$2, resultados!$A$1:$ZZ$1, 0))</f>
        <v/>
      </c>
      <c r="C564">
        <f>INDEX(resultados!$A$2:$ZZ$855, 558, MATCH($B$3, resultados!$A$1:$ZZ$1, 0))</f>
        <v/>
      </c>
    </row>
    <row r="565">
      <c r="A565">
        <f>INDEX(resultados!$A$2:$ZZ$855, 559, MATCH($B$1, resultados!$A$1:$ZZ$1, 0))</f>
        <v/>
      </c>
      <c r="B565">
        <f>INDEX(resultados!$A$2:$ZZ$855, 559, MATCH($B$2, resultados!$A$1:$ZZ$1, 0))</f>
        <v/>
      </c>
      <c r="C565">
        <f>INDEX(resultados!$A$2:$ZZ$855, 559, MATCH($B$3, resultados!$A$1:$ZZ$1, 0))</f>
        <v/>
      </c>
    </row>
    <row r="566">
      <c r="A566">
        <f>INDEX(resultados!$A$2:$ZZ$855, 560, MATCH($B$1, resultados!$A$1:$ZZ$1, 0))</f>
        <v/>
      </c>
      <c r="B566">
        <f>INDEX(resultados!$A$2:$ZZ$855, 560, MATCH($B$2, resultados!$A$1:$ZZ$1, 0))</f>
        <v/>
      </c>
      <c r="C566">
        <f>INDEX(resultados!$A$2:$ZZ$855, 560, MATCH($B$3, resultados!$A$1:$ZZ$1, 0))</f>
        <v/>
      </c>
    </row>
    <row r="567">
      <c r="A567">
        <f>INDEX(resultados!$A$2:$ZZ$855, 561, MATCH($B$1, resultados!$A$1:$ZZ$1, 0))</f>
        <v/>
      </c>
      <c r="B567">
        <f>INDEX(resultados!$A$2:$ZZ$855, 561, MATCH($B$2, resultados!$A$1:$ZZ$1, 0))</f>
        <v/>
      </c>
      <c r="C567">
        <f>INDEX(resultados!$A$2:$ZZ$855, 561, MATCH($B$3, resultados!$A$1:$ZZ$1, 0))</f>
        <v/>
      </c>
    </row>
    <row r="568">
      <c r="A568">
        <f>INDEX(resultados!$A$2:$ZZ$855, 562, MATCH($B$1, resultados!$A$1:$ZZ$1, 0))</f>
        <v/>
      </c>
      <c r="B568">
        <f>INDEX(resultados!$A$2:$ZZ$855, 562, MATCH($B$2, resultados!$A$1:$ZZ$1, 0))</f>
        <v/>
      </c>
      <c r="C568">
        <f>INDEX(resultados!$A$2:$ZZ$855, 562, MATCH($B$3, resultados!$A$1:$ZZ$1, 0))</f>
        <v/>
      </c>
    </row>
    <row r="569">
      <c r="A569">
        <f>INDEX(resultados!$A$2:$ZZ$855, 563, MATCH($B$1, resultados!$A$1:$ZZ$1, 0))</f>
        <v/>
      </c>
      <c r="B569">
        <f>INDEX(resultados!$A$2:$ZZ$855, 563, MATCH($B$2, resultados!$A$1:$ZZ$1, 0))</f>
        <v/>
      </c>
      <c r="C569">
        <f>INDEX(resultados!$A$2:$ZZ$855, 563, MATCH($B$3, resultados!$A$1:$ZZ$1, 0))</f>
        <v/>
      </c>
    </row>
    <row r="570">
      <c r="A570">
        <f>INDEX(resultados!$A$2:$ZZ$855, 564, MATCH($B$1, resultados!$A$1:$ZZ$1, 0))</f>
        <v/>
      </c>
      <c r="B570">
        <f>INDEX(resultados!$A$2:$ZZ$855, 564, MATCH($B$2, resultados!$A$1:$ZZ$1, 0))</f>
        <v/>
      </c>
      <c r="C570">
        <f>INDEX(resultados!$A$2:$ZZ$855, 564, MATCH($B$3, resultados!$A$1:$ZZ$1, 0))</f>
        <v/>
      </c>
    </row>
    <row r="571">
      <c r="A571">
        <f>INDEX(resultados!$A$2:$ZZ$855, 565, MATCH($B$1, resultados!$A$1:$ZZ$1, 0))</f>
        <v/>
      </c>
      <c r="B571">
        <f>INDEX(resultados!$A$2:$ZZ$855, 565, MATCH($B$2, resultados!$A$1:$ZZ$1, 0))</f>
        <v/>
      </c>
      <c r="C571">
        <f>INDEX(resultados!$A$2:$ZZ$855, 565, MATCH($B$3, resultados!$A$1:$ZZ$1, 0))</f>
        <v/>
      </c>
    </row>
    <row r="572">
      <c r="A572">
        <f>INDEX(resultados!$A$2:$ZZ$855, 566, MATCH($B$1, resultados!$A$1:$ZZ$1, 0))</f>
        <v/>
      </c>
      <c r="B572">
        <f>INDEX(resultados!$A$2:$ZZ$855, 566, MATCH($B$2, resultados!$A$1:$ZZ$1, 0))</f>
        <v/>
      </c>
      <c r="C572">
        <f>INDEX(resultados!$A$2:$ZZ$855, 566, MATCH($B$3, resultados!$A$1:$ZZ$1, 0))</f>
        <v/>
      </c>
    </row>
    <row r="573">
      <c r="A573">
        <f>INDEX(resultados!$A$2:$ZZ$855, 567, MATCH($B$1, resultados!$A$1:$ZZ$1, 0))</f>
        <v/>
      </c>
      <c r="B573">
        <f>INDEX(resultados!$A$2:$ZZ$855, 567, MATCH($B$2, resultados!$A$1:$ZZ$1, 0))</f>
        <v/>
      </c>
      <c r="C573">
        <f>INDEX(resultados!$A$2:$ZZ$855, 567, MATCH($B$3, resultados!$A$1:$ZZ$1, 0))</f>
        <v/>
      </c>
    </row>
    <row r="574">
      <c r="A574">
        <f>INDEX(resultados!$A$2:$ZZ$855, 568, MATCH($B$1, resultados!$A$1:$ZZ$1, 0))</f>
        <v/>
      </c>
      <c r="B574">
        <f>INDEX(resultados!$A$2:$ZZ$855, 568, MATCH($B$2, resultados!$A$1:$ZZ$1, 0))</f>
        <v/>
      </c>
      <c r="C574">
        <f>INDEX(resultados!$A$2:$ZZ$855, 568, MATCH($B$3, resultados!$A$1:$ZZ$1, 0))</f>
        <v/>
      </c>
    </row>
    <row r="575">
      <c r="A575">
        <f>INDEX(resultados!$A$2:$ZZ$855, 569, MATCH($B$1, resultados!$A$1:$ZZ$1, 0))</f>
        <v/>
      </c>
      <c r="B575">
        <f>INDEX(resultados!$A$2:$ZZ$855, 569, MATCH($B$2, resultados!$A$1:$ZZ$1, 0))</f>
        <v/>
      </c>
      <c r="C575">
        <f>INDEX(resultados!$A$2:$ZZ$855, 569, MATCH($B$3, resultados!$A$1:$ZZ$1, 0))</f>
        <v/>
      </c>
    </row>
    <row r="576">
      <c r="A576">
        <f>INDEX(resultados!$A$2:$ZZ$855, 570, MATCH($B$1, resultados!$A$1:$ZZ$1, 0))</f>
        <v/>
      </c>
      <c r="B576">
        <f>INDEX(resultados!$A$2:$ZZ$855, 570, MATCH($B$2, resultados!$A$1:$ZZ$1, 0))</f>
        <v/>
      </c>
      <c r="C576">
        <f>INDEX(resultados!$A$2:$ZZ$855, 570, MATCH($B$3, resultados!$A$1:$ZZ$1, 0))</f>
        <v/>
      </c>
    </row>
    <row r="577">
      <c r="A577">
        <f>INDEX(resultados!$A$2:$ZZ$855, 571, MATCH($B$1, resultados!$A$1:$ZZ$1, 0))</f>
        <v/>
      </c>
      <c r="B577">
        <f>INDEX(resultados!$A$2:$ZZ$855, 571, MATCH($B$2, resultados!$A$1:$ZZ$1, 0))</f>
        <v/>
      </c>
      <c r="C577">
        <f>INDEX(resultados!$A$2:$ZZ$855, 571, MATCH($B$3, resultados!$A$1:$ZZ$1, 0))</f>
        <v/>
      </c>
    </row>
    <row r="578">
      <c r="A578">
        <f>INDEX(resultados!$A$2:$ZZ$855, 572, MATCH($B$1, resultados!$A$1:$ZZ$1, 0))</f>
        <v/>
      </c>
      <c r="B578">
        <f>INDEX(resultados!$A$2:$ZZ$855, 572, MATCH($B$2, resultados!$A$1:$ZZ$1, 0))</f>
        <v/>
      </c>
      <c r="C578">
        <f>INDEX(resultados!$A$2:$ZZ$855, 572, MATCH($B$3, resultados!$A$1:$ZZ$1, 0))</f>
        <v/>
      </c>
    </row>
    <row r="579">
      <c r="A579">
        <f>INDEX(resultados!$A$2:$ZZ$855, 573, MATCH($B$1, resultados!$A$1:$ZZ$1, 0))</f>
        <v/>
      </c>
      <c r="B579">
        <f>INDEX(resultados!$A$2:$ZZ$855, 573, MATCH($B$2, resultados!$A$1:$ZZ$1, 0))</f>
        <v/>
      </c>
      <c r="C579">
        <f>INDEX(resultados!$A$2:$ZZ$855, 573, MATCH($B$3, resultados!$A$1:$ZZ$1, 0))</f>
        <v/>
      </c>
    </row>
    <row r="580">
      <c r="A580">
        <f>INDEX(resultados!$A$2:$ZZ$855, 574, MATCH($B$1, resultados!$A$1:$ZZ$1, 0))</f>
        <v/>
      </c>
      <c r="B580">
        <f>INDEX(resultados!$A$2:$ZZ$855, 574, MATCH($B$2, resultados!$A$1:$ZZ$1, 0))</f>
        <v/>
      </c>
      <c r="C580">
        <f>INDEX(resultados!$A$2:$ZZ$855, 574, MATCH($B$3, resultados!$A$1:$ZZ$1, 0))</f>
        <v/>
      </c>
    </row>
    <row r="581">
      <c r="A581">
        <f>INDEX(resultados!$A$2:$ZZ$855, 575, MATCH($B$1, resultados!$A$1:$ZZ$1, 0))</f>
        <v/>
      </c>
      <c r="B581">
        <f>INDEX(resultados!$A$2:$ZZ$855, 575, MATCH($B$2, resultados!$A$1:$ZZ$1, 0))</f>
        <v/>
      </c>
      <c r="C581">
        <f>INDEX(resultados!$A$2:$ZZ$855, 575, MATCH($B$3, resultados!$A$1:$ZZ$1, 0))</f>
        <v/>
      </c>
    </row>
    <row r="582">
      <c r="A582">
        <f>INDEX(resultados!$A$2:$ZZ$855, 576, MATCH($B$1, resultados!$A$1:$ZZ$1, 0))</f>
        <v/>
      </c>
      <c r="B582">
        <f>INDEX(resultados!$A$2:$ZZ$855, 576, MATCH($B$2, resultados!$A$1:$ZZ$1, 0))</f>
        <v/>
      </c>
      <c r="C582">
        <f>INDEX(resultados!$A$2:$ZZ$855, 576, MATCH($B$3, resultados!$A$1:$ZZ$1, 0))</f>
        <v/>
      </c>
    </row>
    <row r="583">
      <c r="A583">
        <f>INDEX(resultados!$A$2:$ZZ$855, 577, MATCH($B$1, resultados!$A$1:$ZZ$1, 0))</f>
        <v/>
      </c>
      <c r="B583">
        <f>INDEX(resultados!$A$2:$ZZ$855, 577, MATCH($B$2, resultados!$A$1:$ZZ$1, 0))</f>
        <v/>
      </c>
      <c r="C583">
        <f>INDEX(resultados!$A$2:$ZZ$855, 577, MATCH($B$3, resultados!$A$1:$ZZ$1, 0))</f>
        <v/>
      </c>
    </row>
    <row r="584">
      <c r="A584">
        <f>INDEX(resultados!$A$2:$ZZ$855, 578, MATCH($B$1, resultados!$A$1:$ZZ$1, 0))</f>
        <v/>
      </c>
      <c r="B584">
        <f>INDEX(resultados!$A$2:$ZZ$855, 578, MATCH($B$2, resultados!$A$1:$ZZ$1, 0))</f>
        <v/>
      </c>
      <c r="C584">
        <f>INDEX(resultados!$A$2:$ZZ$855, 578, MATCH($B$3, resultados!$A$1:$ZZ$1, 0))</f>
        <v/>
      </c>
    </row>
    <row r="585">
      <c r="A585">
        <f>INDEX(resultados!$A$2:$ZZ$855, 579, MATCH($B$1, resultados!$A$1:$ZZ$1, 0))</f>
        <v/>
      </c>
      <c r="B585">
        <f>INDEX(resultados!$A$2:$ZZ$855, 579, MATCH($B$2, resultados!$A$1:$ZZ$1, 0))</f>
        <v/>
      </c>
      <c r="C585">
        <f>INDEX(resultados!$A$2:$ZZ$855, 579, MATCH($B$3, resultados!$A$1:$ZZ$1, 0))</f>
        <v/>
      </c>
    </row>
    <row r="586">
      <c r="A586">
        <f>INDEX(resultados!$A$2:$ZZ$855, 580, MATCH($B$1, resultados!$A$1:$ZZ$1, 0))</f>
        <v/>
      </c>
      <c r="B586">
        <f>INDEX(resultados!$A$2:$ZZ$855, 580, MATCH($B$2, resultados!$A$1:$ZZ$1, 0))</f>
        <v/>
      </c>
      <c r="C586">
        <f>INDEX(resultados!$A$2:$ZZ$855, 580, MATCH($B$3, resultados!$A$1:$ZZ$1, 0))</f>
        <v/>
      </c>
    </row>
    <row r="587">
      <c r="A587">
        <f>INDEX(resultados!$A$2:$ZZ$855, 581, MATCH($B$1, resultados!$A$1:$ZZ$1, 0))</f>
        <v/>
      </c>
      <c r="B587">
        <f>INDEX(resultados!$A$2:$ZZ$855, 581, MATCH($B$2, resultados!$A$1:$ZZ$1, 0))</f>
        <v/>
      </c>
      <c r="C587">
        <f>INDEX(resultados!$A$2:$ZZ$855, 581, MATCH($B$3, resultados!$A$1:$ZZ$1, 0))</f>
        <v/>
      </c>
    </row>
    <row r="588">
      <c r="A588">
        <f>INDEX(resultados!$A$2:$ZZ$855, 582, MATCH($B$1, resultados!$A$1:$ZZ$1, 0))</f>
        <v/>
      </c>
      <c r="B588">
        <f>INDEX(resultados!$A$2:$ZZ$855, 582, MATCH($B$2, resultados!$A$1:$ZZ$1, 0))</f>
        <v/>
      </c>
      <c r="C588">
        <f>INDEX(resultados!$A$2:$ZZ$855, 582, MATCH($B$3, resultados!$A$1:$ZZ$1, 0))</f>
        <v/>
      </c>
    </row>
    <row r="589">
      <c r="A589">
        <f>INDEX(resultados!$A$2:$ZZ$855, 583, MATCH($B$1, resultados!$A$1:$ZZ$1, 0))</f>
        <v/>
      </c>
      <c r="B589">
        <f>INDEX(resultados!$A$2:$ZZ$855, 583, MATCH($B$2, resultados!$A$1:$ZZ$1, 0))</f>
        <v/>
      </c>
      <c r="C589">
        <f>INDEX(resultados!$A$2:$ZZ$855, 583, MATCH($B$3, resultados!$A$1:$ZZ$1, 0))</f>
        <v/>
      </c>
    </row>
    <row r="590">
      <c r="A590">
        <f>INDEX(resultados!$A$2:$ZZ$855, 584, MATCH($B$1, resultados!$A$1:$ZZ$1, 0))</f>
        <v/>
      </c>
      <c r="B590">
        <f>INDEX(resultados!$A$2:$ZZ$855, 584, MATCH($B$2, resultados!$A$1:$ZZ$1, 0))</f>
        <v/>
      </c>
      <c r="C590">
        <f>INDEX(resultados!$A$2:$ZZ$855, 584, MATCH($B$3, resultados!$A$1:$ZZ$1, 0))</f>
        <v/>
      </c>
    </row>
    <row r="591">
      <c r="A591">
        <f>INDEX(resultados!$A$2:$ZZ$855, 585, MATCH($B$1, resultados!$A$1:$ZZ$1, 0))</f>
        <v/>
      </c>
      <c r="B591">
        <f>INDEX(resultados!$A$2:$ZZ$855, 585, MATCH($B$2, resultados!$A$1:$ZZ$1, 0))</f>
        <v/>
      </c>
      <c r="C591">
        <f>INDEX(resultados!$A$2:$ZZ$855, 585, MATCH($B$3, resultados!$A$1:$ZZ$1, 0))</f>
        <v/>
      </c>
    </row>
    <row r="592">
      <c r="A592">
        <f>INDEX(resultados!$A$2:$ZZ$855, 586, MATCH($B$1, resultados!$A$1:$ZZ$1, 0))</f>
        <v/>
      </c>
      <c r="B592">
        <f>INDEX(resultados!$A$2:$ZZ$855, 586, MATCH($B$2, resultados!$A$1:$ZZ$1, 0))</f>
        <v/>
      </c>
      <c r="C592">
        <f>INDEX(resultados!$A$2:$ZZ$855, 586, MATCH($B$3, resultados!$A$1:$ZZ$1, 0))</f>
        <v/>
      </c>
    </row>
    <row r="593">
      <c r="A593">
        <f>INDEX(resultados!$A$2:$ZZ$855, 587, MATCH($B$1, resultados!$A$1:$ZZ$1, 0))</f>
        <v/>
      </c>
      <c r="B593">
        <f>INDEX(resultados!$A$2:$ZZ$855, 587, MATCH($B$2, resultados!$A$1:$ZZ$1, 0))</f>
        <v/>
      </c>
      <c r="C593">
        <f>INDEX(resultados!$A$2:$ZZ$855, 587, MATCH($B$3, resultados!$A$1:$ZZ$1, 0))</f>
        <v/>
      </c>
    </row>
    <row r="594">
      <c r="A594">
        <f>INDEX(resultados!$A$2:$ZZ$855, 588, MATCH($B$1, resultados!$A$1:$ZZ$1, 0))</f>
        <v/>
      </c>
      <c r="B594">
        <f>INDEX(resultados!$A$2:$ZZ$855, 588, MATCH($B$2, resultados!$A$1:$ZZ$1, 0))</f>
        <v/>
      </c>
      <c r="C594">
        <f>INDEX(resultados!$A$2:$ZZ$855, 588, MATCH($B$3, resultados!$A$1:$ZZ$1, 0))</f>
        <v/>
      </c>
    </row>
    <row r="595">
      <c r="A595">
        <f>INDEX(resultados!$A$2:$ZZ$855, 589, MATCH($B$1, resultados!$A$1:$ZZ$1, 0))</f>
        <v/>
      </c>
      <c r="B595">
        <f>INDEX(resultados!$A$2:$ZZ$855, 589, MATCH($B$2, resultados!$A$1:$ZZ$1, 0))</f>
        <v/>
      </c>
      <c r="C595">
        <f>INDEX(resultados!$A$2:$ZZ$855, 589, MATCH($B$3, resultados!$A$1:$ZZ$1, 0))</f>
        <v/>
      </c>
    </row>
    <row r="596">
      <c r="A596">
        <f>INDEX(resultados!$A$2:$ZZ$855, 590, MATCH($B$1, resultados!$A$1:$ZZ$1, 0))</f>
        <v/>
      </c>
      <c r="B596">
        <f>INDEX(resultados!$A$2:$ZZ$855, 590, MATCH($B$2, resultados!$A$1:$ZZ$1, 0))</f>
        <v/>
      </c>
      <c r="C596">
        <f>INDEX(resultados!$A$2:$ZZ$855, 590, MATCH($B$3, resultados!$A$1:$ZZ$1, 0))</f>
        <v/>
      </c>
    </row>
    <row r="597">
      <c r="A597">
        <f>INDEX(resultados!$A$2:$ZZ$855, 591, MATCH($B$1, resultados!$A$1:$ZZ$1, 0))</f>
        <v/>
      </c>
      <c r="B597">
        <f>INDEX(resultados!$A$2:$ZZ$855, 591, MATCH($B$2, resultados!$A$1:$ZZ$1, 0))</f>
        <v/>
      </c>
      <c r="C597">
        <f>INDEX(resultados!$A$2:$ZZ$855, 591, MATCH($B$3, resultados!$A$1:$ZZ$1, 0))</f>
        <v/>
      </c>
    </row>
    <row r="598">
      <c r="A598">
        <f>INDEX(resultados!$A$2:$ZZ$855, 592, MATCH($B$1, resultados!$A$1:$ZZ$1, 0))</f>
        <v/>
      </c>
      <c r="B598">
        <f>INDEX(resultados!$A$2:$ZZ$855, 592, MATCH($B$2, resultados!$A$1:$ZZ$1, 0))</f>
        <v/>
      </c>
      <c r="C598">
        <f>INDEX(resultados!$A$2:$ZZ$855, 592, MATCH($B$3, resultados!$A$1:$ZZ$1, 0))</f>
        <v/>
      </c>
    </row>
    <row r="599">
      <c r="A599">
        <f>INDEX(resultados!$A$2:$ZZ$855, 593, MATCH($B$1, resultados!$A$1:$ZZ$1, 0))</f>
        <v/>
      </c>
      <c r="B599">
        <f>INDEX(resultados!$A$2:$ZZ$855, 593, MATCH($B$2, resultados!$A$1:$ZZ$1, 0))</f>
        <v/>
      </c>
      <c r="C599">
        <f>INDEX(resultados!$A$2:$ZZ$855, 593, MATCH($B$3, resultados!$A$1:$ZZ$1, 0))</f>
        <v/>
      </c>
    </row>
    <row r="600">
      <c r="A600">
        <f>INDEX(resultados!$A$2:$ZZ$855, 594, MATCH($B$1, resultados!$A$1:$ZZ$1, 0))</f>
        <v/>
      </c>
      <c r="B600">
        <f>INDEX(resultados!$A$2:$ZZ$855, 594, MATCH($B$2, resultados!$A$1:$ZZ$1, 0))</f>
        <v/>
      </c>
      <c r="C600">
        <f>INDEX(resultados!$A$2:$ZZ$855, 594, MATCH($B$3, resultados!$A$1:$ZZ$1, 0))</f>
        <v/>
      </c>
    </row>
    <row r="601">
      <c r="A601">
        <f>INDEX(resultados!$A$2:$ZZ$855, 595, MATCH($B$1, resultados!$A$1:$ZZ$1, 0))</f>
        <v/>
      </c>
      <c r="B601">
        <f>INDEX(resultados!$A$2:$ZZ$855, 595, MATCH($B$2, resultados!$A$1:$ZZ$1, 0))</f>
        <v/>
      </c>
      <c r="C601">
        <f>INDEX(resultados!$A$2:$ZZ$855, 595, MATCH($B$3, resultados!$A$1:$ZZ$1, 0))</f>
        <v/>
      </c>
    </row>
    <row r="602">
      <c r="A602">
        <f>INDEX(resultados!$A$2:$ZZ$855, 596, MATCH($B$1, resultados!$A$1:$ZZ$1, 0))</f>
        <v/>
      </c>
      <c r="B602">
        <f>INDEX(resultados!$A$2:$ZZ$855, 596, MATCH($B$2, resultados!$A$1:$ZZ$1, 0))</f>
        <v/>
      </c>
      <c r="C602">
        <f>INDEX(resultados!$A$2:$ZZ$855, 596, MATCH($B$3, resultados!$A$1:$ZZ$1, 0))</f>
        <v/>
      </c>
    </row>
    <row r="603">
      <c r="A603">
        <f>INDEX(resultados!$A$2:$ZZ$855, 597, MATCH($B$1, resultados!$A$1:$ZZ$1, 0))</f>
        <v/>
      </c>
      <c r="B603">
        <f>INDEX(resultados!$A$2:$ZZ$855, 597, MATCH($B$2, resultados!$A$1:$ZZ$1, 0))</f>
        <v/>
      </c>
      <c r="C603">
        <f>INDEX(resultados!$A$2:$ZZ$855, 597, MATCH($B$3, resultados!$A$1:$ZZ$1, 0))</f>
        <v/>
      </c>
    </row>
    <row r="604">
      <c r="A604">
        <f>INDEX(resultados!$A$2:$ZZ$855, 598, MATCH($B$1, resultados!$A$1:$ZZ$1, 0))</f>
        <v/>
      </c>
      <c r="B604">
        <f>INDEX(resultados!$A$2:$ZZ$855, 598, MATCH($B$2, resultados!$A$1:$ZZ$1, 0))</f>
        <v/>
      </c>
      <c r="C604">
        <f>INDEX(resultados!$A$2:$ZZ$855, 598, MATCH($B$3, resultados!$A$1:$ZZ$1, 0))</f>
        <v/>
      </c>
    </row>
    <row r="605">
      <c r="A605">
        <f>INDEX(resultados!$A$2:$ZZ$855, 599, MATCH($B$1, resultados!$A$1:$ZZ$1, 0))</f>
        <v/>
      </c>
      <c r="B605">
        <f>INDEX(resultados!$A$2:$ZZ$855, 599, MATCH($B$2, resultados!$A$1:$ZZ$1, 0))</f>
        <v/>
      </c>
      <c r="C605">
        <f>INDEX(resultados!$A$2:$ZZ$855, 599, MATCH($B$3, resultados!$A$1:$ZZ$1, 0))</f>
        <v/>
      </c>
    </row>
    <row r="606">
      <c r="A606">
        <f>INDEX(resultados!$A$2:$ZZ$855, 600, MATCH($B$1, resultados!$A$1:$ZZ$1, 0))</f>
        <v/>
      </c>
      <c r="B606">
        <f>INDEX(resultados!$A$2:$ZZ$855, 600, MATCH($B$2, resultados!$A$1:$ZZ$1, 0))</f>
        <v/>
      </c>
      <c r="C606">
        <f>INDEX(resultados!$A$2:$ZZ$855, 600, MATCH($B$3, resultados!$A$1:$ZZ$1, 0))</f>
        <v/>
      </c>
    </row>
    <row r="607">
      <c r="A607">
        <f>INDEX(resultados!$A$2:$ZZ$855, 601, MATCH($B$1, resultados!$A$1:$ZZ$1, 0))</f>
        <v/>
      </c>
      <c r="B607">
        <f>INDEX(resultados!$A$2:$ZZ$855, 601, MATCH($B$2, resultados!$A$1:$ZZ$1, 0))</f>
        <v/>
      </c>
      <c r="C607">
        <f>INDEX(resultados!$A$2:$ZZ$855, 601, MATCH($B$3, resultados!$A$1:$ZZ$1, 0))</f>
        <v/>
      </c>
    </row>
    <row r="608">
      <c r="A608">
        <f>INDEX(resultados!$A$2:$ZZ$855, 602, MATCH($B$1, resultados!$A$1:$ZZ$1, 0))</f>
        <v/>
      </c>
      <c r="B608">
        <f>INDEX(resultados!$A$2:$ZZ$855, 602, MATCH($B$2, resultados!$A$1:$ZZ$1, 0))</f>
        <v/>
      </c>
      <c r="C608">
        <f>INDEX(resultados!$A$2:$ZZ$855, 602, MATCH($B$3, resultados!$A$1:$ZZ$1, 0))</f>
        <v/>
      </c>
    </row>
    <row r="609">
      <c r="A609">
        <f>INDEX(resultados!$A$2:$ZZ$855, 603, MATCH($B$1, resultados!$A$1:$ZZ$1, 0))</f>
        <v/>
      </c>
      <c r="B609">
        <f>INDEX(resultados!$A$2:$ZZ$855, 603, MATCH($B$2, resultados!$A$1:$ZZ$1, 0))</f>
        <v/>
      </c>
      <c r="C609">
        <f>INDEX(resultados!$A$2:$ZZ$855, 603, MATCH($B$3, resultados!$A$1:$ZZ$1, 0))</f>
        <v/>
      </c>
    </row>
    <row r="610">
      <c r="A610">
        <f>INDEX(resultados!$A$2:$ZZ$855, 604, MATCH($B$1, resultados!$A$1:$ZZ$1, 0))</f>
        <v/>
      </c>
      <c r="B610">
        <f>INDEX(resultados!$A$2:$ZZ$855, 604, MATCH($B$2, resultados!$A$1:$ZZ$1, 0))</f>
        <v/>
      </c>
      <c r="C610">
        <f>INDEX(resultados!$A$2:$ZZ$855, 604, MATCH($B$3, resultados!$A$1:$ZZ$1, 0))</f>
        <v/>
      </c>
    </row>
    <row r="611">
      <c r="A611">
        <f>INDEX(resultados!$A$2:$ZZ$855, 605, MATCH($B$1, resultados!$A$1:$ZZ$1, 0))</f>
        <v/>
      </c>
      <c r="B611">
        <f>INDEX(resultados!$A$2:$ZZ$855, 605, MATCH($B$2, resultados!$A$1:$ZZ$1, 0))</f>
        <v/>
      </c>
      <c r="C611">
        <f>INDEX(resultados!$A$2:$ZZ$855, 605, MATCH($B$3, resultados!$A$1:$ZZ$1, 0))</f>
        <v/>
      </c>
    </row>
    <row r="612">
      <c r="A612">
        <f>INDEX(resultados!$A$2:$ZZ$855, 606, MATCH($B$1, resultados!$A$1:$ZZ$1, 0))</f>
        <v/>
      </c>
      <c r="B612">
        <f>INDEX(resultados!$A$2:$ZZ$855, 606, MATCH($B$2, resultados!$A$1:$ZZ$1, 0))</f>
        <v/>
      </c>
      <c r="C612">
        <f>INDEX(resultados!$A$2:$ZZ$855, 606, MATCH($B$3, resultados!$A$1:$ZZ$1, 0))</f>
        <v/>
      </c>
    </row>
    <row r="613">
      <c r="A613">
        <f>INDEX(resultados!$A$2:$ZZ$855, 607, MATCH($B$1, resultados!$A$1:$ZZ$1, 0))</f>
        <v/>
      </c>
      <c r="B613">
        <f>INDEX(resultados!$A$2:$ZZ$855, 607, MATCH($B$2, resultados!$A$1:$ZZ$1, 0))</f>
        <v/>
      </c>
      <c r="C613">
        <f>INDEX(resultados!$A$2:$ZZ$855, 607, MATCH($B$3, resultados!$A$1:$ZZ$1, 0))</f>
        <v/>
      </c>
    </row>
    <row r="614">
      <c r="A614">
        <f>INDEX(resultados!$A$2:$ZZ$855, 608, MATCH($B$1, resultados!$A$1:$ZZ$1, 0))</f>
        <v/>
      </c>
      <c r="B614">
        <f>INDEX(resultados!$A$2:$ZZ$855, 608, MATCH($B$2, resultados!$A$1:$ZZ$1, 0))</f>
        <v/>
      </c>
      <c r="C614">
        <f>INDEX(resultados!$A$2:$ZZ$855, 608, MATCH($B$3, resultados!$A$1:$ZZ$1, 0))</f>
        <v/>
      </c>
    </row>
    <row r="615">
      <c r="A615">
        <f>INDEX(resultados!$A$2:$ZZ$855, 609, MATCH($B$1, resultados!$A$1:$ZZ$1, 0))</f>
        <v/>
      </c>
      <c r="B615">
        <f>INDEX(resultados!$A$2:$ZZ$855, 609, MATCH($B$2, resultados!$A$1:$ZZ$1, 0))</f>
        <v/>
      </c>
      <c r="C615">
        <f>INDEX(resultados!$A$2:$ZZ$855, 609, MATCH($B$3, resultados!$A$1:$ZZ$1, 0))</f>
        <v/>
      </c>
    </row>
    <row r="616">
      <c r="A616">
        <f>INDEX(resultados!$A$2:$ZZ$855, 610, MATCH($B$1, resultados!$A$1:$ZZ$1, 0))</f>
        <v/>
      </c>
      <c r="B616">
        <f>INDEX(resultados!$A$2:$ZZ$855, 610, MATCH($B$2, resultados!$A$1:$ZZ$1, 0))</f>
        <v/>
      </c>
      <c r="C616">
        <f>INDEX(resultados!$A$2:$ZZ$855, 610, MATCH($B$3, resultados!$A$1:$ZZ$1, 0))</f>
        <v/>
      </c>
    </row>
    <row r="617">
      <c r="A617">
        <f>INDEX(resultados!$A$2:$ZZ$855, 611, MATCH($B$1, resultados!$A$1:$ZZ$1, 0))</f>
        <v/>
      </c>
      <c r="B617">
        <f>INDEX(resultados!$A$2:$ZZ$855, 611, MATCH($B$2, resultados!$A$1:$ZZ$1, 0))</f>
        <v/>
      </c>
      <c r="C617">
        <f>INDEX(resultados!$A$2:$ZZ$855, 611, MATCH($B$3, resultados!$A$1:$ZZ$1, 0))</f>
        <v/>
      </c>
    </row>
    <row r="618">
      <c r="A618">
        <f>INDEX(resultados!$A$2:$ZZ$855, 612, MATCH($B$1, resultados!$A$1:$ZZ$1, 0))</f>
        <v/>
      </c>
      <c r="B618">
        <f>INDEX(resultados!$A$2:$ZZ$855, 612, MATCH($B$2, resultados!$A$1:$ZZ$1, 0))</f>
        <v/>
      </c>
      <c r="C618">
        <f>INDEX(resultados!$A$2:$ZZ$855, 612, MATCH($B$3, resultados!$A$1:$ZZ$1, 0))</f>
        <v/>
      </c>
    </row>
    <row r="619">
      <c r="A619">
        <f>INDEX(resultados!$A$2:$ZZ$855, 613, MATCH($B$1, resultados!$A$1:$ZZ$1, 0))</f>
        <v/>
      </c>
      <c r="B619">
        <f>INDEX(resultados!$A$2:$ZZ$855, 613, MATCH($B$2, resultados!$A$1:$ZZ$1, 0))</f>
        <v/>
      </c>
      <c r="C619">
        <f>INDEX(resultados!$A$2:$ZZ$855, 613, MATCH($B$3, resultados!$A$1:$ZZ$1, 0))</f>
        <v/>
      </c>
    </row>
    <row r="620">
      <c r="A620">
        <f>INDEX(resultados!$A$2:$ZZ$855, 614, MATCH($B$1, resultados!$A$1:$ZZ$1, 0))</f>
        <v/>
      </c>
      <c r="B620">
        <f>INDEX(resultados!$A$2:$ZZ$855, 614, MATCH($B$2, resultados!$A$1:$ZZ$1, 0))</f>
        <v/>
      </c>
      <c r="C620">
        <f>INDEX(resultados!$A$2:$ZZ$855, 614, MATCH($B$3, resultados!$A$1:$ZZ$1, 0))</f>
        <v/>
      </c>
    </row>
    <row r="621">
      <c r="A621">
        <f>INDEX(resultados!$A$2:$ZZ$855, 615, MATCH($B$1, resultados!$A$1:$ZZ$1, 0))</f>
        <v/>
      </c>
      <c r="B621">
        <f>INDEX(resultados!$A$2:$ZZ$855, 615, MATCH($B$2, resultados!$A$1:$ZZ$1, 0))</f>
        <v/>
      </c>
      <c r="C621">
        <f>INDEX(resultados!$A$2:$ZZ$855, 615, MATCH($B$3, resultados!$A$1:$ZZ$1, 0))</f>
        <v/>
      </c>
    </row>
    <row r="622">
      <c r="A622">
        <f>INDEX(resultados!$A$2:$ZZ$855, 616, MATCH($B$1, resultados!$A$1:$ZZ$1, 0))</f>
        <v/>
      </c>
      <c r="B622">
        <f>INDEX(resultados!$A$2:$ZZ$855, 616, MATCH($B$2, resultados!$A$1:$ZZ$1, 0))</f>
        <v/>
      </c>
      <c r="C622">
        <f>INDEX(resultados!$A$2:$ZZ$855, 616, MATCH($B$3, resultados!$A$1:$ZZ$1, 0))</f>
        <v/>
      </c>
    </row>
    <row r="623">
      <c r="A623">
        <f>INDEX(resultados!$A$2:$ZZ$855, 617, MATCH($B$1, resultados!$A$1:$ZZ$1, 0))</f>
        <v/>
      </c>
      <c r="B623">
        <f>INDEX(resultados!$A$2:$ZZ$855, 617, MATCH($B$2, resultados!$A$1:$ZZ$1, 0))</f>
        <v/>
      </c>
      <c r="C623">
        <f>INDEX(resultados!$A$2:$ZZ$855, 617, MATCH($B$3, resultados!$A$1:$ZZ$1, 0))</f>
        <v/>
      </c>
    </row>
    <row r="624">
      <c r="A624">
        <f>INDEX(resultados!$A$2:$ZZ$855, 618, MATCH($B$1, resultados!$A$1:$ZZ$1, 0))</f>
        <v/>
      </c>
      <c r="B624">
        <f>INDEX(resultados!$A$2:$ZZ$855, 618, MATCH($B$2, resultados!$A$1:$ZZ$1, 0))</f>
        <v/>
      </c>
      <c r="C624">
        <f>INDEX(resultados!$A$2:$ZZ$855, 618, MATCH($B$3, resultados!$A$1:$ZZ$1, 0))</f>
        <v/>
      </c>
    </row>
    <row r="625">
      <c r="A625">
        <f>INDEX(resultados!$A$2:$ZZ$855, 619, MATCH($B$1, resultados!$A$1:$ZZ$1, 0))</f>
        <v/>
      </c>
      <c r="B625">
        <f>INDEX(resultados!$A$2:$ZZ$855, 619, MATCH($B$2, resultados!$A$1:$ZZ$1, 0))</f>
        <v/>
      </c>
      <c r="C625">
        <f>INDEX(resultados!$A$2:$ZZ$855, 619, MATCH($B$3, resultados!$A$1:$ZZ$1, 0))</f>
        <v/>
      </c>
    </row>
    <row r="626">
      <c r="A626">
        <f>INDEX(resultados!$A$2:$ZZ$855, 620, MATCH($B$1, resultados!$A$1:$ZZ$1, 0))</f>
        <v/>
      </c>
      <c r="B626">
        <f>INDEX(resultados!$A$2:$ZZ$855, 620, MATCH($B$2, resultados!$A$1:$ZZ$1, 0))</f>
        <v/>
      </c>
      <c r="C626">
        <f>INDEX(resultados!$A$2:$ZZ$855, 620, MATCH($B$3, resultados!$A$1:$ZZ$1, 0))</f>
        <v/>
      </c>
    </row>
    <row r="627">
      <c r="A627">
        <f>INDEX(resultados!$A$2:$ZZ$855, 621, MATCH($B$1, resultados!$A$1:$ZZ$1, 0))</f>
        <v/>
      </c>
      <c r="B627">
        <f>INDEX(resultados!$A$2:$ZZ$855, 621, MATCH($B$2, resultados!$A$1:$ZZ$1, 0))</f>
        <v/>
      </c>
      <c r="C627">
        <f>INDEX(resultados!$A$2:$ZZ$855, 621, MATCH($B$3, resultados!$A$1:$ZZ$1, 0))</f>
        <v/>
      </c>
    </row>
    <row r="628">
      <c r="A628">
        <f>INDEX(resultados!$A$2:$ZZ$855, 622, MATCH($B$1, resultados!$A$1:$ZZ$1, 0))</f>
        <v/>
      </c>
      <c r="B628">
        <f>INDEX(resultados!$A$2:$ZZ$855, 622, MATCH($B$2, resultados!$A$1:$ZZ$1, 0))</f>
        <v/>
      </c>
      <c r="C628">
        <f>INDEX(resultados!$A$2:$ZZ$855, 622, MATCH($B$3, resultados!$A$1:$ZZ$1, 0))</f>
        <v/>
      </c>
    </row>
    <row r="629">
      <c r="A629">
        <f>INDEX(resultados!$A$2:$ZZ$855, 623, MATCH($B$1, resultados!$A$1:$ZZ$1, 0))</f>
        <v/>
      </c>
      <c r="B629">
        <f>INDEX(resultados!$A$2:$ZZ$855, 623, MATCH($B$2, resultados!$A$1:$ZZ$1, 0))</f>
        <v/>
      </c>
      <c r="C629">
        <f>INDEX(resultados!$A$2:$ZZ$855, 623, MATCH($B$3, resultados!$A$1:$ZZ$1, 0))</f>
        <v/>
      </c>
    </row>
    <row r="630">
      <c r="A630">
        <f>INDEX(resultados!$A$2:$ZZ$855, 624, MATCH($B$1, resultados!$A$1:$ZZ$1, 0))</f>
        <v/>
      </c>
      <c r="B630">
        <f>INDEX(resultados!$A$2:$ZZ$855, 624, MATCH($B$2, resultados!$A$1:$ZZ$1, 0))</f>
        <v/>
      </c>
      <c r="C630">
        <f>INDEX(resultados!$A$2:$ZZ$855, 624, MATCH($B$3, resultados!$A$1:$ZZ$1, 0))</f>
        <v/>
      </c>
    </row>
    <row r="631">
      <c r="A631">
        <f>INDEX(resultados!$A$2:$ZZ$855, 625, MATCH($B$1, resultados!$A$1:$ZZ$1, 0))</f>
        <v/>
      </c>
      <c r="B631">
        <f>INDEX(resultados!$A$2:$ZZ$855, 625, MATCH($B$2, resultados!$A$1:$ZZ$1, 0))</f>
        <v/>
      </c>
      <c r="C631">
        <f>INDEX(resultados!$A$2:$ZZ$855, 625, MATCH($B$3, resultados!$A$1:$ZZ$1, 0))</f>
        <v/>
      </c>
    </row>
    <row r="632">
      <c r="A632">
        <f>INDEX(resultados!$A$2:$ZZ$855, 626, MATCH($B$1, resultados!$A$1:$ZZ$1, 0))</f>
        <v/>
      </c>
      <c r="B632">
        <f>INDEX(resultados!$A$2:$ZZ$855, 626, MATCH($B$2, resultados!$A$1:$ZZ$1, 0))</f>
        <v/>
      </c>
      <c r="C632">
        <f>INDEX(resultados!$A$2:$ZZ$855, 626, MATCH($B$3, resultados!$A$1:$ZZ$1, 0))</f>
        <v/>
      </c>
    </row>
    <row r="633">
      <c r="A633">
        <f>INDEX(resultados!$A$2:$ZZ$855, 627, MATCH($B$1, resultados!$A$1:$ZZ$1, 0))</f>
        <v/>
      </c>
      <c r="B633">
        <f>INDEX(resultados!$A$2:$ZZ$855, 627, MATCH($B$2, resultados!$A$1:$ZZ$1, 0))</f>
        <v/>
      </c>
      <c r="C633">
        <f>INDEX(resultados!$A$2:$ZZ$855, 627, MATCH($B$3, resultados!$A$1:$ZZ$1, 0))</f>
        <v/>
      </c>
    </row>
    <row r="634">
      <c r="A634">
        <f>INDEX(resultados!$A$2:$ZZ$855, 628, MATCH($B$1, resultados!$A$1:$ZZ$1, 0))</f>
        <v/>
      </c>
      <c r="B634">
        <f>INDEX(resultados!$A$2:$ZZ$855, 628, MATCH($B$2, resultados!$A$1:$ZZ$1, 0))</f>
        <v/>
      </c>
      <c r="C634">
        <f>INDEX(resultados!$A$2:$ZZ$855, 628, MATCH($B$3, resultados!$A$1:$ZZ$1, 0))</f>
        <v/>
      </c>
    </row>
    <row r="635">
      <c r="A635">
        <f>INDEX(resultados!$A$2:$ZZ$855, 629, MATCH($B$1, resultados!$A$1:$ZZ$1, 0))</f>
        <v/>
      </c>
      <c r="B635">
        <f>INDEX(resultados!$A$2:$ZZ$855, 629, MATCH($B$2, resultados!$A$1:$ZZ$1, 0))</f>
        <v/>
      </c>
      <c r="C635">
        <f>INDEX(resultados!$A$2:$ZZ$855, 629, MATCH($B$3, resultados!$A$1:$ZZ$1, 0))</f>
        <v/>
      </c>
    </row>
    <row r="636">
      <c r="A636">
        <f>INDEX(resultados!$A$2:$ZZ$855, 630, MATCH($B$1, resultados!$A$1:$ZZ$1, 0))</f>
        <v/>
      </c>
      <c r="B636">
        <f>INDEX(resultados!$A$2:$ZZ$855, 630, MATCH($B$2, resultados!$A$1:$ZZ$1, 0))</f>
        <v/>
      </c>
      <c r="C636">
        <f>INDEX(resultados!$A$2:$ZZ$855, 630, MATCH($B$3, resultados!$A$1:$ZZ$1, 0))</f>
        <v/>
      </c>
    </row>
    <row r="637">
      <c r="A637">
        <f>INDEX(resultados!$A$2:$ZZ$855, 631, MATCH($B$1, resultados!$A$1:$ZZ$1, 0))</f>
        <v/>
      </c>
      <c r="B637">
        <f>INDEX(resultados!$A$2:$ZZ$855, 631, MATCH($B$2, resultados!$A$1:$ZZ$1, 0))</f>
        <v/>
      </c>
      <c r="C637">
        <f>INDEX(resultados!$A$2:$ZZ$855, 631, MATCH($B$3, resultados!$A$1:$ZZ$1, 0))</f>
        <v/>
      </c>
    </row>
    <row r="638">
      <c r="A638">
        <f>INDEX(resultados!$A$2:$ZZ$855, 632, MATCH($B$1, resultados!$A$1:$ZZ$1, 0))</f>
        <v/>
      </c>
      <c r="B638">
        <f>INDEX(resultados!$A$2:$ZZ$855, 632, MATCH($B$2, resultados!$A$1:$ZZ$1, 0))</f>
        <v/>
      </c>
      <c r="C638">
        <f>INDEX(resultados!$A$2:$ZZ$855, 632, MATCH($B$3, resultados!$A$1:$ZZ$1, 0))</f>
        <v/>
      </c>
    </row>
    <row r="639">
      <c r="A639">
        <f>INDEX(resultados!$A$2:$ZZ$855, 633, MATCH($B$1, resultados!$A$1:$ZZ$1, 0))</f>
        <v/>
      </c>
      <c r="B639">
        <f>INDEX(resultados!$A$2:$ZZ$855, 633, MATCH($B$2, resultados!$A$1:$ZZ$1, 0))</f>
        <v/>
      </c>
      <c r="C639">
        <f>INDEX(resultados!$A$2:$ZZ$855, 633, MATCH($B$3, resultados!$A$1:$ZZ$1, 0))</f>
        <v/>
      </c>
    </row>
    <row r="640">
      <c r="A640">
        <f>INDEX(resultados!$A$2:$ZZ$855, 634, MATCH($B$1, resultados!$A$1:$ZZ$1, 0))</f>
        <v/>
      </c>
      <c r="B640">
        <f>INDEX(resultados!$A$2:$ZZ$855, 634, MATCH($B$2, resultados!$A$1:$ZZ$1, 0))</f>
        <v/>
      </c>
      <c r="C640">
        <f>INDEX(resultados!$A$2:$ZZ$855, 634, MATCH($B$3, resultados!$A$1:$ZZ$1, 0))</f>
        <v/>
      </c>
    </row>
    <row r="641">
      <c r="A641">
        <f>INDEX(resultados!$A$2:$ZZ$855, 635, MATCH($B$1, resultados!$A$1:$ZZ$1, 0))</f>
        <v/>
      </c>
      <c r="B641">
        <f>INDEX(resultados!$A$2:$ZZ$855, 635, MATCH($B$2, resultados!$A$1:$ZZ$1, 0))</f>
        <v/>
      </c>
      <c r="C641">
        <f>INDEX(resultados!$A$2:$ZZ$855, 635, MATCH($B$3, resultados!$A$1:$ZZ$1, 0))</f>
        <v/>
      </c>
    </row>
    <row r="642">
      <c r="A642">
        <f>INDEX(resultados!$A$2:$ZZ$855, 636, MATCH($B$1, resultados!$A$1:$ZZ$1, 0))</f>
        <v/>
      </c>
      <c r="B642">
        <f>INDEX(resultados!$A$2:$ZZ$855, 636, MATCH($B$2, resultados!$A$1:$ZZ$1, 0))</f>
        <v/>
      </c>
      <c r="C642">
        <f>INDEX(resultados!$A$2:$ZZ$855, 636, MATCH($B$3, resultados!$A$1:$ZZ$1, 0))</f>
        <v/>
      </c>
    </row>
    <row r="643">
      <c r="A643">
        <f>INDEX(resultados!$A$2:$ZZ$855, 637, MATCH($B$1, resultados!$A$1:$ZZ$1, 0))</f>
        <v/>
      </c>
      <c r="B643">
        <f>INDEX(resultados!$A$2:$ZZ$855, 637, MATCH($B$2, resultados!$A$1:$ZZ$1, 0))</f>
        <v/>
      </c>
      <c r="C643">
        <f>INDEX(resultados!$A$2:$ZZ$855, 637, MATCH($B$3, resultados!$A$1:$ZZ$1, 0))</f>
        <v/>
      </c>
    </row>
    <row r="644">
      <c r="A644">
        <f>INDEX(resultados!$A$2:$ZZ$855, 638, MATCH($B$1, resultados!$A$1:$ZZ$1, 0))</f>
        <v/>
      </c>
      <c r="B644">
        <f>INDEX(resultados!$A$2:$ZZ$855, 638, MATCH($B$2, resultados!$A$1:$ZZ$1, 0))</f>
        <v/>
      </c>
      <c r="C644">
        <f>INDEX(resultados!$A$2:$ZZ$855, 638, MATCH($B$3, resultados!$A$1:$ZZ$1, 0))</f>
        <v/>
      </c>
    </row>
    <row r="645">
      <c r="A645">
        <f>INDEX(resultados!$A$2:$ZZ$855, 639, MATCH($B$1, resultados!$A$1:$ZZ$1, 0))</f>
        <v/>
      </c>
      <c r="B645">
        <f>INDEX(resultados!$A$2:$ZZ$855, 639, MATCH($B$2, resultados!$A$1:$ZZ$1, 0))</f>
        <v/>
      </c>
      <c r="C645">
        <f>INDEX(resultados!$A$2:$ZZ$855, 639, MATCH($B$3, resultados!$A$1:$ZZ$1, 0))</f>
        <v/>
      </c>
    </row>
    <row r="646">
      <c r="A646">
        <f>INDEX(resultados!$A$2:$ZZ$855, 640, MATCH($B$1, resultados!$A$1:$ZZ$1, 0))</f>
        <v/>
      </c>
      <c r="B646">
        <f>INDEX(resultados!$A$2:$ZZ$855, 640, MATCH($B$2, resultados!$A$1:$ZZ$1, 0))</f>
        <v/>
      </c>
      <c r="C646">
        <f>INDEX(resultados!$A$2:$ZZ$855, 640, MATCH($B$3, resultados!$A$1:$ZZ$1, 0))</f>
        <v/>
      </c>
    </row>
    <row r="647">
      <c r="A647">
        <f>INDEX(resultados!$A$2:$ZZ$855, 641, MATCH($B$1, resultados!$A$1:$ZZ$1, 0))</f>
        <v/>
      </c>
      <c r="B647">
        <f>INDEX(resultados!$A$2:$ZZ$855, 641, MATCH($B$2, resultados!$A$1:$ZZ$1, 0))</f>
        <v/>
      </c>
      <c r="C647">
        <f>INDEX(resultados!$A$2:$ZZ$855, 641, MATCH($B$3, resultados!$A$1:$ZZ$1, 0))</f>
        <v/>
      </c>
    </row>
    <row r="648">
      <c r="A648">
        <f>INDEX(resultados!$A$2:$ZZ$855, 642, MATCH($B$1, resultados!$A$1:$ZZ$1, 0))</f>
        <v/>
      </c>
      <c r="B648">
        <f>INDEX(resultados!$A$2:$ZZ$855, 642, MATCH($B$2, resultados!$A$1:$ZZ$1, 0))</f>
        <v/>
      </c>
      <c r="C648">
        <f>INDEX(resultados!$A$2:$ZZ$855, 642, MATCH($B$3, resultados!$A$1:$ZZ$1, 0))</f>
        <v/>
      </c>
    </row>
    <row r="649">
      <c r="A649">
        <f>INDEX(resultados!$A$2:$ZZ$855, 643, MATCH($B$1, resultados!$A$1:$ZZ$1, 0))</f>
        <v/>
      </c>
      <c r="B649">
        <f>INDEX(resultados!$A$2:$ZZ$855, 643, MATCH($B$2, resultados!$A$1:$ZZ$1, 0))</f>
        <v/>
      </c>
      <c r="C649">
        <f>INDEX(resultados!$A$2:$ZZ$855, 643, MATCH($B$3, resultados!$A$1:$ZZ$1, 0))</f>
        <v/>
      </c>
    </row>
    <row r="650">
      <c r="A650">
        <f>INDEX(resultados!$A$2:$ZZ$855, 644, MATCH($B$1, resultados!$A$1:$ZZ$1, 0))</f>
        <v/>
      </c>
      <c r="B650">
        <f>INDEX(resultados!$A$2:$ZZ$855, 644, MATCH($B$2, resultados!$A$1:$ZZ$1, 0))</f>
        <v/>
      </c>
      <c r="C650">
        <f>INDEX(resultados!$A$2:$ZZ$855, 644, MATCH($B$3, resultados!$A$1:$ZZ$1, 0))</f>
        <v/>
      </c>
    </row>
    <row r="651">
      <c r="A651">
        <f>INDEX(resultados!$A$2:$ZZ$855, 645, MATCH($B$1, resultados!$A$1:$ZZ$1, 0))</f>
        <v/>
      </c>
      <c r="B651">
        <f>INDEX(resultados!$A$2:$ZZ$855, 645, MATCH($B$2, resultados!$A$1:$ZZ$1, 0))</f>
        <v/>
      </c>
      <c r="C651">
        <f>INDEX(resultados!$A$2:$ZZ$855, 645, MATCH($B$3, resultados!$A$1:$ZZ$1, 0))</f>
        <v/>
      </c>
    </row>
    <row r="652">
      <c r="A652">
        <f>INDEX(resultados!$A$2:$ZZ$855, 646, MATCH($B$1, resultados!$A$1:$ZZ$1, 0))</f>
        <v/>
      </c>
      <c r="B652">
        <f>INDEX(resultados!$A$2:$ZZ$855, 646, MATCH($B$2, resultados!$A$1:$ZZ$1, 0))</f>
        <v/>
      </c>
      <c r="C652">
        <f>INDEX(resultados!$A$2:$ZZ$855, 646, MATCH($B$3, resultados!$A$1:$ZZ$1, 0))</f>
        <v/>
      </c>
    </row>
    <row r="653">
      <c r="A653">
        <f>INDEX(resultados!$A$2:$ZZ$855, 647, MATCH($B$1, resultados!$A$1:$ZZ$1, 0))</f>
        <v/>
      </c>
      <c r="B653">
        <f>INDEX(resultados!$A$2:$ZZ$855, 647, MATCH($B$2, resultados!$A$1:$ZZ$1, 0))</f>
        <v/>
      </c>
      <c r="C653">
        <f>INDEX(resultados!$A$2:$ZZ$855, 647, MATCH($B$3, resultados!$A$1:$ZZ$1, 0))</f>
        <v/>
      </c>
    </row>
    <row r="654">
      <c r="A654">
        <f>INDEX(resultados!$A$2:$ZZ$855, 648, MATCH($B$1, resultados!$A$1:$ZZ$1, 0))</f>
        <v/>
      </c>
      <c r="B654">
        <f>INDEX(resultados!$A$2:$ZZ$855, 648, MATCH($B$2, resultados!$A$1:$ZZ$1, 0))</f>
        <v/>
      </c>
      <c r="C654">
        <f>INDEX(resultados!$A$2:$ZZ$855, 648, MATCH($B$3, resultados!$A$1:$ZZ$1, 0))</f>
        <v/>
      </c>
    </row>
    <row r="655">
      <c r="A655">
        <f>INDEX(resultados!$A$2:$ZZ$855, 649, MATCH($B$1, resultados!$A$1:$ZZ$1, 0))</f>
        <v/>
      </c>
      <c r="B655">
        <f>INDEX(resultados!$A$2:$ZZ$855, 649, MATCH($B$2, resultados!$A$1:$ZZ$1, 0))</f>
        <v/>
      </c>
      <c r="C655">
        <f>INDEX(resultados!$A$2:$ZZ$855, 649, MATCH($B$3, resultados!$A$1:$ZZ$1, 0))</f>
        <v/>
      </c>
    </row>
    <row r="656">
      <c r="A656">
        <f>INDEX(resultados!$A$2:$ZZ$855, 650, MATCH($B$1, resultados!$A$1:$ZZ$1, 0))</f>
        <v/>
      </c>
      <c r="B656">
        <f>INDEX(resultados!$A$2:$ZZ$855, 650, MATCH($B$2, resultados!$A$1:$ZZ$1, 0))</f>
        <v/>
      </c>
      <c r="C656">
        <f>INDEX(resultados!$A$2:$ZZ$855, 650, MATCH($B$3, resultados!$A$1:$ZZ$1, 0))</f>
        <v/>
      </c>
    </row>
    <row r="657">
      <c r="A657">
        <f>INDEX(resultados!$A$2:$ZZ$855, 651, MATCH($B$1, resultados!$A$1:$ZZ$1, 0))</f>
        <v/>
      </c>
      <c r="B657">
        <f>INDEX(resultados!$A$2:$ZZ$855, 651, MATCH($B$2, resultados!$A$1:$ZZ$1, 0))</f>
        <v/>
      </c>
      <c r="C657">
        <f>INDEX(resultados!$A$2:$ZZ$855, 651, MATCH($B$3, resultados!$A$1:$ZZ$1, 0))</f>
        <v/>
      </c>
    </row>
    <row r="658">
      <c r="A658">
        <f>INDEX(resultados!$A$2:$ZZ$855, 652, MATCH($B$1, resultados!$A$1:$ZZ$1, 0))</f>
        <v/>
      </c>
      <c r="B658">
        <f>INDEX(resultados!$A$2:$ZZ$855, 652, MATCH($B$2, resultados!$A$1:$ZZ$1, 0))</f>
        <v/>
      </c>
      <c r="C658">
        <f>INDEX(resultados!$A$2:$ZZ$855, 652, MATCH($B$3, resultados!$A$1:$ZZ$1, 0))</f>
        <v/>
      </c>
    </row>
    <row r="659">
      <c r="A659">
        <f>INDEX(resultados!$A$2:$ZZ$855, 653, MATCH($B$1, resultados!$A$1:$ZZ$1, 0))</f>
        <v/>
      </c>
      <c r="B659">
        <f>INDEX(resultados!$A$2:$ZZ$855, 653, MATCH($B$2, resultados!$A$1:$ZZ$1, 0))</f>
        <v/>
      </c>
      <c r="C659">
        <f>INDEX(resultados!$A$2:$ZZ$855, 653, MATCH($B$3, resultados!$A$1:$ZZ$1, 0))</f>
        <v/>
      </c>
    </row>
    <row r="660">
      <c r="A660">
        <f>INDEX(resultados!$A$2:$ZZ$855, 654, MATCH($B$1, resultados!$A$1:$ZZ$1, 0))</f>
        <v/>
      </c>
      <c r="B660">
        <f>INDEX(resultados!$A$2:$ZZ$855, 654, MATCH($B$2, resultados!$A$1:$ZZ$1, 0))</f>
        <v/>
      </c>
      <c r="C660">
        <f>INDEX(resultados!$A$2:$ZZ$855, 654, MATCH($B$3, resultados!$A$1:$ZZ$1, 0))</f>
        <v/>
      </c>
    </row>
    <row r="661">
      <c r="A661">
        <f>INDEX(resultados!$A$2:$ZZ$855, 655, MATCH($B$1, resultados!$A$1:$ZZ$1, 0))</f>
        <v/>
      </c>
      <c r="B661">
        <f>INDEX(resultados!$A$2:$ZZ$855, 655, MATCH($B$2, resultados!$A$1:$ZZ$1, 0))</f>
        <v/>
      </c>
      <c r="C661">
        <f>INDEX(resultados!$A$2:$ZZ$855, 655, MATCH($B$3, resultados!$A$1:$ZZ$1, 0))</f>
        <v/>
      </c>
    </row>
    <row r="662">
      <c r="A662">
        <f>INDEX(resultados!$A$2:$ZZ$855, 656, MATCH($B$1, resultados!$A$1:$ZZ$1, 0))</f>
        <v/>
      </c>
      <c r="B662">
        <f>INDEX(resultados!$A$2:$ZZ$855, 656, MATCH($B$2, resultados!$A$1:$ZZ$1, 0))</f>
        <v/>
      </c>
      <c r="C662">
        <f>INDEX(resultados!$A$2:$ZZ$855, 656, MATCH($B$3, resultados!$A$1:$ZZ$1, 0))</f>
        <v/>
      </c>
    </row>
    <row r="663">
      <c r="A663">
        <f>INDEX(resultados!$A$2:$ZZ$855, 657, MATCH($B$1, resultados!$A$1:$ZZ$1, 0))</f>
        <v/>
      </c>
      <c r="B663">
        <f>INDEX(resultados!$A$2:$ZZ$855, 657, MATCH($B$2, resultados!$A$1:$ZZ$1, 0))</f>
        <v/>
      </c>
      <c r="C663">
        <f>INDEX(resultados!$A$2:$ZZ$855, 657, MATCH($B$3, resultados!$A$1:$ZZ$1, 0))</f>
        <v/>
      </c>
    </row>
    <row r="664">
      <c r="A664">
        <f>INDEX(resultados!$A$2:$ZZ$855, 658, MATCH($B$1, resultados!$A$1:$ZZ$1, 0))</f>
        <v/>
      </c>
      <c r="B664">
        <f>INDEX(resultados!$A$2:$ZZ$855, 658, MATCH($B$2, resultados!$A$1:$ZZ$1, 0))</f>
        <v/>
      </c>
      <c r="C664">
        <f>INDEX(resultados!$A$2:$ZZ$855, 658, MATCH($B$3, resultados!$A$1:$ZZ$1, 0))</f>
        <v/>
      </c>
    </row>
    <row r="665">
      <c r="A665">
        <f>INDEX(resultados!$A$2:$ZZ$855, 659, MATCH($B$1, resultados!$A$1:$ZZ$1, 0))</f>
        <v/>
      </c>
      <c r="B665">
        <f>INDEX(resultados!$A$2:$ZZ$855, 659, MATCH($B$2, resultados!$A$1:$ZZ$1, 0))</f>
        <v/>
      </c>
      <c r="C665">
        <f>INDEX(resultados!$A$2:$ZZ$855, 659, MATCH($B$3, resultados!$A$1:$ZZ$1, 0))</f>
        <v/>
      </c>
    </row>
    <row r="666">
      <c r="A666">
        <f>INDEX(resultados!$A$2:$ZZ$855, 660, MATCH($B$1, resultados!$A$1:$ZZ$1, 0))</f>
        <v/>
      </c>
      <c r="B666">
        <f>INDEX(resultados!$A$2:$ZZ$855, 660, MATCH($B$2, resultados!$A$1:$ZZ$1, 0))</f>
        <v/>
      </c>
      <c r="C666">
        <f>INDEX(resultados!$A$2:$ZZ$855, 660, MATCH($B$3, resultados!$A$1:$ZZ$1, 0))</f>
        <v/>
      </c>
    </row>
    <row r="667">
      <c r="A667">
        <f>INDEX(resultados!$A$2:$ZZ$855, 661, MATCH($B$1, resultados!$A$1:$ZZ$1, 0))</f>
        <v/>
      </c>
      <c r="B667">
        <f>INDEX(resultados!$A$2:$ZZ$855, 661, MATCH($B$2, resultados!$A$1:$ZZ$1, 0))</f>
        <v/>
      </c>
      <c r="C667">
        <f>INDEX(resultados!$A$2:$ZZ$855, 661, MATCH($B$3, resultados!$A$1:$ZZ$1, 0))</f>
        <v/>
      </c>
    </row>
    <row r="668">
      <c r="A668">
        <f>INDEX(resultados!$A$2:$ZZ$855, 662, MATCH($B$1, resultados!$A$1:$ZZ$1, 0))</f>
        <v/>
      </c>
      <c r="B668">
        <f>INDEX(resultados!$A$2:$ZZ$855, 662, MATCH($B$2, resultados!$A$1:$ZZ$1, 0))</f>
        <v/>
      </c>
      <c r="C668">
        <f>INDEX(resultados!$A$2:$ZZ$855, 662, MATCH($B$3, resultados!$A$1:$ZZ$1, 0))</f>
        <v/>
      </c>
    </row>
    <row r="669">
      <c r="A669">
        <f>INDEX(resultados!$A$2:$ZZ$855, 663, MATCH($B$1, resultados!$A$1:$ZZ$1, 0))</f>
        <v/>
      </c>
      <c r="B669">
        <f>INDEX(resultados!$A$2:$ZZ$855, 663, MATCH($B$2, resultados!$A$1:$ZZ$1, 0))</f>
        <v/>
      </c>
      <c r="C669">
        <f>INDEX(resultados!$A$2:$ZZ$855, 663, MATCH($B$3, resultados!$A$1:$ZZ$1, 0))</f>
        <v/>
      </c>
    </row>
    <row r="670">
      <c r="A670">
        <f>INDEX(resultados!$A$2:$ZZ$855, 664, MATCH($B$1, resultados!$A$1:$ZZ$1, 0))</f>
        <v/>
      </c>
      <c r="B670">
        <f>INDEX(resultados!$A$2:$ZZ$855, 664, MATCH($B$2, resultados!$A$1:$ZZ$1, 0))</f>
        <v/>
      </c>
      <c r="C670">
        <f>INDEX(resultados!$A$2:$ZZ$855, 664, MATCH($B$3, resultados!$A$1:$ZZ$1, 0))</f>
        <v/>
      </c>
    </row>
    <row r="671">
      <c r="A671">
        <f>INDEX(resultados!$A$2:$ZZ$855, 665, MATCH($B$1, resultados!$A$1:$ZZ$1, 0))</f>
        <v/>
      </c>
      <c r="B671">
        <f>INDEX(resultados!$A$2:$ZZ$855, 665, MATCH($B$2, resultados!$A$1:$ZZ$1, 0))</f>
        <v/>
      </c>
      <c r="C671">
        <f>INDEX(resultados!$A$2:$ZZ$855, 665, MATCH($B$3, resultados!$A$1:$ZZ$1, 0))</f>
        <v/>
      </c>
    </row>
    <row r="672">
      <c r="A672">
        <f>INDEX(resultados!$A$2:$ZZ$855, 666, MATCH($B$1, resultados!$A$1:$ZZ$1, 0))</f>
        <v/>
      </c>
      <c r="B672">
        <f>INDEX(resultados!$A$2:$ZZ$855, 666, MATCH($B$2, resultados!$A$1:$ZZ$1, 0))</f>
        <v/>
      </c>
      <c r="C672">
        <f>INDEX(resultados!$A$2:$ZZ$855, 666, MATCH($B$3, resultados!$A$1:$ZZ$1, 0))</f>
        <v/>
      </c>
    </row>
    <row r="673">
      <c r="A673">
        <f>INDEX(resultados!$A$2:$ZZ$855, 667, MATCH($B$1, resultados!$A$1:$ZZ$1, 0))</f>
        <v/>
      </c>
      <c r="B673">
        <f>INDEX(resultados!$A$2:$ZZ$855, 667, MATCH($B$2, resultados!$A$1:$ZZ$1, 0))</f>
        <v/>
      </c>
      <c r="C673">
        <f>INDEX(resultados!$A$2:$ZZ$855, 667, MATCH($B$3, resultados!$A$1:$ZZ$1, 0))</f>
        <v/>
      </c>
    </row>
    <row r="674">
      <c r="A674">
        <f>INDEX(resultados!$A$2:$ZZ$855, 668, MATCH($B$1, resultados!$A$1:$ZZ$1, 0))</f>
        <v/>
      </c>
      <c r="B674">
        <f>INDEX(resultados!$A$2:$ZZ$855, 668, MATCH($B$2, resultados!$A$1:$ZZ$1, 0))</f>
        <v/>
      </c>
      <c r="C674">
        <f>INDEX(resultados!$A$2:$ZZ$855, 668, MATCH($B$3, resultados!$A$1:$ZZ$1, 0))</f>
        <v/>
      </c>
    </row>
    <row r="675">
      <c r="A675">
        <f>INDEX(resultados!$A$2:$ZZ$855, 669, MATCH($B$1, resultados!$A$1:$ZZ$1, 0))</f>
        <v/>
      </c>
      <c r="B675">
        <f>INDEX(resultados!$A$2:$ZZ$855, 669, MATCH($B$2, resultados!$A$1:$ZZ$1, 0))</f>
        <v/>
      </c>
      <c r="C675">
        <f>INDEX(resultados!$A$2:$ZZ$855, 669, MATCH($B$3, resultados!$A$1:$ZZ$1, 0))</f>
        <v/>
      </c>
    </row>
    <row r="676">
      <c r="A676">
        <f>INDEX(resultados!$A$2:$ZZ$855, 670, MATCH($B$1, resultados!$A$1:$ZZ$1, 0))</f>
        <v/>
      </c>
      <c r="B676">
        <f>INDEX(resultados!$A$2:$ZZ$855, 670, MATCH($B$2, resultados!$A$1:$ZZ$1, 0))</f>
        <v/>
      </c>
      <c r="C676">
        <f>INDEX(resultados!$A$2:$ZZ$855, 670, MATCH($B$3, resultados!$A$1:$ZZ$1, 0))</f>
        <v/>
      </c>
    </row>
    <row r="677">
      <c r="A677">
        <f>INDEX(resultados!$A$2:$ZZ$855, 671, MATCH($B$1, resultados!$A$1:$ZZ$1, 0))</f>
        <v/>
      </c>
      <c r="B677">
        <f>INDEX(resultados!$A$2:$ZZ$855, 671, MATCH($B$2, resultados!$A$1:$ZZ$1, 0))</f>
        <v/>
      </c>
      <c r="C677">
        <f>INDEX(resultados!$A$2:$ZZ$855, 671, MATCH($B$3, resultados!$A$1:$ZZ$1, 0))</f>
        <v/>
      </c>
    </row>
    <row r="678">
      <c r="A678">
        <f>INDEX(resultados!$A$2:$ZZ$855, 672, MATCH($B$1, resultados!$A$1:$ZZ$1, 0))</f>
        <v/>
      </c>
      <c r="B678">
        <f>INDEX(resultados!$A$2:$ZZ$855, 672, MATCH($B$2, resultados!$A$1:$ZZ$1, 0))</f>
        <v/>
      </c>
      <c r="C678">
        <f>INDEX(resultados!$A$2:$ZZ$855, 672, MATCH($B$3, resultados!$A$1:$ZZ$1, 0))</f>
        <v/>
      </c>
    </row>
    <row r="679">
      <c r="A679">
        <f>INDEX(resultados!$A$2:$ZZ$855, 673, MATCH($B$1, resultados!$A$1:$ZZ$1, 0))</f>
        <v/>
      </c>
      <c r="B679">
        <f>INDEX(resultados!$A$2:$ZZ$855, 673, MATCH($B$2, resultados!$A$1:$ZZ$1, 0))</f>
        <v/>
      </c>
      <c r="C679">
        <f>INDEX(resultados!$A$2:$ZZ$855, 673, MATCH($B$3, resultados!$A$1:$ZZ$1, 0))</f>
        <v/>
      </c>
    </row>
    <row r="680">
      <c r="A680">
        <f>INDEX(resultados!$A$2:$ZZ$855, 674, MATCH($B$1, resultados!$A$1:$ZZ$1, 0))</f>
        <v/>
      </c>
      <c r="B680">
        <f>INDEX(resultados!$A$2:$ZZ$855, 674, MATCH($B$2, resultados!$A$1:$ZZ$1, 0))</f>
        <v/>
      </c>
      <c r="C680">
        <f>INDEX(resultados!$A$2:$ZZ$855, 674, MATCH($B$3, resultados!$A$1:$ZZ$1, 0))</f>
        <v/>
      </c>
    </row>
    <row r="681">
      <c r="A681">
        <f>INDEX(resultados!$A$2:$ZZ$855, 675, MATCH($B$1, resultados!$A$1:$ZZ$1, 0))</f>
        <v/>
      </c>
      <c r="B681">
        <f>INDEX(resultados!$A$2:$ZZ$855, 675, MATCH($B$2, resultados!$A$1:$ZZ$1, 0))</f>
        <v/>
      </c>
      <c r="C681">
        <f>INDEX(resultados!$A$2:$ZZ$855, 675, MATCH($B$3, resultados!$A$1:$ZZ$1, 0))</f>
        <v/>
      </c>
    </row>
    <row r="682">
      <c r="A682">
        <f>INDEX(resultados!$A$2:$ZZ$855, 676, MATCH($B$1, resultados!$A$1:$ZZ$1, 0))</f>
        <v/>
      </c>
      <c r="B682">
        <f>INDEX(resultados!$A$2:$ZZ$855, 676, MATCH($B$2, resultados!$A$1:$ZZ$1, 0))</f>
        <v/>
      </c>
      <c r="C682">
        <f>INDEX(resultados!$A$2:$ZZ$855, 676, MATCH($B$3, resultados!$A$1:$ZZ$1, 0))</f>
        <v/>
      </c>
    </row>
    <row r="683">
      <c r="A683">
        <f>INDEX(resultados!$A$2:$ZZ$855, 677, MATCH($B$1, resultados!$A$1:$ZZ$1, 0))</f>
        <v/>
      </c>
      <c r="B683">
        <f>INDEX(resultados!$A$2:$ZZ$855, 677, MATCH($B$2, resultados!$A$1:$ZZ$1, 0))</f>
        <v/>
      </c>
      <c r="C683">
        <f>INDEX(resultados!$A$2:$ZZ$855, 677, MATCH($B$3, resultados!$A$1:$ZZ$1, 0))</f>
        <v/>
      </c>
    </row>
    <row r="684">
      <c r="A684">
        <f>INDEX(resultados!$A$2:$ZZ$855, 678, MATCH($B$1, resultados!$A$1:$ZZ$1, 0))</f>
        <v/>
      </c>
      <c r="B684">
        <f>INDEX(resultados!$A$2:$ZZ$855, 678, MATCH($B$2, resultados!$A$1:$ZZ$1, 0))</f>
        <v/>
      </c>
      <c r="C684">
        <f>INDEX(resultados!$A$2:$ZZ$855, 678, MATCH($B$3, resultados!$A$1:$ZZ$1, 0))</f>
        <v/>
      </c>
    </row>
    <row r="685">
      <c r="A685">
        <f>INDEX(resultados!$A$2:$ZZ$855, 679, MATCH($B$1, resultados!$A$1:$ZZ$1, 0))</f>
        <v/>
      </c>
      <c r="B685">
        <f>INDEX(resultados!$A$2:$ZZ$855, 679, MATCH($B$2, resultados!$A$1:$ZZ$1, 0))</f>
        <v/>
      </c>
      <c r="C685">
        <f>INDEX(resultados!$A$2:$ZZ$855, 679, MATCH($B$3, resultados!$A$1:$ZZ$1, 0))</f>
        <v/>
      </c>
    </row>
    <row r="686">
      <c r="A686">
        <f>INDEX(resultados!$A$2:$ZZ$855, 680, MATCH($B$1, resultados!$A$1:$ZZ$1, 0))</f>
        <v/>
      </c>
      <c r="B686">
        <f>INDEX(resultados!$A$2:$ZZ$855, 680, MATCH($B$2, resultados!$A$1:$ZZ$1, 0))</f>
        <v/>
      </c>
      <c r="C686">
        <f>INDEX(resultados!$A$2:$ZZ$855, 680, MATCH($B$3, resultados!$A$1:$ZZ$1, 0))</f>
        <v/>
      </c>
    </row>
    <row r="687">
      <c r="A687">
        <f>INDEX(resultados!$A$2:$ZZ$855, 681, MATCH($B$1, resultados!$A$1:$ZZ$1, 0))</f>
        <v/>
      </c>
      <c r="B687">
        <f>INDEX(resultados!$A$2:$ZZ$855, 681, MATCH($B$2, resultados!$A$1:$ZZ$1, 0))</f>
        <v/>
      </c>
      <c r="C687">
        <f>INDEX(resultados!$A$2:$ZZ$855, 681, MATCH($B$3, resultados!$A$1:$ZZ$1, 0))</f>
        <v/>
      </c>
    </row>
    <row r="688">
      <c r="A688">
        <f>INDEX(resultados!$A$2:$ZZ$855, 682, MATCH($B$1, resultados!$A$1:$ZZ$1, 0))</f>
        <v/>
      </c>
      <c r="B688">
        <f>INDEX(resultados!$A$2:$ZZ$855, 682, MATCH($B$2, resultados!$A$1:$ZZ$1, 0))</f>
        <v/>
      </c>
      <c r="C688">
        <f>INDEX(resultados!$A$2:$ZZ$855, 682, MATCH($B$3, resultados!$A$1:$ZZ$1, 0))</f>
        <v/>
      </c>
    </row>
    <row r="689">
      <c r="A689">
        <f>INDEX(resultados!$A$2:$ZZ$855, 683, MATCH($B$1, resultados!$A$1:$ZZ$1, 0))</f>
        <v/>
      </c>
      <c r="B689">
        <f>INDEX(resultados!$A$2:$ZZ$855, 683, MATCH($B$2, resultados!$A$1:$ZZ$1, 0))</f>
        <v/>
      </c>
      <c r="C689">
        <f>INDEX(resultados!$A$2:$ZZ$855, 683, MATCH($B$3, resultados!$A$1:$ZZ$1, 0))</f>
        <v/>
      </c>
    </row>
    <row r="690">
      <c r="A690">
        <f>INDEX(resultados!$A$2:$ZZ$855, 684, MATCH($B$1, resultados!$A$1:$ZZ$1, 0))</f>
        <v/>
      </c>
      <c r="B690">
        <f>INDEX(resultados!$A$2:$ZZ$855, 684, MATCH($B$2, resultados!$A$1:$ZZ$1, 0))</f>
        <v/>
      </c>
      <c r="C690">
        <f>INDEX(resultados!$A$2:$ZZ$855, 684, MATCH($B$3, resultados!$A$1:$ZZ$1, 0))</f>
        <v/>
      </c>
    </row>
    <row r="691">
      <c r="A691">
        <f>INDEX(resultados!$A$2:$ZZ$855, 685, MATCH($B$1, resultados!$A$1:$ZZ$1, 0))</f>
        <v/>
      </c>
      <c r="B691">
        <f>INDEX(resultados!$A$2:$ZZ$855, 685, MATCH($B$2, resultados!$A$1:$ZZ$1, 0))</f>
        <v/>
      </c>
      <c r="C691">
        <f>INDEX(resultados!$A$2:$ZZ$855, 685, MATCH($B$3, resultados!$A$1:$ZZ$1, 0))</f>
        <v/>
      </c>
    </row>
    <row r="692">
      <c r="A692">
        <f>INDEX(resultados!$A$2:$ZZ$855, 686, MATCH($B$1, resultados!$A$1:$ZZ$1, 0))</f>
        <v/>
      </c>
      <c r="B692">
        <f>INDEX(resultados!$A$2:$ZZ$855, 686, MATCH($B$2, resultados!$A$1:$ZZ$1, 0))</f>
        <v/>
      </c>
      <c r="C692">
        <f>INDEX(resultados!$A$2:$ZZ$855, 686, MATCH($B$3, resultados!$A$1:$ZZ$1, 0))</f>
        <v/>
      </c>
    </row>
    <row r="693">
      <c r="A693">
        <f>INDEX(resultados!$A$2:$ZZ$855, 687, MATCH($B$1, resultados!$A$1:$ZZ$1, 0))</f>
        <v/>
      </c>
      <c r="B693">
        <f>INDEX(resultados!$A$2:$ZZ$855, 687, MATCH($B$2, resultados!$A$1:$ZZ$1, 0))</f>
        <v/>
      </c>
      <c r="C693">
        <f>INDEX(resultados!$A$2:$ZZ$855, 687, MATCH($B$3, resultados!$A$1:$ZZ$1, 0))</f>
        <v/>
      </c>
    </row>
    <row r="694">
      <c r="A694">
        <f>INDEX(resultados!$A$2:$ZZ$855, 688, MATCH($B$1, resultados!$A$1:$ZZ$1, 0))</f>
        <v/>
      </c>
      <c r="B694">
        <f>INDEX(resultados!$A$2:$ZZ$855, 688, MATCH($B$2, resultados!$A$1:$ZZ$1, 0))</f>
        <v/>
      </c>
      <c r="C694">
        <f>INDEX(resultados!$A$2:$ZZ$855, 688, MATCH($B$3, resultados!$A$1:$ZZ$1, 0))</f>
        <v/>
      </c>
    </row>
    <row r="695">
      <c r="A695">
        <f>INDEX(resultados!$A$2:$ZZ$855, 689, MATCH($B$1, resultados!$A$1:$ZZ$1, 0))</f>
        <v/>
      </c>
      <c r="B695">
        <f>INDEX(resultados!$A$2:$ZZ$855, 689, MATCH($B$2, resultados!$A$1:$ZZ$1, 0))</f>
        <v/>
      </c>
      <c r="C695">
        <f>INDEX(resultados!$A$2:$ZZ$855, 689, MATCH($B$3, resultados!$A$1:$ZZ$1, 0))</f>
        <v/>
      </c>
    </row>
    <row r="696">
      <c r="A696">
        <f>INDEX(resultados!$A$2:$ZZ$855, 690, MATCH($B$1, resultados!$A$1:$ZZ$1, 0))</f>
        <v/>
      </c>
      <c r="B696">
        <f>INDEX(resultados!$A$2:$ZZ$855, 690, MATCH($B$2, resultados!$A$1:$ZZ$1, 0))</f>
        <v/>
      </c>
      <c r="C696">
        <f>INDEX(resultados!$A$2:$ZZ$855, 690, MATCH($B$3, resultados!$A$1:$ZZ$1, 0))</f>
        <v/>
      </c>
    </row>
    <row r="697">
      <c r="A697">
        <f>INDEX(resultados!$A$2:$ZZ$855, 691, MATCH($B$1, resultados!$A$1:$ZZ$1, 0))</f>
        <v/>
      </c>
      <c r="B697">
        <f>INDEX(resultados!$A$2:$ZZ$855, 691, MATCH($B$2, resultados!$A$1:$ZZ$1, 0))</f>
        <v/>
      </c>
      <c r="C697">
        <f>INDEX(resultados!$A$2:$ZZ$855, 691, MATCH($B$3, resultados!$A$1:$ZZ$1, 0))</f>
        <v/>
      </c>
    </row>
    <row r="698">
      <c r="A698">
        <f>INDEX(resultados!$A$2:$ZZ$855, 692, MATCH($B$1, resultados!$A$1:$ZZ$1, 0))</f>
        <v/>
      </c>
      <c r="B698">
        <f>INDEX(resultados!$A$2:$ZZ$855, 692, MATCH($B$2, resultados!$A$1:$ZZ$1, 0))</f>
        <v/>
      </c>
      <c r="C698">
        <f>INDEX(resultados!$A$2:$ZZ$855, 692, MATCH($B$3, resultados!$A$1:$ZZ$1, 0))</f>
        <v/>
      </c>
    </row>
    <row r="699">
      <c r="A699">
        <f>INDEX(resultados!$A$2:$ZZ$855, 693, MATCH($B$1, resultados!$A$1:$ZZ$1, 0))</f>
        <v/>
      </c>
      <c r="B699">
        <f>INDEX(resultados!$A$2:$ZZ$855, 693, MATCH($B$2, resultados!$A$1:$ZZ$1, 0))</f>
        <v/>
      </c>
      <c r="C699">
        <f>INDEX(resultados!$A$2:$ZZ$855, 693, MATCH($B$3, resultados!$A$1:$ZZ$1, 0))</f>
        <v/>
      </c>
    </row>
    <row r="700">
      <c r="A700">
        <f>INDEX(resultados!$A$2:$ZZ$855, 694, MATCH($B$1, resultados!$A$1:$ZZ$1, 0))</f>
        <v/>
      </c>
      <c r="B700">
        <f>INDEX(resultados!$A$2:$ZZ$855, 694, MATCH($B$2, resultados!$A$1:$ZZ$1, 0))</f>
        <v/>
      </c>
      <c r="C700">
        <f>INDEX(resultados!$A$2:$ZZ$855, 694, MATCH($B$3, resultados!$A$1:$ZZ$1, 0))</f>
        <v/>
      </c>
    </row>
    <row r="701">
      <c r="A701">
        <f>INDEX(resultados!$A$2:$ZZ$855, 695, MATCH($B$1, resultados!$A$1:$ZZ$1, 0))</f>
        <v/>
      </c>
      <c r="B701">
        <f>INDEX(resultados!$A$2:$ZZ$855, 695, MATCH($B$2, resultados!$A$1:$ZZ$1, 0))</f>
        <v/>
      </c>
      <c r="C701">
        <f>INDEX(resultados!$A$2:$ZZ$855, 695, MATCH($B$3, resultados!$A$1:$ZZ$1, 0))</f>
        <v/>
      </c>
    </row>
    <row r="702">
      <c r="A702">
        <f>INDEX(resultados!$A$2:$ZZ$855, 696, MATCH($B$1, resultados!$A$1:$ZZ$1, 0))</f>
        <v/>
      </c>
      <c r="B702">
        <f>INDEX(resultados!$A$2:$ZZ$855, 696, MATCH($B$2, resultados!$A$1:$ZZ$1, 0))</f>
        <v/>
      </c>
      <c r="C702">
        <f>INDEX(resultados!$A$2:$ZZ$855, 696, MATCH($B$3, resultados!$A$1:$ZZ$1, 0))</f>
        <v/>
      </c>
    </row>
    <row r="703">
      <c r="A703">
        <f>INDEX(resultados!$A$2:$ZZ$855, 697, MATCH($B$1, resultados!$A$1:$ZZ$1, 0))</f>
        <v/>
      </c>
      <c r="B703">
        <f>INDEX(resultados!$A$2:$ZZ$855, 697, MATCH($B$2, resultados!$A$1:$ZZ$1, 0))</f>
        <v/>
      </c>
      <c r="C703">
        <f>INDEX(resultados!$A$2:$ZZ$855, 697, MATCH($B$3, resultados!$A$1:$ZZ$1, 0))</f>
        <v/>
      </c>
    </row>
    <row r="704">
      <c r="A704">
        <f>INDEX(resultados!$A$2:$ZZ$855, 698, MATCH($B$1, resultados!$A$1:$ZZ$1, 0))</f>
        <v/>
      </c>
      <c r="B704">
        <f>INDEX(resultados!$A$2:$ZZ$855, 698, MATCH($B$2, resultados!$A$1:$ZZ$1, 0))</f>
        <v/>
      </c>
      <c r="C704">
        <f>INDEX(resultados!$A$2:$ZZ$855, 698, MATCH($B$3, resultados!$A$1:$ZZ$1, 0))</f>
        <v/>
      </c>
    </row>
    <row r="705">
      <c r="A705">
        <f>INDEX(resultados!$A$2:$ZZ$855, 699, MATCH($B$1, resultados!$A$1:$ZZ$1, 0))</f>
        <v/>
      </c>
      <c r="B705">
        <f>INDEX(resultados!$A$2:$ZZ$855, 699, MATCH($B$2, resultados!$A$1:$ZZ$1, 0))</f>
        <v/>
      </c>
      <c r="C705">
        <f>INDEX(resultados!$A$2:$ZZ$855, 699, MATCH($B$3, resultados!$A$1:$ZZ$1, 0))</f>
        <v/>
      </c>
    </row>
    <row r="706">
      <c r="A706">
        <f>INDEX(resultados!$A$2:$ZZ$855, 700, MATCH($B$1, resultados!$A$1:$ZZ$1, 0))</f>
        <v/>
      </c>
      <c r="B706">
        <f>INDEX(resultados!$A$2:$ZZ$855, 700, MATCH($B$2, resultados!$A$1:$ZZ$1, 0))</f>
        <v/>
      </c>
      <c r="C706">
        <f>INDEX(resultados!$A$2:$ZZ$855, 700, MATCH($B$3, resultados!$A$1:$ZZ$1, 0))</f>
        <v/>
      </c>
    </row>
    <row r="707">
      <c r="A707">
        <f>INDEX(resultados!$A$2:$ZZ$855, 701, MATCH($B$1, resultados!$A$1:$ZZ$1, 0))</f>
        <v/>
      </c>
      <c r="B707">
        <f>INDEX(resultados!$A$2:$ZZ$855, 701, MATCH($B$2, resultados!$A$1:$ZZ$1, 0))</f>
        <v/>
      </c>
      <c r="C707">
        <f>INDEX(resultados!$A$2:$ZZ$855, 701, MATCH($B$3, resultados!$A$1:$ZZ$1, 0))</f>
        <v/>
      </c>
    </row>
    <row r="708">
      <c r="A708">
        <f>INDEX(resultados!$A$2:$ZZ$855, 702, MATCH($B$1, resultados!$A$1:$ZZ$1, 0))</f>
        <v/>
      </c>
      <c r="B708">
        <f>INDEX(resultados!$A$2:$ZZ$855, 702, MATCH($B$2, resultados!$A$1:$ZZ$1, 0))</f>
        <v/>
      </c>
      <c r="C708">
        <f>INDEX(resultados!$A$2:$ZZ$855, 702, MATCH($B$3, resultados!$A$1:$ZZ$1, 0))</f>
        <v/>
      </c>
    </row>
    <row r="709">
      <c r="A709">
        <f>INDEX(resultados!$A$2:$ZZ$855, 703, MATCH($B$1, resultados!$A$1:$ZZ$1, 0))</f>
        <v/>
      </c>
      <c r="B709">
        <f>INDEX(resultados!$A$2:$ZZ$855, 703, MATCH($B$2, resultados!$A$1:$ZZ$1, 0))</f>
        <v/>
      </c>
      <c r="C709">
        <f>INDEX(resultados!$A$2:$ZZ$855, 703, MATCH($B$3, resultados!$A$1:$ZZ$1, 0))</f>
        <v/>
      </c>
    </row>
    <row r="710">
      <c r="A710">
        <f>INDEX(resultados!$A$2:$ZZ$855, 704, MATCH($B$1, resultados!$A$1:$ZZ$1, 0))</f>
        <v/>
      </c>
      <c r="B710">
        <f>INDEX(resultados!$A$2:$ZZ$855, 704, MATCH($B$2, resultados!$A$1:$ZZ$1, 0))</f>
        <v/>
      </c>
      <c r="C710">
        <f>INDEX(resultados!$A$2:$ZZ$855, 704, MATCH($B$3, resultados!$A$1:$ZZ$1, 0))</f>
        <v/>
      </c>
    </row>
    <row r="711">
      <c r="A711">
        <f>INDEX(resultados!$A$2:$ZZ$855, 705, MATCH($B$1, resultados!$A$1:$ZZ$1, 0))</f>
        <v/>
      </c>
      <c r="B711">
        <f>INDEX(resultados!$A$2:$ZZ$855, 705, MATCH($B$2, resultados!$A$1:$ZZ$1, 0))</f>
        <v/>
      </c>
      <c r="C711">
        <f>INDEX(resultados!$A$2:$ZZ$855, 705, MATCH($B$3, resultados!$A$1:$ZZ$1, 0))</f>
        <v/>
      </c>
    </row>
    <row r="712">
      <c r="A712">
        <f>INDEX(resultados!$A$2:$ZZ$855, 706, MATCH($B$1, resultados!$A$1:$ZZ$1, 0))</f>
        <v/>
      </c>
      <c r="B712">
        <f>INDEX(resultados!$A$2:$ZZ$855, 706, MATCH($B$2, resultados!$A$1:$ZZ$1, 0))</f>
        <v/>
      </c>
      <c r="C712">
        <f>INDEX(resultados!$A$2:$ZZ$855, 706, MATCH($B$3, resultados!$A$1:$ZZ$1, 0))</f>
        <v/>
      </c>
    </row>
    <row r="713">
      <c r="A713">
        <f>INDEX(resultados!$A$2:$ZZ$855, 707, MATCH($B$1, resultados!$A$1:$ZZ$1, 0))</f>
        <v/>
      </c>
      <c r="B713">
        <f>INDEX(resultados!$A$2:$ZZ$855, 707, MATCH($B$2, resultados!$A$1:$ZZ$1, 0))</f>
        <v/>
      </c>
      <c r="C713">
        <f>INDEX(resultados!$A$2:$ZZ$855, 707, MATCH($B$3, resultados!$A$1:$ZZ$1, 0))</f>
        <v/>
      </c>
    </row>
    <row r="714">
      <c r="A714">
        <f>INDEX(resultados!$A$2:$ZZ$855, 708, MATCH($B$1, resultados!$A$1:$ZZ$1, 0))</f>
        <v/>
      </c>
      <c r="B714">
        <f>INDEX(resultados!$A$2:$ZZ$855, 708, MATCH($B$2, resultados!$A$1:$ZZ$1, 0))</f>
        <v/>
      </c>
      <c r="C714">
        <f>INDEX(resultados!$A$2:$ZZ$855, 708, MATCH($B$3, resultados!$A$1:$ZZ$1, 0))</f>
        <v/>
      </c>
    </row>
    <row r="715">
      <c r="A715">
        <f>INDEX(resultados!$A$2:$ZZ$855, 709, MATCH($B$1, resultados!$A$1:$ZZ$1, 0))</f>
        <v/>
      </c>
      <c r="B715">
        <f>INDEX(resultados!$A$2:$ZZ$855, 709, MATCH($B$2, resultados!$A$1:$ZZ$1, 0))</f>
        <v/>
      </c>
      <c r="C715">
        <f>INDEX(resultados!$A$2:$ZZ$855, 709, MATCH($B$3, resultados!$A$1:$ZZ$1, 0))</f>
        <v/>
      </c>
    </row>
    <row r="716">
      <c r="A716">
        <f>INDEX(resultados!$A$2:$ZZ$855, 710, MATCH($B$1, resultados!$A$1:$ZZ$1, 0))</f>
        <v/>
      </c>
      <c r="B716">
        <f>INDEX(resultados!$A$2:$ZZ$855, 710, MATCH($B$2, resultados!$A$1:$ZZ$1, 0))</f>
        <v/>
      </c>
      <c r="C716">
        <f>INDEX(resultados!$A$2:$ZZ$855, 710, MATCH($B$3, resultados!$A$1:$ZZ$1, 0))</f>
        <v/>
      </c>
    </row>
    <row r="717">
      <c r="A717">
        <f>INDEX(resultados!$A$2:$ZZ$855, 711, MATCH($B$1, resultados!$A$1:$ZZ$1, 0))</f>
        <v/>
      </c>
      <c r="B717">
        <f>INDEX(resultados!$A$2:$ZZ$855, 711, MATCH($B$2, resultados!$A$1:$ZZ$1, 0))</f>
        <v/>
      </c>
      <c r="C717">
        <f>INDEX(resultados!$A$2:$ZZ$855, 711, MATCH($B$3, resultados!$A$1:$ZZ$1, 0))</f>
        <v/>
      </c>
    </row>
    <row r="718">
      <c r="A718">
        <f>INDEX(resultados!$A$2:$ZZ$855, 712, MATCH($B$1, resultados!$A$1:$ZZ$1, 0))</f>
        <v/>
      </c>
      <c r="B718">
        <f>INDEX(resultados!$A$2:$ZZ$855, 712, MATCH($B$2, resultados!$A$1:$ZZ$1, 0))</f>
        <v/>
      </c>
      <c r="C718">
        <f>INDEX(resultados!$A$2:$ZZ$855, 712, MATCH($B$3, resultados!$A$1:$ZZ$1, 0))</f>
        <v/>
      </c>
    </row>
    <row r="719">
      <c r="A719">
        <f>INDEX(resultados!$A$2:$ZZ$855, 713, MATCH($B$1, resultados!$A$1:$ZZ$1, 0))</f>
        <v/>
      </c>
      <c r="B719">
        <f>INDEX(resultados!$A$2:$ZZ$855, 713, MATCH($B$2, resultados!$A$1:$ZZ$1, 0))</f>
        <v/>
      </c>
      <c r="C719">
        <f>INDEX(resultados!$A$2:$ZZ$855, 713, MATCH($B$3, resultados!$A$1:$ZZ$1, 0))</f>
        <v/>
      </c>
    </row>
    <row r="720">
      <c r="A720">
        <f>INDEX(resultados!$A$2:$ZZ$855, 714, MATCH($B$1, resultados!$A$1:$ZZ$1, 0))</f>
        <v/>
      </c>
      <c r="B720">
        <f>INDEX(resultados!$A$2:$ZZ$855, 714, MATCH($B$2, resultados!$A$1:$ZZ$1, 0))</f>
        <v/>
      </c>
      <c r="C720">
        <f>INDEX(resultados!$A$2:$ZZ$855, 714, MATCH($B$3, resultados!$A$1:$ZZ$1, 0))</f>
        <v/>
      </c>
    </row>
    <row r="721">
      <c r="A721">
        <f>INDEX(resultados!$A$2:$ZZ$855, 715, MATCH($B$1, resultados!$A$1:$ZZ$1, 0))</f>
        <v/>
      </c>
      <c r="B721">
        <f>INDEX(resultados!$A$2:$ZZ$855, 715, MATCH($B$2, resultados!$A$1:$ZZ$1, 0))</f>
        <v/>
      </c>
      <c r="C721">
        <f>INDEX(resultados!$A$2:$ZZ$855, 715, MATCH($B$3, resultados!$A$1:$ZZ$1, 0))</f>
        <v/>
      </c>
    </row>
    <row r="722">
      <c r="A722">
        <f>INDEX(resultados!$A$2:$ZZ$855, 716, MATCH($B$1, resultados!$A$1:$ZZ$1, 0))</f>
        <v/>
      </c>
      <c r="B722">
        <f>INDEX(resultados!$A$2:$ZZ$855, 716, MATCH($B$2, resultados!$A$1:$ZZ$1, 0))</f>
        <v/>
      </c>
      <c r="C722">
        <f>INDEX(resultados!$A$2:$ZZ$855, 716, MATCH($B$3, resultados!$A$1:$ZZ$1, 0))</f>
        <v/>
      </c>
    </row>
    <row r="723">
      <c r="A723">
        <f>INDEX(resultados!$A$2:$ZZ$855, 717, MATCH($B$1, resultados!$A$1:$ZZ$1, 0))</f>
        <v/>
      </c>
      <c r="B723">
        <f>INDEX(resultados!$A$2:$ZZ$855, 717, MATCH($B$2, resultados!$A$1:$ZZ$1, 0))</f>
        <v/>
      </c>
      <c r="C723">
        <f>INDEX(resultados!$A$2:$ZZ$855, 717, MATCH($B$3, resultados!$A$1:$ZZ$1, 0))</f>
        <v/>
      </c>
    </row>
    <row r="724">
      <c r="A724">
        <f>INDEX(resultados!$A$2:$ZZ$855, 718, MATCH($B$1, resultados!$A$1:$ZZ$1, 0))</f>
        <v/>
      </c>
      <c r="B724">
        <f>INDEX(resultados!$A$2:$ZZ$855, 718, MATCH($B$2, resultados!$A$1:$ZZ$1, 0))</f>
        <v/>
      </c>
      <c r="C724">
        <f>INDEX(resultados!$A$2:$ZZ$855, 718, MATCH($B$3, resultados!$A$1:$ZZ$1, 0))</f>
        <v/>
      </c>
    </row>
    <row r="725">
      <c r="A725">
        <f>INDEX(resultados!$A$2:$ZZ$855, 719, MATCH($B$1, resultados!$A$1:$ZZ$1, 0))</f>
        <v/>
      </c>
      <c r="B725">
        <f>INDEX(resultados!$A$2:$ZZ$855, 719, MATCH($B$2, resultados!$A$1:$ZZ$1, 0))</f>
        <v/>
      </c>
      <c r="C725">
        <f>INDEX(resultados!$A$2:$ZZ$855, 719, MATCH($B$3, resultados!$A$1:$ZZ$1, 0))</f>
        <v/>
      </c>
    </row>
    <row r="726">
      <c r="A726">
        <f>INDEX(resultados!$A$2:$ZZ$855, 720, MATCH($B$1, resultados!$A$1:$ZZ$1, 0))</f>
        <v/>
      </c>
      <c r="B726">
        <f>INDEX(resultados!$A$2:$ZZ$855, 720, MATCH($B$2, resultados!$A$1:$ZZ$1, 0))</f>
        <v/>
      </c>
      <c r="C726">
        <f>INDEX(resultados!$A$2:$ZZ$855, 720, MATCH($B$3, resultados!$A$1:$ZZ$1, 0))</f>
        <v/>
      </c>
    </row>
    <row r="727">
      <c r="A727">
        <f>INDEX(resultados!$A$2:$ZZ$855, 721, MATCH($B$1, resultados!$A$1:$ZZ$1, 0))</f>
        <v/>
      </c>
      <c r="B727">
        <f>INDEX(resultados!$A$2:$ZZ$855, 721, MATCH($B$2, resultados!$A$1:$ZZ$1, 0))</f>
        <v/>
      </c>
      <c r="C727">
        <f>INDEX(resultados!$A$2:$ZZ$855, 721, MATCH($B$3, resultados!$A$1:$ZZ$1, 0))</f>
        <v/>
      </c>
    </row>
    <row r="728">
      <c r="A728">
        <f>INDEX(resultados!$A$2:$ZZ$855, 722, MATCH($B$1, resultados!$A$1:$ZZ$1, 0))</f>
        <v/>
      </c>
      <c r="B728">
        <f>INDEX(resultados!$A$2:$ZZ$855, 722, MATCH($B$2, resultados!$A$1:$ZZ$1, 0))</f>
        <v/>
      </c>
      <c r="C728">
        <f>INDEX(resultados!$A$2:$ZZ$855, 722, MATCH($B$3, resultados!$A$1:$ZZ$1, 0))</f>
        <v/>
      </c>
    </row>
    <row r="729">
      <c r="A729">
        <f>INDEX(resultados!$A$2:$ZZ$855, 723, MATCH($B$1, resultados!$A$1:$ZZ$1, 0))</f>
        <v/>
      </c>
      <c r="B729">
        <f>INDEX(resultados!$A$2:$ZZ$855, 723, MATCH($B$2, resultados!$A$1:$ZZ$1, 0))</f>
        <v/>
      </c>
      <c r="C729">
        <f>INDEX(resultados!$A$2:$ZZ$855, 723, MATCH($B$3, resultados!$A$1:$ZZ$1, 0))</f>
        <v/>
      </c>
    </row>
    <row r="730">
      <c r="A730">
        <f>INDEX(resultados!$A$2:$ZZ$855, 724, MATCH($B$1, resultados!$A$1:$ZZ$1, 0))</f>
        <v/>
      </c>
      <c r="B730">
        <f>INDEX(resultados!$A$2:$ZZ$855, 724, MATCH($B$2, resultados!$A$1:$ZZ$1, 0))</f>
        <v/>
      </c>
      <c r="C730">
        <f>INDEX(resultados!$A$2:$ZZ$855, 724, MATCH($B$3, resultados!$A$1:$ZZ$1, 0))</f>
        <v/>
      </c>
    </row>
    <row r="731">
      <c r="A731">
        <f>INDEX(resultados!$A$2:$ZZ$855, 725, MATCH($B$1, resultados!$A$1:$ZZ$1, 0))</f>
        <v/>
      </c>
      <c r="B731">
        <f>INDEX(resultados!$A$2:$ZZ$855, 725, MATCH($B$2, resultados!$A$1:$ZZ$1, 0))</f>
        <v/>
      </c>
      <c r="C731">
        <f>INDEX(resultados!$A$2:$ZZ$855, 725, MATCH($B$3, resultados!$A$1:$ZZ$1, 0))</f>
        <v/>
      </c>
    </row>
    <row r="732">
      <c r="A732">
        <f>INDEX(resultados!$A$2:$ZZ$855, 726, MATCH($B$1, resultados!$A$1:$ZZ$1, 0))</f>
        <v/>
      </c>
      <c r="B732">
        <f>INDEX(resultados!$A$2:$ZZ$855, 726, MATCH($B$2, resultados!$A$1:$ZZ$1, 0))</f>
        <v/>
      </c>
      <c r="C732">
        <f>INDEX(resultados!$A$2:$ZZ$855, 726, MATCH($B$3, resultados!$A$1:$ZZ$1, 0))</f>
        <v/>
      </c>
    </row>
    <row r="733">
      <c r="A733">
        <f>INDEX(resultados!$A$2:$ZZ$855, 727, MATCH($B$1, resultados!$A$1:$ZZ$1, 0))</f>
        <v/>
      </c>
      <c r="B733">
        <f>INDEX(resultados!$A$2:$ZZ$855, 727, MATCH($B$2, resultados!$A$1:$ZZ$1, 0))</f>
        <v/>
      </c>
      <c r="C733">
        <f>INDEX(resultados!$A$2:$ZZ$855, 727, MATCH($B$3, resultados!$A$1:$ZZ$1, 0))</f>
        <v/>
      </c>
    </row>
    <row r="734">
      <c r="A734">
        <f>INDEX(resultados!$A$2:$ZZ$855, 728, MATCH($B$1, resultados!$A$1:$ZZ$1, 0))</f>
        <v/>
      </c>
      <c r="B734">
        <f>INDEX(resultados!$A$2:$ZZ$855, 728, MATCH($B$2, resultados!$A$1:$ZZ$1, 0))</f>
        <v/>
      </c>
      <c r="C734">
        <f>INDEX(resultados!$A$2:$ZZ$855, 728, MATCH($B$3, resultados!$A$1:$ZZ$1, 0))</f>
        <v/>
      </c>
    </row>
    <row r="735">
      <c r="A735">
        <f>INDEX(resultados!$A$2:$ZZ$855, 729, MATCH($B$1, resultados!$A$1:$ZZ$1, 0))</f>
        <v/>
      </c>
      <c r="B735">
        <f>INDEX(resultados!$A$2:$ZZ$855, 729, MATCH($B$2, resultados!$A$1:$ZZ$1, 0))</f>
        <v/>
      </c>
      <c r="C735">
        <f>INDEX(resultados!$A$2:$ZZ$855, 729, MATCH($B$3, resultados!$A$1:$ZZ$1, 0))</f>
        <v/>
      </c>
    </row>
    <row r="736">
      <c r="A736">
        <f>INDEX(resultados!$A$2:$ZZ$855, 730, MATCH($B$1, resultados!$A$1:$ZZ$1, 0))</f>
        <v/>
      </c>
      <c r="B736">
        <f>INDEX(resultados!$A$2:$ZZ$855, 730, MATCH($B$2, resultados!$A$1:$ZZ$1, 0))</f>
        <v/>
      </c>
      <c r="C736">
        <f>INDEX(resultados!$A$2:$ZZ$855, 730, MATCH($B$3, resultados!$A$1:$ZZ$1, 0))</f>
        <v/>
      </c>
    </row>
    <row r="737">
      <c r="A737">
        <f>INDEX(resultados!$A$2:$ZZ$855, 731, MATCH($B$1, resultados!$A$1:$ZZ$1, 0))</f>
        <v/>
      </c>
      <c r="B737">
        <f>INDEX(resultados!$A$2:$ZZ$855, 731, MATCH($B$2, resultados!$A$1:$ZZ$1, 0))</f>
        <v/>
      </c>
      <c r="C737">
        <f>INDEX(resultados!$A$2:$ZZ$855, 731, MATCH($B$3, resultados!$A$1:$ZZ$1, 0))</f>
        <v/>
      </c>
    </row>
    <row r="738">
      <c r="A738">
        <f>INDEX(resultados!$A$2:$ZZ$855, 732, MATCH($B$1, resultados!$A$1:$ZZ$1, 0))</f>
        <v/>
      </c>
      <c r="B738">
        <f>INDEX(resultados!$A$2:$ZZ$855, 732, MATCH($B$2, resultados!$A$1:$ZZ$1, 0))</f>
        <v/>
      </c>
      <c r="C738">
        <f>INDEX(resultados!$A$2:$ZZ$855, 732, MATCH($B$3, resultados!$A$1:$ZZ$1, 0))</f>
        <v/>
      </c>
    </row>
    <row r="739">
      <c r="A739">
        <f>INDEX(resultados!$A$2:$ZZ$855, 733, MATCH($B$1, resultados!$A$1:$ZZ$1, 0))</f>
        <v/>
      </c>
      <c r="B739">
        <f>INDEX(resultados!$A$2:$ZZ$855, 733, MATCH($B$2, resultados!$A$1:$ZZ$1, 0))</f>
        <v/>
      </c>
      <c r="C739">
        <f>INDEX(resultados!$A$2:$ZZ$855, 733, MATCH($B$3, resultados!$A$1:$ZZ$1, 0))</f>
        <v/>
      </c>
    </row>
    <row r="740">
      <c r="A740">
        <f>INDEX(resultados!$A$2:$ZZ$855, 734, MATCH($B$1, resultados!$A$1:$ZZ$1, 0))</f>
        <v/>
      </c>
      <c r="B740">
        <f>INDEX(resultados!$A$2:$ZZ$855, 734, MATCH($B$2, resultados!$A$1:$ZZ$1, 0))</f>
        <v/>
      </c>
      <c r="C740">
        <f>INDEX(resultados!$A$2:$ZZ$855, 734, MATCH($B$3, resultados!$A$1:$ZZ$1, 0))</f>
        <v/>
      </c>
    </row>
    <row r="741">
      <c r="A741">
        <f>INDEX(resultados!$A$2:$ZZ$855, 735, MATCH($B$1, resultados!$A$1:$ZZ$1, 0))</f>
        <v/>
      </c>
      <c r="B741">
        <f>INDEX(resultados!$A$2:$ZZ$855, 735, MATCH($B$2, resultados!$A$1:$ZZ$1, 0))</f>
        <v/>
      </c>
      <c r="C741">
        <f>INDEX(resultados!$A$2:$ZZ$855, 735, MATCH($B$3, resultados!$A$1:$ZZ$1, 0))</f>
        <v/>
      </c>
    </row>
    <row r="742">
      <c r="A742">
        <f>INDEX(resultados!$A$2:$ZZ$855, 736, MATCH($B$1, resultados!$A$1:$ZZ$1, 0))</f>
        <v/>
      </c>
      <c r="B742">
        <f>INDEX(resultados!$A$2:$ZZ$855, 736, MATCH($B$2, resultados!$A$1:$ZZ$1, 0))</f>
        <v/>
      </c>
      <c r="C742">
        <f>INDEX(resultados!$A$2:$ZZ$855, 736, MATCH($B$3, resultados!$A$1:$ZZ$1, 0))</f>
        <v/>
      </c>
    </row>
    <row r="743">
      <c r="A743">
        <f>INDEX(resultados!$A$2:$ZZ$855, 737, MATCH($B$1, resultados!$A$1:$ZZ$1, 0))</f>
        <v/>
      </c>
      <c r="B743">
        <f>INDEX(resultados!$A$2:$ZZ$855, 737, MATCH($B$2, resultados!$A$1:$ZZ$1, 0))</f>
        <v/>
      </c>
      <c r="C743">
        <f>INDEX(resultados!$A$2:$ZZ$855, 737, MATCH($B$3, resultados!$A$1:$ZZ$1, 0))</f>
        <v/>
      </c>
    </row>
    <row r="744">
      <c r="A744">
        <f>INDEX(resultados!$A$2:$ZZ$855, 738, MATCH($B$1, resultados!$A$1:$ZZ$1, 0))</f>
        <v/>
      </c>
      <c r="B744">
        <f>INDEX(resultados!$A$2:$ZZ$855, 738, MATCH($B$2, resultados!$A$1:$ZZ$1, 0))</f>
        <v/>
      </c>
      <c r="C744">
        <f>INDEX(resultados!$A$2:$ZZ$855, 738, MATCH($B$3, resultados!$A$1:$ZZ$1, 0))</f>
        <v/>
      </c>
    </row>
    <row r="745">
      <c r="A745">
        <f>INDEX(resultados!$A$2:$ZZ$855, 739, MATCH($B$1, resultados!$A$1:$ZZ$1, 0))</f>
        <v/>
      </c>
      <c r="B745">
        <f>INDEX(resultados!$A$2:$ZZ$855, 739, MATCH($B$2, resultados!$A$1:$ZZ$1, 0))</f>
        <v/>
      </c>
      <c r="C745">
        <f>INDEX(resultados!$A$2:$ZZ$855, 739, MATCH($B$3, resultados!$A$1:$ZZ$1, 0))</f>
        <v/>
      </c>
    </row>
    <row r="746">
      <c r="A746">
        <f>INDEX(resultados!$A$2:$ZZ$855, 740, MATCH($B$1, resultados!$A$1:$ZZ$1, 0))</f>
        <v/>
      </c>
      <c r="B746">
        <f>INDEX(resultados!$A$2:$ZZ$855, 740, MATCH($B$2, resultados!$A$1:$ZZ$1, 0))</f>
        <v/>
      </c>
      <c r="C746">
        <f>INDEX(resultados!$A$2:$ZZ$855, 740, MATCH($B$3, resultados!$A$1:$ZZ$1, 0))</f>
        <v/>
      </c>
    </row>
    <row r="747">
      <c r="A747">
        <f>INDEX(resultados!$A$2:$ZZ$855, 741, MATCH($B$1, resultados!$A$1:$ZZ$1, 0))</f>
        <v/>
      </c>
      <c r="B747">
        <f>INDEX(resultados!$A$2:$ZZ$855, 741, MATCH($B$2, resultados!$A$1:$ZZ$1, 0))</f>
        <v/>
      </c>
      <c r="C747">
        <f>INDEX(resultados!$A$2:$ZZ$855, 741, MATCH($B$3, resultados!$A$1:$ZZ$1, 0))</f>
        <v/>
      </c>
    </row>
    <row r="748">
      <c r="A748">
        <f>INDEX(resultados!$A$2:$ZZ$855, 742, MATCH($B$1, resultados!$A$1:$ZZ$1, 0))</f>
        <v/>
      </c>
      <c r="B748">
        <f>INDEX(resultados!$A$2:$ZZ$855, 742, MATCH($B$2, resultados!$A$1:$ZZ$1, 0))</f>
        <v/>
      </c>
      <c r="C748">
        <f>INDEX(resultados!$A$2:$ZZ$855, 742, MATCH($B$3, resultados!$A$1:$ZZ$1, 0))</f>
        <v/>
      </c>
    </row>
    <row r="749">
      <c r="A749">
        <f>INDEX(resultados!$A$2:$ZZ$855, 743, MATCH($B$1, resultados!$A$1:$ZZ$1, 0))</f>
        <v/>
      </c>
      <c r="B749">
        <f>INDEX(resultados!$A$2:$ZZ$855, 743, MATCH($B$2, resultados!$A$1:$ZZ$1, 0))</f>
        <v/>
      </c>
      <c r="C749">
        <f>INDEX(resultados!$A$2:$ZZ$855, 743, MATCH($B$3, resultados!$A$1:$ZZ$1, 0))</f>
        <v/>
      </c>
    </row>
    <row r="750">
      <c r="A750">
        <f>INDEX(resultados!$A$2:$ZZ$855, 744, MATCH($B$1, resultados!$A$1:$ZZ$1, 0))</f>
        <v/>
      </c>
      <c r="B750">
        <f>INDEX(resultados!$A$2:$ZZ$855, 744, MATCH($B$2, resultados!$A$1:$ZZ$1, 0))</f>
        <v/>
      </c>
      <c r="C750">
        <f>INDEX(resultados!$A$2:$ZZ$855, 744, MATCH($B$3, resultados!$A$1:$ZZ$1, 0))</f>
        <v/>
      </c>
    </row>
    <row r="751">
      <c r="A751">
        <f>INDEX(resultados!$A$2:$ZZ$855, 745, MATCH($B$1, resultados!$A$1:$ZZ$1, 0))</f>
        <v/>
      </c>
      <c r="B751">
        <f>INDEX(resultados!$A$2:$ZZ$855, 745, MATCH($B$2, resultados!$A$1:$ZZ$1, 0))</f>
        <v/>
      </c>
      <c r="C751">
        <f>INDEX(resultados!$A$2:$ZZ$855, 745, MATCH($B$3, resultados!$A$1:$ZZ$1, 0))</f>
        <v/>
      </c>
    </row>
    <row r="752">
      <c r="A752">
        <f>INDEX(resultados!$A$2:$ZZ$855, 746, MATCH($B$1, resultados!$A$1:$ZZ$1, 0))</f>
        <v/>
      </c>
      <c r="B752">
        <f>INDEX(resultados!$A$2:$ZZ$855, 746, MATCH($B$2, resultados!$A$1:$ZZ$1, 0))</f>
        <v/>
      </c>
      <c r="C752">
        <f>INDEX(resultados!$A$2:$ZZ$855, 746, MATCH($B$3, resultados!$A$1:$ZZ$1, 0))</f>
        <v/>
      </c>
    </row>
    <row r="753">
      <c r="A753">
        <f>INDEX(resultados!$A$2:$ZZ$855, 747, MATCH($B$1, resultados!$A$1:$ZZ$1, 0))</f>
        <v/>
      </c>
      <c r="B753">
        <f>INDEX(resultados!$A$2:$ZZ$855, 747, MATCH($B$2, resultados!$A$1:$ZZ$1, 0))</f>
        <v/>
      </c>
      <c r="C753">
        <f>INDEX(resultados!$A$2:$ZZ$855, 747, MATCH($B$3, resultados!$A$1:$ZZ$1, 0))</f>
        <v/>
      </c>
    </row>
    <row r="754">
      <c r="A754">
        <f>INDEX(resultados!$A$2:$ZZ$855, 748, MATCH($B$1, resultados!$A$1:$ZZ$1, 0))</f>
        <v/>
      </c>
      <c r="B754">
        <f>INDEX(resultados!$A$2:$ZZ$855, 748, MATCH($B$2, resultados!$A$1:$ZZ$1, 0))</f>
        <v/>
      </c>
      <c r="C754">
        <f>INDEX(resultados!$A$2:$ZZ$855, 748, MATCH($B$3, resultados!$A$1:$ZZ$1, 0))</f>
        <v/>
      </c>
    </row>
    <row r="755">
      <c r="A755">
        <f>INDEX(resultados!$A$2:$ZZ$855, 749, MATCH($B$1, resultados!$A$1:$ZZ$1, 0))</f>
        <v/>
      </c>
      <c r="B755">
        <f>INDEX(resultados!$A$2:$ZZ$855, 749, MATCH($B$2, resultados!$A$1:$ZZ$1, 0))</f>
        <v/>
      </c>
      <c r="C755">
        <f>INDEX(resultados!$A$2:$ZZ$855, 749, MATCH($B$3, resultados!$A$1:$ZZ$1, 0))</f>
        <v/>
      </c>
    </row>
    <row r="756">
      <c r="A756">
        <f>INDEX(resultados!$A$2:$ZZ$855, 750, MATCH($B$1, resultados!$A$1:$ZZ$1, 0))</f>
        <v/>
      </c>
      <c r="B756">
        <f>INDEX(resultados!$A$2:$ZZ$855, 750, MATCH($B$2, resultados!$A$1:$ZZ$1, 0))</f>
        <v/>
      </c>
      <c r="C756">
        <f>INDEX(resultados!$A$2:$ZZ$855, 750, MATCH($B$3, resultados!$A$1:$ZZ$1, 0))</f>
        <v/>
      </c>
    </row>
    <row r="757">
      <c r="A757">
        <f>INDEX(resultados!$A$2:$ZZ$855, 751, MATCH($B$1, resultados!$A$1:$ZZ$1, 0))</f>
        <v/>
      </c>
      <c r="B757">
        <f>INDEX(resultados!$A$2:$ZZ$855, 751, MATCH($B$2, resultados!$A$1:$ZZ$1, 0))</f>
        <v/>
      </c>
      <c r="C757">
        <f>INDEX(resultados!$A$2:$ZZ$855, 751, MATCH($B$3, resultados!$A$1:$ZZ$1, 0))</f>
        <v/>
      </c>
    </row>
    <row r="758">
      <c r="A758">
        <f>INDEX(resultados!$A$2:$ZZ$855, 752, MATCH($B$1, resultados!$A$1:$ZZ$1, 0))</f>
        <v/>
      </c>
      <c r="B758">
        <f>INDEX(resultados!$A$2:$ZZ$855, 752, MATCH($B$2, resultados!$A$1:$ZZ$1, 0))</f>
        <v/>
      </c>
      <c r="C758">
        <f>INDEX(resultados!$A$2:$ZZ$855, 752, MATCH($B$3, resultados!$A$1:$ZZ$1, 0))</f>
        <v/>
      </c>
    </row>
    <row r="759">
      <c r="A759">
        <f>INDEX(resultados!$A$2:$ZZ$855, 753, MATCH($B$1, resultados!$A$1:$ZZ$1, 0))</f>
        <v/>
      </c>
      <c r="B759">
        <f>INDEX(resultados!$A$2:$ZZ$855, 753, MATCH($B$2, resultados!$A$1:$ZZ$1, 0))</f>
        <v/>
      </c>
      <c r="C759">
        <f>INDEX(resultados!$A$2:$ZZ$855, 753, MATCH($B$3, resultados!$A$1:$ZZ$1, 0))</f>
        <v/>
      </c>
    </row>
    <row r="760">
      <c r="A760">
        <f>INDEX(resultados!$A$2:$ZZ$855, 754, MATCH($B$1, resultados!$A$1:$ZZ$1, 0))</f>
        <v/>
      </c>
      <c r="B760">
        <f>INDEX(resultados!$A$2:$ZZ$855, 754, MATCH($B$2, resultados!$A$1:$ZZ$1, 0))</f>
        <v/>
      </c>
      <c r="C760">
        <f>INDEX(resultados!$A$2:$ZZ$855, 754, MATCH($B$3, resultados!$A$1:$ZZ$1, 0))</f>
        <v/>
      </c>
    </row>
    <row r="761">
      <c r="A761">
        <f>INDEX(resultados!$A$2:$ZZ$855, 755, MATCH($B$1, resultados!$A$1:$ZZ$1, 0))</f>
        <v/>
      </c>
      <c r="B761">
        <f>INDEX(resultados!$A$2:$ZZ$855, 755, MATCH($B$2, resultados!$A$1:$ZZ$1, 0))</f>
        <v/>
      </c>
      <c r="C761">
        <f>INDEX(resultados!$A$2:$ZZ$855, 755, MATCH($B$3, resultados!$A$1:$ZZ$1, 0))</f>
        <v/>
      </c>
    </row>
    <row r="762">
      <c r="A762">
        <f>INDEX(resultados!$A$2:$ZZ$855, 756, MATCH($B$1, resultados!$A$1:$ZZ$1, 0))</f>
        <v/>
      </c>
      <c r="B762">
        <f>INDEX(resultados!$A$2:$ZZ$855, 756, MATCH($B$2, resultados!$A$1:$ZZ$1, 0))</f>
        <v/>
      </c>
      <c r="C762">
        <f>INDEX(resultados!$A$2:$ZZ$855, 756, MATCH($B$3, resultados!$A$1:$ZZ$1, 0))</f>
        <v/>
      </c>
    </row>
    <row r="763">
      <c r="A763">
        <f>INDEX(resultados!$A$2:$ZZ$855, 757, MATCH($B$1, resultados!$A$1:$ZZ$1, 0))</f>
        <v/>
      </c>
      <c r="B763">
        <f>INDEX(resultados!$A$2:$ZZ$855, 757, MATCH($B$2, resultados!$A$1:$ZZ$1, 0))</f>
        <v/>
      </c>
      <c r="C763">
        <f>INDEX(resultados!$A$2:$ZZ$855, 757, MATCH($B$3, resultados!$A$1:$ZZ$1, 0))</f>
        <v/>
      </c>
    </row>
    <row r="764">
      <c r="A764">
        <f>INDEX(resultados!$A$2:$ZZ$855, 758, MATCH($B$1, resultados!$A$1:$ZZ$1, 0))</f>
        <v/>
      </c>
      <c r="B764">
        <f>INDEX(resultados!$A$2:$ZZ$855, 758, MATCH($B$2, resultados!$A$1:$ZZ$1, 0))</f>
        <v/>
      </c>
      <c r="C764">
        <f>INDEX(resultados!$A$2:$ZZ$855, 758, MATCH($B$3, resultados!$A$1:$ZZ$1, 0))</f>
        <v/>
      </c>
    </row>
    <row r="765">
      <c r="A765">
        <f>INDEX(resultados!$A$2:$ZZ$855, 759, MATCH($B$1, resultados!$A$1:$ZZ$1, 0))</f>
        <v/>
      </c>
      <c r="B765">
        <f>INDEX(resultados!$A$2:$ZZ$855, 759, MATCH($B$2, resultados!$A$1:$ZZ$1, 0))</f>
        <v/>
      </c>
      <c r="C765">
        <f>INDEX(resultados!$A$2:$ZZ$855, 759, MATCH($B$3, resultados!$A$1:$ZZ$1, 0))</f>
        <v/>
      </c>
    </row>
    <row r="766">
      <c r="A766">
        <f>INDEX(resultados!$A$2:$ZZ$855, 760, MATCH($B$1, resultados!$A$1:$ZZ$1, 0))</f>
        <v/>
      </c>
      <c r="B766">
        <f>INDEX(resultados!$A$2:$ZZ$855, 760, MATCH($B$2, resultados!$A$1:$ZZ$1, 0))</f>
        <v/>
      </c>
      <c r="C766">
        <f>INDEX(resultados!$A$2:$ZZ$855, 760, MATCH($B$3, resultados!$A$1:$ZZ$1, 0))</f>
        <v/>
      </c>
    </row>
    <row r="767">
      <c r="A767">
        <f>INDEX(resultados!$A$2:$ZZ$855, 761, MATCH($B$1, resultados!$A$1:$ZZ$1, 0))</f>
        <v/>
      </c>
      <c r="B767">
        <f>INDEX(resultados!$A$2:$ZZ$855, 761, MATCH($B$2, resultados!$A$1:$ZZ$1, 0))</f>
        <v/>
      </c>
      <c r="C767">
        <f>INDEX(resultados!$A$2:$ZZ$855, 761, MATCH($B$3, resultados!$A$1:$ZZ$1, 0))</f>
        <v/>
      </c>
    </row>
    <row r="768">
      <c r="A768">
        <f>INDEX(resultados!$A$2:$ZZ$855, 762, MATCH($B$1, resultados!$A$1:$ZZ$1, 0))</f>
        <v/>
      </c>
      <c r="B768">
        <f>INDEX(resultados!$A$2:$ZZ$855, 762, MATCH($B$2, resultados!$A$1:$ZZ$1, 0))</f>
        <v/>
      </c>
      <c r="C768">
        <f>INDEX(resultados!$A$2:$ZZ$855, 762, MATCH($B$3, resultados!$A$1:$ZZ$1, 0))</f>
        <v/>
      </c>
    </row>
    <row r="769">
      <c r="A769">
        <f>INDEX(resultados!$A$2:$ZZ$855, 763, MATCH($B$1, resultados!$A$1:$ZZ$1, 0))</f>
        <v/>
      </c>
      <c r="B769">
        <f>INDEX(resultados!$A$2:$ZZ$855, 763, MATCH($B$2, resultados!$A$1:$ZZ$1, 0))</f>
        <v/>
      </c>
      <c r="C769">
        <f>INDEX(resultados!$A$2:$ZZ$855, 763, MATCH($B$3, resultados!$A$1:$ZZ$1, 0))</f>
        <v/>
      </c>
    </row>
    <row r="770">
      <c r="A770">
        <f>INDEX(resultados!$A$2:$ZZ$855, 764, MATCH($B$1, resultados!$A$1:$ZZ$1, 0))</f>
        <v/>
      </c>
      <c r="B770">
        <f>INDEX(resultados!$A$2:$ZZ$855, 764, MATCH($B$2, resultados!$A$1:$ZZ$1, 0))</f>
        <v/>
      </c>
      <c r="C770">
        <f>INDEX(resultados!$A$2:$ZZ$855, 764, MATCH($B$3, resultados!$A$1:$ZZ$1, 0))</f>
        <v/>
      </c>
    </row>
    <row r="771">
      <c r="A771">
        <f>INDEX(resultados!$A$2:$ZZ$855, 765, MATCH($B$1, resultados!$A$1:$ZZ$1, 0))</f>
        <v/>
      </c>
      <c r="B771">
        <f>INDEX(resultados!$A$2:$ZZ$855, 765, MATCH($B$2, resultados!$A$1:$ZZ$1, 0))</f>
        <v/>
      </c>
      <c r="C771">
        <f>INDEX(resultados!$A$2:$ZZ$855, 765, MATCH($B$3, resultados!$A$1:$ZZ$1, 0))</f>
        <v/>
      </c>
    </row>
    <row r="772">
      <c r="A772">
        <f>INDEX(resultados!$A$2:$ZZ$855, 766, MATCH($B$1, resultados!$A$1:$ZZ$1, 0))</f>
        <v/>
      </c>
      <c r="B772">
        <f>INDEX(resultados!$A$2:$ZZ$855, 766, MATCH($B$2, resultados!$A$1:$ZZ$1, 0))</f>
        <v/>
      </c>
      <c r="C772">
        <f>INDEX(resultados!$A$2:$ZZ$855, 766, MATCH($B$3, resultados!$A$1:$ZZ$1, 0))</f>
        <v/>
      </c>
    </row>
    <row r="773">
      <c r="A773">
        <f>INDEX(resultados!$A$2:$ZZ$855, 767, MATCH($B$1, resultados!$A$1:$ZZ$1, 0))</f>
        <v/>
      </c>
      <c r="B773">
        <f>INDEX(resultados!$A$2:$ZZ$855, 767, MATCH($B$2, resultados!$A$1:$ZZ$1, 0))</f>
        <v/>
      </c>
      <c r="C773">
        <f>INDEX(resultados!$A$2:$ZZ$855, 767, MATCH($B$3, resultados!$A$1:$ZZ$1, 0))</f>
        <v/>
      </c>
    </row>
    <row r="774">
      <c r="A774">
        <f>INDEX(resultados!$A$2:$ZZ$855, 768, MATCH($B$1, resultados!$A$1:$ZZ$1, 0))</f>
        <v/>
      </c>
      <c r="B774">
        <f>INDEX(resultados!$A$2:$ZZ$855, 768, MATCH($B$2, resultados!$A$1:$ZZ$1, 0))</f>
        <v/>
      </c>
      <c r="C774">
        <f>INDEX(resultados!$A$2:$ZZ$855, 768, MATCH($B$3, resultados!$A$1:$ZZ$1, 0))</f>
        <v/>
      </c>
    </row>
    <row r="775">
      <c r="A775">
        <f>INDEX(resultados!$A$2:$ZZ$855, 769, MATCH($B$1, resultados!$A$1:$ZZ$1, 0))</f>
        <v/>
      </c>
      <c r="B775">
        <f>INDEX(resultados!$A$2:$ZZ$855, 769, MATCH($B$2, resultados!$A$1:$ZZ$1, 0))</f>
        <v/>
      </c>
      <c r="C775">
        <f>INDEX(resultados!$A$2:$ZZ$855, 769, MATCH($B$3, resultados!$A$1:$ZZ$1, 0))</f>
        <v/>
      </c>
    </row>
    <row r="776">
      <c r="A776">
        <f>INDEX(resultados!$A$2:$ZZ$855, 770, MATCH($B$1, resultados!$A$1:$ZZ$1, 0))</f>
        <v/>
      </c>
      <c r="B776">
        <f>INDEX(resultados!$A$2:$ZZ$855, 770, MATCH($B$2, resultados!$A$1:$ZZ$1, 0))</f>
        <v/>
      </c>
      <c r="C776">
        <f>INDEX(resultados!$A$2:$ZZ$855, 770, MATCH($B$3, resultados!$A$1:$ZZ$1, 0))</f>
        <v/>
      </c>
    </row>
    <row r="777">
      <c r="A777">
        <f>INDEX(resultados!$A$2:$ZZ$855, 771, MATCH($B$1, resultados!$A$1:$ZZ$1, 0))</f>
        <v/>
      </c>
      <c r="B777">
        <f>INDEX(resultados!$A$2:$ZZ$855, 771, MATCH($B$2, resultados!$A$1:$ZZ$1, 0))</f>
        <v/>
      </c>
      <c r="C777">
        <f>INDEX(resultados!$A$2:$ZZ$855, 771, MATCH($B$3, resultados!$A$1:$ZZ$1, 0))</f>
        <v/>
      </c>
    </row>
    <row r="778">
      <c r="A778">
        <f>INDEX(resultados!$A$2:$ZZ$855, 772, MATCH($B$1, resultados!$A$1:$ZZ$1, 0))</f>
        <v/>
      </c>
      <c r="B778">
        <f>INDEX(resultados!$A$2:$ZZ$855, 772, MATCH($B$2, resultados!$A$1:$ZZ$1, 0))</f>
        <v/>
      </c>
      <c r="C778">
        <f>INDEX(resultados!$A$2:$ZZ$855, 772, MATCH($B$3, resultados!$A$1:$ZZ$1, 0))</f>
        <v/>
      </c>
    </row>
    <row r="779">
      <c r="A779">
        <f>INDEX(resultados!$A$2:$ZZ$855, 773, MATCH($B$1, resultados!$A$1:$ZZ$1, 0))</f>
        <v/>
      </c>
      <c r="B779">
        <f>INDEX(resultados!$A$2:$ZZ$855, 773, MATCH($B$2, resultados!$A$1:$ZZ$1, 0))</f>
        <v/>
      </c>
      <c r="C779">
        <f>INDEX(resultados!$A$2:$ZZ$855, 773, MATCH($B$3, resultados!$A$1:$ZZ$1, 0))</f>
        <v/>
      </c>
    </row>
    <row r="780">
      <c r="A780">
        <f>INDEX(resultados!$A$2:$ZZ$855, 774, MATCH($B$1, resultados!$A$1:$ZZ$1, 0))</f>
        <v/>
      </c>
      <c r="B780">
        <f>INDEX(resultados!$A$2:$ZZ$855, 774, MATCH($B$2, resultados!$A$1:$ZZ$1, 0))</f>
        <v/>
      </c>
      <c r="C780">
        <f>INDEX(resultados!$A$2:$ZZ$855, 774, MATCH($B$3, resultados!$A$1:$ZZ$1, 0))</f>
        <v/>
      </c>
    </row>
    <row r="781">
      <c r="A781">
        <f>INDEX(resultados!$A$2:$ZZ$855, 775, MATCH($B$1, resultados!$A$1:$ZZ$1, 0))</f>
        <v/>
      </c>
      <c r="B781">
        <f>INDEX(resultados!$A$2:$ZZ$855, 775, MATCH($B$2, resultados!$A$1:$ZZ$1, 0))</f>
        <v/>
      </c>
      <c r="C781">
        <f>INDEX(resultados!$A$2:$ZZ$855, 775, MATCH($B$3, resultados!$A$1:$ZZ$1, 0))</f>
        <v/>
      </c>
    </row>
    <row r="782">
      <c r="A782">
        <f>INDEX(resultados!$A$2:$ZZ$855, 776, MATCH($B$1, resultados!$A$1:$ZZ$1, 0))</f>
        <v/>
      </c>
      <c r="B782">
        <f>INDEX(resultados!$A$2:$ZZ$855, 776, MATCH($B$2, resultados!$A$1:$ZZ$1, 0))</f>
        <v/>
      </c>
      <c r="C782">
        <f>INDEX(resultados!$A$2:$ZZ$855, 776, MATCH($B$3, resultados!$A$1:$ZZ$1, 0))</f>
        <v/>
      </c>
    </row>
    <row r="783">
      <c r="A783">
        <f>INDEX(resultados!$A$2:$ZZ$855, 777, MATCH($B$1, resultados!$A$1:$ZZ$1, 0))</f>
        <v/>
      </c>
      <c r="B783">
        <f>INDEX(resultados!$A$2:$ZZ$855, 777, MATCH($B$2, resultados!$A$1:$ZZ$1, 0))</f>
        <v/>
      </c>
      <c r="C783">
        <f>INDEX(resultados!$A$2:$ZZ$855, 777, MATCH($B$3, resultados!$A$1:$ZZ$1, 0))</f>
        <v/>
      </c>
    </row>
    <row r="784">
      <c r="A784">
        <f>INDEX(resultados!$A$2:$ZZ$855, 778, MATCH($B$1, resultados!$A$1:$ZZ$1, 0))</f>
        <v/>
      </c>
      <c r="B784">
        <f>INDEX(resultados!$A$2:$ZZ$855, 778, MATCH($B$2, resultados!$A$1:$ZZ$1, 0))</f>
        <v/>
      </c>
      <c r="C784">
        <f>INDEX(resultados!$A$2:$ZZ$855, 778, MATCH($B$3, resultados!$A$1:$ZZ$1, 0))</f>
        <v/>
      </c>
    </row>
    <row r="785">
      <c r="A785">
        <f>INDEX(resultados!$A$2:$ZZ$855, 779, MATCH($B$1, resultados!$A$1:$ZZ$1, 0))</f>
        <v/>
      </c>
      <c r="B785">
        <f>INDEX(resultados!$A$2:$ZZ$855, 779, MATCH($B$2, resultados!$A$1:$ZZ$1, 0))</f>
        <v/>
      </c>
      <c r="C785">
        <f>INDEX(resultados!$A$2:$ZZ$855, 779, MATCH($B$3, resultados!$A$1:$ZZ$1, 0))</f>
        <v/>
      </c>
    </row>
    <row r="786">
      <c r="A786">
        <f>INDEX(resultados!$A$2:$ZZ$855, 780, MATCH($B$1, resultados!$A$1:$ZZ$1, 0))</f>
        <v/>
      </c>
      <c r="B786">
        <f>INDEX(resultados!$A$2:$ZZ$855, 780, MATCH($B$2, resultados!$A$1:$ZZ$1, 0))</f>
        <v/>
      </c>
      <c r="C786">
        <f>INDEX(resultados!$A$2:$ZZ$855, 780, MATCH($B$3, resultados!$A$1:$ZZ$1, 0))</f>
        <v/>
      </c>
    </row>
    <row r="787">
      <c r="A787">
        <f>INDEX(resultados!$A$2:$ZZ$855, 781, MATCH($B$1, resultados!$A$1:$ZZ$1, 0))</f>
        <v/>
      </c>
      <c r="B787">
        <f>INDEX(resultados!$A$2:$ZZ$855, 781, MATCH($B$2, resultados!$A$1:$ZZ$1, 0))</f>
        <v/>
      </c>
      <c r="C787">
        <f>INDEX(resultados!$A$2:$ZZ$855, 781, MATCH($B$3, resultados!$A$1:$ZZ$1, 0))</f>
        <v/>
      </c>
    </row>
    <row r="788">
      <c r="A788">
        <f>INDEX(resultados!$A$2:$ZZ$855, 782, MATCH($B$1, resultados!$A$1:$ZZ$1, 0))</f>
        <v/>
      </c>
      <c r="B788">
        <f>INDEX(resultados!$A$2:$ZZ$855, 782, MATCH($B$2, resultados!$A$1:$ZZ$1, 0))</f>
        <v/>
      </c>
      <c r="C788">
        <f>INDEX(resultados!$A$2:$ZZ$855, 782, MATCH($B$3, resultados!$A$1:$ZZ$1, 0))</f>
        <v/>
      </c>
    </row>
    <row r="789">
      <c r="A789">
        <f>INDEX(resultados!$A$2:$ZZ$855, 783, MATCH($B$1, resultados!$A$1:$ZZ$1, 0))</f>
        <v/>
      </c>
      <c r="B789">
        <f>INDEX(resultados!$A$2:$ZZ$855, 783, MATCH($B$2, resultados!$A$1:$ZZ$1, 0))</f>
        <v/>
      </c>
      <c r="C789">
        <f>INDEX(resultados!$A$2:$ZZ$855, 783, MATCH($B$3, resultados!$A$1:$ZZ$1, 0))</f>
        <v/>
      </c>
    </row>
    <row r="790">
      <c r="A790">
        <f>INDEX(resultados!$A$2:$ZZ$855, 784, MATCH($B$1, resultados!$A$1:$ZZ$1, 0))</f>
        <v/>
      </c>
      <c r="B790">
        <f>INDEX(resultados!$A$2:$ZZ$855, 784, MATCH($B$2, resultados!$A$1:$ZZ$1, 0))</f>
        <v/>
      </c>
      <c r="C790">
        <f>INDEX(resultados!$A$2:$ZZ$855, 784, MATCH($B$3, resultados!$A$1:$ZZ$1, 0))</f>
        <v/>
      </c>
    </row>
    <row r="791">
      <c r="A791">
        <f>INDEX(resultados!$A$2:$ZZ$855, 785, MATCH($B$1, resultados!$A$1:$ZZ$1, 0))</f>
        <v/>
      </c>
      <c r="B791">
        <f>INDEX(resultados!$A$2:$ZZ$855, 785, MATCH($B$2, resultados!$A$1:$ZZ$1, 0))</f>
        <v/>
      </c>
      <c r="C791">
        <f>INDEX(resultados!$A$2:$ZZ$855, 785, MATCH($B$3, resultados!$A$1:$ZZ$1, 0))</f>
        <v/>
      </c>
    </row>
    <row r="792">
      <c r="A792">
        <f>INDEX(resultados!$A$2:$ZZ$855, 786, MATCH($B$1, resultados!$A$1:$ZZ$1, 0))</f>
        <v/>
      </c>
      <c r="B792">
        <f>INDEX(resultados!$A$2:$ZZ$855, 786, MATCH($B$2, resultados!$A$1:$ZZ$1, 0))</f>
        <v/>
      </c>
      <c r="C792">
        <f>INDEX(resultados!$A$2:$ZZ$855, 786, MATCH($B$3, resultados!$A$1:$ZZ$1, 0))</f>
        <v/>
      </c>
    </row>
    <row r="793">
      <c r="A793">
        <f>INDEX(resultados!$A$2:$ZZ$855, 787, MATCH($B$1, resultados!$A$1:$ZZ$1, 0))</f>
        <v/>
      </c>
      <c r="B793">
        <f>INDEX(resultados!$A$2:$ZZ$855, 787, MATCH($B$2, resultados!$A$1:$ZZ$1, 0))</f>
        <v/>
      </c>
      <c r="C793">
        <f>INDEX(resultados!$A$2:$ZZ$855, 787, MATCH($B$3, resultados!$A$1:$ZZ$1, 0))</f>
        <v/>
      </c>
    </row>
    <row r="794">
      <c r="A794">
        <f>INDEX(resultados!$A$2:$ZZ$855, 788, MATCH($B$1, resultados!$A$1:$ZZ$1, 0))</f>
        <v/>
      </c>
      <c r="B794">
        <f>INDEX(resultados!$A$2:$ZZ$855, 788, MATCH($B$2, resultados!$A$1:$ZZ$1, 0))</f>
        <v/>
      </c>
      <c r="C794">
        <f>INDEX(resultados!$A$2:$ZZ$855, 788, MATCH($B$3, resultados!$A$1:$ZZ$1, 0))</f>
        <v/>
      </c>
    </row>
    <row r="795">
      <c r="A795">
        <f>INDEX(resultados!$A$2:$ZZ$855, 789, MATCH($B$1, resultados!$A$1:$ZZ$1, 0))</f>
        <v/>
      </c>
      <c r="B795">
        <f>INDEX(resultados!$A$2:$ZZ$855, 789, MATCH($B$2, resultados!$A$1:$ZZ$1, 0))</f>
        <v/>
      </c>
      <c r="C795">
        <f>INDEX(resultados!$A$2:$ZZ$855, 789, MATCH($B$3, resultados!$A$1:$ZZ$1, 0))</f>
        <v/>
      </c>
    </row>
    <row r="796">
      <c r="A796">
        <f>INDEX(resultados!$A$2:$ZZ$855, 790, MATCH($B$1, resultados!$A$1:$ZZ$1, 0))</f>
        <v/>
      </c>
      <c r="B796">
        <f>INDEX(resultados!$A$2:$ZZ$855, 790, MATCH($B$2, resultados!$A$1:$ZZ$1, 0))</f>
        <v/>
      </c>
      <c r="C796">
        <f>INDEX(resultados!$A$2:$ZZ$855, 790, MATCH($B$3, resultados!$A$1:$ZZ$1, 0))</f>
        <v/>
      </c>
    </row>
    <row r="797">
      <c r="A797">
        <f>INDEX(resultados!$A$2:$ZZ$855, 791, MATCH($B$1, resultados!$A$1:$ZZ$1, 0))</f>
        <v/>
      </c>
      <c r="B797">
        <f>INDEX(resultados!$A$2:$ZZ$855, 791, MATCH($B$2, resultados!$A$1:$ZZ$1, 0))</f>
        <v/>
      </c>
      <c r="C797">
        <f>INDEX(resultados!$A$2:$ZZ$855, 791, MATCH($B$3, resultados!$A$1:$ZZ$1, 0))</f>
        <v/>
      </c>
    </row>
    <row r="798">
      <c r="A798">
        <f>INDEX(resultados!$A$2:$ZZ$855, 792, MATCH($B$1, resultados!$A$1:$ZZ$1, 0))</f>
        <v/>
      </c>
      <c r="B798">
        <f>INDEX(resultados!$A$2:$ZZ$855, 792, MATCH($B$2, resultados!$A$1:$ZZ$1, 0))</f>
        <v/>
      </c>
      <c r="C798">
        <f>INDEX(resultados!$A$2:$ZZ$855, 792, MATCH($B$3, resultados!$A$1:$ZZ$1, 0))</f>
        <v/>
      </c>
    </row>
    <row r="799">
      <c r="A799">
        <f>INDEX(resultados!$A$2:$ZZ$855, 793, MATCH($B$1, resultados!$A$1:$ZZ$1, 0))</f>
        <v/>
      </c>
      <c r="B799">
        <f>INDEX(resultados!$A$2:$ZZ$855, 793, MATCH($B$2, resultados!$A$1:$ZZ$1, 0))</f>
        <v/>
      </c>
      <c r="C799">
        <f>INDEX(resultados!$A$2:$ZZ$855, 793, MATCH($B$3, resultados!$A$1:$ZZ$1, 0))</f>
        <v/>
      </c>
    </row>
    <row r="800">
      <c r="A800">
        <f>INDEX(resultados!$A$2:$ZZ$855, 794, MATCH($B$1, resultados!$A$1:$ZZ$1, 0))</f>
        <v/>
      </c>
      <c r="B800">
        <f>INDEX(resultados!$A$2:$ZZ$855, 794, MATCH($B$2, resultados!$A$1:$ZZ$1, 0))</f>
        <v/>
      </c>
      <c r="C800">
        <f>INDEX(resultados!$A$2:$ZZ$855, 794, MATCH($B$3, resultados!$A$1:$ZZ$1, 0))</f>
        <v/>
      </c>
    </row>
    <row r="801">
      <c r="A801">
        <f>INDEX(resultados!$A$2:$ZZ$855, 795, MATCH($B$1, resultados!$A$1:$ZZ$1, 0))</f>
        <v/>
      </c>
      <c r="B801">
        <f>INDEX(resultados!$A$2:$ZZ$855, 795, MATCH($B$2, resultados!$A$1:$ZZ$1, 0))</f>
        <v/>
      </c>
      <c r="C801">
        <f>INDEX(resultados!$A$2:$ZZ$855, 795, MATCH($B$3, resultados!$A$1:$ZZ$1, 0))</f>
        <v/>
      </c>
    </row>
    <row r="802">
      <c r="A802">
        <f>INDEX(resultados!$A$2:$ZZ$855, 796, MATCH($B$1, resultados!$A$1:$ZZ$1, 0))</f>
        <v/>
      </c>
      <c r="B802">
        <f>INDEX(resultados!$A$2:$ZZ$855, 796, MATCH($B$2, resultados!$A$1:$ZZ$1, 0))</f>
        <v/>
      </c>
      <c r="C802">
        <f>INDEX(resultados!$A$2:$ZZ$855, 796, MATCH($B$3, resultados!$A$1:$ZZ$1, 0))</f>
        <v/>
      </c>
    </row>
    <row r="803">
      <c r="A803">
        <f>INDEX(resultados!$A$2:$ZZ$855, 797, MATCH($B$1, resultados!$A$1:$ZZ$1, 0))</f>
        <v/>
      </c>
      <c r="B803">
        <f>INDEX(resultados!$A$2:$ZZ$855, 797, MATCH($B$2, resultados!$A$1:$ZZ$1, 0))</f>
        <v/>
      </c>
      <c r="C803">
        <f>INDEX(resultados!$A$2:$ZZ$855, 797, MATCH($B$3, resultados!$A$1:$ZZ$1, 0))</f>
        <v/>
      </c>
    </row>
    <row r="804">
      <c r="A804">
        <f>INDEX(resultados!$A$2:$ZZ$855, 798, MATCH($B$1, resultados!$A$1:$ZZ$1, 0))</f>
        <v/>
      </c>
      <c r="B804">
        <f>INDEX(resultados!$A$2:$ZZ$855, 798, MATCH($B$2, resultados!$A$1:$ZZ$1, 0))</f>
        <v/>
      </c>
      <c r="C804">
        <f>INDEX(resultados!$A$2:$ZZ$855, 798, MATCH($B$3, resultados!$A$1:$ZZ$1, 0))</f>
        <v/>
      </c>
    </row>
    <row r="805">
      <c r="A805">
        <f>INDEX(resultados!$A$2:$ZZ$855, 799, MATCH($B$1, resultados!$A$1:$ZZ$1, 0))</f>
        <v/>
      </c>
      <c r="B805">
        <f>INDEX(resultados!$A$2:$ZZ$855, 799, MATCH($B$2, resultados!$A$1:$ZZ$1, 0))</f>
        <v/>
      </c>
      <c r="C805">
        <f>INDEX(resultados!$A$2:$ZZ$855, 799, MATCH($B$3, resultados!$A$1:$ZZ$1, 0))</f>
        <v/>
      </c>
    </row>
    <row r="806">
      <c r="A806">
        <f>INDEX(resultados!$A$2:$ZZ$855, 800, MATCH($B$1, resultados!$A$1:$ZZ$1, 0))</f>
        <v/>
      </c>
      <c r="B806">
        <f>INDEX(resultados!$A$2:$ZZ$855, 800, MATCH($B$2, resultados!$A$1:$ZZ$1, 0))</f>
        <v/>
      </c>
      <c r="C806">
        <f>INDEX(resultados!$A$2:$ZZ$855, 800, MATCH($B$3, resultados!$A$1:$ZZ$1, 0))</f>
        <v/>
      </c>
    </row>
    <row r="807">
      <c r="A807">
        <f>INDEX(resultados!$A$2:$ZZ$855, 801, MATCH($B$1, resultados!$A$1:$ZZ$1, 0))</f>
        <v/>
      </c>
      <c r="B807">
        <f>INDEX(resultados!$A$2:$ZZ$855, 801, MATCH($B$2, resultados!$A$1:$ZZ$1, 0))</f>
        <v/>
      </c>
      <c r="C807">
        <f>INDEX(resultados!$A$2:$ZZ$855, 801, MATCH($B$3, resultados!$A$1:$ZZ$1, 0))</f>
        <v/>
      </c>
    </row>
    <row r="808">
      <c r="A808">
        <f>INDEX(resultados!$A$2:$ZZ$855, 802, MATCH($B$1, resultados!$A$1:$ZZ$1, 0))</f>
        <v/>
      </c>
      <c r="B808">
        <f>INDEX(resultados!$A$2:$ZZ$855, 802, MATCH($B$2, resultados!$A$1:$ZZ$1, 0))</f>
        <v/>
      </c>
      <c r="C808">
        <f>INDEX(resultados!$A$2:$ZZ$855, 802, MATCH($B$3, resultados!$A$1:$ZZ$1, 0))</f>
        <v/>
      </c>
    </row>
    <row r="809">
      <c r="A809">
        <f>INDEX(resultados!$A$2:$ZZ$855, 803, MATCH($B$1, resultados!$A$1:$ZZ$1, 0))</f>
        <v/>
      </c>
      <c r="B809">
        <f>INDEX(resultados!$A$2:$ZZ$855, 803, MATCH($B$2, resultados!$A$1:$ZZ$1, 0))</f>
        <v/>
      </c>
      <c r="C809">
        <f>INDEX(resultados!$A$2:$ZZ$855, 803, MATCH($B$3, resultados!$A$1:$ZZ$1, 0))</f>
        <v/>
      </c>
    </row>
    <row r="810">
      <c r="A810">
        <f>INDEX(resultados!$A$2:$ZZ$855, 804, MATCH($B$1, resultados!$A$1:$ZZ$1, 0))</f>
        <v/>
      </c>
      <c r="B810">
        <f>INDEX(resultados!$A$2:$ZZ$855, 804, MATCH($B$2, resultados!$A$1:$ZZ$1, 0))</f>
        <v/>
      </c>
      <c r="C810">
        <f>INDEX(resultados!$A$2:$ZZ$855, 804, MATCH($B$3, resultados!$A$1:$ZZ$1, 0))</f>
        <v/>
      </c>
    </row>
    <row r="811">
      <c r="A811">
        <f>INDEX(resultados!$A$2:$ZZ$855, 805, MATCH($B$1, resultados!$A$1:$ZZ$1, 0))</f>
        <v/>
      </c>
      <c r="B811">
        <f>INDEX(resultados!$A$2:$ZZ$855, 805, MATCH($B$2, resultados!$A$1:$ZZ$1, 0))</f>
        <v/>
      </c>
      <c r="C811">
        <f>INDEX(resultados!$A$2:$ZZ$855, 805, MATCH($B$3, resultados!$A$1:$ZZ$1, 0))</f>
        <v/>
      </c>
    </row>
    <row r="812">
      <c r="A812">
        <f>INDEX(resultados!$A$2:$ZZ$855, 806, MATCH($B$1, resultados!$A$1:$ZZ$1, 0))</f>
        <v/>
      </c>
      <c r="B812">
        <f>INDEX(resultados!$A$2:$ZZ$855, 806, MATCH($B$2, resultados!$A$1:$ZZ$1, 0))</f>
        <v/>
      </c>
      <c r="C812">
        <f>INDEX(resultados!$A$2:$ZZ$855, 806, MATCH($B$3, resultados!$A$1:$ZZ$1, 0))</f>
        <v/>
      </c>
    </row>
    <row r="813">
      <c r="A813">
        <f>INDEX(resultados!$A$2:$ZZ$855, 807, MATCH($B$1, resultados!$A$1:$ZZ$1, 0))</f>
        <v/>
      </c>
      <c r="B813">
        <f>INDEX(resultados!$A$2:$ZZ$855, 807, MATCH($B$2, resultados!$A$1:$ZZ$1, 0))</f>
        <v/>
      </c>
      <c r="C813">
        <f>INDEX(resultados!$A$2:$ZZ$855, 807, MATCH($B$3, resultados!$A$1:$ZZ$1, 0))</f>
        <v/>
      </c>
    </row>
    <row r="814">
      <c r="A814">
        <f>INDEX(resultados!$A$2:$ZZ$855, 808, MATCH($B$1, resultados!$A$1:$ZZ$1, 0))</f>
        <v/>
      </c>
      <c r="B814">
        <f>INDEX(resultados!$A$2:$ZZ$855, 808, MATCH($B$2, resultados!$A$1:$ZZ$1, 0))</f>
        <v/>
      </c>
      <c r="C814">
        <f>INDEX(resultados!$A$2:$ZZ$855, 808, MATCH($B$3, resultados!$A$1:$ZZ$1, 0))</f>
        <v/>
      </c>
    </row>
    <row r="815">
      <c r="A815">
        <f>INDEX(resultados!$A$2:$ZZ$855, 809, MATCH($B$1, resultados!$A$1:$ZZ$1, 0))</f>
        <v/>
      </c>
      <c r="B815">
        <f>INDEX(resultados!$A$2:$ZZ$855, 809, MATCH($B$2, resultados!$A$1:$ZZ$1, 0))</f>
        <v/>
      </c>
      <c r="C815">
        <f>INDEX(resultados!$A$2:$ZZ$855, 809, MATCH($B$3, resultados!$A$1:$ZZ$1, 0))</f>
        <v/>
      </c>
    </row>
    <row r="816">
      <c r="A816">
        <f>INDEX(resultados!$A$2:$ZZ$855, 810, MATCH($B$1, resultados!$A$1:$ZZ$1, 0))</f>
        <v/>
      </c>
      <c r="B816">
        <f>INDEX(resultados!$A$2:$ZZ$855, 810, MATCH($B$2, resultados!$A$1:$ZZ$1, 0))</f>
        <v/>
      </c>
      <c r="C816">
        <f>INDEX(resultados!$A$2:$ZZ$855, 810, MATCH($B$3, resultados!$A$1:$ZZ$1, 0))</f>
        <v/>
      </c>
    </row>
    <row r="817">
      <c r="A817">
        <f>INDEX(resultados!$A$2:$ZZ$855, 811, MATCH($B$1, resultados!$A$1:$ZZ$1, 0))</f>
        <v/>
      </c>
      <c r="B817">
        <f>INDEX(resultados!$A$2:$ZZ$855, 811, MATCH($B$2, resultados!$A$1:$ZZ$1, 0))</f>
        <v/>
      </c>
      <c r="C817">
        <f>INDEX(resultados!$A$2:$ZZ$855, 811, MATCH($B$3, resultados!$A$1:$ZZ$1, 0))</f>
        <v/>
      </c>
    </row>
    <row r="818">
      <c r="A818">
        <f>INDEX(resultados!$A$2:$ZZ$855, 812, MATCH($B$1, resultados!$A$1:$ZZ$1, 0))</f>
        <v/>
      </c>
      <c r="B818">
        <f>INDEX(resultados!$A$2:$ZZ$855, 812, MATCH($B$2, resultados!$A$1:$ZZ$1, 0))</f>
        <v/>
      </c>
      <c r="C818">
        <f>INDEX(resultados!$A$2:$ZZ$855, 812, MATCH($B$3, resultados!$A$1:$ZZ$1, 0))</f>
        <v/>
      </c>
    </row>
    <row r="819">
      <c r="A819">
        <f>INDEX(resultados!$A$2:$ZZ$855, 813, MATCH($B$1, resultados!$A$1:$ZZ$1, 0))</f>
        <v/>
      </c>
      <c r="B819">
        <f>INDEX(resultados!$A$2:$ZZ$855, 813, MATCH($B$2, resultados!$A$1:$ZZ$1, 0))</f>
        <v/>
      </c>
      <c r="C819">
        <f>INDEX(resultados!$A$2:$ZZ$855, 813, MATCH($B$3, resultados!$A$1:$ZZ$1, 0))</f>
        <v/>
      </c>
    </row>
    <row r="820">
      <c r="A820">
        <f>INDEX(resultados!$A$2:$ZZ$855, 814, MATCH($B$1, resultados!$A$1:$ZZ$1, 0))</f>
        <v/>
      </c>
      <c r="B820">
        <f>INDEX(resultados!$A$2:$ZZ$855, 814, MATCH($B$2, resultados!$A$1:$ZZ$1, 0))</f>
        <v/>
      </c>
      <c r="C820">
        <f>INDEX(resultados!$A$2:$ZZ$855, 814, MATCH($B$3, resultados!$A$1:$ZZ$1, 0))</f>
        <v/>
      </c>
    </row>
    <row r="821">
      <c r="A821">
        <f>INDEX(resultados!$A$2:$ZZ$855, 815, MATCH($B$1, resultados!$A$1:$ZZ$1, 0))</f>
        <v/>
      </c>
      <c r="B821">
        <f>INDEX(resultados!$A$2:$ZZ$855, 815, MATCH($B$2, resultados!$A$1:$ZZ$1, 0))</f>
        <v/>
      </c>
      <c r="C821">
        <f>INDEX(resultados!$A$2:$ZZ$855, 815, MATCH($B$3, resultados!$A$1:$ZZ$1, 0))</f>
        <v/>
      </c>
    </row>
    <row r="822">
      <c r="A822">
        <f>INDEX(resultados!$A$2:$ZZ$855, 816, MATCH($B$1, resultados!$A$1:$ZZ$1, 0))</f>
        <v/>
      </c>
      <c r="B822">
        <f>INDEX(resultados!$A$2:$ZZ$855, 816, MATCH($B$2, resultados!$A$1:$ZZ$1, 0))</f>
        <v/>
      </c>
      <c r="C822">
        <f>INDEX(resultados!$A$2:$ZZ$855, 816, MATCH($B$3, resultados!$A$1:$ZZ$1, 0))</f>
        <v/>
      </c>
    </row>
    <row r="823">
      <c r="A823">
        <f>INDEX(resultados!$A$2:$ZZ$855, 817, MATCH($B$1, resultados!$A$1:$ZZ$1, 0))</f>
        <v/>
      </c>
      <c r="B823">
        <f>INDEX(resultados!$A$2:$ZZ$855, 817, MATCH($B$2, resultados!$A$1:$ZZ$1, 0))</f>
        <v/>
      </c>
      <c r="C823">
        <f>INDEX(resultados!$A$2:$ZZ$855, 817, MATCH($B$3, resultados!$A$1:$ZZ$1, 0))</f>
        <v/>
      </c>
    </row>
    <row r="824">
      <c r="A824">
        <f>INDEX(resultados!$A$2:$ZZ$855, 818, MATCH($B$1, resultados!$A$1:$ZZ$1, 0))</f>
        <v/>
      </c>
      <c r="B824">
        <f>INDEX(resultados!$A$2:$ZZ$855, 818, MATCH($B$2, resultados!$A$1:$ZZ$1, 0))</f>
        <v/>
      </c>
      <c r="C824">
        <f>INDEX(resultados!$A$2:$ZZ$855, 818, MATCH($B$3, resultados!$A$1:$ZZ$1, 0))</f>
        <v/>
      </c>
    </row>
    <row r="825">
      <c r="A825">
        <f>INDEX(resultados!$A$2:$ZZ$855, 819, MATCH($B$1, resultados!$A$1:$ZZ$1, 0))</f>
        <v/>
      </c>
      <c r="B825">
        <f>INDEX(resultados!$A$2:$ZZ$855, 819, MATCH($B$2, resultados!$A$1:$ZZ$1, 0))</f>
        <v/>
      </c>
      <c r="C825">
        <f>INDEX(resultados!$A$2:$ZZ$855, 819, MATCH($B$3, resultados!$A$1:$ZZ$1, 0))</f>
        <v/>
      </c>
    </row>
    <row r="826">
      <c r="A826">
        <f>INDEX(resultados!$A$2:$ZZ$855, 820, MATCH($B$1, resultados!$A$1:$ZZ$1, 0))</f>
        <v/>
      </c>
      <c r="B826">
        <f>INDEX(resultados!$A$2:$ZZ$855, 820, MATCH($B$2, resultados!$A$1:$ZZ$1, 0))</f>
        <v/>
      </c>
      <c r="C826">
        <f>INDEX(resultados!$A$2:$ZZ$855, 820, MATCH($B$3, resultados!$A$1:$ZZ$1, 0))</f>
        <v/>
      </c>
    </row>
    <row r="827">
      <c r="A827">
        <f>INDEX(resultados!$A$2:$ZZ$855, 821, MATCH($B$1, resultados!$A$1:$ZZ$1, 0))</f>
        <v/>
      </c>
      <c r="B827">
        <f>INDEX(resultados!$A$2:$ZZ$855, 821, MATCH($B$2, resultados!$A$1:$ZZ$1, 0))</f>
        <v/>
      </c>
      <c r="C827">
        <f>INDEX(resultados!$A$2:$ZZ$855, 821, MATCH($B$3, resultados!$A$1:$ZZ$1, 0))</f>
        <v/>
      </c>
    </row>
    <row r="828">
      <c r="A828">
        <f>INDEX(resultados!$A$2:$ZZ$855, 822, MATCH($B$1, resultados!$A$1:$ZZ$1, 0))</f>
        <v/>
      </c>
      <c r="B828">
        <f>INDEX(resultados!$A$2:$ZZ$855, 822, MATCH($B$2, resultados!$A$1:$ZZ$1, 0))</f>
        <v/>
      </c>
      <c r="C828">
        <f>INDEX(resultados!$A$2:$ZZ$855, 822, MATCH($B$3, resultados!$A$1:$ZZ$1, 0))</f>
        <v/>
      </c>
    </row>
    <row r="829">
      <c r="A829">
        <f>INDEX(resultados!$A$2:$ZZ$855, 823, MATCH($B$1, resultados!$A$1:$ZZ$1, 0))</f>
        <v/>
      </c>
      <c r="B829">
        <f>INDEX(resultados!$A$2:$ZZ$855, 823, MATCH($B$2, resultados!$A$1:$ZZ$1, 0))</f>
        <v/>
      </c>
      <c r="C829">
        <f>INDEX(resultados!$A$2:$ZZ$855, 823, MATCH($B$3, resultados!$A$1:$ZZ$1, 0))</f>
        <v/>
      </c>
    </row>
    <row r="830">
      <c r="A830">
        <f>INDEX(resultados!$A$2:$ZZ$855, 824, MATCH($B$1, resultados!$A$1:$ZZ$1, 0))</f>
        <v/>
      </c>
      <c r="B830">
        <f>INDEX(resultados!$A$2:$ZZ$855, 824, MATCH($B$2, resultados!$A$1:$ZZ$1, 0))</f>
        <v/>
      </c>
      <c r="C830">
        <f>INDEX(resultados!$A$2:$ZZ$855, 824, MATCH($B$3, resultados!$A$1:$ZZ$1, 0))</f>
        <v/>
      </c>
    </row>
    <row r="831">
      <c r="A831">
        <f>INDEX(resultados!$A$2:$ZZ$855, 825, MATCH($B$1, resultados!$A$1:$ZZ$1, 0))</f>
        <v/>
      </c>
      <c r="B831">
        <f>INDEX(resultados!$A$2:$ZZ$855, 825, MATCH($B$2, resultados!$A$1:$ZZ$1, 0))</f>
        <v/>
      </c>
      <c r="C831">
        <f>INDEX(resultados!$A$2:$ZZ$855, 825, MATCH($B$3, resultados!$A$1:$ZZ$1, 0))</f>
        <v/>
      </c>
    </row>
    <row r="832">
      <c r="A832">
        <f>INDEX(resultados!$A$2:$ZZ$855, 826, MATCH($B$1, resultados!$A$1:$ZZ$1, 0))</f>
        <v/>
      </c>
      <c r="B832">
        <f>INDEX(resultados!$A$2:$ZZ$855, 826, MATCH($B$2, resultados!$A$1:$ZZ$1, 0))</f>
        <v/>
      </c>
      <c r="C832">
        <f>INDEX(resultados!$A$2:$ZZ$855, 826, MATCH($B$3, resultados!$A$1:$ZZ$1, 0))</f>
        <v/>
      </c>
    </row>
    <row r="833">
      <c r="A833">
        <f>INDEX(resultados!$A$2:$ZZ$855, 827, MATCH($B$1, resultados!$A$1:$ZZ$1, 0))</f>
        <v/>
      </c>
      <c r="B833">
        <f>INDEX(resultados!$A$2:$ZZ$855, 827, MATCH($B$2, resultados!$A$1:$ZZ$1, 0))</f>
        <v/>
      </c>
      <c r="C833">
        <f>INDEX(resultados!$A$2:$ZZ$855, 827, MATCH($B$3, resultados!$A$1:$ZZ$1, 0))</f>
        <v/>
      </c>
    </row>
    <row r="834">
      <c r="A834">
        <f>INDEX(resultados!$A$2:$ZZ$855, 828, MATCH($B$1, resultados!$A$1:$ZZ$1, 0))</f>
        <v/>
      </c>
      <c r="B834">
        <f>INDEX(resultados!$A$2:$ZZ$855, 828, MATCH($B$2, resultados!$A$1:$ZZ$1, 0))</f>
        <v/>
      </c>
      <c r="C834">
        <f>INDEX(resultados!$A$2:$ZZ$855, 828, MATCH($B$3, resultados!$A$1:$ZZ$1, 0))</f>
        <v/>
      </c>
    </row>
    <row r="835">
      <c r="A835">
        <f>INDEX(resultados!$A$2:$ZZ$855, 829, MATCH($B$1, resultados!$A$1:$ZZ$1, 0))</f>
        <v/>
      </c>
      <c r="B835">
        <f>INDEX(resultados!$A$2:$ZZ$855, 829, MATCH($B$2, resultados!$A$1:$ZZ$1, 0))</f>
        <v/>
      </c>
      <c r="C835">
        <f>INDEX(resultados!$A$2:$ZZ$855, 829, MATCH($B$3, resultados!$A$1:$ZZ$1, 0))</f>
        <v/>
      </c>
    </row>
    <row r="836">
      <c r="A836">
        <f>INDEX(resultados!$A$2:$ZZ$855, 830, MATCH($B$1, resultados!$A$1:$ZZ$1, 0))</f>
        <v/>
      </c>
      <c r="B836">
        <f>INDEX(resultados!$A$2:$ZZ$855, 830, MATCH($B$2, resultados!$A$1:$ZZ$1, 0))</f>
        <v/>
      </c>
      <c r="C836">
        <f>INDEX(resultados!$A$2:$ZZ$855, 830, MATCH($B$3, resultados!$A$1:$ZZ$1, 0))</f>
        <v/>
      </c>
    </row>
    <row r="837">
      <c r="A837">
        <f>INDEX(resultados!$A$2:$ZZ$855, 831, MATCH($B$1, resultados!$A$1:$ZZ$1, 0))</f>
        <v/>
      </c>
      <c r="B837">
        <f>INDEX(resultados!$A$2:$ZZ$855, 831, MATCH($B$2, resultados!$A$1:$ZZ$1, 0))</f>
        <v/>
      </c>
      <c r="C837">
        <f>INDEX(resultados!$A$2:$ZZ$855, 831, MATCH($B$3, resultados!$A$1:$ZZ$1, 0))</f>
        <v/>
      </c>
    </row>
    <row r="838">
      <c r="A838">
        <f>INDEX(resultados!$A$2:$ZZ$855, 832, MATCH($B$1, resultados!$A$1:$ZZ$1, 0))</f>
        <v/>
      </c>
      <c r="B838">
        <f>INDEX(resultados!$A$2:$ZZ$855, 832, MATCH($B$2, resultados!$A$1:$ZZ$1, 0))</f>
        <v/>
      </c>
      <c r="C838">
        <f>INDEX(resultados!$A$2:$ZZ$855, 832, MATCH($B$3, resultados!$A$1:$ZZ$1, 0))</f>
        <v/>
      </c>
    </row>
    <row r="839">
      <c r="A839">
        <f>INDEX(resultados!$A$2:$ZZ$855, 833, MATCH($B$1, resultados!$A$1:$ZZ$1, 0))</f>
        <v/>
      </c>
      <c r="B839">
        <f>INDEX(resultados!$A$2:$ZZ$855, 833, MATCH($B$2, resultados!$A$1:$ZZ$1, 0))</f>
        <v/>
      </c>
      <c r="C839">
        <f>INDEX(resultados!$A$2:$ZZ$855, 833, MATCH($B$3, resultados!$A$1:$ZZ$1, 0))</f>
        <v/>
      </c>
    </row>
    <row r="840">
      <c r="A840">
        <f>INDEX(resultados!$A$2:$ZZ$855, 834, MATCH($B$1, resultados!$A$1:$ZZ$1, 0))</f>
        <v/>
      </c>
      <c r="B840">
        <f>INDEX(resultados!$A$2:$ZZ$855, 834, MATCH($B$2, resultados!$A$1:$ZZ$1, 0))</f>
        <v/>
      </c>
      <c r="C840">
        <f>INDEX(resultados!$A$2:$ZZ$855, 834, MATCH($B$3, resultados!$A$1:$ZZ$1, 0))</f>
        <v/>
      </c>
    </row>
    <row r="841">
      <c r="A841">
        <f>INDEX(resultados!$A$2:$ZZ$855, 835, MATCH($B$1, resultados!$A$1:$ZZ$1, 0))</f>
        <v/>
      </c>
      <c r="B841">
        <f>INDEX(resultados!$A$2:$ZZ$855, 835, MATCH($B$2, resultados!$A$1:$ZZ$1, 0))</f>
        <v/>
      </c>
      <c r="C841">
        <f>INDEX(resultados!$A$2:$ZZ$855, 835, MATCH($B$3, resultados!$A$1:$ZZ$1, 0))</f>
        <v/>
      </c>
    </row>
    <row r="842">
      <c r="A842">
        <f>INDEX(resultados!$A$2:$ZZ$855, 836, MATCH($B$1, resultados!$A$1:$ZZ$1, 0))</f>
        <v/>
      </c>
      <c r="B842">
        <f>INDEX(resultados!$A$2:$ZZ$855, 836, MATCH($B$2, resultados!$A$1:$ZZ$1, 0))</f>
        <v/>
      </c>
      <c r="C842">
        <f>INDEX(resultados!$A$2:$ZZ$855, 836, MATCH($B$3, resultados!$A$1:$ZZ$1, 0))</f>
        <v/>
      </c>
    </row>
    <row r="843">
      <c r="A843">
        <f>INDEX(resultados!$A$2:$ZZ$855, 837, MATCH($B$1, resultados!$A$1:$ZZ$1, 0))</f>
        <v/>
      </c>
      <c r="B843">
        <f>INDEX(resultados!$A$2:$ZZ$855, 837, MATCH($B$2, resultados!$A$1:$ZZ$1, 0))</f>
        <v/>
      </c>
      <c r="C843">
        <f>INDEX(resultados!$A$2:$ZZ$855, 837, MATCH($B$3, resultados!$A$1:$ZZ$1, 0))</f>
        <v/>
      </c>
    </row>
    <row r="844">
      <c r="A844">
        <f>INDEX(resultados!$A$2:$ZZ$855, 838, MATCH($B$1, resultados!$A$1:$ZZ$1, 0))</f>
        <v/>
      </c>
      <c r="B844">
        <f>INDEX(resultados!$A$2:$ZZ$855, 838, MATCH($B$2, resultados!$A$1:$ZZ$1, 0))</f>
        <v/>
      </c>
      <c r="C844">
        <f>INDEX(resultados!$A$2:$ZZ$855, 838, MATCH($B$3, resultados!$A$1:$ZZ$1, 0))</f>
        <v/>
      </c>
    </row>
    <row r="845">
      <c r="A845">
        <f>INDEX(resultados!$A$2:$ZZ$855, 839, MATCH($B$1, resultados!$A$1:$ZZ$1, 0))</f>
        <v/>
      </c>
      <c r="B845">
        <f>INDEX(resultados!$A$2:$ZZ$855, 839, MATCH($B$2, resultados!$A$1:$ZZ$1, 0))</f>
        <v/>
      </c>
      <c r="C845">
        <f>INDEX(resultados!$A$2:$ZZ$855, 839, MATCH($B$3, resultados!$A$1:$ZZ$1, 0))</f>
        <v/>
      </c>
    </row>
    <row r="846">
      <c r="A846">
        <f>INDEX(resultados!$A$2:$ZZ$855, 840, MATCH($B$1, resultados!$A$1:$ZZ$1, 0))</f>
        <v/>
      </c>
      <c r="B846">
        <f>INDEX(resultados!$A$2:$ZZ$855, 840, MATCH($B$2, resultados!$A$1:$ZZ$1, 0))</f>
        <v/>
      </c>
      <c r="C846">
        <f>INDEX(resultados!$A$2:$ZZ$855, 840, MATCH($B$3, resultados!$A$1:$ZZ$1, 0))</f>
        <v/>
      </c>
    </row>
    <row r="847">
      <c r="A847">
        <f>INDEX(resultados!$A$2:$ZZ$855, 841, MATCH($B$1, resultados!$A$1:$ZZ$1, 0))</f>
        <v/>
      </c>
      <c r="B847">
        <f>INDEX(resultados!$A$2:$ZZ$855, 841, MATCH($B$2, resultados!$A$1:$ZZ$1, 0))</f>
        <v/>
      </c>
      <c r="C847">
        <f>INDEX(resultados!$A$2:$ZZ$855, 841, MATCH($B$3, resultados!$A$1:$ZZ$1, 0))</f>
        <v/>
      </c>
    </row>
    <row r="848">
      <c r="A848">
        <f>INDEX(resultados!$A$2:$ZZ$855, 842, MATCH($B$1, resultados!$A$1:$ZZ$1, 0))</f>
        <v/>
      </c>
      <c r="B848">
        <f>INDEX(resultados!$A$2:$ZZ$855, 842, MATCH($B$2, resultados!$A$1:$ZZ$1, 0))</f>
        <v/>
      </c>
      <c r="C848">
        <f>INDEX(resultados!$A$2:$ZZ$855, 842, MATCH($B$3, resultados!$A$1:$ZZ$1, 0))</f>
        <v/>
      </c>
    </row>
    <row r="849">
      <c r="A849">
        <f>INDEX(resultados!$A$2:$ZZ$855, 843, MATCH($B$1, resultados!$A$1:$ZZ$1, 0))</f>
        <v/>
      </c>
      <c r="B849">
        <f>INDEX(resultados!$A$2:$ZZ$855, 843, MATCH($B$2, resultados!$A$1:$ZZ$1, 0))</f>
        <v/>
      </c>
      <c r="C849">
        <f>INDEX(resultados!$A$2:$ZZ$855, 843, MATCH($B$3, resultados!$A$1:$ZZ$1, 0))</f>
        <v/>
      </c>
    </row>
    <row r="850">
      <c r="A850">
        <f>INDEX(resultados!$A$2:$ZZ$855, 844, MATCH($B$1, resultados!$A$1:$ZZ$1, 0))</f>
        <v/>
      </c>
      <c r="B850">
        <f>INDEX(resultados!$A$2:$ZZ$855, 844, MATCH($B$2, resultados!$A$1:$ZZ$1, 0))</f>
        <v/>
      </c>
      <c r="C850">
        <f>INDEX(resultados!$A$2:$ZZ$855, 844, MATCH($B$3, resultados!$A$1:$ZZ$1, 0))</f>
        <v/>
      </c>
    </row>
    <row r="851">
      <c r="A851">
        <f>INDEX(resultados!$A$2:$ZZ$855, 845, MATCH($B$1, resultados!$A$1:$ZZ$1, 0))</f>
        <v/>
      </c>
      <c r="B851">
        <f>INDEX(resultados!$A$2:$ZZ$855, 845, MATCH($B$2, resultados!$A$1:$ZZ$1, 0))</f>
        <v/>
      </c>
      <c r="C851">
        <f>INDEX(resultados!$A$2:$ZZ$855, 845, MATCH($B$3, resultados!$A$1:$ZZ$1, 0))</f>
        <v/>
      </c>
    </row>
    <row r="852">
      <c r="A852">
        <f>INDEX(resultados!$A$2:$ZZ$855, 846, MATCH($B$1, resultados!$A$1:$ZZ$1, 0))</f>
        <v/>
      </c>
      <c r="B852">
        <f>INDEX(resultados!$A$2:$ZZ$855, 846, MATCH($B$2, resultados!$A$1:$ZZ$1, 0))</f>
        <v/>
      </c>
      <c r="C852">
        <f>INDEX(resultados!$A$2:$ZZ$855, 846, MATCH($B$3, resultados!$A$1:$ZZ$1, 0))</f>
        <v/>
      </c>
    </row>
    <row r="853">
      <c r="A853">
        <f>INDEX(resultados!$A$2:$ZZ$855, 847, MATCH($B$1, resultados!$A$1:$ZZ$1, 0))</f>
        <v/>
      </c>
      <c r="B853">
        <f>INDEX(resultados!$A$2:$ZZ$855, 847, MATCH($B$2, resultados!$A$1:$ZZ$1, 0))</f>
        <v/>
      </c>
      <c r="C853">
        <f>INDEX(resultados!$A$2:$ZZ$855, 847, MATCH($B$3, resultados!$A$1:$ZZ$1, 0))</f>
        <v/>
      </c>
    </row>
    <row r="854">
      <c r="A854">
        <f>INDEX(resultados!$A$2:$ZZ$855, 848, MATCH($B$1, resultados!$A$1:$ZZ$1, 0))</f>
        <v/>
      </c>
      <c r="B854">
        <f>INDEX(resultados!$A$2:$ZZ$855, 848, MATCH($B$2, resultados!$A$1:$ZZ$1, 0))</f>
        <v/>
      </c>
      <c r="C854">
        <f>INDEX(resultados!$A$2:$ZZ$855, 848, MATCH($B$3, resultados!$A$1:$ZZ$1, 0))</f>
        <v/>
      </c>
    </row>
    <row r="855">
      <c r="A855">
        <f>INDEX(resultados!$A$2:$ZZ$855, 849, MATCH($B$1, resultados!$A$1:$ZZ$1, 0))</f>
        <v/>
      </c>
      <c r="B855">
        <f>INDEX(resultados!$A$2:$ZZ$855, 849, MATCH($B$2, resultados!$A$1:$ZZ$1, 0))</f>
        <v/>
      </c>
      <c r="C855">
        <f>INDEX(resultados!$A$2:$ZZ$855, 849, MATCH($B$3, resultados!$A$1:$ZZ$1, 0))</f>
        <v/>
      </c>
    </row>
    <row r="856">
      <c r="A856">
        <f>INDEX(resultados!$A$2:$ZZ$855, 850, MATCH($B$1, resultados!$A$1:$ZZ$1, 0))</f>
        <v/>
      </c>
      <c r="B856">
        <f>INDEX(resultados!$A$2:$ZZ$855, 850, MATCH($B$2, resultados!$A$1:$ZZ$1, 0))</f>
        <v/>
      </c>
      <c r="C856">
        <f>INDEX(resultados!$A$2:$ZZ$855, 850, MATCH($B$3, resultados!$A$1:$ZZ$1, 0))</f>
        <v/>
      </c>
    </row>
    <row r="857">
      <c r="A857">
        <f>INDEX(resultados!$A$2:$ZZ$855, 851, MATCH($B$1, resultados!$A$1:$ZZ$1, 0))</f>
        <v/>
      </c>
      <c r="B857">
        <f>INDEX(resultados!$A$2:$ZZ$855, 851, MATCH($B$2, resultados!$A$1:$ZZ$1, 0))</f>
        <v/>
      </c>
      <c r="C857">
        <f>INDEX(resultados!$A$2:$ZZ$855, 851, MATCH($B$3, resultados!$A$1:$ZZ$1, 0))</f>
        <v/>
      </c>
    </row>
    <row r="858">
      <c r="A858">
        <f>INDEX(resultados!$A$2:$ZZ$855, 852, MATCH($B$1, resultados!$A$1:$ZZ$1, 0))</f>
        <v/>
      </c>
      <c r="B858">
        <f>INDEX(resultados!$A$2:$ZZ$855, 852, MATCH($B$2, resultados!$A$1:$ZZ$1, 0))</f>
        <v/>
      </c>
      <c r="C858">
        <f>INDEX(resultados!$A$2:$ZZ$855, 852, MATCH($B$3, resultados!$A$1:$ZZ$1, 0))</f>
        <v/>
      </c>
    </row>
    <row r="859">
      <c r="A859">
        <f>INDEX(resultados!$A$2:$ZZ$855, 853, MATCH($B$1, resultados!$A$1:$ZZ$1, 0))</f>
        <v/>
      </c>
      <c r="B859">
        <f>INDEX(resultados!$A$2:$ZZ$855, 853, MATCH($B$2, resultados!$A$1:$ZZ$1, 0))</f>
        <v/>
      </c>
      <c r="C859">
        <f>INDEX(resultados!$A$2:$ZZ$855, 853, MATCH($B$3, resultados!$A$1:$ZZ$1, 0))</f>
        <v/>
      </c>
    </row>
    <row r="860">
      <c r="A860">
        <f>INDEX(resultados!$A$2:$ZZ$855, 854, MATCH($B$1, resultados!$A$1:$ZZ$1, 0))</f>
        <v/>
      </c>
      <c r="B860">
        <f>INDEX(resultados!$A$2:$ZZ$855, 854, MATCH($B$2, resultados!$A$1:$ZZ$1, 0))</f>
        <v/>
      </c>
      <c r="C860">
        <f>INDEX(resultados!$A$2:$ZZ$855, 854,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5.8569</v>
      </c>
      <c r="E2" t="n">
        <v>17.07</v>
      </c>
      <c r="F2" t="n">
        <v>9.26</v>
      </c>
      <c r="G2" t="n">
        <v>5.19</v>
      </c>
      <c r="H2" t="n">
        <v>0.07000000000000001</v>
      </c>
      <c r="I2" t="n">
        <v>107</v>
      </c>
      <c r="J2" t="n">
        <v>242.64</v>
      </c>
      <c r="K2" t="n">
        <v>58.47</v>
      </c>
      <c r="L2" t="n">
        <v>1</v>
      </c>
      <c r="M2" t="n">
        <v>105</v>
      </c>
      <c r="N2" t="n">
        <v>58.17</v>
      </c>
      <c r="O2" t="n">
        <v>30160.1</v>
      </c>
      <c r="P2" t="n">
        <v>147.55</v>
      </c>
      <c r="Q2" t="n">
        <v>606.13</v>
      </c>
      <c r="R2" t="n">
        <v>92.91</v>
      </c>
      <c r="S2" t="n">
        <v>21.88</v>
      </c>
      <c r="T2" t="n">
        <v>33994.98</v>
      </c>
      <c r="U2" t="n">
        <v>0.24</v>
      </c>
      <c r="V2" t="n">
        <v>0.67</v>
      </c>
      <c r="W2" t="n">
        <v>1.17</v>
      </c>
      <c r="X2" t="n">
        <v>2.2</v>
      </c>
      <c r="Y2" t="n">
        <v>1</v>
      </c>
      <c r="Z2" t="n">
        <v>10</v>
      </c>
      <c r="AA2" t="n">
        <v>399.6245713921147</v>
      </c>
      <c r="AB2" t="n">
        <v>546.7839687705058</v>
      </c>
      <c r="AC2" t="n">
        <v>494.5996742071679</v>
      </c>
      <c r="AD2" t="n">
        <v>399624.5713921147</v>
      </c>
      <c r="AE2" t="n">
        <v>546783.9687705057</v>
      </c>
      <c r="AF2" t="n">
        <v>2.369550349377756e-06</v>
      </c>
      <c r="AG2" t="n">
        <v>11.11328125</v>
      </c>
      <c r="AH2" t="n">
        <v>494599.6742071679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6.5727</v>
      </c>
      <c r="E3" t="n">
        <v>15.21</v>
      </c>
      <c r="F3" t="n">
        <v>8.68</v>
      </c>
      <c r="G3" t="n">
        <v>6.51</v>
      </c>
      <c r="H3" t="n">
        <v>0.09</v>
      </c>
      <c r="I3" t="n">
        <v>80</v>
      </c>
      <c r="J3" t="n">
        <v>243.08</v>
      </c>
      <c r="K3" t="n">
        <v>58.47</v>
      </c>
      <c r="L3" t="n">
        <v>1.25</v>
      </c>
      <c r="M3" t="n">
        <v>78</v>
      </c>
      <c r="N3" t="n">
        <v>58.36</v>
      </c>
      <c r="O3" t="n">
        <v>30214.33</v>
      </c>
      <c r="P3" t="n">
        <v>137.68</v>
      </c>
      <c r="Q3" t="n">
        <v>605.91</v>
      </c>
      <c r="R3" t="n">
        <v>74.45</v>
      </c>
      <c r="S3" t="n">
        <v>21.88</v>
      </c>
      <c r="T3" t="n">
        <v>24903.02</v>
      </c>
      <c r="U3" t="n">
        <v>0.29</v>
      </c>
      <c r="V3" t="n">
        <v>0.71</v>
      </c>
      <c r="W3" t="n">
        <v>1.13</v>
      </c>
      <c r="X3" t="n">
        <v>1.62</v>
      </c>
      <c r="Y3" t="n">
        <v>1</v>
      </c>
      <c r="Z3" t="n">
        <v>10</v>
      </c>
      <c r="AA3" t="n">
        <v>356.152358066236</v>
      </c>
      <c r="AB3" t="n">
        <v>487.3033686393422</v>
      </c>
      <c r="AC3" t="n">
        <v>440.7958190709761</v>
      </c>
      <c r="AD3" t="n">
        <v>356152.358066236</v>
      </c>
      <c r="AE3" t="n">
        <v>487303.3686393422</v>
      </c>
      <c r="AF3" t="n">
        <v>2.659144527199573e-06</v>
      </c>
      <c r="AG3" t="n">
        <v>9.90234375</v>
      </c>
      <c r="AH3" t="n">
        <v>440795.8190709761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7.0833</v>
      </c>
      <c r="E4" t="n">
        <v>14.12</v>
      </c>
      <c r="F4" t="n">
        <v>8.34</v>
      </c>
      <c r="G4" t="n">
        <v>7.82</v>
      </c>
      <c r="H4" t="n">
        <v>0.11</v>
      </c>
      <c r="I4" t="n">
        <v>64</v>
      </c>
      <c r="J4" t="n">
        <v>243.52</v>
      </c>
      <c r="K4" t="n">
        <v>58.47</v>
      </c>
      <c r="L4" t="n">
        <v>1.5</v>
      </c>
      <c r="M4" t="n">
        <v>62</v>
      </c>
      <c r="N4" t="n">
        <v>58.55</v>
      </c>
      <c r="O4" t="n">
        <v>30268.64</v>
      </c>
      <c r="P4" t="n">
        <v>131.78</v>
      </c>
      <c r="Q4" t="n">
        <v>606.03</v>
      </c>
      <c r="R4" t="n">
        <v>64.06</v>
      </c>
      <c r="S4" t="n">
        <v>21.88</v>
      </c>
      <c r="T4" t="n">
        <v>19787.28</v>
      </c>
      <c r="U4" t="n">
        <v>0.34</v>
      </c>
      <c r="V4" t="n">
        <v>0.74</v>
      </c>
      <c r="W4" t="n">
        <v>1.09</v>
      </c>
      <c r="X4" t="n">
        <v>1.28</v>
      </c>
      <c r="Y4" t="n">
        <v>1</v>
      </c>
      <c r="Z4" t="n">
        <v>10</v>
      </c>
      <c r="AA4" t="n">
        <v>314.18951148688</v>
      </c>
      <c r="AB4" t="n">
        <v>429.8879506793324</v>
      </c>
      <c r="AC4" t="n">
        <v>388.8600480180243</v>
      </c>
      <c r="AD4" t="n">
        <v>314189.51148688</v>
      </c>
      <c r="AE4" t="n">
        <v>429887.9506793324</v>
      </c>
      <c r="AF4" t="n">
        <v>2.865720089082529e-06</v>
      </c>
      <c r="AG4" t="n">
        <v>9.192708333333334</v>
      </c>
      <c r="AH4" t="n">
        <v>388860.0480180243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7.4382</v>
      </c>
      <c r="E5" t="n">
        <v>13.44</v>
      </c>
      <c r="F5" t="n">
        <v>8.140000000000001</v>
      </c>
      <c r="G5" t="n">
        <v>9.039999999999999</v>
      </c>
      <c r="H5" t="n">
        <v>0.13</v>
      </c>
      <c r="I5" t="n">
        <v>54</v>
      </c>
      <c r="J5" t="n">
        <v>243.96</v>
      </c>
      <c r="K5" t="n">
        <v>58.47</v>
      </c>
      <c r="L5" t="n">
        <v>1.75</v>
      </c>
      <c r="M5" t="n">
        <v>52</v>
      </c>
      <c r="N5" t="n">
        <v>58.74</v>
      </c>
      <c r="O5" t="n">
        <v>30323.01</v>
      </c>
      <c r="P5" t="n">
        <v>128.16</v>
      </c>
      <c r="Q5" t="n">
        <v>606</v>
      </c>
      <c r="R5" t="n">
        <v>57.59</v>
      </c>
      <c r="S5" t="n">
        <v>21.88</v>
      </c>
      <c r="T5" t="n">
        <v>16602.4</v>
      </c>
      <c r="U5" t="n">
        <v>0.38</v>
      </c>
      <c r="V5" t="n">
        <v>0.76</v>
      </c>
      <c r="W5" t="n">
        <v>1.08</v>
      </c>
      <c r="X5" t="n">
        <v>1.08</v>
      </c>
      <c r="Y5" t="n">
        <v>1</v>
      </c>
      <c r="Z5" t="n">
        <v>10</v>
      </c>
      <c r="AA5" t="n">
        <v>304.1920689746032</v>
      </c>
      <c r="AB5" t="n">
        <v>416.2090087779997</v>
      </c>
      <c r="AC5" t="n">
        <v>376.4866051332393</v>
      </c>
      <c r="AD5" t="n">
        <v>304192.0689746032</v>
      </c>
      <c r="AE5" t="n">
        <v>416209.0087779997</v>
      </c>
      <c r="AF5" t="n">
        <v>3.00930345553819e-06</v>
      </c>
      <c r="AG5" t="n">
        <v>8.75</v>
      </c>
      <c r="AH5" t="n">
        <v>376486.6051332393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7.7444</v>
      </c>
      <c r="E6" t="n">
        <v>12.91</v>
      </c>
      <c r="F6" t="n">
        <v>7.98</v>
      </c>
      <c r="G6" t="n">
        <v>10.41</v>
      </c>
      <c r="H6" t="n">
        <v>0.15</v>
      </c>
      <c r="I6" t="n">
        <v>46</v>
      </c>
      <c r="J6" t="n">
        <v>244.41</v>
      </c>
      <c r="K6" t="n">
        <v>58.47</v>
      </c>
      <c r="L6" t="n">
        <v>2</v>
      </c>
      <c r="M6" t="n">
        <v>44</v>
      </c>
      <c r="N6" t="n">
        <v>58.93</v>
      </c>
      <c r="O6" t="n">
        <v>30377.45</v>
      </c>
      <c r="P6" t="n">
        <v>125.2</v>
      </c>
      <c r="Q6" t="n">
        <v>605.88</v>
      </c>
      <c r="R6" t="n">
        <v>53.04</v>
      </c>
      <c r="S6" t="n">
        <v>21.88</v>
      </c>
      <c r="T6" t="n">
        <v>14366.96</v>
      </c>
      <c r="U6" t="n">
        <v>0.41</v>
      </c>
      <c r="V6" t="n">
        <v>0.77</v>
      </c>
      <c r="W6" t="n">
        <v>1.06</v>
      </c>
      <c r="X6" t="n">
        <v>0.92</v>
      </c>
      <c r="Y6" t="n">
        <v>1</v>
      </c>
      <c r="Z6" t="n">
        <v>10</v>
      </c>
      <c r="AA6" t="n">
        <v>283.9298985869361</v>
      </c>
      <c r="AB6" t="n">
        <v>388.4854133497248</v>
      </c>
      <c r="AC6" t="n">
        <v>351.4089107423283</v>
      </c>
      <c r="AD6" t="n">
        <v>283929.8985869361</v>
      </c>
      <c r="AE6" t="n">
        <v>388485.4133497247</v>
      </c>
      <c r="AF6" t="n">
        <v>3.133184060803684e-06</v>
      </c>
      <c r="AG6" t="n">
        <v>8.404947916666666</v>
      </c>
      <c r="AH6" t="n">
        <v>351408.9107423283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7.9576</v>
      </c>
      <c r="E7" t="n">
        <v>12.57</v>
      </c>
      <c r="F7" t="n">
        <v>7.87</v>
      </c>
      <c r="G7" t="n">
        <v>11.52</v>
      </c>
      <c r="H7" t="n">
        <v>0.16</v>
      </c>
      <c r="I7" t="n">
        <v>41</v>
      </c>
      <c r="J7" t="n">
        <v>244.85</v>
      </c>
      <c r="K7" t="n">
        <v>58.47</v>
      </c>
      <c r="L7" t="n">
        <v>2.25</v>
      </c>
      <c r="M7" t="n">
        <v>39</v>
      </c>
      <c r="N7" t="n">
        <v>59.12</v>
      </c>
      <c r="O7" t="n">
        <v>30431.96</v>
      </c>
      <c r="P7" t="n">
        <v>123.12</v>
      </c>
      <c r="Q7" t="n">
        <v>605.89</v>
      </c>
      <c r="R7" t="n">
        <v>49.27</v>
      </c>
      <c r="S7" t="n">
        <v>21.88</v>
      </c>
      <c r="T7" t="n">
        <v>12509.22</v>
      </c>
      <c r="U7" t="n">
        <v>0.44</v>
      </c>
      <c r="V7" t="n">
        <v>0.79</v>
      </c>
      <c r="W7" t="n">
        <v>1.06</v>
      </c>
      <c r="X7" t="n">
        <v>0.82</v>
      </c>
      <c r="Y7" t="n">
        <v>1</v>
      </c>
      <c r="Z7" t="n">
        <v>10</v>
      </c>
      <c r="AA7" t="n">
        <v>278.9794126117871</v>
      </c>
      <c r="AB7" t="n">
        <v>381.7119400384985</v>
      </c>
      <c r="AC7" t="n">
        <v>345.2818882172961</v>
      </c>
      <c r="AD7" t="n">
        <v>278979.4126117871</v>
      </c>
      <c r="AE7" t="n">
        <v>381711.9400384985</v>
      </c>
      <c r="AF7" t="n">
        <v>3.219439269956536e-06</v>
      </c>
      <c r="AG7" t="n">
        <v>8.18359375</v>
      </c>
      <c r="AH7" t="n">
        <v>345281.888217296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8.1753</v>
      </c>
      <c r="E8" t="n">
        <v>12.23</v>
      </c>
      <c r="F8" t="n">
        <v>7.78</v>
      </c>
      <c r="G8" t="n">
        <v>12.96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34</v>
      </c>
      <c r="N8" t="n">
        <v>59.32</v>
      </c>
      <c r="O8" t="n">
        <v>30486.54</v>
      </c>
      <c r="P8" t="n">
        <v>121.04</v>
      </c>
      <c r="Q8" t="n">
        <v>605.95</v>
      </c>
      <c r="R8" t="n">
        <v>46.42</v>
      </c>
      <c r="S8" t="n">
        <v>21.88</v>
      </c>
      <c r="T8" t="n">
        <v>11107.38</v>
      </c>
      <c r="U8" t="n">
        <v>0.47</v>
      </c>
      <c r="V8" t="n">
        <v>0.8</v>
      </c>
      <c r="W8" t="n">
        <v>1.05</v>
      </c>
      <c r="X8" t="n">
        <v>0.72</v>
      </c>
      <c r="Y8" t="n">
        <v>1</v>
      </c>
      <c r="Z8" t="n">
        <v>10</v>
      </c>
      <c r="AA8" t="n">
        <v>274.1266731503239</v>
      </c>
      <c r="AB8" t="n">
        <v>375.0722078195691</v>
      </c>
      <c r="AC8" t="n">
        <v>339.2758427224186</v>
      </c>
      <c r="AD8" t="n">
        <v>274126.6731503239</v>
      </c>
      <c r="AE8" t="n">
        <v>375072.2078195692</v>
      </c>
      <c r="AF8" t="n">
        <v>3.307515062792257e-06</v>
      </c>
      <c r="AG8" t="n">
        <v>7.962239583333333</v>
      </c>
      <c r="AH8" t="n">
        <v>339275.8427224186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8.3665</v>
      </c>
      <c r="E9" t="n">
        <v>11.95</v>
      </c>
      <c r="F9" t="n">
        <v>7.68</v>
      </c>
      <c r="G9" t="n">
        <v>14.41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30</v>
      </c>
      <c r="N9" t="n">
        <v>59.51</v>
      </c>
      <c r="O9" t="n">
        <v>30541.19</v>
      </c>
      <c r="P9" t="n">
        <v>119.05</v>
      </c>
      <c r="Q9" t="n">
        <v>605.88</v>
      </c>
      <c r="R9" t="n">
        <v>43.69</v>
      </c>
      <c r="S9" t="n">
        <v>21.88</v>
      </c>
      <c r="T9" t="n">
        <v>9761.26</v>
      </c>
      <c r="U9" t="n">
        <v>0.5</v>
      </c>
      <c r="V9" t="n">
        <v>0.8</v>
      </c>
      <c r="W9" t="n">
        <v>1.04</v>
      </c>
      <c r="X9" t="n">
        <v>0.63</v>
      </c>
      <c r="Y9" t="n">
        <v>1</v>
      </c>
      <c r="Z9" t="n">
        <v>10</v>
      </c>
      <c r="AA9" t="n">
        <v>257.5410258420749</v>
      </c>
      <c r="AB9" t="n">
        <v>352.3789934651383</v>
      </c>
      <c r="AC9" t="n">
        <v>318.7484368959543</v>
      </c>
      <c r="AD9" t="n">
        <v>257541.0258420749</v>
      </c>
      <c r="AE9" t="n">
        <v>352378.9934651383</v>
      </c>
      <c r="AF9" t="n">
        <v>3.384869640606635e-06</v>
      </c>
      <c r="AG9" t="n">
        <v>7.779947916666667</v>
      </c>
      <c r="AH9" t="n">
        <v>318748.4368959543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8.4529</v>
      </c>
      <c r="E10" t="n">
        <v>11.83</v>
      </c>
      <c r="F10" t="n">
        <v>7.66</v>
      </c>
      <c r="G10" t="n">
        <v>15.31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118.22</v>
      </c>
      <c r="Q10" t="n">
        <v>605.92</v>
      </c>
      <c r="R10" t="n">
        <v>42.85</v>
      </c>
      <c r="S10" t="n">
        <v>21.88</v>
      </c>
      <c r="T10" t="n">
        <v>9353.23</v>
      </c>
      <c r="U10" t="n">
        <v>0.51</v>
      </c>
      <c r="V10" t="n">
        <v>0.8100000000000001</v>
      </c>
      <c r="W10" t="n">
        <v>1.04</v>
      </c>
      <c r="X10" t="n">
        <v>0.6</v>
      </c>
      <c r="Y10" t="n">
        <v>1</v>
      </c>
      <c r="Z10" t="n">
        <v>10</v>
      </c>
      <c r="AA10" t="n">
        <v>255.8831243702994</v>
      </c>
      <c r="AB10" t="n">
        <v>350.1105795300053</v>
      </c>
      <c r="AC10" t="n">
        <v>316.6965172030507</v>
      </c>
      <c r="AD10" t="n">
        <v>255883.1243702994</v>
      </c>
      <c r="AE10" t="n">
        <v>350110.5795300053</v>
      </c>
      <c r="AF10" t="n">
        <v>3.419824847317734e-06</v>
      </c>
      <c r="AG10" t="n">
        <v>7.701822916666667</v>
      </c>
      <c r="AH10" t="n">
        <v>316696.5172030507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8.6098</v>
      </c>
      <c r="E11" t="n">
        <v>11.61</v>
      </c>
      <c r="F11" t="n">
        <v>7.58</v>
      </c>
      <c r="G11" t="n">
        <v>16.85</v>
      </c>
      <c r="H11" t="n">
        <v>0.23</v>
      </c>
      <c r="I11" t="n">
        <v>27</v>
      </c>
      <c r="J11" t="n">
        <v>246.62</v>
      </c>
      <c r="K11" t="n">
        <v>58.47</v>
      </c>
      <c r="L11" t="n">
        <v>3.25</v>
      </c>
      <c r="M11" t="n">
        <v>25</v>
      </c>
      <c r="N11" t="n">
        <v>59.9</v>
      </c>
      <c r="O11" t="n">
        <v>30650.7</v>
      </c>
      <c r="P11" t="n">
        <v>116.58</v>
      </c>
      <c r="Q11" t="n">
        <v>605.9400000000001</v>
      </c>
      <c r="R11" t="n">
        <v>40.43</v>
      </c>
      <c r="S11" t="n">
        <v>21.88</v>
      </c>
      <c r="T11" t="n">
        <v>8156.4</v>
      </c>
      <c r="U11" t="n">
        <v>0.54</v>
      </c>
      <c r="V11" t="n">
        <v>0.82</v>
      </c>
      <c r="W11" t="n">
        <v>1.04</v>
      </c>
      <c r="X11" t="n">
        <v>0.52</v>
      </c>
      <c r="Y11" t="n">
        <v>1</v>
      </c>
      <c r="Z11" t="n">
        <v>10</v>
      </c>
      <c r="AA11" t="n">
        <v>252.7302089635363</v>
      </c>
      <c r="AB11" t="n">
        <v>345.7966215736633</v>
      </c>
      <c r="AC11" t="n">
        <v>312.7942773393826</v>
      </c>
      <c r="AD11" t="n">
        <v>252730.2089635362</v>
      </c>
      <c r="AE11" t="n">
        <v>345796.6215736633</v>
      </c>
      <c r="AF11" t="n">
        <v>3.483302531727126e-06</v>
      </c>
      <c r="AG11" t="n">
        <v>7.55859375</v>
      </c>
      <c r="AH11" t="n">
        <v>312794.2773393826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8.711399999999999</v>
      </c>
      <c r="E12" t="n">
        <v>11.48</v>
      </c>
      <c r="F12" t="n">
        <v>7.54</v>
      </c>
      <c r="G12" t="n">
        <v>18.1</v>
      </c>
      <c r="H12" t="n">
        <v>0.25</v>
      </c>
      <c r="I12" t="n">
        <v>25</v>
      </c>
      <c r="J12" t="n">
        <v>247.07</v>
      </c>
      <c r="K12" t="n">
        <v>58.47</v>
      </c>
      <c r="L12" t="n">
        <v>3.5</v>
      </c>
      <c r="M12" t="n">
        <v>23</v>
      </c>
      <c r="N12" t="n">
        <v>60.09</v>
      </c>
      <c r="O12" t="n">
        <v>30705.56</v>
      </c>
      <c r="P12" t="n">
        <v>115.4</v>
      </c>
      <c r="Q12" t="n">
        <v>605.9</v>
      </c>
      <c r="R12" t="n">
        <v>39.29</v>
      </c>
      <c r="S12" t="n">
        <v>21.88</v>
      </c>
      <c r="T12" t="n">
        <v>7596.36</v>
      </c>
      <c r="U12" t="n">
        <v>0.5600000000000001</v>
      </c>
      <c r="V12" t="n">
        <v>0.82</v>
      </c>
      <c r="W12" t="n">
        <v>1.03</v>
      </c>
      <c r="X12" t="n">
        <v>0.48</v>
      </c>
      <c r="Y12" t="n">
        <v>1</v>
      </c>
      <c r="Z12" t="n">
        <v>10</v>
      </c>
      <c r="AA12" t="n">
        <v>250.5431085260516</v>
      </c>
      <c r="AB12" t="n">
        <v>342.8041342670368</v>
      </c>
      <c r="AC12" t="n">
        <v>310.0873888213172</v>
      </c>
      <c r="AD12" t="n">
        <v>250543.1085260516</v>
      </c>
      <c r="AE12" t="n">
        <v>342804.1342670368</v>
      </c>
      <c r="AF12" t="n">
        <v>3.524407265544808e-06</v>
      </c>
      <c r="AG12" t="n">
        <v>7.473958333333333</v>
      </c>
      <c r="AH12" t="n">
        <v>310087.3888213172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8.8209</v>
      </c>
      <c r="E13" t="n">
        <v>11.34</v>
      </c>
      <c r="F13" t="n">
        <v>7.49</v>
      </c>
      <c r="G13" t="n">
        <v>19.55</v>
      </c>
      <c r="H13" t="n">
        <v>0.27</v>
      </c>
      <c r="I13" t="n">
        <v>23</v>
      </c>
      <c r="J13" t="n">
        <v>247.51</v>
      </c>
      <c r="K13" t="n">
        <v>58.47</v>
      </c>
      <c r="L13" t="n">
        <v>3.75</v>
      </c>
      <c r="M13" t="n">
        <v>21</v>
      </c>
      <c r="N13" t="n">
        <v>60.29</v>
      </c>
      <c r="O13" t="n">
        <v>30760.49</v>
      </c>
      <c r="P13" t="n">
        <v>114.33</v>
      </c>
      <c r="Q13" t="n">
        <v>605.9</v>
      </c>
      <c r="R13" t="n">
        <v>37.69</v>
      </c>
      <c r="S13" t="n">
        <v>21.88</v>
      </c>
      <c r="T13" t="n">
        <v>6806.59</v>
      </c>
      <c r="U13" t="n">
        <v>0.58</v>
      </c>
      <c r="V13" t="n">
        <v>0.83</v>
      </c>
      <c r="W13" t="n">
        <v>1.02</v>
      </c>
      <c r="X13" t="n">
        <v>0.44</v>
      </c>
      <c r="Y13" t="n">
        <v>1</v>
      </c>
      <c r="Z13" t="n">
        <v>10</v>
      </c>
      <c r="AA13" t="n">
        <v>248.5242091888952</v>
      </c>
      <c r="AB13" t="n">
        <v>340.0417871263882</v>
      </c>
      <c r="AC13" t="n">
        <v>307.5886762147927</v>
      </c>
      <c r="AD13" t="n">
        <v>248524.2091888952</v>
      </c>
      <c r="AE13" t="n">
        <v>340041.7871263882</v>
      </c>
      <c r="AF13" t="n">
        <v>3.568708135161305e-06</v>
      </c>
      <c r="AG13" t="n">
        <v>7.3828125</v>
      </c>
      <c r="AH13" t="n">
        <v>307588.6762147926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8.8705</v>
      </c>
      <c r="E14" t="n">
        <v>11.27</v>
      </c>
      <c r="F14" t="n">
        <v>7.48</v>
      </c>
      <c r="G14" t="n">
        <v>20.39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113.58</v>
      </c>
      <c r="Q14" t="n">
        <v>605.85</v>
      </c>
      <c r="R14" t="n">
        <v>37.32</v>
      </c>
      <c r="S14" t="n">
        <v>21.88</v>
      </c>
      <c r="T14" t="n">
        <v>6627.68</v>
      </c>
      <c r="U14" t="n">
        <v>0.59</v>
      </c>
      <c r="V14" t="n">
        <v>0.83</v>
      </c>
      <c r="W14" t="n">
        <v>1.02</v>
      </c>
      <c r="X14" t="n">
        <v>0.42</v>
      </c>
      <c r="Y14" t="n">
        <v>1</v>
      </c>
      <c r="Z14" t="n">
        <v>10</v>
      </c>
      <c r="AA14" t="n">
        <v>247.5036410154113</v>
      </c>
      <c r="AB14" t="n">
        <v>338.6454007271381</v>
      </c>
      <c r="AC14" t="n">
        <v>306.3255589736458</v>
      </c>
      <c r="AD14" t="n">
        <v>247503.6410154113</v>
      </c>
      <c r="AE14" t="n">
        <v>338645.400727138</v>
      </c>
      <c r="AF14" t="n">
        <v>3.588775013088048e-06</v>
      </c>
      <c r="AG14" t="n">
        <v>7.337239583333333</v>
      </c>
      <c r="AH14" t="n">
        <v>306325.5589736458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8.9733</v>
      </c>
      <c r="E15" t="n">
        <v>11.14</v>
      </c>
      <c r="F15" t="n">
        <v>7.44</v>
      </c>
      <c r="G15" t="n">
        <v>22.33</v>
      </c>
      <c r="H15" t="n">
        <v>0.3</v>
      </c>
      <c r="I15" t="n">
        <v>20</v>
      </c>
      <c r="J15" t="n">
        <v>248.4</v>
      </c>
      <c r="K15" t="n">
        <v>58.47</v>
      </c>
      <c r="L15" t="n">
        <v>4.25</v>
      </c>
      <c r="M15" t="n">
        <v>18</v>
      </c>
      <c r="N15" t="n">
        <v>60.68</v>
      </c>
      <c r="O15" t="n">
        <v>30870.57</v>
      </c>
      <c r="P15" t="n">
        <v>112.66</v>
      </c>
      <c r="Q15" t="n">
        <v>605.84</v>
      </c>
      <c r="R15" t="n">
        <v>36.09</v>
      </c>
      <c r="S15" t="n">
        <v>21.88</v>
      </c>
      <c r="T15" t="n">
        <v>6022.79</v>
      </c>
      <c r="U15" t="n">
        <v>0.61</v>
      </c>
      <c r="V15" t="n">
        <v>0.83</v>
      </c>
      <c r="W15" t="n">
        <v>1.02</v>
      </c>
      <c r="X15" t="n">
        <v>0.39</v>
      </c>
      <c r="Y15" t="n">
        <v>1</v>
      </c>
      <c r="Z15" t="n">
        <v>10</v>
      </c>
      <c r="AA15" t="n">
        <v>233.2509239943471</v>
      </c>
      <c r="AB15" t="n">
        <v>319.1442045134303</v>
      </c>
      <c r="AC15" t="n">
        <v>288.6855295564674</v>
      </c>
      <c r="AD15" t="n">
        <v>233250.9239943471</v>
      </c>
      <c r="AE15" t="n">
        <v>319144.2045134303</v>
      </c>
      <c r="AF15" t="n">
        <v>3.630365235887828e-06</v>
      </c>
      <c r="AG15" t="n">
        <v>7.252604166666667</v>
      </c>
      <c r="AH15" t="n">
        <v>288685.5295564674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9.0364</v>
      </c>
      <c r="E16" t="n">
        <v>11.07</v>
      </c>
      <c r="F16" t="n">
        <v>7.41</v>
      </c>
      <c r="G16" t="n">
        <v>23.41</v>
      </c>
      <c r="H16" t="n">
        <v>0.32</v>
      </c>
      <c r="I16" t="n">
        <v>19</v>
      </c>
      <c r="J16" t="n">
        <v>248.85</v>
      </c>
      <c r="K16" t="n">
        <v>58.47</v>
      </c>
      <c r="L16" t="n">
        <v>4.5</v>
      </c>
      <c r="M16" t="n">
        <v>17</v>
      </c>
      <c r="N16" t="n">
        <v>60.88</v>
      </c>
      <c r="O16" t="n">
        <v>30925.72</v>
      </c>
      <c r="P16" t="n">
        <v>111.52</v>
      </c>
      <c r="Q16" t="n">
        <v>605.84</v>
      </c>
      <c r="R16" t="n">
        <v>35.07</v>
      </c>
      <c r="S16" t="n">
        <v>21.88</v>
      </c>
      <c r="T16" t="n">
        <v>5516.53</v>
      </c>
      <c r="U16" t="n">
        <v>0.62</v>
      </c>
      <c r="V16" t="n">
        <v>0.83</v>
      </c>
      <c r="W16" t="n">
        <v>1.02</v>
      </c>
      <c r="X16" t="n">
        <v>0.35</v>
      </c>
      <c r="Y16" t="n">
        <v>1</v>
      </c>
      <c r="Z16" t="n">
        <v>10</v>
      </c>
      <c r="AA16" t="n">
        <v>231.8298249302175</v>
      </c>
      <c r="AB16" t="n">
        <v>317.1997940794232</v>
      </c>
      <c r="AC16" t="n">
        <v>286.926690925284</v>
      </c>
      <c r="AD16" t="n">
        <v>231829.8249302175</v>
      </c>
      <c r="AE16" t="n">
        <v>317199.7940794232</v>
      </c>
      <c r="AF16" t="n">
        <v>3.65589386486318e-06</v>
      </c>
      <c r="AG16" t="n">
        <v>7.20703125</v>
      </c>
      <c r="AH16" t="n">
        <v>286926.6909252841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9.0778</v>
      </c>
      <c r="E17" t="n">
        <v>11.02</v>
      </c>
      <c r="F17" t="n">
        <v>7.41</v>
      </c>
      <c r="G17" t="n">
        <v>24.7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110.96</v>
      </c>
      <c r="Q17" t="n">
        <v>605.84</v>
      </c>
      <c r="R17" t="n">
        <v>35.31</v>
      </c>
      <c r="S17" t="n">
        <v>21.88</v>
      </c>
      <c r="T17" t="n">
        <v>5639.74</v>
      </c>
      <c r="U17" t="n">
        <v>0.62</v>
      </c>
      <c r="V17" t="n">
        <v>0.83</v>
      </c>
      <c r="W17" t="n">
        <v>1.01</v>
      </c>
      <c r="X17" t="n">
        <v>0.35</v>
      </c>
      <c r="Y17" t="n">
        <v>1</v>
      </c>
      <c r="Z17" t="n">
        <v>10</v>
      </c>
      <c r="AA17" t="n">
        <v>231.082130166011</v>
      </c>
      <c r="AB17" t="n">
        <v>316.1767651170713</v>
      </c>
      <c r="AC17" t="n">
        <v>286.0012984112686</v>
      </c>
      <c r="AD17" t="n">
        <v>231082.130166011</v>
      </c>
      <c r="AE17" t="n">
        <v>316176.7651170713</v>
      </c>
      <c r="AF17" t="n">
        <v>3.672643234745581e-06</v>
      </c>
      <c r="AG17" t="n">
        <v>7.174479166666667</v>
      </c>
      <c r="AH17" t="n">
        <v>286001.2984112686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9.136100000000001</v>
      </c>
      <c r="E18" t="n">
        <v>10.95</v>
      </c>
      <c r="F18" t="n">
        <v>7.39</v>
      </c>
      <c r="G18" t="n">
        <v>26.07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110.39</v>
      </c>
      <c r="Q18" t="n">
        <v>605.84</v>
      </c>
      <c r="R18" t="n">
        <v>34.45</v>
      </c>
      <c r="S18" t="n">
        <v>21.88</v>
      </c>
      <c r="T18" t="n">
        <v>5218.6</v>
      </c>
      <c r="U18" t="n">
        <v>0.64</v>
      </c>
      <c r="V18" t="n">
        <v>0.84</v>
      </c>
      <c r="W18" t="n">
        <v>1.01</v>
      </c>
      <c r="X18" t="n">
        <v>0.33</v>
      </c>
      <c r="Y18" t="n">
        <v>1</v>
      </c>
      <c r="Z18" t="n">
        <v>10</v>
      </c>
      <c r="AA18" t="n">
        <v>230.1090457105768</v>
      </c>
      <c r="AB18" t="n">
        <v>314.8453480356905</v>
      </c>
      <c r="AC18" t="n">
        <v>284.7969499074788</v>
      </c>
      <c r="AD18" t="n">
        <v>230109.0457105768</v>
      </c>
      <c r="AE18" t="n">
        <v>314845.3480356905</v>
      </c>
      <c r="AF18" t="n">
        <v>3.696229907792539e-06</v>
      </c>
      <c r="AG18" t="n">
        <v>7.12890625</v>
      </c>
      <c r="AH18" t="n">
        <v>284796.9499074788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9.205500000000001</v>
      </c>
      <c r="E19" t="n">
        <v>10.86</v>
      </c>
      <c r="F19" t="n">
        <v>7.35</v>
      </c>
      <c r="G19" t="n">
        <v>27.56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109.34</v>
      </c>
      <c r="Q19" t="n">
        <v>605.89</v>
      </c>
      <c r="R19" t="n">
        <v>33.11</v>
      </c>
      <c r="S19" t="n">
        <v>21.88</v>
      </c>
      <c r="T19" t="n">
        <v>4553.46</v>
      </c>
      <c r="U19" t="n">
        <v>0.66</v>
      </c>
      <c r="V19" t="n">
        <v>0.84</v>
      </c>
      <c r="W19" t="n">
        <v>1.02</v>
      </c>
      <c r="X19" t="n">
        <v>0.29</v>
      </c>
      <c r="Y19" t="n">
        <v>1</v>
      </c>
      <c r="Z19" t="n">
        <v>10</v>
      </c>
      <c r="AA19" t="n">
        <v>228.6974440782913</v>
      </c>
      <c r="AB19" t="n">
        <v>312.9139324069297</v>
      </c>
      <c r="AC19" t="n">
        <v>283.0498658755674</v>
      </c>
      <c r="AD19" t="n">
        <v>228697.4440782913</v>
      </c>
      <c r="AE19" t="n">
        <v>312913.9324069297</v>
      </c>
      <c r="AF19" t="n">
        <v>3.724307353923908e-06</v>
      </c>
      <c r="AG19" t="n">
        <v>7.0703125</v>
      </c>
      <c r="AH19" t="n">
        <v>283049.8658755674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9.184100000000001</v>
      </c>
      <c r="E20" t="n">
        <v>10.89</v>
      </c>
      <c r="F20" t="n">
        <v>7.38</v>
      </c>
      <c r="G20" t="n">
        <v>27.66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108.88</v>
      </c>
      <c r="Q20" t="n">
        <v>605.91</v>
      </c>
      <c r="R20" t="n">
        <v>34.06</v>
      </c>
      <c r="S20" t="n">
        <v>21.88</v>
      </c>
      <c r="T20" t="n">
        <v>5025.57</v>
      </c>
      <c r="U20" t="n">
        <v>0.64</v>
      </c>
      <c r="V20" t="n">
        <v>0.84</v>
      </c>
      <c r="W20" t="n">
        <v>1.02</v>
      </c>
      <c r="X20" t="n">
        <v>0.32</v>
      </c>
      <c r="Y20" t="n">
        <v>1</v>
      </c>
      <c r="Z20" t="n">
        <v>10</v>
      </c>
      <c r="AA20" t="n">
        <v>228.7203917730482</v>
      </c>
      <c r="AB20" t="n">
        <v>312.945330455277</v>
      </c>
      <c r="AC20" t="n">
        <v>283.0782673382478</v>
      </c>
      <c r="AD20" t="n">
        <v>228720.3917730482</v>
      </c>
      <c r="AE20" t="n">
        <v>312945.330455277</v>
      </c>
      <c r="AF20" t="n">
        <v>3.715649467076483e-06</v>
      </c>
      <c r="AG20" t="n">
        <v>7.08984375</v>
      </c>
      <c r="AH20" t="n">
        <v>283078.2673382479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9.2547</v>
      </c>
      <c r="E21" t="n">
        <v>10.81</v>
      </c>
      <c r="F21" t="n">
        <v>7.34</v>
      </c>
      <c r="G21" t="n">
        <v>29.36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108.35</v>
      </c>
      <c r="Q21" t="n">
        <v>605.87</v>
      </c>
      <c r="R21" t="n">
        <v>32.95</v>
      </c>
      <c r="S21" t="n">
        <v>21.88</v>
      </c>
      <c r="T21" t="n">
        <v>4474.41</v>
      </c>
      <c r="U21" t="n">
        <v>0.66</v>
      </c>
      <c r="V21" t="n">
        <v>0.84</v>
      </c>
      <c r="W21" t="n">
        <v>1.01</v>
      </c>
      <c r="X21" t="n">
        <v>0.28</v>
      </c>
      <c r="Y21" t="n">
        <v>1</v>
      </c>
      <c r="Z21" t="n">
        <v>10</v>
      </c>
      <c r="AA21" t="n">
        <v>227.6211686602998</v>
      </c>
      <c r="AB21" t="n">
        <v>311.4413248981141</v>
      </c>
      <c r="AC21" t="n">
        <v>281.7178019605751</v>
      </c>
      <c r="AD21" t="n">
        <v>227621.1686602998</v>
      </c>
      <c r="AE21" t="n">
        <v>311441.3248981141</v>
      </c>
      <c r="AF21" t="n">
        <v>3.74421240218995e-06</v>
      </c>
      <c r="AG21" t="n">
        <v>7.037760416666667</v>
      </c>
      <c r="AH21" t="n">
        <v>281717.8019605751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9.3095</v>
      </c>
      <c r="E22" t="n">
        <v>10.74</v>
      </c>
      <c r="F22" t="n">
        <v>7.32</v>
      </c>
      <c r="G22" t="n">
        <v>31.39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107.28</v>
      </c>
      <c r="Q22" t="n">
        <v>605.9</v>
      </c>
      <c r="R22" t="n">
        <v>32.34</v>
      </c>
      <c r="S22" t="n">
        <v>21.88</v>
      </c>
      <c r="T22" t="n">
        <v>4175.53</v>
      </c>
      <c r="U22" t="n">
        <v>0.68</v>
      </c>
      <c r="V22" t="n">
        <v>0.84</v>
      </c>
      <c r="W22" t="n">
        <v>1.01</v>
      </c>
      <c r="X22" t="n">
        <v>0.27</v>
      </c>
      <c r="Y22" t="n">
        <v>1</v>
      </c>
      <c r="Z22" t="n">
        <v>10</v>
      </c>
      <c r="AA22" t="n">
        <v>226.2573915370885</v>
      </c>
      <c r="AB22" t="n">
        <v>309.575344872537</v>
      </c>
      <c r="AC22" t="n">
        <v>280.029908449719</v>
      </c>
      <c r="AD22" t="n">
        <v>226257.3915370885</v>
      </c>
      <c r="AE22" t="n">
        <v>309575.344872537</v>
      </c>
      <c r="AF22" t="n">
        <v>3.766383065705787e-06</v>
      </c>
      <c r="AG22" t="n">
        <v>6.9921875</v>
      </c>
      <c r="AH22" t="n">
        <v>280029.908449719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9.3062</v>
      </c>
      <c r="E23" t="n">
        <v>10.75</v>
      </c>
      <c r="F23" t="n">
        <v>7.33</v>
      </c>
      <c r="G23" t="n">
        <v>31.4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107.07</v>
      </c>
      <c r="Q23" t="n">
        <v>605.89</v>
      </c>
      <c r="R23" t="n">
        <v>32.6</v>
      </c>
      <c r="S23" t="n">
        <v>21.88</v>
      </c>
      <c r="T23" t="n">
        <v>4309.07</v>
      </c>
      <c r="U23" t="n">
        <v>0.67</v>
      </c>
      <c r="V23" t="n">
        <v>0.84</v>
      </c>
      <c r="W23" t="n">
        <v>1.01</v>
      </c>
      <c r="X23" t="n">
        <v>0.27</v>
      </c>
      <c r="Y23" t="n">
        <v>1</v>
      </c>
      <c r="Z23" t="n">
        <v>10</v>
      </c>
      <c r="AA23" t="n">
        <v>226.195078496768</v>
      </c>
      <c r="AB23" t="n">
        <v>309.4900854217132</v>
      </c>
      <c r="AC23" t="n">
        <v>279.9527860412195</v>
      </c>
      <c r="AD23" t="n">
        <v>226195.078496768</v>
      </c>
      <c r="AE23" t="n">
        <v>309490.0854217132</v>
      </c>
      <c r="AF23" t="n">
        <v>3.765047971005016e-06</v>
      </c>
      <c r="AG23" t="n">
        <v>6.998697916666667</v>
      </c>
      <c r="AH23" t="n">
        <v>279952.7860412195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9.3772</v>
      </c>
      <c r="E24" t="n">
        <v>10.66</v>
      </c>
      <c r="F24" t="n">
        <v>7.29</v>
      </c>
      <c r="G24" t="n">
        <v>33.66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105.81</v>
      </c>
      <c r="Q24" t="n">
        <v>605.88</v>
      </c>
      <c r="R24" t="n">
        <v>31.6</v>
      </c>
      <c r="S24" t="n">
        <v>21.88</v>
      </c>
      <c r="T24" t="n">
        <v>3811.48</v>
      </c>
      <c r="U24" t="n">
        <v>0.6899999999999999</v>
      </c>
      <c r="V24" t="n">
        <v>0.85</v>
      </c>
      <c r="W24" t="n">
        <v>1.01</v>
      </c>
      <c r="X24" t="n">
        <v>0.24</v>
      </c>
      <c r="Y24" t="n">
        <v>1</v>
      </c>
      <c r="Z24" t="n">
        <v>10</v>
      </c>
      <c r="AA24" t="n">
        <v>224.7006755317462</v>
      </c>
      <c r="AB24" t="n">
        <v>307.4453773565655</v>
      </c>
      <c r="AC24" t="n">
        <v>278.1032220440431</v>
      </c>
      <c r="AD24" t="n">
        <v>224700.6755317462</v>
      </c>
      <c r="AE24" t="n">
        <v>307445.3773565656</v>
      </c>
      <c r="AF24" t="n">
        <v>3.793772735779183e-06</v>
      </c>
      <c r="AG24" t="n">
        <v>6.940104166666667</v>
      </c>
      <c r="AH24" t="n">
        <v>278103.2220440431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9.361800000000001</v>
      </c>
      <c r="E25" t="n">
        <v>10.68</v>
      </c>
      <c r="F25" t="n">
        <v>7.31</v>
      </c>
      <c r="G25" t="n">
        <v>33.74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106.11</v>
      </c>
      <c r="Q25" t="n">
        <v>605.85</v>
      </c>
      <c r="R25" t="n">
        <v>31.98</v>
      </c>
      <c r="S25" t="n">
        <v>21.88</v>
      </c>
      <c r="T25" t="n">
        <v>4003.79</v>
      </c>
      <c r="U25" t="n">
        <v>0.68</v>
      </c>
      <c r="V25" t="n">
        <v>0.85</v>
      </c>
      <c r="W25" t="n">
        <v>1.01</v>
      </c>
      <c r="X25" t="n">
        <v>0.25</v>
      </c>
      <c r="Y25" t="n">
        <v>1</v>
      </c>
      <c r="Z25" t="n">
        <v>10</v>
      </c>
      <c r="AA25" t="n">
        <v>225.0725981939827</v>
      </c>
      <c r="AB25" t="n">
        <v>307.9542583511071</v>
      </c>
      <c r="AC25" t="n">
        <v>278.5635361506847</v>
      </c>
      <c r="AD25" t="n">
        <v>225072.5981939827</v>
      </c>
      <c r="AE25" t="n">
        <v>307954.2583511071</v>
      </c>
      <c r="AF25" t="n">
        <v>3.787542293842251e-06</v>
      </c>
      <c r="AG25" t="n">
        <v>6.953125</v>
      </c>
      <c r="AH25" t="n">
        <v>278563.5361506847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9.432</v>
      </c>
      <c r="E26" t="n">
        <v>10.6</v>
      </c>
      <c r="F26" t="n">
        <v>7.28</v>
      </c>
      <c r="G26" t="n">
        <v>36.39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104.68</v>
      </c>
      <c r="Q26" t="n">
        <v>605.84</v>
      </c>
      <c r="R26" t="n">
        <v>31.06</v>
      </c>
      <c r="S26" t="n">
        <v>21.88</v>
      </c>
      <c r="T26" t="n">
        <v>3547.08</v>
      </c>
      <c r="U26" t="n">
        <v>0.7</v>
      </c>
      <c r="V26" t="n">
        <v>0.85</v>
      </c>
      <c r="W26" t="n">
        <v>1.01</v>
      </c>
      <c r="X26" t="n">
        <v>0.22</v>
      </c>
      <c r="Y26" t="n">
        <v>1</v>
      </c>
      <c r="Z26" t="n">
        <v>10</v>
      </c>
      <c r="AA26" t="n">
        <v>223.5343112057254</v>
      </c>
      <c r="AB26" t="n">
        <v>305.8495062293422</v>
      </c>
      <c r="AC26" t="n">
        <v>276.6596586173821</v>
      </c>
      <c r="AD26" t="n">
        <v>223534.3112057254</v>
      </c>
      <c r="AE26" t="n">
        <v>305849.5062293422</v>
      </c>
      <c r="AF26" t="n">
        <v>3.815943399295019e-06</v>
      </c>
      <c r="AG26" t="n">
        <v>6.901041666666667</v>
      </c>
      <c r="AH26" t="n">
        <v>276659.6586173822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9.436400000000001</v>
      </c>
      <c r="E27" t="n">
        <v>10.6</v>
      </c>
      <c r="F27" t="n">
        <v>7.27</v>
      </c>
      <c r="G27" t="n">
        <v>36.37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104.45</v>
      </c>
      <c r="Q27" t="n">
        <v>605.88</v>
      </c>
      <c r="R27" t="n">
        <v>31.03</v>
      </c>
      <c r="S27" t="n">
        <v>21.88</v>
      </c>
      <c r="T27" t="n">
        <v>3530.29</v>
      </c>
      <c r="U27" t="n">
        <v>0.71</v>
      </c>
      <c r="V27" t="n">
        <v>0.85</v>
      </c>
      <c r="W27" t="n">
        <v>1</v>
      </c>
      <c r="X27" t="n">
        <v>0.22</v>
      </c>
      <c r="Y27" t="n">
        <v>1</v>
      </c>
      <c r="Z27" t="n">
        <v>10</v>
      </c>
      <c r="AA27" t="n">
        <v>223.3333860002624</v>
      </c>
      <c r="AB27" t="n">
        <v>305.5745914990334</v>
      </c>
      <c r="AC27" t="n">
        <v>276.4109813630888</v>
      </c>
      <c r="AD27" t="n">
        <v>223333.3860002624</v>
      </c>
      <c r="AE27" t="n">
        <v>305574.5914990334</v>
      </c>
      <c r="AF27" t="n">
        <v>3.817723525562714e-06</v>
      </c>
      <c r="AG27" t="n">
        <v>6.901041666666667</v>
      </c>
      <c r="AH27" t="n">
        <v>276410.9813630888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9.499700000000001</v>
      </c>
      <c r="E28" t="n">
        <v>10.53</v>
      </c>
      <c r="F28" t="n">
        <v>7.25</v>
      </c>
      <c r="G28" t="n">
        <v>39.55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103.55</v>
      </c>
      <c r="Q28" t="n">
        <v>605.88</v>
      </c>
      <c r="R28" t="n">
        <v>29.9</v>
      </c>
      <c r="S28" t="n">
        <v>21.88</v>
      </c>
      <c r="T28" t="n">
        <v>2970.64</v>
      </c>
      <c r="U28" t="n">
        <v>0.73</v>
      </c>
      <c r="V28" t="n">
        <v>0.85</v>
      </c>
      <c r="W28" t="n">
        <v>1.01</v>
      </c>
      <c r="X28" t="n">
        <v>0.19</v>
      </c>
      <c r="Y28" t="n">
        <v>1</v>
      </c>
      <c r="Z28" t="n">
        <v>10</v>
      </c>
      <c r="AA28" t="n">
        <v>222.2118464043004</v>
      </c>
      <c r="AB28" t="n">
        <v>304.040051545004</v>
      </c>
      <c r="AC28" t="n">
        <v>275.0228957485311</v>
      </c>
      <c r="AD28" t="n">
        <v>222211.8464043004</v>
      </c>
      <c r="AE28" t="n">
        <v>304040.051545004</v>
      </c>
      <c r="AF28" t="n">
        <v>3.843333069368416e-06</v>
      </c>
      <c r="AG28" t="n">
        <v>6.85546875</v>
      </c>
      <c r="AH28" t="n">
        <v>275022.8957485311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9.488899999999999</v>
      </c>
      <c r="E29" t="n">
        <v>10.54</v>
      </c>
      <c r="F29" t="n">
        <v>7.26</v>
      </c>
      <c r="G29" t="n">
        <v>39.61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103.07</v>
      </c>
      <c r="Q29" t="n">
        <v>605.85</v>
      </c>
      <c r="R29" t="n">
        <v>30.53</v>
      </c>
      <c r="S29" t="n">
        <v>21.88</v>
      </c>
      <c r="T29" t="n">
        <v>3287.36</v>
      </c>
      <c r="U29" t="n">
        <v>0.72</v>
      </c>
      <c r="V29" t="n">
        <v>0.85</v>
      </c>
      <c r="W29" t="n">
        <v>1.01</v>
      </c>
      <c r="X29" t="n">
        <v>0.2</v>
      </c>
      <c r="Y29" t="n">
        <v>1</v>
      </c>
      <c r="Z29" t="n">
        <v>10</v>
      </c>
      <c r="AA29" t="n">
        <v>222.0584135336403</v>
      </c>
      <c r="AB29" t="n">
        <v>303.8301179223864</v>
      </c>
      <c r="AC29" t="n">
        <v>274.8329978962124</v>
      </c>
      <c r="AD29" t="n">
        <v>222058.4135336403</v>
      </c>
      <c r="AE29" t="n">
        <v>303830.1179223864</v>
      </c>
      <c r="AF29" t="n">
        <v>3.838963668529528e-06</v>
      </c>
      <c r="AG29" t="n">
        <v>6.861979166666667</v>
      </c>
      <c r="AH29" t="n">
        <v>274832.9978962124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9.4899</v>
      </c>
      <c r="E30" t="n">
        <v>10.54</v>
      </c>
      <c r="F30" t="n">
        <v>7.26</v>
      </c>
      <c r="G30" t="n">
        <v>39.61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102.54</v>
      </c>
      <c r="Q30" t="n">
        <v>605.84</v>
      </c>
      <c r="R30" t="n">
        <v>30.66</v>
      </c>
      <c r="S30" t="n">
        <v>21.88</v>
      </c>
      <c r="T30" t="n">
        <v>3349.62</v>
      </c>
      <c r="U30" t="n">
        <v>0.71</v>
      </c>
      <c r="V30" t="n">
        <v>0.85</v>
      </c>
      <c r="W30" t="n">
        <v>1</v>
      </c>
      <c r="X30" t="n">
        <v>0.2</v>
      </c>
      <c r="Y30" t="n">
        <v>1</v>
      </c>
      <c r="Z30" t="n">
        <v>10</v>
      </c>
      <c r="AA30" t="n">
        <v>221.7459788803974</v>
      </c>
      <c r="AB30" t="n">
        <v>303.4026310461757</v>
      </c>
      <c r="AC30" t="n">
        <v>274.4463097674855</v>
      </c>
      <c r="AD30" t="n">
        <v>221745.9788803975</v>
      </c>
      <c r="AE30" t="n">
        <v>303402.6310461757</v>
      </c>
      <c r="AF30" t="n">
        <v>3.839368242681277e-06</v>
      </c>
      <c r="AG30" t="n">
        <v>6.861979166666667</v>
      </c>
      <c r="AH30" t="n">
        <v>274446.3097674855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9.555899999999999</v>
      </c>
      <c r="E31" t="n">
        <v>10.46</v>
      </c>
      <c r="F31" t="n">
        <v>7.24</v>
      </c>
      <c r="G31" t="n">
        <v>43.41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101.39</v>
      </c>
      <c r="Q31" t="n">
        <v>605.84</v>
      </c>
      <c r="R31" t="n">
        <v>29.59</v>
      </c>
      <c r="S31" t="n">
        <v>21.88</v>
      </c>
      <c r="T31" t="n">
        <v>2820.27</v>
      </c>
      <c r="U31" t="n">
        <v>0.74</v>
      </c>
      <c r="V31" t="n">
        <v>0.85</v>
      </c>
      <c r="W31" t="n">
        <v>1.01</v>
      </c>
      <c r="X31" t="n">
        <v>0.18</v>
      </c>
      <c r="Y31" t="n">
        <v>1</v>
      </c>
      <c r="Z31" t="n">
        <v>10</v>
      </c>
      <c r="AA31" t="n">
        <v>220.4764554497823</v>
      </c>
      <c r="AB31" t="n">
        <v>301.665613080988</v>
      </c>
      <c r="AC31" t="n">
        <v>272.8750703589747</v>
      </c>
      <c r="AD31" t="n">
        <v>220476.4554497823</v>
      </c>
      <c r="AE31" t="n">
        <v>301665.6130809879</v>
      </c>
      <c r="AF31" t="n">
        <v>3.866070136696699e-06</v>
      </c>
      <c r="AG31" t="n">
        <v>6.809895833333333</v>
      </c>
      <c r="AH31" t="n">
        <v>272875.0703589746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9.5557</v>
      </c>
      <c r="E32" t="n">
        <v>10.46</v>
      </c>
      <c r="F32" t="n">
        <v>7.24</v>
      </c>
      <c r="G32" t="n">
        <v>43.41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100.78</v>
      </c>
      <c r="Q32" t="n">
        <v>605.91</v>
      </c>
      <c r="R32" t="n">
        <v>29.63</v>
      </c>
      <c r="S32" t="n">
        <v>21.88</v>
      </c>
      <c r="T32" t="n">
        <v>2840.8</v>
      </c>
      <c r="U32" t="n">
        <v>0.74</v>
      </c>
      <c r="V32" t="n">
        <v>0.85</v>
      </c>
      <c r="W32" t="n">
        <v>1.01</v>
      </c>
      <c r="X32" t="n">
        <v>0.18</v>
      </c>
      <c r="Y32" t="n">
        <v>1</v>
      </c>
      <c r="Z32" t="n">
        <v>10</v>
      </c>
      <c r="AA32" t="n">
        <v>220.1307179316101</v>
      </c>
      <c r="AB32" t="n">
        <v>301.1925597557623</v>
      </c>
      <c r="AC32" t="n">
        <v>272.4471645791738</v>
      </c>
      <c r="AD32" t="n">
        <v>220130.7179316101</v>
      </c>
      <c r="AE32" t="n">
        <v>301192.5597557623</v>
      </c>
      <c r="AF32" t="n">
        <v>3.86598922186635e-06</v>
      </c>
      <c r="AG32" t="n">
        <v>6.809895833333333</v>
      </c>
      <c r="AH32" t="n">
        <v>272447.1645791738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9.560700000000001</v>
      </c>
      <c r="E33" t="n">
        <v>10.46</v>
      </c>
      <c r="F33" t="n">
        <v>7.23</v>
      </c>
      <c r="G33" t="n">
        <v>43.38</v>
      </c>
      <c r="H33" t="n">
        <v>0.61</v>
      </c>
      <c r="I33" t="n">
        <v>10</v>
      </c>
      <c r="J33" t="n">
        <v>256.54</v>
      </c>
      <c r="K33" t="n">
        <v>58.47</v>
      </c>
      <c r="L33" t="n">
        <v>8.75</v>
      </c>
      <c r="M33" t="n">
        <v>8</v>
      </c>
      <c r="N33" t="n">
        <v>64.31999999999999</v>
      </c>
      <c r="O33" t="n">
        <v>31874.43</v>
      </c>
      <c r="P33" t="n">
        <v>100.17</v>
      </c>
      <c r="Q33" t="n">
        <v>605.84</v>
      </c>
      <c r="R33" t="n">
        <v>29.5</v>
      </c>
      <c r="S33" t="n">
        <v>21.88</v>
      </c>
      <c r="T33" t="n">
        <v>2776.09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219.712729313444</v>
      </c>
      <c r="AB33" t="n">
        <v>300.6206492880312</v>
      </c>
      <c r="AC33" t="n">
        <v>271.9298364438015</v>
      </c>
      <c r="AD33" t="n">
        <v>219712.729313444</v>
      </c>
      <c r="AE33" t="n">
        <v>300620.6492880313</v>
      </c>
      <c r="AF33" t="n">
        <v>3.868012092625095e-06</v>
      </c>
      <c r="AG33" t="n">
        <v>6.809895833333333</v>
      </c>
      <c r="AH33" t="n">
        <v>271929.8364438015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9.616899999999999</v>
      </c>
      <c r="E34" t="n">
        <v>10.4</v>
      </c>
      <c r="F34" t="n">
        <v>7.22</v>
      </c>
      <c r="G34" t="n">
        <v>48.11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7</v>
      </c>
      <c r="N34" t="n">
        <v>64.53</v>
      </c>
      <c r="O34" t="n">
        <v>31931.04</v>
      </c>
      <c r="P34" t="n">
        <v>99.34</v>
      </c>
      <c r="Q34" t="n">
        <v>605.85</v>
      </c>
      <c r="R34" t="n">
        <v>29.17</v>
      </c>
      <c r="S34" t="n">
        <v>21.88</v>
      </c>
      <c r="T34" t="n">
        <v>2614.32</v>
      </c>
      <c r="U34" t="n">
        <v>0.75</v>
      </c>
      <c r="V34" t="n">
        <v>0.86</v>
      </c>
      <c r="W34" t="n">
        <v>1</v>
      </c>
      <c r="X34" t="n">
        <v>0.16</v>
      </c>
      <c r="Y34" t="n">
        <v>1</v>
      </c>
      <c r="Z34" t="n">
        <v>10</v>
      </c>
      <c r="AA34" t="n">
        <v>218.7555635794009</v>
      </c>
      <c r="AB34" t="n">
        <v>299.3110129035422</v>
      </c>
      <c r="AC34" t="n">
        <v>270.7451899177615</v>
      </c>
      <c r="AD34" t="n">
        <v>218755.5635794009</v>
      </c>
      <c r="AE34" t="n">
        <v>299311.0129035422</v>
      </c>
      <c r="AF34" t="n">
        <v>3.890749159953379e-06</v>
      </c>
      <c r="AG34" t="n">
        <v>6.770833333333333</v>
      </c>
      <c r="AH34" t="n">
        <v>270745.1899177615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9.609999999999999</v>
      </c>
      <c r="E35" t="n">
        <v>10.41</v>
      </c>
      <c r="F35" t="n">
        <v>7.22</v>
      </c>
      <c r="G35" t="n">
        <v>48.16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7</v>
      </c>
      <c r="N35" t="n">
        <v>64.73999999999999</v>
      </c>
      <c r="O35" t="n">
        <v>31987.61</v>
      </c>
      <c r="P35" t="n">
        <v>99.45999999999999</v>
      </c>
      <c r="Q35" t="n">
        <v>605.87</v>
      </c>
      <c r="R35" t="n">
        <v>29.28</v>
      </c>
      <c r="S35" t="n">
        <v>21.88</v>
      </c>
      <c r="T35" t="n">
        <v>2670.77</v>
      </c>
      <c r="U35" t="n">
        <v>0.75</v>
      </c>
      <c r="V35" t="n">
        <v>0.86</v>
      </c>
      <c r="W35" t="n">
        <v>1.01</v>
      </c>
      <c r="X35" t="n">
        <v>0.17</v>
      </c>
      <c r="Y35" t="n">
        <v>1</v>
      </c>
      <c r="Z35" t="n">
        <v>10</v>
      </c>
      <c r="AA35" t="n">
        <v>218.8791141343507</v>
      </c>
      <c r="AB35" t="n">
        <v>299.4800602234902</v>
      </c>
      <c r="AC35" t="n">
        <v>270.8981035987532</v>
      </c>
      <c r="AD35" t="n">
        <v>218879.1141343507</v>
      </c>
      <c r="AE35" t="n">
        <v>299480.0602234902</v>
      </c>
      <c r="AF35" t="n">
        <v>3.887957598306311e-06</v>
      </c>
      <c r="AG35" t="n">
        <v>6.77734375</v>
      </c>
      <c r="AH35" t="n">
        <v>270898.1035987532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9.616899999999999</v>
      </c>
      <c r="E36" t="n">
        <v>10.4</v>
      </c>
      <c r="F36" t="n">
        <v>7.22</v>
      </c>
      <c r="G36" t="n">
        <v>48.11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7</v>
      </c>
      <c r="N36" t="n">
        <v>64.95</v>
      </c>
      <c r="O36" t="n">
        <v>32044.25</v>
      </c>
      <c r="P36" t="n">
        <v>99.16</v>
      </c>
      <c r="Q36" t="n">
        <v>605.86</v>
      </c>
      <c r="R36" t="n">
        <v>29.1</v>
      </c>
      <c r="S36" t="n">
        <v>21.88</v>
      </c>
      <c r="T36" t="n">
        <v>2579.77</v>
      </c>
      <c r="U36" t="n">
        <v>0.75</v>
      </c>
      <c r="V36" t="n">
        <v>0.86</v>
      </c>
      <c r="W36" t="n">
        <v>1</v>
      </c>
      <c r="X36" t="n">
        <v>0.16</v>
      </c>
      <c r="Y36" t="n">
        <v>1</v>
      </c>
      <c r="Z36" t="n">
        <v>10</v>
      </c>
      <c r="AA36" t="n">
        <v>218.6537061677555</v>
      </c>
      <c r="AB36" t="n">
        <v>299.1716470992972</v>
      </c>
      <c r="AC36" t="n">
        <v>270.6191249902724</v>
      </c>
      <c r="AD36" t="n">
        <v>218653.7061677555</v>
      </c>
      <c r="AE36" t="n">
        <v>299171.6470992972</v>
      </c>
      <c r="AF36" t="n">
        <v>3.890749159953379e-06</v>
      </c>
      <c r="AG36" t="n">
        <v>6.770833333333333</v>
      </c>
      <c r="AH36" t="n">
        <v>270619.1249902725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9.6097</v>
      </c>
      <c r="E37" t="n">
        <v>10.41</v>
      </c>
      <c r="F37" t="n">
        <v>7.22</v>
      </c>
      <c r="G37" t="n">
        <v>48.16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97.7</v>
      </c>
      <c r="Q37" t="n">
        <v>605.84</v>
      </c>
      <c r="R37" t="n">
        <v>29.38</v>
      </c>
      <c r="S37" t="n">
        <v>21.88</v>
      </c>
      <c r="T37" t="n">
        <v>2721.24</v>
      </c>
      <c r="U37" t="n">
        <v>0.74</v>
      </c>
      <c r="V37" t="n">
        <v>0.86</v>
      </c>
      <c r="W37" t="n">
        <v>1</v>
      </c>
      <c r="X37" t="n">
        <v>0.17</v>
      </c>
      <c r="Y37" t="n">
        <v>1</v>
      </c>
      <c r="Z37" t="n">
        <v>10</v>
      </c>
      <c r="AA37" t="n">
        <v>217.8848499850984</v>
      </c>
      <c r="AB37" t="n">
        <v>298.1196641506453</v>
      </c>
      <c r="AC37" t="n">
        <v>269.6675418177722</v>
      </c>
      <c r="AD37" t="n">
        <v>217884.8499850983</v>
      </c>
      <c r="AE37" t="n">
        <v>298119.6641506454</v>
      </c>
      <c r="AF37" t="n">
        <v>3.887836226060788e-06</v>
      </c>
      <c r="AG37" t="n">
        <v>6.77734375</v>
      </c>
      <c r="AH37" t="n">
        <v>269667.5418177723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9.6837</v>
      </c>
      <c r="E38" t="n">
        <v>10.33</v>
      </c>
      <c r="F38" t="n">
        <v>7.19</v>
      </c>
      <c r="G38" t="n">
        <v>53.94</v>
      </c>
      <c r="H38" t="n">
        <v>0.6899999999999999</v>
      </c>
      <c r="I38" t="n">
        <v>8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96.68000000000001</v>
      </c>
      <c r="Q38" t="n">
        <v>605.84</v>
      </c>
      <c r="R38" t="n">
        <v>28.39</v>
      </c>
      <c r="S38" t="n">
        <v>21.88</v>
      </c>
      <c r="T38" t="n">
        <v>2230.13</v>
      </c>
      <c r="U38" t="n">
        <v>0.77</v>
      </c>
      <c r="V38" t="n">
        <v>0.86</v>
      </c>
      <c r="W38" t="n">
        <v>1</v>
      </c>
      <c r="X38" t="n">
        <v>0.13</v>
      </c>
      <c r="Y38" t="n">
        <v>1</v>
      </c>
      <c r="Z38" t="n">
        <v>10</v>
      </c>
      <c r="AA38" t="n">
        <v>216.639016720823</v>
      </c>
      <c r="AB38" t="n">
        <v>296.4150601161801</v>
      </c>
      <c r="AC38" t="n">
        <v>268.125622799929</v>
      </c>
      <c r="AD38" t="n">
        <v>216639.016720823</v>
      </c>
      <c r="AE38" t="n">
        <v>296415.0601161801</v>
      </c>
      <c r="AF38" t="n">
        <v>3.917774713290201e-06</v>
      </c>
      <c r="AG38" t="n">
        <v>6.725260416666667</v>
      </c>
      <c r="AH38" t="n">
        <v>268125.6227999291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9.6891</v>
      </c>
      <c r="E39" t="n">
        <v>10.32</v>
      </c>
      <c r="F39" t="n">
        <v>7.19</v>
      </c>
      <c r="G39" t="n">
        <v>53.9</v>
      </c>
      <c r="H39" t="n">
        <v>0.7</v>
      </c>
      <c r="I39" t="n">
        <v>8</v>
      </c>
      <c r="J39" t="n">
        <v>259.3</v>
      </c>
      <c r="K39" t="n">
        <v>58.47</v>
      </c>
      <c r="L39" t="n">
        <v>10.25</v>
      </c>
      <c r="M39" t="n">
        <v>6</v>
      </c>
      <c r="N39" t="n">
        <v>65.58</v>
      </c>
      <c r="O39" t="n">
        <v>32214.64</v>
      </c>
      <c r="P39" t="n">
        <v>95.89</v>
      </c>
      <c r="Q39" t="n">
        <v>605.84</v>
      </c>
      <c r="R39" t="n">
        <v>28.12</v>
      </c>
      <c r="S39" t="n">
        <v>21.88</v>
      </c>
      <c r="T39" t="n">
        <v>2096.82</v>
      </c>
      <c r="U39" t="n">
        <v>0.78</v>
      </c>
      <c r="V39" t="n">
        <v>0.86</v>
      </c>
      <c r="W39" t="n">
        <v>1</v>
      </c>
      <c r="X39" t="n">
        <v>0.13</v>
      </c>
      <c r="Y39" t="n">
        <v>1</v>
      </c>
      <c r="Z39" t="n">
        <v>10</v>
      </c>
      <c r="AA39" t="n">
        <v>216.1533312978381</v>
      </c>
      <c r="AB39" t="n">
        <v>295.7505238935238</v>
      </c>
      <c r="AC39" t="n">
        <v>267.5245089816804</v>
      </c>
      <c r="AD39" t="n">
        <v>216153.3312978381</v>
      </c>
      <c r="AE39" t="n">
        <v>295750.5238935238</v>
      </c>
      <c r="AF39" t="n">
        <v>3.919959413709645e-06</v>
      </c>
      <c r="AG39" t="n">
        <v>6.71875</v>
      </c>
      <c r="AH39" t="n">
        <v>267524.5089816804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9.6839</v>
      </c>
      <c r="E40" t="n">
        <v>10.33</v>
      </c>
      <c r="F40" t="n">
        <v>7.19</v>
      </c>
      <c r="G40" t="n">
        <v>53.94</v>
      </c>
      <c r="H40" t="n">
        <v>0.72</v>
      </c>
      <c r="I40" t="n">
        <v>8</v>
      </c>
      <c r="J40" t="n">
        <v>259.76</v>
      </c>
      <c r="K40" t="n">
        <v>58.47</v>
      </c>
      <c r="L40" t="n">
        <v>10.5</v>
      </c>
      <c r="M40" t="n">
        <v>6</v>
      </c>
      <c r="N40" t="n">
        <v>65.79000000000001</v>
      </c>
      <c r="O40" t="n">
        <v>32271.6</v>
      </c>
      <c r="P40" t="n">
        <v>95.62</v>
      </c>
      <c r="Q40" t="n">
        <v>605.84</v>
      </c>
      <c r="R40" t="n">
        <v>28.26</v>
      </c>
      <c r="S40" t="n">
        <v>21.88</v>
      </c>
      <c r="T40" t="n">
        <v>2166.96</v>
      </c>
      <c r="U40" t="n">
        <v>0.77</v>
      </c>
      <c r="V40" t="n">
        <v>0.86</v>
      </c>
      <c r="W40" t="n">
        <v>1</v>
      </c>
      <c r="X40" t="n">
        <v>0.13</v>
      </c>
      <c r="Y40" t="n">
        <v>1</v>
      </c>
      <c r="Z40" t="n">
        <v>10</v>
      </c>
      <c r="AA40" t="n">
        <v>216.0417842714299</v>
      </c>
      <c r="AB40" t="n">
        <v>295.5979003308848</v>
      </c>
      <c r="AC40" t="n">
        <v>267.3864515976511</v>
      </c>
      <c r="AD40" t="n">
        <v>216041.7842714299</v>
      </c>
      <c r="AE40" t="n">
        <v>295597.9003308848</v>
      </c>
      <c r="AF40" t="n">
        <v>3.91785562812055e-06</v>
      </c>
      <c r="AG40" t="n">
        <v>6.725260416666667</v>
      </c>
      <c r="AH40" t="n">
        <v>267386.4515976511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9.6785</v>
      </c>
      <c r="E41" t="n">
        <v>10.33</v>
      </c>
      <c r="F41" t="n">
        <v>7.2</v>
      </c>
      <c r="G41" t="n">
        <v>53.98</v>
      </c>
      <c r="H41" t="n">
        <v>0.74</v>
      </c>
      <c r="I41" t="n">
        <v>8</v>
      </c>
      <c r="J41" t="n">
        <v>260.23</v>
      </c>
      <c r="K41" t="n">
        <v>58.47</v>
      </c>
      <c r="L41" t="n">
        <v>10.75</v>
      </c>
      <c r="M41" t="n">
        <v>6</v>
      </c>
      <c r="N41" t="n">
        <v>66</v>
      </c>
      <c r="O41" t="n">
        <v>32328.64</v>
      </c>
      <c r="P41" t="n">
        <v>94.63</v>
      </c>
      <c r="Q41" t="n">
        <v>605.84</v>
      </c>
      <c r="R41" t="n">
        <v>28.46</v>
      </c>
      <c r="S41" t="n">
        <v>21.88</v>
      </c>
      <c r="T41" t="n">
        <v>2266.04</v>
      </c>
      <c r="U41" t="n">
        <v>0.77</v>
      </c>
      <c r="V41" t="n">
        <v>0.86</v>
      </c>
      <c r="W41" t="n">
        <v>1</v>
      </c>
      <c r="X41" t="n">
        <v>0.14</v>
      </c>
      <c r="Y41" t="n">
        <v>1</v>
      </c>
      <c r="Z41" t="n">
        <v>10</v>
      </c>
      <c r="AA41" t="n">
        <v>215.5560243897013</v>
      </c>
      <c r="AB41" t="n">
        <v>294.9332622304906</v>
      </c>
      <c r="AC41" t="n">
        <v>266.7852456247328</v>
      </c>
      <c r="AD41" t="n">
        <v>215556.0243897013</v>
      </c>
      <c r="AE41" t="n">
        <v>294933.2622304906</v>
      </c>
      <c r="AF41" t="n">
        <v>3.915670927701107e-06</v>
      </c>
      <c r="AG41" t="n">
        <v>6.725260416666667</v>
      </c>
      <c r="AH41" t="n">
        <v>266785.2456247328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9.68</v>
      </c>
      <c r="E42" t="n">
        <v>10.33</v>
      </c>
      <c r="F42" t="n">
        <v>7.2</v>
      </c>
      <c r="G42" t="n">
        <v>53.97</v>
      </c>
      <c r="H42" t="n">
        <v>0.75</v>
      </c>
      <c r="I42" t="n">
        <v>8</v>
      </c>
      <c r="J42" t="n">
        <v>260.69</v>
      </c>
      <c r="K42" t="n">
        <v>58.47</v>
      </c>
      <c r="L42" t="n">
        <v>11</v>
      </c>
      <c r="M42" t="n">
        <v>6</v>
      </c>
      <c r="N42" t="n">
        <v>66.20999999999999</v>
      </c>
      <c r="O42" t="n">
        <v>32385.75</v>
      </c>
      <c r="P42" t="n">
        <v>93.33</v>
      </c>
      <c r="Q42" t="n">
        <v>605.84</v>
      </c>
      <c r="R42" t="n">
        <v>28.47</v>
      </c>
      <c r="S42" t="n">
        <v>21.88</v>
      </c>
      <c r="T42" t="n">
        <v>2271.01</v>
      </c>
      <c r="U42" t="n">
        <v>0.77</v>
      </c>
      <c r="V42" t="n">
        <v>0.86</v>
      </c>
      <c r="W42" t="n">
        <v>1</v>
      </c>
      <c r="X42" t="n">
        <v>0.14</v>
      </c>
      <c r="Y42" t="n">
        <v>1</v>
      </c>
      <c r="Z42" t="n">
        <v>10</v>
      </c>
      <c r="AA42" t="n">
        <v>214.8136797702476</v>
      </c>
      <c r="AB42" t="n">
        <v>293.9175535722212</v>
      </c>
      <c r="AC42" t="n">
        <v>265.8664747752524</v>
      </c>
      <c r="AD42" t="n">
        <v>214813.6797702476</v>
      </c>
      <c r="AE42" t="n">
        <v>293917.5535722212</v>
      </c>
      <c r="AF42" t="n">
        <v>3.916277788928731e-06</v>
      </c>
      <c r="AG42" t="n">
        <v>6.725260416666667</v>
      </c>
      <c r="AH42" t="n">
        <v>265866.4747752523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9.7445</v>
      </c>
      <c r="E43" t="n">
        <v>10.26</v>
      </c>
      <c r="F43" t="n">
        <v>7.17</v>
      </c>
      <c r="G43" t="n">
        <v>61.5</v>
      </c>
      <c r="H43" t="n">
        <v>0.77</v>
      </c>
      <c r="I43" t="n">
        <v>7</v>
      </c>
      <c r="J43" t="n">
        <v>261.15</v>
      </c>
      <c r="K43" t="n">
        <v>58.47</v>
      </c>
      <c r="L43" t="n">
        <v>11.25</v>
      </c>
      <c r="M43" t="n">
        <v>5</v>
      </c>
      <c r="N43" t="n">
        <v>66.43000000000001</v>
      </c>
      <c r="O43" t="n">
        <v>32442.95</v>
      </c>
      <c r="P43" t="n">
        <v>92.70999999999999</v>
      </c>
      <c r="Q43" t="n">
        <v>605.84</v>
      </c>
      <c r="R43" t="n">
        <v>27.69</v>
      </c>
      <c r="S43" t="n">
        <v>21.88</v>
      </c>
      <c r="T43" t="n">
        <v>1887.35</v>
      </c>
      <c r="U43" t="n">
        <v>0.79</v>
      </c>
      <c r="V43" t="n">
        <v>0.86</v>
      </c>
      <c r="W43" t="n">
        <v>1</v>
      </c>
      <c r="X43" t="n">
        <v>0.12</v>
      </c>
      <c r="Y43" t="n">
        <v>1</v>
      </c>
      <c r="Z43" t="n">
        <v>10</v>
      </c>
      <c r="AA43" t="n">
        <v>213.893975058484</v>
      </c>
      <c r="AB43" t="n">
        <v>292.6591730110786</v>
      </c>
      <c r="AC43" t="n">
        <v>264.7281922887166</v>
      </c>
      <c r="AD43" t="n">
        <v>213893.975058484</v>
      </c>
      <c r="AE43" t="n">
        <v>292659.1730110786</v>
      </c>
      <c r="AF43" t="n">
        <v>3.942372821716531e-06</v>
      </c>
      <c r="AG43" t="n">
        <v>6.6796875</v>
      </c>
      <c r="AH43" t="n">
        <v>264728.1922887166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9.7387</v>
      </c>
      <c r="E44" t="n">
        <v>10.27</v>
      </c>
      <c r="F44" t="n">
        <v>7.18</v>
      </c>
      <c r="G44" t="n">
        <v>61.55</v>
      </c>
      <c r="H44" t="n">
        <v>0.78</v>
      </c>
      <c r="I44" t="n">
        <v>7</v>
      </c>
      <c r="J44" t="n">
        <v>261.62</v>
      </c>
      <c r="K44" t="n">
        <v>58.47</v>
      </c>
      <c r="L44" t="n">
        <v>11.5</v>
      </c>
      <c r="M44" t="n">
        <v>5</v>
      </c>
      <c r="N44" t="n">
        <v>66.64</v>
      </c>
      <c r="O44" t="n">
        <v>32500.22</v>
      </c>
      <c r="P44" t="n">
        <v>93.13</v>
      </c>
      <c r="Q44" t="n">
        <v>605.84</v>
      </c>
      <c r="R44" t="n">
        <v>28.02</v>
      </c>
      <c r="S44" t="n">
        <v>21.88</v>
      </c>
      <c r="T44" t="n">
        <v>2051.13</v>
      </c>
      <c r="U44" t="n">
        <v>0.78</v>
      </c>
      <c r="V44" t="n">
        <v>0.86</v>
      </c>
      <c r="W44" t="n">
        <v>1</v>
      </c>
      <c r="X44" t="n">
        <v>0.12</v>
      </c>
      <c r="Y44" t="n">
        <v>1</v>
      </c>
      <c r="Z44" t="n">
        <v>10</v>
      </c>
      <c r="AA44" t="n">
        <v>214.2009118004608</v>
      </c>
      <c r="AB44" t="n">
        <v>293.0791374025445</v>
      </c>
      <c r="AC44" t="n">
        <v>265.1080758680848</v>
      </c>
      <c r="AD44" t="n">
        <v>214200.9118004608</v>
      </c>
      <c r="AE44" t="n">
        <v>293079.1374025445</v>
      </c>
      <c r="AF44" t="n">
        <v>3.940026291636387e-06</v>
      </c>
      <c r="AG44" t="n">
        <v>6.686197916666667</v>
      </c>
      <c r="AH44" t="n">
        <v>265108.0758680848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9.7326</v>
      </c>
      <c r="E45" t="n">
        <v>10.27</v>
      </c>
      <c r="F45" t="n">
        <v>7.19</v>
      </c>
      <c r="G45" t="n">
        <v>61.6</v>
      </c>
      <c r="H45" t="n">
        <v>0.8</v>
      </c>
      <c r="I45" t="n">
        <v>7</v>
      </c>
      <c r="J45" t="n">
        <v>262.08</v>
      </c>
      <c r="K45" t="n">
        <v>58.47</v>
      </c>
      <c r="L45" t="n">
        <v>11.75</v>
      </c>
      <c r="M45" t="n">
        <v>5</v>
      </c>
      <c r="N45" t="n">
        <v>66.86</v>
      </c>
      <c r="O45" t="n">
        <v>32557.58</v>
      </c>
      <c r="P45" t="n">
        <v>93.55</v>
      </c>
      <c r="Q45" t="n">
        <v>605.84</v>
      </c>
      <c r="R45" t="n">
        <v>28.22</v>
      </c>
      <c r="S45" t="n">
        <v>21.88</v>
      </c>
      <c r="T45" t="n">
        <v>2152.76</v>
      </c>
      <c r="U45" t="n">
        <v>0.78</v>
      </c>
      <c r="V45" t="n">
        <v>0.86</v>
      </c>
      <c r="W45" t="n">
        <v>1</v>
      </c>
      <c r="X45" t="n">
        <v>0.13</v>
      </c>
      <c r="Y45" t="n">
        <v>1</v>
      </c>
      <c r="Z45" t="n">
        <v>10</v>
      </c>
      <c r="AA45" t="n">
        <v>214.5104702436589</v>
      </c>
      <c r="AB45" t="n">
        <v>293.5026889212826</v>
      </c>
      <c r="AC45" t="n">
        <v>265.4912042243329</v>
      </c>
      <c r="AD45" t="n">
        <v>214510.4702436589</v>
      </c>
      <c r="AE45" t="n">
        <v>293502.6889212826</v>
      </c>
      <c r="AF45" t="n">
        <v>3.937558389310719e-06</v>
      </c>
      <c r="AG45" t="n">
        <v>6.686197916666667</v>
      </c>
      <c r="AH45" t="n">
        <v>265491.2042243329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9.7476</v>
      </c>
      <c r="E46" t="n">
        <v>10.26</v>
      </c>
      <c r="F46" t="n">
        <v>7.17</v>
      </c>
      <c r="G46" t="n">
        <v>61.47</v>
      </c>
      <c r="H46" t="n">
        <v>0.8100000000000001</v>
      </c>
      <c r="I46" t="n">
        <v>7</v>
      </c>
      <c r="J46" t="n">
        <v>262.55</v>
      </c>
      <c r="K46" t="n">
        <v>58.47</v>
      </c>
      <c r="L46" t="n">
        <v>12</v>
      </c>
      <c r="M46" t="n">
        <v>4</v>
      </c>
      <c r="N46" t="n">
        <v>67.06999999999999</v>
      </c>
      <c r="O46" t="n">
        <v>32615.02</v>
      </c>
      <c r="P46" t="n">
        <v>92.81999999999999</v>
      </c>
      <c r="Q46" t="n">
        <v>605.84</v>
      </c>
      <c r="R46" t="n">
        <v>27.69</v>
      </c>
      <c r="S46" t="n">
        <v>21.88</v>
      </c>
      <c r="T46" t="n">
        <v>1888.29</v>
      </c>
      <c r="U46" t="n">
        <v>0.79</v>
      </c>
      <c r="V46" t="n">
        <v>0.86</v>
      </c>
      <c r="W46" t="n">
        <v>1</v>
      </c>
      <c r="X46" t="n">
        <v>0.11</v>
      </c>
      <c r="Y46" t="n">
        <v>1</v>
      </c>
      <c r="Z46" t="n">
        <v>10</v>
      </c>
      <c r="AA46" t="n">
        <v>213.932307049758</v>
      </c>
      <c r="AB46" t="n">
        <v>292.7116205326278</v>
      </c>
      <c r="AC46" t="n">
        <v>264.7756342924196</v>
      </c>
      <c r="AD46" t="n">
        <v>213932.307049758</v>
      </c>
      <c r="AE46" t="n">
        <v>292711.6205326277</v>
      </c>
      <c r="AF46" t="n">
        <v>3.943627001586952e-06</v>
      </c>
      <c r="AG46" t="n">
        <v>6.6796875</v>
      </c>
      <c r="AH46" t="n">
        <v>264775.6342924196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9.7453</v>
      </c>
      <c r="E47" t="n">
        <v>10.26</v>
      </c>
      <c r="F47" t="n">
        <v>7.17</v>
      </c>
      <c r="G47" t="n">
        <v>61.49</v>
      </c>
      <c r="H47" t="n">
        <v>0.83</v>
      </c>
      <c r="I47" t="n">
        <v>7</v>
      </c>
      <c r="J47" t="n">
        <v>263.01</v>
      </c>
      <c r="K47" t="n">
        <v>58.47</v>
      </c>
      <c r="L47" t="n">
        <v>12.25</v>
      </c>
      <c r="M47" t="n">
        <v>3</v>
      </c>
      <c r="N47" t="n">
        <v>67.29000000000001</v>
      </c>
      <c r="O47" t="n">
        <v>32672.53</v>
      </c>
      <c r="P47" t="n">
        <v>91.84</v>
      </c>
      <c r="Q47" t="n">
        <v>605.84</v>
      </c>
      <c r="R47" t="n">
        <v>27.74</v>
      </c>
      <c r="S47" t="n">
        <v>21.88</v>
      </c>
      <c r="T47" t="n">
        <v>1914.16</v>
      </c>
      <c r="U47" t="n">
        <v>0.79</v>
      </c>
      <c r="V47" t="n">
        <v>0.86</v>
      </c>
      <c r="W47" t="n">
        <v>1</v>
      </c>
      <c r="X47" t="n">
        <v>0.12</v>
      </c>
      <c r="Y47" t="n">
        <v>1</v>
      </c>
      <c r="Z47" t="n">
        <v>10</v>
      </c>
      <c r="AA47" t="n">
        <v>213.4021932905825</v>
      </c>
      <c r="AB47" t="n">
        <v>291.9862955003557</v>
      </c>
      <c r="AC47" t="n">
        <v>264.1195332632273</v>
      </c>
      <c r="AD47" t="n">
        <v>213402.1932905825</v>
      </c>
      <c r="AE47" t="n">
        <v>291986.2955003557</v>
      </c>
      <c r="AF47" t="n">
        <v>3.94269648103793e-06</v>
      </c>
      <c r="AG47" t="n">
        <v>6.6796875</v>
      </c>
      <c r="AH47" t="n">
        <v>264119.5332632273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9.738899999999999</v>
      </c>
      <c r="E48" t="n">
        <v>10.27</v>
      </c>
      <c r="F48" t="n">
        <v>7.18</v>
      </c>
      <c r="G48" t="n">
        <v>61.55</v>
      </c>
      <c r="H48" t="n">
        <v>0.84</v>
      </c>
      <c r="I48" t="n">
        <v>7</v>
      </c>
      <c r="J48" t="n">
        <v>263.48</v>
      </c>
      <c r="K48" t="n">
        <v>58.47</v>
      </c>
      <c r="L48" t="n">
        <v>12.5</v>
      </c>
      <c r="M48" t="n">
        <v>3</v>
      </c>
      <c r="N48" t="n">
        <v>67.51000000000001</v>
      </c>
      <c r="O48" t="n">
        <v>32730.13</v>
      </c>
      <c r="P48" t="n">
        <v>91.64</v>
      </c>
      <c r="Q48" t="n">
        <v>605.85</v>
      </c>
      <c r="R48" t="n">
        <v>28.04</v>
      </c>
      <c r="S48" t="n">
        <v>21.88</v>
      </c>
      <c r="T48" t="n">
        <v>2063.42</v>
      </c>
      <c r="U48" t="n">
        <v>0.78</v>
      </c>
      <c r="V48" t="n">
        <v>0.86</v>
      </c>
      <c r="W48" t="n">
        <v>1</v>
      </c>
      <c r="X48" t="n">
        <v>0.12</v>
      </c>
      <c r="Y48" t="n">
        <v>1</v>
      </c>
      <c r="Z48" t="n">
        <v>10</v>
      </c>
      <c r="AA48" t="n">
        <v>213.3668243902312</v>
      </c>
      <c r="AB48" t="n">
        <v>291.9379022105293</v>
      </c>
      <c r="AC48" t="n">
        <v>264.0757585610616</v>
      </c>
      <c r="AD48" t="n">
        <v>213366.8243902312</v>
      </c>
      <c r="AE48" t="n">
        <v>291937.9022105293</v>
      </c>
      <c r="AF48" t="n">
        <v>3.940107206466736e-06</v>
      </c>
      <c r="AG48" t="n">
        <v>6.686197916666667</v>
      </c>
      <c r="AH48" t="n">
        <v>264075.7585610616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9.7363</v>
      </c>
      <c r="E49" t="n">
        <v>10.27</v>
      </c>
      <c r="F49" t="n">
        <v>7.18</v>
      </c>
      <c r="G49" t="n">
        <v>61.57</v>
      </c>
      <c r="H49" t="n">
        <v>0.86</v>
      </c>
      <c r="I49" t="n">
        <v>7</v>
      </c>
      <c r="J49" t="n">
        <v>263.95</v>
      </c>
      <c r="K49" t="n">
        <v>58.47</v>
      </c>
      <c r="L49" t="n">
        <v>12.75</v>
      </c>
      <c r="M49" t="n">
        <v>3</v>
      </c>
      <c r="N49" t="n">
        <v>67.72</v>
      </c>
      <c r="O49" t="n">
        <v>32787.82</v>
      </c>
      <c r="P49" t="n">
        <v>91.25</v>
      </c>
      <c r="Q49" t="n">
        <v>605.84</v>
      </c>
      <c r="R49" t="n">
        <v>28.07</v>
      </c>
      <c r="S49" t="n">
        <v>21.88</v>
      </c>
      <c r="T49" t="n">
        <v>2075.27</v>
      </c>
      <c r="U49" t="n">
        <v>0.78</v>
      </c>
      <c r="V49" t="n">
        <v>0.86</v>
      </c>
      <c r="W49" t="n">
        <v>1</v>
      </c>
      <c r="X49" t="n">
        <v>0.13</v>
      </c>
      <c r="Y49" t="n">
        <v>1</v>
      </c>
      <c r="Z49" t="n">
        <v>10</v>
      </c>
      <c r="AA49" t="n">
        <v>213.1680785137636</v>
      </c>
      <c r="AB49" t="n">
        <v>291.6659693342972</v>
      </c>
      <c r="AC49" t="n">
        <v>263.8297785768768</v>
      </c>
      <c r="AD49" t="n">
        <v>213168.0785137636</v>
      </c>
      <c r="AE49" t="n">
        <v>291665.9693342972</v>
      </c>
      <c r="AF49" t="n">
        <v>3.93905531367219e-06</v>
      </c>
      <c r="AG49" t="n">
        <v>6.686197916666667</v>
      </c>
      <c r="AH49" t="n">
        <v>263829.7785768768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9.741099999999999</v>
      </c>
      <c r="E50" t="n">
        <v>10.27</v>
      </c>
      <c r="F50" t="n">
        <v>7.18</v>
      </c>
      <c r="G50" t="n">
        <v>61.53</v>
      </c>
      <c r="H50" t="n">
        <v>0.87</v>
      </c>
      <c r="I50" t="n">
        <v>7</v>
      </c>
      <c r="J50" t="n">
        <v>264.42</v>
      </c>
      <c r="K50" t="n">
        <v>58.47</v>
      </c>
      <c r="L50" t="n">
        <v>13</v>
      </c>
      <c r="M50" t="n">
        <v>3</v>
      </c>
      <c r="N50" t="n">
        <v>67.94</v>
      </c>
      <c r="O50" t="n">
        <v>32845.58</v>
      </c>
      <c r="P50" t="n">
        <v>90.54000000000001</v>
      </c>
      <c r="Q50" t="n">
        <v>605.88</v>
      </c>
      <c r="R50" t="n">
        <v>27.81</v>
      </c>
      <c r="S50" t="n">
        <v>21.88</v>
      </c>
      <c r="T50" t="n">
        <v>1948.86</v>
      </c>
      <c r="U50" t="n">
        <v>0.79</v>
      </c>
      <c r="V50" t="n">
        <v>0.86</v>
      </c>
      <c r="W50" t="n">
        <v>1</v>
      </c>
      <c r="X50" t="n">
        <v>0.12</v>
      </c>
      <c r="Y50" t="n">
        <v>1</v>
      </c>
      <c r="Z50" t="n">
        <v>10</v>
      </c>
      <c r="AA50" t="n">
        <v>212.7360279510975</v>
      </c>
      <c r="AB50" t="n">
        <v>291.0748186937321</v>
      </c>
      <c r="AC50" t="n">
        <v>263.2950465237619</v>
      </c>
      <c r="AD50" t="n">
        <v>212736.0279510975</v>
      </c>
      <c r="AE50" t="n">
        <v>291074.8186937321</v>
      </c>
      <c r="AF50" t="n">
        <v>3.940997269600584e-06</v>
      </c>
      <c r="AG50" t="n">
        <v>6.686197916666667</v>
      </c>
      <c r="AH50" t="n">
        <v>263295.0465237619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9.813499999999999</v>
      </c>
      <c r="E51" t="n">
        <v>10.19</v>
      </c>
      <c r="F51" t="n">
        <v>7.15</v>
      </c>
      <c r="G51" t="n">
        <v>71.5</v>
      </c>
      <c r="H51" t="n">
        <v>0.89</v>
      </c>
      <c r="I51" t="n">
        <v>6</v>
      </c>
      <c r="J51" t="n">
        <v>264.89</v>
      </c>
      <c r="K51" t="n">
        <v>58.47</v>
      </c>
      <c r="L51" t="n">
        <v>13.25</v>
      </c>
      <c r="M51" t="n">
        <v>2</v>
      </c>
      <c r="N51" t="n">
        <v>68.16</v>
      </c>
      <c r="O51" t="n">
        <v>32903.43</v>
      </c>
      <c r="P51" t="n">
        <v>89.47</v>
      </c>
      <c r="Q51" t="n">
        <v>605.84</v>
      </c>
      <c r="R51" t="n">
        <v>27.03</v>
      </c>
      <c r="S51" t="n">
        <v>21.88</v>
      </c>
      <c r="T51" t="n">
        <v>1563.01</v>
      </c>
      <c r="U51" t="n">
        <v>0.8100000000000001</v>
      </c>
      <c r="V51" t="n">
        <v>0.87</v>
      </c>
      <c r="W51" t="n">
        <v>1</v>
      </c>
      <c r="X51" t="n">
        <v>0.09</v>
      </c>
      <c r="Y51" t="n">
        <v>1</v>
      </c>
      <c r="Z51" t="n">
        <v>10</v>
      </c>
      <c r="AA51" t="n">
        <v>211.5294146555848</v>
      </c>
      <c r="AB51" t="n">
        <v>289.4238771507909</v>
      </c>
      <c r="AC51" t="n">
        <v>261.8016685245674</v>
      </c>
      <c r="AD51" t="n">
        <v>211529.4146555848</v>
      </c>
      <c r="AE51" t="n">
        <v>289423.8771507909</v>
      </c>
      <c r="AF51" t="n">
        <v>3.9702884381872e-06</v>
      </c>
      <c r="AG51" t="n">
        <v>6.634114583333333</v>
      </c>
      <c r="AH51" t="n">
        <v>261801.6685245674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9.8058</v>
      </c>
      <c r="E52" t="n">
        <v>10.2</v>
      </c>
      <c r="F52" t="n">
        <v>7.16</v>
      </c>
      <c r="G52" t="n">
        <v>71.58</v>
      </c>
      <c r="H52" t="n">
        <v>0.91</v>
      </c>
      <c r="I52" t="n">
        <v>6</v>
      </c>
      <c r="J52" t="n">
        <v>265.36</v>
      </c>
      <c r="K52" t="n">
        <v>58.47</v>
      </c>
      <c r="L52" t="n">
        <v>13.5</v>
      </c>
      <c r="M52" t="n">
        <v>1</v>
      </c>
      <c r="N52" t="n">
        <v>68.38</v>
      </c>
      <c r="O52" t="n">
        <v>32961.36</v>
      </c>
      <c r="P52" t="n">
        <v>89.70999999999999</v>
      </c>
      <c r="Q52" t="n">
        <v>605.84</v>
      </c>
      <c r="R52" t="n">
        <v>27.16</v>
      </c>
      <c r="S52" t="n">
        <v>21.88</v>
      </c>
      <c r="T52" t="n">
        <v>1626.75</v>
      </c>
      <c r="U52" t="n">
        <v>0.8100000000000001</v>
      </c>
      <c r="V52" t="n">
        <v>0.86</v>
      </c>
      <c r="W52" t="n">
        <v>1</v>
      </c>
      <c r="X52" t="n">
        <v>0.1</v>
      </c>
      <c r="Y52" t="n">
        <v>1</v>
      </c>
      <c r="Z52" t="n">
        <v>10</v>
      </c>
      <c r="AA52" t="n">
        <v>211.7465606663073</v>
      </c>
      <c r="AB52" t="n">
        <v>289.7209859024671</v>
      </c>
      <c r="AC52" t="n">
        <v>262.0704216339785</v>
      </c>
      <c r="AD52" t="n">
        <v>211746.5606663073</v>
      </c>
      <c r="AE52" t="n">
        <v>289720.9859024672</v>
      </c>
      <c r="AF52" t="n">
        <v>3.967173217218733e-06</v>
      </c>
      <c r="AG52" t="n">
        <v>6.640625</v>
      </c>
      <c r="AH52" t="n">
        <v>262070.4216339785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9.801299999999999</v>
      </c>
      <c r="E53" t="n">
        <v>10.2</v>
      </c>
      <c r="F53" t="n">
        <v>7.16</v>
      </c>
      <c r="G53" t="n">
        <v>71.62</v>
      </c>
      <c r="H53" t="n">
        <v>0.92</v>
      </c>
      <c r="I53" t="n">
        <v>6</v>
      </c>
      <c r="J53" t="n">
        <v>265.83</v>
      </c>
      <c r="K53" t="n">
        <v>58.47</v>
      </c>
      <c r="L53" t="n">
        <v>13.75</v>
      </c>
      <c r="M53" t="n">
        <v>0</v>
      </c>
      <c r="N53" t="n">
        <v>68.59999999999999</v>
      </c>
      <c r="O53" t="n">
        <v>33019.37</v>
      </c>
      <c r="P53" t="n">
        <v>89.92</v>
      </c>
      <c r="Q53" t="n">
        <v>605.88</v>
      </c>
      <c r="R53" t="n">
        <v>27.17</v>
      </c>
      <c r="S53" t="n">
        <v>21.88</v>
      </c>
      <c r="T53" t="n">
        <v>1631.2</v>
      </c>
      <c r="U53" t="n">
        <v>0.8100000000000001</v>
      </c>
      <c r="V53" t="n">
        <v>0.86</v>
      </c>
      <c r="W53" t="n">
        <v>1.01</v>
      </c>
      <c r="X53" t="n">
        <v>0.1</v>
      </c>
      <c r="Y53" t="n">
        <v>1</v>
      </c>
      <c r="Z53" t="n">
        <v>10</v>
      </c>
      <c r="AA53" t="n">
        <v>211.8954917315848</v>
      </c>
      <c r="AB53" t="n">
        <v>289.9247599563546</v>
      </c>
      <c r="AC53" t="n">
        <v>262.2547477781618</v>
      </c>
      <c r="AD53" t="n">
        <v>211895.4917315848</v>
      </c>
      <c r="AE53" t="n">
        <v>289924.7599563546</v>
      </c>
      <c r="AF53" t="n">
        <v>3.965352633535864e-06</v>
      </c>
      <c r="AG53" t="n">
        <v>6.640625</v>
      </c>
      <c r="AH53" t="n">
        <v>262254.7477781618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9.785500000000001</v>
      </c>
      <c r="E2" t="n">
        <v>10.22</v>
      </c>
      <c r="F2" t="n">
        <v>7.8</v>
      </c>
      <c r="G2" t="n">
        <v>12.65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35</v>
      </c>
      <c r="N2" t="n">
        <v>8.25</v>
      </c>
      <c r="O2" t="n">
        <v>9054.6</v>
      </c>
      <c r="P2" t="n">
        <v>49.8</v>
      </c>
      <c r="Q2" t="n">
        <v>605.89</v>
      </c>
      <c r="R2" t="n">
        <v>47.04</v>
      </c>
      <c r="S2" t="n">
        <v>21.88</v>
      </c>
      <c r="T2" t="n">
        <v>11412.78</v>
      </c>
      <c r="U2" t="n">
        <v>0.47</v>
      </c>
      <c r="V2" t="n">
        <v>0.79</v>
      </c>
      <c r="W2" t="n">
        <v>1.06</v>
      </c>
      <c r="X2" t="n">
        <v>0.74</v>
      </c>
      <c r="Y2" t="n">
        <v>1</v>
      </c>
      <c r="Z2" t="n">
        <v>10</v>
      </c>
      <c r="AA2" t="n">
        <v>155.2557935780553</v>
      </c>
      <c r="AB2" t="n">
        <v>212.427826175606</v>
      </c>
      <c r="AC2" t="n">
        <v>192.1540125897934</v>
      </c>
      <c r="AD2" t="n">
        <v>155255.7935780553</v>
      </c>
      <c r="AE2" t="n">
        <v>212427.826175606</v>
      </c>
      <c r="AF2" t="n">
        <v>5.834547624601371e-06</v>
      </c>
      <c r="AG2" t="n">
        <v>6.653645833333333</v>
      </c>
      <c r="AH2" t="n">
        <v>192154.0125897934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10.1306</v>
      </c>
      <c r="E3" t="n">
        <v>9.869999999999999</v>
      </c>
      <c r="F3" t="n">
        <v>7.59</v>
      </c>
      <c r="G3" t="n">
        <v>16.27</v>
      </c>
      <c r="H3" t="n">
        <v>0.3</v>
      </c>
      <c r="I3" t="n">
        <v>28</v>
      </c>
      <c r="J3" t="n">
        <v>71.81</v>
      </c>
      <c r="K3" t="n">
        <v>32.27</v>
      </c>
      <c r="L3" t="n">
        <v>1.25</v>
      </c>
      <c r="M3" t="n">
        <v>26</v>
      </c>
      <c r="N3" t="n">
        <v>8.289999999999999</v>
      </c>
      <c r="O3" t="n">
        <v>9090.98</v>
      </c>
      <c r="P3" t="n">
        <v>46.19</v>
      </c>
      <c r="Q3" t="n">
        <v>605.9299999999999</v>
      </c>
      <c r="R3" t="n">
        <v>40.85</v>
      </c>
      <c r="S3" t="n">
        <v>21.88</v>
      </c>
      <c r="T3" t="n">
        <v>8363.629999999999</v>
      </c>
      <c r="U3" t="n">
        <v>0.54</v>
      </c>
      <c r="V3" t="n">
        <v>0.8100000000000001</v>
      </c>
      <c r="W3" t="n">
        <v>1.03</v>
      </c>
      <c r="X3" t="n">
        <v>0.53</v>
      </c>
      <c r="Y3" t="n">
        <v>1</v>
      </c>
      <c r="Z3" t="n">
        <v>10</v>
      </c>
      <c r="AA3" t="n">
        <v>141.3468313396553</v>
      </c>
      <c r="AB3" t="n">
        <v>193.3969704209299</v>
      </c>
      <c r="AC3" t="n">
        <v>174.9394349983638</v>
      </c>
      <c r="AD3" t="n">
        <v>141346.8313396553</v>
      </c>
      <c r="AE3" t="n">
        <v>193396.9704209299</v>
      </c>
      <c r="AF3" t="n">
        <v>6.040311498215383e-06</v>
      </c>
      <c r="AG3" t="n">
        <v>6.42578125</v>
      </c>
      <c r="AH3" t="n">
        <v>174939.4349983638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10.2981</v>
      </c>
      <c r="E4" t="n">
        <v>9.710000000000001</v>
      </c>
      <c r="F4" t="n">
        <v>7.51</v>
      </c>
      <c r="G4" t="n">
        <v>19.59</v>
      </c>
      <c r="H4" t="n">
        <v>0.36</v>
      </c>
      <c r="I4" t="n">
        <v>23</v>
      </c>
      <c r="J4" t="n">
        <v>72.11</v>
      </c>
      <c r="K4" t="n">
        <v>32.27</v>
      </c>
      <c r="L4" t="n">
        <v>1.5</v>
      </c>
      <c r="M4" t="n">
        <v>11</v>
      </c>
      <c r="N4" t="n">
        <v>8.34</v>
      </c>
      <c r="O4" t="n">
        <v>9127.379999999999</v>
      </c>
      <c r="P4" t="n">
        <v>43.89</v>
      </c>
      <c r="Q4" t="n">
        <v>605.9299999999999</v>
      </c>
      <c r="R4" t="n">
        <v>37.85</v>
      </c>
      <c r="S4" t="n">
        <v>21.88</v>
      </c>
      <c r="T4" t="n">
        <v>6885.64</v>
      </c>
      <c r="U4" t="n">
        <v>0.58</v>
      </c>
      <c r="V4" t="n">
        <v>0.82</v>
      </c>
      <c r="W4" t="n">
        <v>1.04</v>
      </c>
      <c r="X4" t="n">
        <v>0.45</v>
      </c>
      <c r="Y4" t="n">
        <v>1</v>
      </c>
      <c r="Z4" t="n">
        <v>10</v>
      </c>
      <c r="AA4" t="n">
        <v>139.4106925905596</v>
      </c>
      <c r="AB4" t="n">
        <v>190.7478599680052</v>
      </c>
      <c r="AC4" t="n">
        <v>172.5431519290155</v>
      </c>
      <c r="AD4" t="n">
        <v>139410.6925905596</v>
      </c>
      <c r="AE4" t="n">
        <v>190747.8599680052</v>
      </c>
      <c r="AF4" t="n">
        <v>6.140182401809552e-06</v>
      </c>
      <c r="AG4" t="n">
        <v>6.321614583333333</v>
      </c>
      <c r="AH4" t="n">
        <v>172543.1519290155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10.314</v>
      </c>
      <c r="E5" t="n">
        <v>9.699999999999999</v>
      </c>
      <c r="F5" t="n">
        <v>7.51</v>
      </c>
      <c r="G5" t="n">
        <v>20.48</v>
      </c>
      <c r="H5" t="n">
        <v>0.42</v>
      </c>
      <c r="I5" t="n">
        <v>22</v>
      </c>
      <c r="J5" t="n">
        <v>72.40000000000001</v>
      </c>
      <c r="K5" t="n">
        <v>32.27</v>
      </c>
      <c r="L5" t="n">
        <v>1.75</v>
      </c>
      <c r="M5" t="n">
        <v>1</v>
      </c>
      <c r="N5" t="n">
        <v>8.380000000000001</v>
      </c>
      <c r="O5" t="n">
        <v>9163.799999999999</v>
      </c>
      <c r="P5" t="n">
        <v>43.18</v>
      </c>
      <c r="Q5" t="n">
        <v>605.88</v>
      </c>
      <c r="R5" t="n">
        <v>37.39</v>
      </c>
      <c r="S5" t="n">
        <v>21.88</v>
      </c>
      <c r="T5" t="n">
        <v>6663.78</v>
      </c>
      <c r="U5" t="n">
        <v>0.59</v>
      </c>
      <c r="V5" t="n">
        <v>0.82</v>
      </c>
      <c r="W5" t="n">
        <v>1.05</v>
      </c>
      <c r="X5" t="n">
        <v>0.45</v>
      </c>
      <c r="Y5" t="n">
        <v>1</v>
      </c>
      <c r="Z5" t="n">
        <v>10</v>
      </c>
      <c r="AA5" t="n">
        <v>138.9824540748089</v>
      </c>
      <c r="AB5" t="n">
        <v>190.1619251382055</v>
      </c>
      <c r="AC5" t="n">
        <v>172.013137897007</v>
      </c>
      <c r="AD5" t="n">
        <v>138982.4540748089</v>
      </c>
      <c r="AE5" t="n">
        <v>190161.9251382055</v>
      </c>
      <c r="AF5" t="n">
        <v>6.149662684598491e-06</v>
      </c>
      <c r="AG5" t="n">
        <v>6.315104166666667</v>
      </c>
      <c r="AH5" t="n">
        <v>172013.137897007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10.3164</v>
      </c>
      <c r="E6" t="n">
        <v>9.69</v>
      </c>
      <c r="F6" t="n">
        <v>7.51</v>
      </c>
      <c r="G6" t="n">
        <v>20.47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0</v>
      </c>
      <c r="N6" t="n">
        <v>8.43</v>
      </c>
      <c r="O6" t="n">
        <v>9200.25</v>
      </c>
      <c r="P6" t="n">
        <v>43.32</v>
      </c>
      <c r="Q6" t="n">
        <v>605.84</v>
      </c>
      <c r="R6" t="n">
        <v>37.31</v>
      </c>
      <c r="S6" t="n">
        <v>21.88</v>
      </c>
      <c r="T6" t="n">
        <v>6620.2</v>
      </c>
      <c r="U6" t="n">
        <v>0.59</v>
      </c>
      <c r="V6" t="n">
        <v>0.82</v>
      </c>
      <c r="W6" t="n">
        <v>1.05</v>
      </c>
      <c r="X6" t="n">
        <v>0.45</v>
      </c>
      <c r="Y6" t="n">
        <v>1</v>
      </c>
      <c r="Z6" t="n">
        <v>10</v>
      </c>
      <c r="AA6" t="n">
        <v>139.0483124164176</v>
      </c>
      <c r="AB6" t="n">
        <v>190.2520354266595</v>
      </c>
      <c r="AC6" t="n">
        <v>172.0946481860016</v>
      </c>
      <c r="AD6" t="n">
        <v>139048.3124164176</v>
      </c>
      <c r="AE6" t="n">
        <v>190252.0354266595</v>
      </c>
      <c r="AF6" t="n">
        <v>6.15109367067984e-06</v>
      </c>
      <c r="AG6" t="n">
        <v>6.30859375</v>
      </c>
      <c r="AH6" t="n">
        <v>172094.6481860016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9.9086</v>
      </c>
      <c r="E2" t="n">
        <v>10.09</v>
      </c>
      <c r="F2" t="n">
        <v>7.93</v>
      </c>
      <c r="G2" t="n">
        <v>11.32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31.09</v>
      </c>
      <c r="Q2" t="n">
        <v>605.84</v>
      </c>
      <c r="R2" t="n">
        <v>49.7</v>
      </c>
      <c r="S2" t="n">
        <v>21.88</v>
      </c>
      <c r="T2" t="n">
        <v>12717.76</v>
      </c>
      <c r="U2" t="n">
        <v>0.44</v>
      </c>
      <c r="V2" t="n">
        <v>0.78</v>
      </c>
      <c r="W2" t="n">
        <v>1.11</v>
      </c>
      <c r="X2" t="n">
        <v>0.87</v>
      </c>
      <c r="Y2" t="n">
        <v>1</v>
      </c>
      <c r="Z2" t="n">
        <v>10</v>
      </c>
      <c r="AA2" t="n">
        <v>123.9598071063412</v>
      </c>
      <c r="AB2" t="n">
        <v>169.6072768035487</v>
      </c>
      <c r="AC2" t="n">
        <v>153.4201963507732</v>
      </c>
      <c r="AD2" t="n">
        <v>123959.8071063412</v>
      </c>
      <c r="AE2" t="n">
        <v>169607.2768035487</v>
      </c>
      <c r="AF2" t="n">
        <v>6.938043058166176e-06</v>
      </c>
      <c r="AG2" t="n">
        <v>6.569010416666667</v>
      </c>
      <c r="AH2" t="n">
        <v>153420.1963507732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7.9245</v>
      </c>
      <c r="E2" t="n">
        <v>12.62</v>
      </c>
      <c r="F2" t="n">
        <v>8.43</v>
      </c>
      <c r="G2" t="n">
        <v>7.44</v>
      </c>
      <c r="H2" t="n">
        <v>0.12</v>
      </c>
      <c r="I2" t="n">
        <v>68</v>
      </c>
      <c r="J2" t="n">
        <v>141.81</v>
      </c>
      <c r="K2" t="n">
        <v>47.83</v>
      </c>
      <c r="L2" t="n">
        <v>1</v>
      </c>
      <c r="M2" t="n">
        <v>66</v>
      </c>
      <c r="N2" t="n">
        <v>22.98</v>
      </c>
      <c r="O2" t="n">
        <v>17723.39</v>
      </c>
      <c r="P2" t="n">
        <v>93.45</v>
      </c>
      <c r="Q2" t="n">
        <v>606.0700000000001</v>
      </c>
      <c r="R2" t="n">
        <v>66.59</v>
      </c>
      <c r="S2" t="n">
        <v>21.88</v>
      </c>
      <c r="T2" t="n">
        <v>21033.29</v>
      </c>
      <c r="U2" t="n">
        <v>0.33</v>
      </c>
      <c r="V2" t="n">
        <v>0.73</v>
      </c>
      <c r="W2" t="n">
        <v>1.11</v>
      </c>
      <c r="X2" t="n">
        <v>1.37</v>
      </c>
      <c r="Y2" t="n">
        <v>1</v>
      </c>
      <c r="Z2" t="n">
        <v>10</v>
      </c>
      <c r="AA2" t="n">
        <v>239.9160942799315</v>
      </c>
      <c r="AB2" t="n">
        <v>328.2637845447224</v>
      </c>
      <c r="AC2" t="n">
        <v>296.9347496689869</v>
      </c>
      <c r="AD2" t="n">
        <v>239916.0942799315</v>
      </c>
      <c r="AE2" t="n">
        <v>328263.7845447224</v>
      </c>
      <c r="AF2" t="n">
        <v>3.785961603141757e-06</v>
      </c>
      <c r="AG2" t="n">
        <v>8.216145833333334</v>
      </c>
      <c r="AH2" t="n">
        <v>296934.7496689869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8.4596</v>
      </c>
      <c r="E3" t="n">
        <v>11.82</v>
      </c>
      <c r="F3" t="n">
        <v>8.09</v>
      </c>
      <c r="G3" t="n">
        <v>9.33</v>
      </c>
      <c r="H3" t="n">
        <v>0.16</v>
      </c>
      <c r="I3" t="n">
        <v>52</v>
      </c>
      <c r="J3" t="n">
        <v>142.15</v>
      </c>
      <c r="K3" t="n">
        <v>47.83</v>
      </c>
      <c r="L3" t="n">
        <v>1.25</v>
      </c>
      <c r="M3" t="n">
        <v>50</v>
      </c>
      <c r="N3" t="n">
        <v>23.07</v>
      </c>
      <c r="O3" t="n">
        <v>17765.46</v>
      </c>
      <c r="P3" t="n">
        <v>88.76000000000001</v>
      </c>
      <c r="Q3" t="n">
        <v>605.9400000000001</v>
      </c>
      <c r="R3" t="n">
        <v>56.53</v>
      </c>
      <c r="S3" t="n">
        <v>21.88</v>
      </c>
      <c r="T3" t="n">
        <v>16083.2</v>
      </c>
      <c r="U3" t="n">
        <v>0.39</v>
      </c>
      <c r="V3" t="n">
        <v>0.76</v>
      </c>
      <c r="W3" t="n">
        <v>1.07</v>
      </c>
      <c r="X3" t="n">
        <v>1.03</v>
      </c>
      <c r="Y3" t="n">
        <v>1</v>
      </c>
      <c r="Z3" t="n">
        <v>10</v>
      </c>
      <c r="AA3" t="n">
        <v>218.9124386492753</v>
      </c>
      <c r="AB3" t="n">
        <v>299.5256562949839</v>
      </c>
      <c r="AC3" t="n">
        <v>270.9393480451781</v>
      </c>
      <c r="AD3" t="n">
        <v>218912.4386492753</v>
      </c>
      <c r="AE3" t="n">
        <v>299525.6562949839</v>
      </c>
      <c r="AF3" t="n">
        <v>4.041607770577072e-06</v>
      </c>
      <c r="AG3" t="n">
        <v>7.6953125</v>
      </c>
      <c r="AH3" t="n">
        <v>270939.348045178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8.8179</v>
      </c>
      <c r="E4" t="n">
        <v>11.34</v>
      </c>
      <c r="F4" t="n">
        <v>7.9</v>
      </c>
      <c r="G4" t="n">
        <v>11.28</v>
      </c>
      <c r="H4" t="n">
        <v>0.19</v>
      </c>
      <c r="I4" t="n">
        <v>42</v>
      </c>
      <c r="J4" t="n">
        <v>142.49</v>
      </c>
      <c r="K4" t="n">
        <v>47.83</v>
      </c>
      <c r="L4" t="n">
        <v>1.5</v>
      </c>
      <c r="M4" t="n">
        <v>40</v>
      </c>
      <c r="N4" t="n">
        <v>23.16</v>
      </c>
      <c r="O4" t="n">
        <v>17807.56</v>
      </c>
      <c r="P4" t="n">
        <v>85.66</v>
      </c>
      <c r="Q4" t="n">
        <v>605.98</v>
      </c>
      <c r="R4" t="n">
        <v>50.33</v>
      </c>
      <c r="S4" t="n">
        <v>21.88</v>
      </c>
      <c r="T4" t="n">
        <v>13032.65</v>
      </c>
      <c r="U4" t="n">
        <v>0.43</v>
      </c>
      <c r="V4" t="n">
        <v>0.78</v>
      </c>
      <c r="W4" t="n">
        <v>1.06</v>
      </c>
      <c r="X4" t="n">
        <v>0.84</v>
      </c>
      <c r="Y4" t="n">
        <v>1</v>
      </c>
      <c r="Z4" t="n">
        <v>10</v>
      </c>
      <c r="AA4" t="n">
        <v>213.1574014366135</v>
      </c>
      <c r="AB4" t="n">
        <v>291.6513604863011</v>
      </c>
      <c r="AC4" t="n">
        <v>263.8165639768297</v>
      </c>
      <c r="AD4" t="n">
        <v>213157.4014366135</v>
      </c>
      <c r="AE4" t="n">
        <v>291651.3604863011</v>
      </c>
      <c r="AF4" t="n">
        <v>4.212787030139907e-06</v>
      </c>
      <c r="AG4" t="n">
        <v>7.3828125</v>
      </c>
      <c r="AH4" t="n">
        <v>263816.5639768298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9.096399999999999</v>
      </c>
      <c r="E5" t="n">
        <v>10.99</v>
      </c>
      <c r="F5" t="n">
        <v>7.75</v>
      </c>
      <c r="G5" t="n">
        <v>13.29</v>
      </c>
      <c r="H5" t="n">
        <v>0.22</v>
      </c>
      <c r="I5" t="n">
        <v>35</v>
      </c>
      <c r="J5" t="n">
        <v>142.83</v>
      </c>
      <c r="K5" t="n">
        <v>47.83</v>
      </c>
      <c r="L5" t="n">
        <v>1.75</v>
      </c>
      <c r="M5" t="n">
        <v>33</v>
      </c>
      <c r="N5" t="n">
        <v>23.25</v>
      </c>
      <c r="O5" t="n">
        <v>17849.7</v>
      </c>
      <c r="P5" t="n">
        <v>83.06999999999999</v>
      </c>
      <c r="Q5" t="n">
        <v>605.96</v>
      </c>
      <c r="R5" t="n">
        <v>46.13</v>
      </c>
      <c r="S5" t="n">
        <v>21.88</v>
      </c>
      <c r="T5" t="n">
        <v>10968.56</v>
      </c>
      <c r="U5" t="n">
        <v>0.47</v>
      </c>
      <c r="V5" t="n">
        <v>0.8</v>
      </c>
      <c r="W5" t="n">
        <v>1.04</v>
      </c>
      <c r="X5" t="n">
        <v>0.7</v>
      </c>
      <c r="Y5" t="n">
        <v>1</v>
      </c>
      <c r="Z5" t="n">
        <v>10</v>
      </c>
      <c r="AA5" t="n">
        <v>197.6543756278829</v>
      </c>
      <c r="AB5" t="n">
        <v>270.4394366295783</v>
      </c>
      <c r="AC5" t="n">
        <v>244.6290763618637</v>
      </c>
      <c r="AD5" t="n">
        <v>197654.3756278829</v>
      </c>
      <c r="AE5" t="n">
        <v>270439.4366295783</v>
      </c>
      <c r="AF5" t="n">
        <v>4.345841520199214e-06</v>
      </c>
      <c r="AG5" t="n">
        <v>7.154947916666667</v>
      </c>
      <c r="AH5" t="n">
        <v>244629.0763618637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9.311</v>
      </c>
      <c r="E6" t="n">
        <v>10.74</v>
      </c>
      <c r="F6" t="n">
        <v>7.64</v>
      </c>
      <c r="G6" t="n">
        <v>15.29</v>
      </c>
      <c r="H6" t="n">
        <v>0.25</v>
      </c>
      <c r="I6" t="n">
        <v>30</v>
      </c>
      <c r="J6" t="n">
        <v>143.17</v>
      </c>
      <c r="K6" t="n">
        <v>47.83</v>
      </c>
      <c r="L6" t="n">
        <v>2</v>
      </c>
      <c r="M6" t="n">
        <v>28</v>
      </c>
      <c r="N6" t="n">
        <v>23.34</v>
      </c>
      <c r="O6" t="n">
        <v>17891.86</v>
      </c>
      <c r="P6" t="n">
        <v>81.09</v>
      </c>
      <c r="Q6" t="n">
        <v>605.9</v>
      </c>
      <c r="R6" t="n">
        <v>42.25</v>
      </c>
      <c r="S6" t="n">
        <v>21.88</v>
      </c>
      <c r="T6" t="n">
        <v>9051.370000000001</v>
      </c>
      <c r="U6" t="n">
        <v>0.52</v>
      </c>
      <c r="V6" t="n">
        <v>0.8100000000000001</v>
      </c>
      <c r="W6" t="n">
        <v>1.04</v>
      </c>
      <c r="X6" t="n">
        <v>0.59</v>
      </c>
      <c r="Y6" t="n">
        <v>1</v>
      </c>
      <c r="Z6" t="n">
        <v>10</v>
      </c>
      <c r="AA6" t="n">
        <v>194.4776110382263</v>
      </c>
      <c r="AB6" t="n">
        <v>266.0928471690499</v>
      </c>
      <c r="AC6" t="n">
        <v>240.6973192989701</v>
      </c>
      <c r="AD6" t="n">
        <v>194477.6110382263</v>
      </c>
      <c r="AE6" t="n">
        <v>266092.8471690499</v>
      </c>
      <c r="AF6" t="n">
        <v>4.448367529415471e-06</v>
      </c>
      <c r="AG6" t="n">
        <v>6.9921875</v>
      </c>
      <c r="AH6" t="n">
        <v>240697.3192989701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9.4419</v>
      </c>
      <c r="E7" t="n">
        <v>10.59</v>
      </c>
      <c r="F7" t="n">
        <v>7.58</v>
      </c>
      <c r="G7" t="n">
        <v>16.85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79.36</v>
      </c>
      <c r="Q7" t="n">
        <v>605.85</v>
      </c>
      <c r="R7" t="n">
        <v>40.28</v>
      </c>
      <c r="S7" t="n">
        <v>21.88</v>
      </c>
      <c r="T7" t="n">
        <v>8080.2</v>
      </c>
      <c r="U7" t="n">
        <v>0.54</v>
      </c>
      <c r="V7" t="n">
        <v>0.82</v>
      </c>
      <c r="W7" t="n">
        <v>1.04</v>
      </c>
      <c r="X7" t="n">
        <v>0.52</v>
      </c>
      <c r="Y7" t="n">
        <v>1</v>
      </c>
      <c r="Z7" t="n">
        <v>10</v>
      </c>
      <c r="AA7" t="n">
        <v>192.4268332941728</v>
      </c>
      <c r="AB7" t="n">
        <v>263.2868825857085</v>
      </c>
      <c r="AC7" t="n">
        <v>238.1591520372659</v>
      </c>
      <c r="AD7" t="n">
        <v>192426.8332941728</v>
      </c>
      <c r="AE7" t="n">
        <v>263286.8825857085</v>
      </c>
      <c r="AF7" t="n">
        <v>4.510905528513365e-06</v>
      </c>
      <c r="AG7" t="n">
        <v>6.89453125</v>
      </c>
      <c r="AH7" t="n">
        <v>238159.1520372659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9.5694</v>
      </c>
      <c r="E8" t="n">
        <v>10.45</v>
      </c>
      <c r="F8" t="n">
        <v>7.53</v>
      </c>
      <c r="G8" t="n">
        <v>18.82</v>
      </c>
      <c r="H8" t="n">
        <v>0.31</v>
      </c>
      <c r="I8" t="n">
        <v>24</v>
      </c>
      <c r="J8" t="n">
        <v>143.86</v>
      </c>
      <c r="K8" t="n">
        <v>47.83</v>
      </c>
      <c r="L8" t="n">
        <v>2.5</v>
      </c>
      <c r="M8" t="n">
        <v>22</v>
      </c>
      <c r="N8" t="n">
        <v>23.53</v>
      </c>
      <c r="O8" t="n">
        <v>17976.29</v>
      </c>
      <c r="P8" t="n">
        <v>78.05</v>
      </c>
      <c r="Q8" t="n">
        <v>605.96</v>
      </c>
      <c r="R8" t="n">
        <v>38.74</v>
      </c>
      <c r="S8" t="n">
        <v>21.88</v>
      </c>
      <c r="T8" t="n">
        <v>7326.23</v>
      </c>
      <c r="U8" t="n">
        <v>0.5600000000000001</v>
      </c>
      <c r="V8" t="n">
        <v>0.82</v>
      </c>
      <c r="W8" t="n">
        <v>1.03</v>
      </c>
      <c r="X8" t="n">
        <v>0.47</v>
      </c>
      <c r="Y8" t="n">
        <v>1</v>
      </c>
      <c r="Z8" t="n">
        <v>10</v>
      </c>
      <c r="AA8" t="n">
        <v>190.7162864826287</v>
      </c>
      <c r="AB8" t="n">
        <v>260.9464369741556</v>
      </c>
      <c r="AC8" t="n">
        <v>236.0420752700429</v>
      </c>
      <c r="AD8" t="n">
        <v>190716.2864826287</v>
      </c>
      <c r="AE8" t="n">
        <v>260946.4369741556</v>
      </c>
      <c r="AF8" t="n">
        <v>4.571819163998326e-06</v>
      </c>
      <c r="AG8" t="n">
        <v>6.803385416666667</v>
      </c>
      <c r="AH8" t="n">
        <v>236042.0752700429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9.7242</v>
      </c>
      <c r="E9" t="n">
        <v>10.28</v>
      </c>
      <c r="F9" t="n">
        <v>7.45</v>
      </c>
      <c r="G9" t="n">
        <v>21.28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76.18000000000001</v>
      </c>
      <c r="Q9" t="n">
        <v>605.87</v>
      </c>
      <c r="R9" t="n">
        <v>36.22</v>
      </c>
      <c r="S9" t="n">
        <v>21.88</v>
      </c>
      <c r="T9" t="n">
        <v>6083.22</v>
      </c>
      <c r="U9" t="n">
        <v>0.6</v>
      </c>
      <c r="V9" t="n">
        <v>0.83</v>
      </c>
      <c r="W9" t="n">
        <v>1.02</v>
      </c>
      <c r="X9" t="n">
        <v>0.39</v>
      </c>
      <c r="Y9" t="n">
        <v>1</v>
      </c>
      <c r="Z9" t="n">
        <v>10</v>
      </c>
      <c r="AA9" t="n">
        <v>188.4989695189939</v>
      </c>
      <c r="AB9" t="n">
        <v>257.9126060833916</v>
      </c>
      <c r="AC9" t="n">
        <v>233.297788941484</v>
      </c>
      <c r="AD9" t="n">
        <v>188498.9695189939</v>
      </c>
      <c r="AE9" t="n">
        <v>257912.6060833916</v>
      </c>
      <c r="AF9" t="n">
        <v>4.645775483787125e-06</v>
      </c>
      <c r="AG9" t="n">
        <v>6.692708333333333</v>
      </c>
      <c r="AH9" t="n">
        <v>233297.788941484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9.8162</v>
      </c>
      <c r="E10" t="n">
        <v>10.19</v>
      </c>
      <c r="F10" t="n">
        <v>7.41</v>
      </c>
      <c r="G10" t="n">
        <v>23.4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74.81</v>
      </c>
      <c r="Q10" t="n">
        <v>605.9299999999999</v>
      </c>
      <c r="R10" t="n">
        <v>35.01</v>
      </c>
      <c r="S10" t="n">
        <v>21.88</v>
      </c>
      <c r="T10" t="n">
        <v>5485.54</v>
      </c>
      <c r="U10" t="n">
        <v>0.63</v>
      </c>
      <c r="V10" t="n">
        <v>0.83</v>
      </c>
      <c r="W10" t="n">
        <v>1.02</v>
      </c>
      <c r="X10" t="n">
        <v>0.35</v>
      </c>
      <c r="Y10" t="n">
        <v>1</v>
      </c>
      <c r="Z10" t="n">
        <v>10</v>
      </c>
      <c r="AA10" t="n">
        <v>187.0881290219746</v>
      </c>
      <c r="AB10" t="n">
        <v>255.9822318734808</v>
      </c>
      <c r="AC10" t="n">
        <v>231.5516469368692</v>
      </c>
      <c r="AD10" t="n">
        <v>187088.1290219746</v>
      </c>
      <c r="AE10" t="n">
        <v>255982.2318734808</v>
      </c>
      <c r="AF10" t="n">
        <v>4.689728852137058e-06</v>
      </c>
      <c r="AG10" t="n">
        <v>6.634114583333333</v>
      </c>
      <c r="AH10" t="n">
        <v>231551.6469368692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9.864100000000001</v>
      </c>
      <c r="E11" t="n">
        <v>10.14</v>
      </c>
      <c r="F11" t="n">
        <v>7.39</v>
      </c>
      <c r="G11" t="n">
        <v>24.63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73.08</v>
      </c>
      <c r="Q11" t="n">
        <v>605.85</v>
      </c>
      <c r="R11" t="n">
        <v>34.48</v>
      </c>
      <c r="S11" t="n">
        <v>21.88</v>
      </c>
      <c r="T11" t="n">
        <v>5229.13</v>
      </c>
      <c r="U11" t="n">
        <v>0.63</v>
      </c>
      <c r="V11" t="n">
        <v>0.84</v>
      </c>
      <c r="W11" t="n">
        <v>1.02</v>
      </c>
      <c r="X11" t="n">
        <v>0.33</v>
      </c>
      <c r="Y11" t="n">
        <v>1</v>
      </c>
      <c r="Z11" t="n">
        <v>10</v>
      </c>
      <c r="AA11" t="n">
        <v>185.804952964268</v>
      </c>
      <c r="AB11" t="n">
        <v>254.2265337815951</v>
      </c>
      <c r="AC11" t="n">
        <v>229.9635102067348</v>
      </c>
      <c r="AD11" t="n">
        <v>185804.952964268</v>
      </c>
      <c r="AE11" t="n">
        <v>254226.5337815951</v>
      </c>
      <c r="AF11" t="n">
        <v>4.712613268919252e-06</v>
      </c>
      <c r="AG11" t="n">
        <v>6.6015625</v>
      </c>
      <c r="AH11" t="n">
        <v>229963.5102067348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9.9497</v>
      </c>
      <c r="E12" t="n">
        <v>10.05</v>
      </c>
      <c r="F12" t="n">
        <v>7.36</v>
      </c>
      <c r="G12" t="n">
        <v>27.6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14</v>
      </c>
      <c r="N12" t="n">
        <v>23.9</v>
      </c>
      <c r="O12" t="n">
        <v>18145.54</v>
      </c>
      <c r="P12" t="n">
        <v>72.37</v>
      </c>
      <c r="Q12" t="n">
        <v>605.96</v>
      </c>
      <c r="R12" t="n">
        <v>33.45</v>
      </c>
      <c r="S12" t="n">
        <v>21.88</v>
      </c>
      <c r="T12" t="n">
        <v>4724.15</v>
      </c>
      <c r="U12" t="n">
        <v>0.65</v>
      </c>
      <c r="V12" t="n">
        <v>0.84</v>
      </c>
      <c r="W12" t="n">
        <v>1.02</v>
      </c>
      <c r="X12" t="n">
        <v>0.3</v>
      </c>
      <c r="Y12" t="n">
        <v>1</v>
      </c>
      <c r="Z12" t="n">
        <v>10</v>
      </c>
      <c r="AA12" t="n">
        <v>173.5055584665299</v>
      </c>
      <c r="AB12" t="n">
        <v>237.3979596188087</v>
      </c>
      <c r="AC12" t="n">
        <v>214.7410315429872</v>
      </c>
      <c r="AD12" t="n">
        <v>173505.5584665299</v>
      </c>
      <c r="AE12" t="n">
        <v>237397.9596188087</v>
      </c>
      <c r="AF12" t="n">
        <v>4.753509011644841e-06</v>
      </c>
      <c r="AG12" t="n">
        <v>6.54296875</v>
      </c>
      <c r="AH12" t="n">
        <v>214741.0315429872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10.0022</v>
      </c>
      <c r="E13" t="n">
        <v>10</v>
      </c>
      <c r="F13" t="n">
        <v>7.34</v>
      </c>
      <c r="G13" t="n">
        <v>29.34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13</v>
      </c>
      <c r="N13" t="n">
        <v>23.99</v>
      </c>
      <c r="O13" t="n">
        <v>18187.93</v>
      </c>
      <c r="P13" t="n">
        <v>70.98</v>
      </c>
      <c r="Q13" t="n">
        <v>605.85</v>
      </c>
      <c r="R13" t="n">
        <v>32.82</v>
      </c>
      <c r="S13" t="n">
        <v>21.88</v>
      </c>
      <c r="T13" t="n">
        <v>4411.51</v>
      </c>
      <c r="U13" t="n">
        <v>0.67</v>
      </c>
      <c r="V13" t="n">
        <v>0.84</v>
      </c>
      <c r="W13" t="n">
        <v>1.01</v>
      </c>
      <c r="X13" t="n">
        <v>0.28</v>
      </c>
      <c r="Y13" t="n">
        <v>1</v>
      </c>
      <c r="Z13" t="n">
        <v>10</v>
      </c>
      <c r="AA13" t="n">
        <v>172.4099505977972</v>
      </c>
      <c r="AB13" t="n">
        <v>235.8989005980014</v>
      </c>
      <c r="AC13" t="n">
        <v>213.3850406111827</v>
      </c>
      <c r="AD13" t="n">
        <v>172409.9505977972</v>
      </c>
      <c r="AE13" t="n">
        <v>235898.9005980014</v>
      </c>
      <c r="AF13" t="n">
        <v>4.778591096844531e-06</v>
      </c>
      <c r="AG13" t="n">
        <v>6.510416666666667</v>
      </c>
      <c r="AH13" t="n">
        <v>213385.0406111827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10.05</v>
      </c>
      <c r="E14" t="n">
        <v>9.949999999999999</v>
      </c>
      <c r="F14" t="n">
        <v>7.32</v>
      </c>
      <c r="G14" t="n">
        <v>31.36</v>
      </c>
      <c r="H14" t="n">
        <v>0.49</v>
      </c>
      <c r="I14" t="n">
        <v>14</v>
      </c>
      <c r="J14" t="n">
        <v>145.92</v>
      </c>
      <c r="K14" t="n">
        <v>47.83</v>
      </c>
      <c r="L14" t="n">
        <v>4</v>
      </c>
      <c r="M14" t="n">
        <v>12</v>
      </c>
      <c r="N14" t="n">
        <v>24.09</v>
      </c>
      <c r="O14" t="n">
        <v>18230.35</v>
      </c>
      <c r="P14" t="n">
        <v>70.05</v>
      </c>
      <c r="Q14" t="n">
        <v>605.86</v>
      </c>
      <c r="R14" t="n">
        <v>32.26</v>
      </c>
      <c r="S14" t="n">
        <v>21.88</v>
      </c>
      <c r="T14" t="n">
        <v>4137.16</v>
      </c>
      <c r="U14" t="n">
        <v>0.68</v>
      </c>
      <c r="V14" t="n">
        <v>0.85</v>
      </c>
      <c r="W14" t="n">
        <v>1.01</v>
      </c>
      <c r="X14" t="n">
        <v>0.26</v>
      </c>
      <c r="Y14" t="n">
        <v>1</v>
      </c>
      <c r="Z14" t="n">
        <v>10</v>
      </c>
      <c r="AA14" t="n">
        <v>171.4295066256432</v>
      </c>
      <c r="AB14" t="n">
        <v>234.5574139011657</v>
      </c>
      <c r="AC14" t="n">
        <v>212.1715835219042</v>
      </c>
      <c r="AD14" t="n">
        <v>171429.5066256432</v>
      </c>
      <c r="AE14" t="n">
        <v>234557.4139011657</v>
      </c>
      <c r="AF14" t="n">
        <v>4.801427738226344e-06</v>
      </c>
      <c r="AG14" t="n">
        <v>6.477864583333333</v>
      </c>
      <c r="AH14" t="n">
        <v>212171.5835219042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10.0934</v>
      </c>
      <c r="E15" t="n">
        <v>9.91</v>
      </c>
      <c r="F15" t="n">
        <v>7.3</v>
      </c>
      <c r="G15" t="n">
        <v>33.71</v>
      </c>
      <c r="H15" t="n">
        <v>0.51</v>
      </c>
      <c r="I15" t="n">
        <v>13</v>
      </c>
      <c r="J15" t="n">
        <v>146.26</v>
      </c>
      <c r="K15" t="n">
        <v>47.83</v>
      </c>
      <c r="L15" t="n">
        <v>4.25</v>
      </c>
      <c r="M15" t="n">
        <v>11</v>
      </c>
      <c r="N15" t="n">
        <v>24.18</v>
      </c>
      <c r="O15" t="n">
        <v>18272.81</v>
      </c>
      <c r="P15" t="n">
        <v>68.59999999999999</v>
      </c>
      <c r="Q15" t="n">
        <v>605.87</v>
      </c>
      <c r="R15" t="n">
        <v>31.87</v>
      </c>
      <c r="S15" t="n">
        <v>21.88</v>
      </c>
      <c r="T15" t="n">
        <v>3948.19</v>
      </c>
      <c r="U15" t="n">
        <v>0.6899999999999999</v>
      </c>
      <c r="V15" t="n">
        <v>0.85</v>
      </c>
      <c r="W15" t="n">
        <v>1.01</v>
      </c>
      <c r="X15" t="n">
        <v>0.25</v>
      </c>
      <c r="Y15" t="n">
        <v>1</v>
      </c>
      <c r="Z15" t="n">
        <v>10</v>
      </c>
      <c r="AA15" t="n">
        <v>170.3702468188292</v>
      </c>
      <c r="AB15" t="n">
        <v>233.1080879022389</v>
      </c>
      <c r="AC15" t="n">
        <v>210.8605791621727</v>
      </c>
      <c r="AD15" t="n">
        <v>170370.2468188292</v>
      </c>
      <c r="AE15" t="n">
        <v>233108.0879022389</v>
      </c>
      <c r="AF15" t="n">
        <v>4.822162261991421e-06</v>
      </c>
      <c r="AG15" t="n">
        <v>6.451822916666667</v>
      </c>
      <c r="AH15" t="n">
        <v>210860.5791621727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10.1437</v>
      </c>
      <c r="E16" t="n">
        <v>9.859999999999999</v>
      </c>
      <c r="F16" t="n">
        <v>7.28</v>
      </c>
      <c r="G16" t="n">
        <v>36.42</v>
      </c>
      <c r="H16" t="n">
        <v>0.54</v>
      </c>
      <c r="I16" t="n">
        <v>12</v>
      </c>
      <c r="J16" t="n">
        <v>146.61</v>
      </c>
      <c r="K16" t="n">
        <v>47.83</v>
      </c>
      <c r="L16" t="n">
        <v>4.5</v>
      </c>
      <c r="M16" t="n">
        <v>10</v>
      </c>
      <c r="N16" t="n">
        <v>24.28</v>
      </c>
      <c r="O16" t="n">
        <v>18315.3</v>
      </c>
      <c r="P16" t="n">
        <v>67.02</v>
      </c>
      <c r="Q16" t="n">
        <v>605.95</v>
      </c>
      <c r="R16" t="n">
        <v>31.14</v>
      </c>
      <c r="S16" t="n">
        <v>21.88</v>
      </c>
      <c r="T16" t="n">
        <v>3586.84</v>
      </c>
      <c r="U16" t="n">
        <v>0.7</v>
      </c>
      <c r="V16" t="n">
        <v>0.85</v>
      </c>
      <c r="W16" t="n">
        <v>1.01</v>
      </c>
      <c r="X16" t="n">
        <v>0.23</v>
      </c>
      <c r="Y16" t="n">
        <v>1</v>
      </c>
      <c r="Z16" t="n">
        <v>10</v>
      </c>
      <c r="AA16" t="n">
        <v>169.2148645324993</v>
      </c>
      <c r="AB16" t="n">
        <v>231.5272428862141</v>
      </c>
      <c r="AC16" t="n">
        <v>209.4306077757469</v>
      </c>
      <c r="AD16" t="n">
        <v>169214.8645324993</v>
      </c>
      <c r="AE16" t="n">
        <v>231527.2428862141</v>
      </c>
      <c r="AF16" t="n">
        <v>4.846193288382743e-06</v>
      </c>
      <c r="AG16" t="n">
        <v>6.419270833333333</v>
      </c>
      <c r="AH16" t="n">
        <v>209430.6077757469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10.2009</v>
      </c>
      <c r="E17" t="n">
        <v>9.800000000000001</v>
      </c>
      <c r="F17" t="n">
        <v>7.26</v>
      </c>
      <c r="G17" t="n">
        <v>39.58</v>
      </c>
      <c r="H17" t="n">
        <v>0.57</v>
      </c>
      <c r="I17" t="n">
        <v>11</v>
      </c>
      <c r="J17" t="n">
        <v>146.95</v>
      </c>
      <c r="K17" t="n">
        <v>47.83</v>
      </c>
      <c r="L17" t="n">
        <v>4.75</v>
      </c>
      <c r="M17" t="n">
        <v>7</v>
      </c>
      <c r="N17" t="n">
        <v>24.37</v>
      </c>
      <c r="O17" t="n">
        <v>18357.82</v>
      </c>
      <c r="P17" t="n">
        <v>65.76000000000001</v>
      </c>
      <c r="Q17" t="n">
        <v>605.87</v>
      </c>
      <c r="R17" t="n">
        <v>30.21</v>
      </c>
      <c r="S17" t="n">
        <v>21.88</v>
      </c>
      <c r="T17" t="n">
        <v>3124.84</v>
      </c>
      <c r="U17" t="n">
        <v>0.72</v>
      </c>
      <c r="V17" t="n">
        <v>0.85</v>
      </c>
      <c r="W17" t="n">
        <v>1.01</v>
      </c>
      <c r="X17" t="n">
        <v>0.2</v>
      </c>
      <c r="Y17" t="n">
        <v>1</v>
      </c>
      <c r="Z17" t="n">
        <v>10</v>
      </c>
      <c r="AA17" t="n">
        <v>168.2071914531339</v>
      </c>
      <c r="AB17" t="n">
        <v>230.1485001236283</v>
      </c>
      <c r="AC17" t="n">
        <v>208.1834502873442</v>
      </c>
      <c r="AD17" t="n">
        <v>168207.1914531339</v>
      </c>
      <c r="AE17" t="n">
        <v>230148.5001236283</v>
      </c>
      <c r="AF17" t="n">
        <v>4.87352081740031e-06</v>
      </c>
      <c r="AG17" t="n">
        <v>6.380208333333333</v>
      </c>
      <c r="AH17" t="n">
        <v>208183.4502873443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10.1945</v>
      </c>
      <c r="E18" t="n">
        <v>9.81</v>
      </c>
      <c r="F18" t="n">
        <v>7.26</v>
      </c>
      <c r="G18" t="n">
        <v>39.62</v>
      </c>
      <c r="H18" t="n">
        <v>0.6</v>
      </c>
      <c r="I18" t="n">
        <v>11</v>
      </c>
      <c r="J18" t="n">
        <v>147.3</v>
      </c>
      <c r="K18" t="n">
        <v>47.83</v>
      </c>
      <c r="L18" t="n">
        <v>5</v>
      </c>
      <c r="M18" t="n">
        <v>7</v>
      </c>
      <c r="N18" t="n">
        <v>24.47</v>
      </c>
      <c r="O18" t="n">
        <v>18400.38</v>
      </c>
      <c r="P18" t="n">
        <v>64.95999999999999</v>
      </c>
      <c r="Q18" t="n">
        <v>605.84</v>
      </c>
      <c r="R18" t="n">
        <v>30.53</v>
      </c>
      <c r="S18" t="n">
        <v>21.88</v>
      </c>
      <c r="T18" t="n">
        <v>3288.77</v>
      </c>
      <c r="U18" t="n">
        <v>0.72</v>
      </c>
      <c r="V18" t="n">
        <v>0.85</v>
      </c>
      <c r="W18" t="n">
        <v>1.01</v>
      </c>
      <c r="X18" t="n">
        <v>0.21</v>
      </c>
      <c r="Y18" t="n">
        <v>1</v>
      </c>
      <c r="Z18" t="n">
        <v>10</v>
      </c>
      <c r="AA18" t="n">
        <v>167.812159124529</v>
      </c>
      <c r="AB18" t="n">
        <v>229.607999464035</v>
      </c>
      <c r="AC18" t="n">
        <v>207.6945342521049</v>
      </c>
      <c r="AD18" t="n">
        <v>167812.159124529</v>
      </c>
      <c r="AE18" t="n">
        <v>229607.999464035</v>
      </c>
      <c r="AF18" t="n">
        <v>4.870463191775965e-06</v>
      </c>
      <c r="AG18" t="n">
        <v>6.38671875</v>
      </c>
      <c r="AH18" t="n">
        <v>207694.5342521049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10.1995</v>
      </c>
      <c r="E19" t="n">
        <v>9.800000000000001</v>
      </c>
      <c r="F19" t="n">
        <v>7.26</v>
      </c>
      <c r="G19" t="n">
        <v>39.59</v>
      </c>
      <c r="H19" t="n">
        <v>0.63</v>
      </c>
      <c r="I19" t="n">
        <v>11</v>
      </c>
      <c r="J19" t="n">
        <v>147.64</v>
      </c>
      <c r="K19" t="n">
        <v>47.83</v>
      </c>
      <c r="L19" t="n">
        <v>5.25</v>
      </c>
      <c r="M19" t="n">
        <v>4</v>
      </c>
      <c r="N19" t="n">
        <v>24.56</v>
      </c>
      <c r="O19" t="n">
        <v>18442.97</v>
      </c>
      <c r="P19" t="n">
        <v>64.44</v>
      </c>
      <c r="Q19" t="n">
        <v>605.88</v>
      </c>
      <c r="R19" t="n">
        <v>30.21</v>
      </c>
      <c r="S19" t="n">
        <v>21.88</v>
      </c>
      <c r="T19" t="n">
        <v>3127.12</v>
      </c>
      <c r="U19" t="n">
        <v>0.72</v>
      </c>
      <c r="V19" t="n">
        <v>0.85</v>
      </c>
      <c r="W19" t="n">
        <v>1.01</v>
      </c>
      <c r="X19" t="n">
        <v>0.2</v>
      </c>
      <c r="Y19" t="n">
        <v>1</v>
      </c>
      <c r="Z19" t="n">
        <v>10</v>
      </c>
      <c r="AA19" t="n">
        <v>167.5099040205052</v>
      </c>
      <c r="AB19" t="n">
        <v>229.1944406961557</v>
      </c>
      <c r="AC19" t="n">
        <v>207.3204449525985</v>
      </c>
      <c r="AD19" t="n">
        <v>167509.9040205052</v>
      </c>
      <c r="AE19" t="n">
        <v>229194.4406961557</v>
      </c>
      <c r="AF19" t="n">
        <v>4.872851961794985e-06</v>
      </c>
      <c r="AG19" t="n">
        <v>6.380208333333333</v>
      </c>
      <c r="AH19" t="n">
        <v>207320.4449525985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10.2386</v>
      </c>
      <c r="E20" t="n">
        <v>9.77</v>
      </c>
      <c r="F20" t="n">
        <v>7.25</v>
      </c>
      <c r="G20" t="n">
        <v>43.5</v>
      </c>
      <c r="H20" t="n">
        <v>0.66</v>
      </c>
      <c r="I20" t="n">
        <v>10</v>
      </c>
      <c r="J20" t="n">
        <v>147.99</v>
      </c>
      <c r="K20" t="n">
        <v>47.83</v>
      </c>
      <c r="L20" t="n">
        <v>5.5</v>
      </c>
      <c r="M20" t="n">
        <v>2</v>
      </c>
      <c r="N20" t="n">
        <v>24.66</v>
      </c>
      <c r="O20" t="n">
        <v>18485.59</v>
      </c>
      <c r="P20" t="n">
        <v>64.09999999999999</v>
      </c>
      <c r="Q20" t="n">
        <v>605.88</v>
      </c>
      <c r="R20" t="n">
        <v>29.89</v>
      </c>
      <c r="S20" t="n">
        <v>21.88</v>
      </c>
      <c r="T20" t="n">
        <v>2969.93</v>
      </c>
      <c r="U20" t="n">
        <v>0.73</v>
      </c>
      <c r="V20" t="n">
        <v>0.85</v>
      </c>
      <c r="W20" t="n">
        <v>1.01</v>
      </c>
      <c r="X20" t="n">
        <v>0.19</v>
      </c>
      <c r="Y20" t="n">
        <v>1</v>
      </c>
      <c r="Z20" t="n">
        <v>10</v>
      </c>
      <c r="AA20" t="n">
        <v>167.115235723159</v>
      </c>
      <c r="AB20" t="n">
        <v>228.6544381201905</v>
      </c>
      <c r="AC20" t="n">
        <v>206.8319794645849</v>
      </c>
      <c r="AD20" t="n">
        <v>167115.235723159</v>
      </c>
      <c r="AE20" t="n">
        <v>228654.4381201905</v>
      </c>
      <c r="AF20" t="n">
        <v>4.891532143343706e-06</v>
      </c>
      <c r="AG20" t="n">
        <v>6.360677083333333</v>
      </c>
      <c r="AH20" t="n">
        <v>206831.9794645849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10.2444</v>
      </c>
      <c r="E21" t="n">
        <v>9.76</v>
      </c>
      <c r="F21" t="n">
        <v>7.24</v>
      </c>
      <c r="G21" t="n">
        <v>43.47</v>
      </c>
      <c r="H21" t="n">
        <v>0.6899999999999999</v>
      </c>
      <c r="I21" t="n">
        <v>10</v>
      </c>
      <c r="J21" t="n">
        <v>148.33</v>
      </c>
      <c r="K21" t="n">
        <v>47.83</v>
      </c>
      <c r="L21" t="n">
        <v>5.75</v>
      </c>
      <c r="M21" t="n">
        <v>0</v>
      </c>
      <c r="N21" t="n">
        <v>24.75</v>
      </c>
      <c r="O21" t="n">
        <v>18528.25</v>
      </c>
      <c r="P21" t="n">
        <v>63.95</v>
      </c>
      <c r="Q21" t="n">
        <v>605.84</v>
      </c>
      <c r="R21" t="n">
        <v>29.62</v>
      </c>
      <c r="S21" t="n">
        <v>21.88</v>
      </c>
      <c r="T21" t="n">
        <v>2837.83</v>
      </c>
      <c r="U21" t="n">
        <v>0.74</v>
      </c>
      <c r="V21" t="n">
        <v>0.85</v>
      </c>
      <c r="W21" t="n">
        <v>1.02</v>
      </c>
      <c r="X21" t="n">
        <v>0.19</v>
      </c>
      <c r="Y21" t="n">
        <v>1</v>
      </c>
      <c r="Z21" t="n">
        <v>10</v>
      </c>
      <c r="AA21" t="n">
        <v>166.9854615624111</v>
      </c>
      <c r="AB21" t="n">
        <v>228.4768753882234</v>
      </c>
      <c r="AC21" t="n">
        <v>206.6713630705457</v>
      </c>
      <c r="AD21" t="n">
        <v>166985.4615624111</v>
      </c>
      <c r="AE21" t="n">
        <v>228476.8753882234</v>
      </c>
      <c r="AF21" t="n">
        <v>4.894303116565767e-06</v>
      </c>
      <c r="AG21" t="n">
        <v>6.354166666666667</v>
      </c>
      <c r="AH21" t="n">
        <v>206671.3630705457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7.1207</v>
      </c>
      <c r="E2" t="n">
        <v>14.04</v>
      </c>
      <c r="F2" t="n">
        <v>8.710000000000001</v>
      </c>
      <c r="G2" t="n">
        <v>6.37</v>
      </c>
      <c r="H2" t="n">
        <v>0.1</v>
      </c>
      <c r="I2" t="n">
        <v>82</v>
      </c>
      <c r="J2" t="n">
        <v>176.73</v>
      </c>
      <c r="K2" t="n">
        <v>52.44</v>
      </c>
      <c r="L2" t="n">
        <v>1</v>
      </c>
      <c r="M2" t="n">
        <v>80</v>
      </c>
      <c r="N2" t="n">
        <v>33.29</v>
      </c>
      <c r="O2" t="n">
        <v>22031.19</v>
      </c>
      <c r="P2" t="n">
        <v>112.4</v>
      </c>
      <c r="Q2" t="n">
        <v>606.01</v>
      </c>
      <c r="R2" t="n">
        <v>75.58</v>
      </c>
      <c r="S2" t="n">
        <v>21.88</v>
      </c>
      <c r="T2" t="n">
        <v>25455.69</v>
      </c>
      <c r="U2" t="n">
        <v>0.29</v>
      </c>
      <c r="V2" t="n">
        <v>0.71</v>
      </c>
      <c r="W2" t="n">
        <v>1.12</v>
      </c>
      <c r="X2" t="n">
        <v>1.65</v>
      </c>
      <c r="Y2" t="n">
        <v>1</v>
      </c>
      <c r="Z2" t="n">
        <v>10</v>
      </c>
      <c r="AA2" t="n">
        <v>286.3113665787976</v>
      </c>
      <c r="AB2" t="n">
        <v>391.7438429191424</v>
      </c>
      <c r="AC2" t="n">
        <v>354.3563603668753</v>
      </c>
      <c r="AD2" t="n">
        <v>286311.3665787976</v>
      </c>
      <c r="AE2" t="n">
        <v>391743.8429191425</v>
      </c>
      <c r="AF2" t="n">
        <v>3.169791058681804e-06</v>
      </c>
      <c r="AG2" t="n">
        <v>9.140625</v>
      </c>
      <c r="AH2" t="n">
        <v>354356.3603668753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7.7451</v>
      </c>
      <c r="E3" t="n">
        <v>12.91</v>
      </c>
      <c r="F3" t="n">
        <v>8.289999999999999</v>
      </c>
      <c r="G3" t="n">
        <v>8.02</v>
      </c>
      <c r="H3" t="n">
        <v>0.13</v>
      </c>
      <c r="I3" t="n">
        <v>62</v>
      </c>
      <c r="J3" t="n">
        <v>177.1</v>
      </c>
      <c r="K3" t="n">
        <v>52.44</v>
      </c>
      <c r="L3" t="n">
        <v>1.25</v>
      </c>
      <c r="M3" t="n">
        <v>60</v>
      </c>
      <c r="N3" t="n">
        <v>33.41</v>
      </c>
      <c r="O3" t="n">
        <v>22076.81</v>
      </c>
      <c r="P3" t="n">
        <v>106.24</v>
      </c>
      <c r="Q3" t="n">
        <v>605.91</v>
      </c>
      <c r="R3" t="n">
        <v>62.45</v>
      </c>
      <c r="S3" t="n">
        <v>21.88</v>
      </c>
      <c r="T3" t="n">
        <v>18990.51</v>
      </c>
      <c r="U3" t="n">
        <v>0.35</v>
      </c>
      <c r="V3" t="n">
        <v>0.75</v>
      </c>
      <c r="W3" t="n">
        <v>1.09</v>
      </c>
      <c r="X3" t="n">
        <v>1.23</v>
      </c>
      <c r="Y3" t="n">
        <v>1</v>
      </c>
      <c r="Z3" t="n">
        <v>10</v>
      </c>
      <c r="AA3" t="n">
        <v>259.1169566380913</v>
      </c>
      <c r="AB3" t="n">
        <v>354.5352515055744</v>
      </c>
      <c r="AC3" t="n">
        <v>320.6989046952323</v>
      </c>
      <c r="AD3" t="n">
        <v>259116.9566380913</v>
      </c>
      <c r="AE3" t="n">
        <v>354535.2515055744</v>
      </c>
      <c r="AF3" t="n">
        <v>3.447743723032348e-06</v>
      </c>
      <c r="AG3" t="n">
        <v>8.404947916666666</v>
      </c>
      <c r="AH3" t="n">
        <v>320698.9046952323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8.161199999999999</v>
      </c>
      <c r="E4" t="n">
        <v>12.25</v>
      </c>
      <c r="F4" t="n">
        <v>8.050000000000001</v>
      </c>
      <c r="G4" t="n">
        <v>9.67</v>
      </c>
      <c r="H4" t="n">
        <v>0.15</v>
      </c>
      <c r="I4" t="n">
        <v>50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102.63</v>
      </c>
      <c r="Q4" t="n">
        <v>605.9</v>
      </c>
      <c r="R4" t="n">
        <v>55.25</v>
      </c>
      <c r="S4" t="n">
        <v>21.88</v>
      </c>
      <c r="T4" t="n">
        <v>15451.83</v>
      </c>
      <c r="U4" t="n">
        <v>0.4</v>
      </c>
      <c r="V4" t="n">
        <v>0.77</v>
      </c>
      <c r="W4" t="n">
        <v>1.07</v>
      </c>
      <c r="X4" t="n">
        <v>1</v>
      </c>
      <c r="Y4" t="n">
        <v>1</v>
      </c>
      <c r="Z4" t="n">
        <v>10</v>
      </c>
      <c r="AA4" t="n">
        <v>250.6543125587937</v>
      </c>
      <c r="AB4" t="n">
        <v>342.9562885306102</v>
      </c>
      <c r="AC4" t="n">
        <v>310.2250216955251</v>
      </c>
      <c r="AD4" t="n">
        <v>250654.3125587938</v>
      </c>
      <c r="AE4" t="n">
        <v>342956.2885306102</v>
      </c>
      <c r="AF4" t="n">
        <v>3.632971307331292e-06</v>
      </c>
      <c r="AG4" t="n">
        <v>7.975260416666667</v>
      </c>
      <c r="AH4" t="n">
        <v>310225.0216955252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8.468</v>
      </c>
      <c r="E5" t="n">
        <v>11.81</v>
      </c>
      <c r="F5" t="n">
        <v>7.9</v>
      </c>
      <c r="G5" t="n">
        <v>11.28</v>
      </c>
      <c r="H5" t="n">
        <v>0.17</v>
      </c>
      <c r="I5" t="n">
        <v>42</v>
      </c>
      <c r="J5" t="n">
        <v>177.84</v>
      </c>
      <c r="K5" t="n">
        <v>52.44</v>
      </c>
      <c r="L5" t="n">
        <v>1.75</v>
      </c>
      <c r="M5" t="n">
        <v>40</v>
      </c>
      <c r="N5" t="n">
        <v>33.65</v>
      </c>
      <c r="O5" t="n">
        <v>22168.15</v>
      </c>
      <c r="P5" t="n">
        <v>99.79000000000001</v>
      </c>
      <c r="Q5" t="n">
        <v>605.88</v>
      </c>
      <c r="R5" t="n">
        <v>50.24</v>
      </c>
      <c r="S5" t="n">
        <v>21.88</v>
      </c>
      <c r="T5" t="n">
        <v>12988.73</v>
      </c>
      <c r="U5" t="n">
        <v>0.44</v>
      </c>
      <c r="V5" t="n">
        <v>0.78</v>
      </c>
      <c r="W5" t="n">
        <v>1.06</v>
      </c>
      <c r="X5" t="n">
        <v>0.84</v>
      </c>
      <c r="Y5" t="n">
        <v>1</v>
      </c>
      <c r="Z5" t="n">
        <v>10</v>
      </c>
      <c r="AA5" t="n">
        <v>233.2104265071169</v>
      </c>
      <c r="AB5" t="n">
        <v>319.0887940647788</v>
      </c>
      <c r="AC5" t="n">
        <v>288.6354074032662</v>
      </c>
      <c r="AD5" t="n">
        <v>233210.4265071169</v>
      </c>
      <c r="AE5" t="n">
        <v>319088.7940647788</v>
      </c>
      <c r="AF5" t="n">
        <v>3.769543820820638e-06</v>
      </c>
      <c r="AG5" t="n">
        <v>7.688802083333333</v>
      </c>
      <c r="AH5" t="n">
        <v>288635.4074032662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8.7254</v>
      </c>
      <c r="E6" t="n">
        <v>11.46</v>
      </c>
      <c r="F6" t="n">
        <v>7.76</v>
      </c>
      <c r="G6" t="n">
        <v>12.93</v>
      </c>
      <c r="H6" t="n">
        <v>0.2</v>
      </c>
      <c r="I6" t="n">
        <v>36</v>
      </c>
      <c r="J6" t="n">
        <v>178.21</v>
      </c>
      <c r="K6" t="n">
        <v>52.44</v>
      </c>
      <c r="L6" t="n">
        <v>2</v>
      </c>
      <c r="M6" t="n">
        <v>34</v>
      </c>
      <c r="N6" t="n">
        <v>33.77</v>
      </c>
      <c r="O6" t="n">
        <v>22213.89</v>
      </c>
      <c r="P6" t="n">
        <v>97.34</v>
      </c>
      <c r="Q6" t="n">
        <v>605.84</v>
      </c>
      <c r="R6" t="n">
        <v>46.37</v>
      </c>
      <c r="S6" t="n">
        <v>21.88</v>
      </c>
      <c r="T6" t="n">
        <v>11081.1</v>
      </c>
      <c r="U6" t="n">
        <v>0.47</v>
      </c>
      <c r="V6" t="n">
        <v>0.8</v>
      </c>
      <c r="W6" t="n">
        <v>1.04</v>
      </c>
      <c r="X6" t="n">
        <v>0.7</v>
      </c>
      <c r="Y6" t="n">
        <v>1</v>
      </c>
      <c r="Z6" t="n">
        <v>10</v>
      </c>
      <c r="AA6" t="n">
        <v>228.5414436986219</v>
      </c>
      <c r="AB6" t="n">
        <v>312.7004858052151</v>
      </c>
      <c r="AC6" t="n">
        <v>282.8567903179463</v>
      </c>
      <c r="AD6" t="n">
        <v>228541.4436986219</v>
      </c>
      <c r="AE6" t="n">
        <v>312700.4858052151</v>
      </c>
      <c r="AF6" t="n">
        <v>3.884125844849834e-06</v>
      </c>
      <c r="AG6" t="n">
        <v>7.4609375</v>
      </c>
      <c r="AH6" t="n">
        <v>282856.7903179463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8.892799999999999</v>
      </c>
      <c r="E7" t="n">
        <v>11.24</v>
      </c>
      <c r="F7" t="n">
        <v>7.69</v>
      </c>
      <c r="G7" t="n">
        <v>14.41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95.86</v>
      </c>
      <c r="Q7" t="n">
        <v>605.91</v>
      </c>
      <c r="R7" t="n">
        <v>43.61</v>
      </c>
      <c r="S7" t="n">
        <v>21.88</v>
      </c>
      <c r="T7" t="n">
        <v>9720</v>
      </c>
      <c r="U7" t="n">
        <v>0.5</v>
      </c>
      <c r="V7" t="n">
        <v>0.8</v>
      </c>
      <c r="W7" t="n">
        <v>1.04</v>
      </c>
      <c r="X7" t="n">
        <v>0.63</v>
      </c>
      <c r="Y7" t="n">
        <v>1</v>
      </c>
      <c r="Z7" t="n">
        <v>10</v>
      </c>
      <c r="AA7" t="n">
        <v>225.8836303098253</v>
      </c>
      <c r="AB7" t="n">
        <v>309.0639482722141</v>
      </c>
      <c r="AC7" t="n">
        <v>279.5673188231813</v>
      </c>
      <c r="AD7" t="n">
        <v>225883.6303098253</v>
      </c>
      <c r="AE7" t="n">
        <v>309063.9482722142</v>
      </c>
      <c r="AF7" t="n">
        <v>3.958644224113576e-06</v>
      </c>
      <c r="AG7" t="n">
        <v>7.317708333333333</v>
      </c>
      <c r="AH7" t="n">
        <v>279567.3188231813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9.073499999999999</v>
      </c>
      <c r="E8" t="n">
        <v>11.02</v>
      </c>
      <c r="F8" t="n">
        <v>7.61</v>
      </c>
      <c r="G8" t="n">
        <v>16.3</v>
      </c>
      <c r="H8" t="n">
        <v>0.25</v>
      </c>
      <c r="I8" t="n">
        <v>28</v>
      </c>
      <c r="J8" t="n">
        <v>178.96</v>
      </c>
      <c r="K8" t="n">
        <v>52.44</v>
      </c>
      <c r="L8" t="n">
        <v>2.5</v>
      </c>
      <c r="M8" t="n">
        <v>26</v>
      </c>
      <c r="N8" t="n">
        <v>34.02</v>
      </c>
      <c r="O8" t="n">
        <v>22305.48</v>
      </c>
      <c r="P8" t="n">
        <v>94.15000000000001</v>
      </c>
      <c r="Q8" t="n">
        <v>606</v>
      </c>
      <c r="R8" t="n">
        <v>41.3</v>
      </c>
      <c r="S8" t="n">
        <v>21.88</v>
      </c>
      <c r="T8" t="n">
        <v>8587.76</v>
      </c>
      <c r="U8" t="n">
        <v>0.53</v>
      </c>
      <c r="V8" t="n">
        <v>0.8100000000000001</v>
      </c>
      <c r="W8" t="n">
        <v>1.03</v>
      </c>
      <c r="X8" t="n">
        <v>0.55</v>
      </c>
      <c r="Y8" t="n">
        <v>1</v>
      </c>
      <c r="Z8" t="n">
        <v>10</v>
      </c>
      <c r="AA8" t="n">
        <v>211.2290392782151</v>
      </c>
      <c r="AB8" t="n">
        <v>289.0128903078476</v>
      </c>
      <c r="AC8" t="n">
        <v>261.4299056890908</v>
      </c>
      <c r="AD8" t="n">
        <v>211229.0392782151</v>
      </c>
      <c r="AE8" t="n">
        <v>289012.8903078476</v>
      </c>
      <c r="AF8" t="n">
        <v>4.039083119770436e-06</v>
      </c>
      <c r="AG8" t="n">
        <v>7.174479166666667</v>
      </c>
      <c r="AH8" t="n">
        <v>261429.9056890908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9.1694</v>
      </c>
      <c r="E9" t="n">
        <v>10.91</v>
      </c>
      <c r="F9" t="n">
        <v>7.56</v>
      </c>
      <c r="G9" t="n">
        <v>17.45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92.75</v>
      </c>
      <c r="Q9" t="n">
        <v>605.89</v>
      </c>
      <c r="R9" t="n">
        <v>39.84</v>
      </c>
      <c r="S9" t="n">
        <v>21.88</v>
      </c>
      <c r="T9" t="n">
        <v>7869.17</v>
      </c>
      <c r="U9" t="n">
        <v>0.55</v>
      </c>
      <c r="V9" t="n">
        <v>0.82</v>
      </c>
      <c r="W9" t="n">
        <v>1.03</v>
      </c>
      <c r="X9" t="n">
        <v>0.5</v>
      </c>
      <c r="Y9" t="n">
        <v>1</v>
      </c>
      <c r="Z9" t="n">
        <v>10</v>
      </c>
      <c r="AA9" t="n">
        <v>209.4554337636954</v>
      </c>
      <c r="AB9" t="n">
        <v>286.5861649969298</v>
      </c>
      <c r="AC9" t="n">
        <v>259.2347836359159</v>
      </c>
      <c r="AD9" t="n">
        <v>209455.4337636954</v>
      </c>
      <c r="AE9" t="n">
        <v>286586.1649969298</v>
      </c>
      <c r="AF9" t="n">
        <v>4.081773159026069e-06</v>
      </c>
      <c r="AG9" t="n">
        <v>7.102864583333333</v>
      </c>
      <c r="AH9" t="n">
        <v>259234.7836359159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9.317500000000001</v>
      </c>
      <c r="E10" t="n">
        <v>10.73</v>
      </c>
      <c r="F10" t="n">
        <v>7.49</v>
      </c>
      <c r="G10" t="n">
        <v>19.55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91.23999999999999</v>
      </c>
      <c r="Q10" t="n">
        <v>605.95</v>
      </c>
      <c r="R10" t="n">
        <v>37.81</v>
      </c>
      <c r="S10" t="n">
        <v>21.88</v>
      </c>
      <c r="T10" t="n">
        <v>6866.45</v>
      </c>
      <c r="U10" t="n">
        <v>0.58</v>
      </c>
      <c r="V10" t="n">
        <v>0.83</v>
      </c>
      <c r="W10" t="n">
        <v>1.02</v>
      </c>
      <c r="X10" t="n">
        <v>0.44</v>
      </c>
      <c r="Y10" t="n">
        <v>1</v>
      </c>
      <c r="Z10" t="n">
        <v>10</v>
      </c>
      <c r="AA10" t="n">
        <v>207.0175624897831</v>
      </c>
      <c r="AB10" t="n">
        <v>283.2505619686747</v>
      </c>
      <c r="AC10" t="n">
        <v>256.2175258791282</v>
      </c>
      <c r="AD10" t="n">
        <v>207017.5624897831</v>
      </c>
      <c r="AE10" t="n">
        <v>283250.5619686747</v>
      </c>
      <c r="AF10" t="n">
        <v>4.147700112245665e-06</v>
      </c>
      <c r="AG10" t="n">
        <v>6.985677083333333</v>
      </c>
      <c r="AH10" t="n">
        <v>256217.5258791282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9.423299999999999</v>
      </c>
      <c r="E11" t="n">
        <v>10.61</v>
      </c>
      <c r="F11" t="n">
        <v>7.44</v>
      </c>
      <c r="G11" t="n">
        <v>21.27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89.87</v>
      </c>
      <c r="Q11" t="n">
        <v>605.84</v>
      </c>
      <c r="R11" t="n">
        <v>36.29</v>
      </c>
      <c r="S11" t="n">
        <v>21.88</v>
      </c>
      <c r="T11" t="n">
        <v>6119.04</v>
      </c>
      <c r="U11" t="n">
        <v>0.6</v>
      </c>
      <c r="V11" t="n">
        <v>0.83</v>
      </c>
      <c r="W11" t="n">
        <v>1.02</v>
      </c>
      <c r="X11" t="n">
        <v>0.39</v>
      </c>
      <c r="Y11" t="n">
        <v>1</v>
      </c>
      <c r="Z11" t="n">
        <v>10</v>
      </c>
      <c r="AA11" t="n">
        <v>205.2733015606805</v>
      </c>
      <c r="AB11" t="n">
        <v>280.8639872141165</v>
      </c>
      <c r="AC11" t="n">
        <v>254.0587224695655</v>
      </c>
      <c r="AD11" t="n">
        <v>205273.3015606805</v>
      </c>
      <c r="AE11" t="n">
        <v>280863.9872141165</v>
      </c>
      <c r="AF11" t="n">
        <v>4.194797152425498e-06</v>
      </c>
      <c r="AG11" t="n">
        <v>6.907552083333333</v>
      </c>
      <c r="AH11" t="n">
        <v>254058.7224695655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9.4635</v>
      </c>
      <c r="E12" t="n">
        <v>10.57</v>
      </c>
      <c r="F12" t="n">
        <v>7.44</v>
      </c>
      <c r="G12" t="n">
        <v>22.31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89.06</v>
      </c>
      <c r="Q12" t="n">
        <v>605.85</v>
      </c>
      <c r="R12" t="n">
        <v>35.78</v>
      </c>
      <c r="S12" t="n">
        <v>21.88</v>
      </c>
      <c r="T12" t="n">
        <v>5867.02</v>
      </c>
      <c r="U12" t="n">
        <v>0.61</v>
      </c>
      <c r="V12" t="n">
        <v>0.83</v>
      </c>
      <c r="W12" t="n">
        <v>1.03</v>
      </c>
      <c r="X12" t="n">
        <v>0.38</v>
      </c>
      <c r="Y12" t="n">
        <v>1</v>
      </c>
      <c r="Z12" t="n">
        <v>10</v>
      </c>
      <c r="AA12" t="n">
        <v>204.5040215281724</v>
      </c>
      <c r="AB12" t="n">
        <v>279.8114243353996</v>
      </c>
      <c r="AC12" t="n">
        <v>253.1066147147118</v>
      </c>
      <c r="AD12" t="n">
        <v>204504.0215281724</v>
      </c>
      <c r="AE12" t="n">
        <v>279811.4243353996</v>
      </c>
      <c r="AF12" t="n">
        <v>4.2126922470874e-06</v>
      </c>
      <c r="AG12" t="n">
        <v>6.881510416666667</v>
      </c>
      <c r="AH12" t="n">
        <v>253106.6147147118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9.5496</v>
      </c>
      <c r="E13" t="n">
        <v>10.47</v>
      </c>
      <c r="F13" t="n">
        <v>7.41</v>
      </c>
      <c r="G13" t="n">
        <v>24.7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87.86</v>
      </c>
      <c r="Q13" t="n">
        <v>605.88</v>
      </c>
      <c r="R13" t="n">
        <v>35.35</v>
      </c>
      <c r="S13" t="n">
        <v>21.88</v>
      </c>
      <c r="T13" t="n">
        <v>5663.58</v>
      </c>
      <c r="U13" t="n">
        <v>0.62</v>
      </c>
      <c r="V13" t="n">
        <v>0.83</v>
      </c>
      <c r="W13" t="n">
        <v>1.01</v>
      </c>
      <c r="X13" t="n">
        <v>0.35</v>
      </c>
      <c r="Y13" t="n">
        <v>1</v>
      </c>
      <c r="Z13" t="n">
        <v>10</v>
      </c>
      <c r="AA13" t="n">
        <v>203.1051979741718</v>
      </c>
      <c r="AB13" t="n">
        <v>277.8974922370771</v>
      </c>
      <c r="AC13" t="n">
        <v>251.375345609632</v>
      </c>
      <c r="AD13" t="n">
        <v>203105.1979741718</v>
      </c>
      <c r="AE13" t="n">
        <v>277897.4922370772</v>
      </c>
      <c r="AF13" t="n">
        <v>4.251019800579683e-06</v>
      </c>
      <c r="AG13" t="n">
        <v>6.81640625</v>
      </c>
      <c r="AH13" t="n">
        <v>251375.345609632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9.600300000000001</v>
      </c>
      <c r="E14" t="n">
        <v>10.42</v>
      </c>
      <c r="F14" t="n">
        <v>7.39</v>
      </c>
      <c r="G14" t="n">
        <v>26.09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87.09999999999999</v>
      </c>
      <c r="Q14" t="n">
        <v>605.84</v>
      </c>
      <c r="R14" t="n">
        <v>34.49</v>
      </c>
      <c r="S14" t="n">
        <v>21.88</v>
      </c>
      <c r="T14" t="n">
        <v>5237.53</v>
      </c>
      <c r="U14" t="n">
        <v>0.63</v>
      </c>
      <c r="V14" t="n">
        <v>0.84</v>
      </c>
      <c r="W14" t="n">
        <v>1.02</v>
      </c>
      <c r="X14" t="n">
        <v>0.33</v>
      </c>
      <c r="Y14" t="n">
        <v>1</v>
      </c>
      <c r="Z14" t="n">
        <v>10</v>
      </c>
      <c r="AA14" t="n">
        <v>202.2569595619548</v>
      </c>
      <c r="AB14" t="n">
        <v>276.7368950198448</v>
      </c>
      <c r="AC14" t="n">
        <v>250.3255141619035</v>
      </c>
      <c r="AD14" t="n">
        <v>202256.9595619548</v>
      </c>
      <c r="AE14" t="n">
        <v>276736.8950198448</v>
      </c>
      <c r="AF14" t="n">
        <v>4.273588987130889e-06</v>
      </c>
      <c r="AG14" t="n">
        <v>6.783854166666667</v>
      </c>
      <c r="AH14" t="n">
        <v>250325.5141619035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9.6592</v>
      </c>
      <c r="E15" t="n">
        <v>10.35</v>
      </c>
      <c r="F15" t="n">
        <v>7.36</v>
      </c>
      <c r="G15" t="n">
        <v>27.61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85.89</v>
      </c>
      <c r="Q15" t="n">
        <v>605.84</v>
      </c>
      <c r="R15" t="n">
        <v>33.82</v>
      </c>
      <c r="S15" t="n">
        <v>21.88</v>
      </c>
      <c r="T15" t="n">
        <v>4906.07</v>
      </c>
      <c r="U15" t="n">
        <v>0.65</v>
      </c>
      <c r="V15" t="n">
        <v>0.84</v>
      </c>
      <c r="W15" t="n">
        <v>1.01</v>
      </c>
      <c r="X15" t="n">
        <v>0.31</v>
      </c>
      <c r="Y15" t="n">
        <v>1</v>
      </c>
      <c r="Z15" t="n">
        <v>10</v>
      </c>
      <c r="AA15" t="n">
        <v>201.0810972437593</v>
      </c>
      <c r="AB15" t="n">
        <v>275.1280283207063</v>
      </c>
      <c r="AC15" t="n">
        <v>248.8701954424717</v>
      </c>
      <c r="AD15" t="n">
        <v>201081.0972437593</v>
      </c>
      <c r="AE15" t="n">
        <v>275128.0283207063</v>
      </c>
      <c r="AF15" t="n">
        <v>4.299808416871836e-06</v>
      </c>
      <c r="AG15" t="n">
        <v>6.73828125</v>
      </c>
      <c r="AH15" t="n">
        <v>248870.1954424717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9.7166</v>
      </c>
      <c r="E16" t="n">
        <v>10.29</v>
      </c>
      <c r="F16" t="n">
        <v>7.34</v>
      </c>
      <c r="G16" t="n">
        <v>29.35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84.98999999999999</v>
      </c>
      <c r="Q16" t="n">
        <v>605.84</v>
      </c>
      <c r="R16" t="n">
        <v>32.85</v>
      </c>
      <c r="S16" t="n">
        <v>21.88</v>
      </c>
      <c r="T16" t="n">
        <v>4425.66</v>
      </c>
      <c r="U16" t="n">
        <v>0.67</v>
      </c>
      <c r="V16" t="n">
        <v>0.84</v>
      </c>
      <c r="W16" t="n">
        <v>1.01</v>
      </c>
      <c r="X16" t="n">
        <v>0.28</v>
      </c>
      <c r="Y16" t="n">
        <v>1</v>
      </c>
      <c r="Z16" t="n">
        <v>10</v>
      </c>
      <c r="AA16" t="n">
        <v>200.1287898237812</v>
      </c>
      <c r="AB16" t="n">
        <v>273.8250392958546</v>
      </c>
      <c r="AC16" t="n">
        <v>247.6915618613948</v>
      </c>
      <c r="AD16" t="n">
        <v>200128.7898237812</v>
      </c>
      <c r="AE16" t="n">
        <v>273825.0392958546</v>
      </c>
      <c r="AF16" t="n">
        <v>4.325360119200024e-06</v>
      </c>
      <c r="AG16" t="n">
        <v>6.69921875</v>
      </c>
      <c r="AH16" t="n">
        <v>247691.5618613948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9.7752</v>
      </c>
      <c r="E17" t="n">
        <v>10.23</v>
      </c>
      <c r="F17" t="n">
        <v>7.31</v>
      </c>
      <c r="G17" t="n">
        <v>31.34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83.67</v>
      </c>
      <c r="Q17" t="n">
        <v>605.84</v>
      </c>
      <c r="R17" t="n">
        <v>32.07</v>
      </c>
      <c r="S17" t="n">
        <v>21.88</v>
      </c>
      <c r="T17" t="n">
        <v>4043</v>
      </c>
      <c r="U17" t="n">
        <v>0.68</v>
      </c>
      <c r="V17" t="n">
        <v>0.85</v>
      </c>
      <c r="W17" t="n">
        <v>1.01</v>
      </c>
      <c r="X17" t="n">
        <v>0.25</v>
      </c>
      <c r="Y17" t="n">
        <v>1</v>
      </c>
      <c r="Z17" t="n">
        <v>10</v>
      </c>
      <c r="AA17" t="n">
        <v>198.9205009543629</v>
      </c>
      <c r="AB17" t="n">
        <v>272.1718051587745</v>
      </c>
      <c r="AC17" t="n">
        <v>246.1961100700285</v>
      </c>
      <c r="AD17" t="n">
        <v>198920.5009543629</v>
      </c>
      <c r="AE17" t="n">
        <v>272171.8051587745</v>
      </c>
      <c r="AF17" t="n">
        <v>4.35144600345842e-06</v>
      </c>
      <c r="AG17" t="n">
        <v>6.66015625</v>
      </c>
      <c r="AH17" t="n">
        <v>246196.1100700285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9.8226</v>
      </c>
      <c r="E18" t="n">
        <v>10.18</v>
      </c>
      <c r="F18" t="n">
        <v>7.3</v>
      </c>
      <c r="G18" t="n">
        <v>33.68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82.38</v>
      </c>
      <c r="Q18" t="n">
        <v>605.84</v>
      </c>
      <c r="R18" t="n">
        <v>31.73</v>
      </c>
      <c r="S18" t="n">
        <v>21.88</v>
      </c>
      <c r="T18" t="n">
        <v>3877.05</v>
      </c>
      <c r="U18" t="n">
        <v>0.6899999999999999</v>
      </c>
      <c r="V18" t="n">
        <v>0.85</v>
      </c>
      <c r="W18" t="n">
        <v>1.01</v>
      </c>
      <c r="X18" t="n">
        <v>0.24</v>
      </c>
      <c r="Y18" t="n">
        <v>1</v>
      </c>
      <c r="Z18" t="n">
        <v>10</v>
      </c>
      <c r="AA18" t="n">
        <v>197.8664971050806</v>
      </c>
      <c r="AB18" t="n">
        <v>270.7296705928192</v>
      </c>
      <c r="AC18" t="n">
        <v>244.8916108029989</v>
      </c>
      <c r="AD18" t="n">
        <v>197866.4971050806</v>
      </c>
      <c r="AE18" t="n">
        <v>270729.6705928192</v>
      </c>
      <c r="AF18" t="n">
        <v>4.372546189701558e-06</v>
      </c>
      <c r="AG18" t="n">
        <v>6.627604166666667</v>
      </c>
      <c r="AH18" t="n">
        <v>244891.6108029989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9.8093</v>
      </c>
      <c r="E19" t="n">
        <v>10.19</v>
      </c>
      <c r="F19" t="n">
        <v>7.31</v>
      </c>
      <c r="G19" t="n">
        <v>33.75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11</v>
      </c>
      <c r="N19" t="n">
        <v>35.37</v>
      </c>
      <c r="O19" t="n">
        <v>22812.34</v>
      </c>
      <c r="P19" t="n">
        <v>82.65000000000001</v>
      </c>
      <c r="Q19" t="n">
        <v>605.88</v>
      </c>
      <c r="R19" t="n">
        <v>32.03</v>
      </c>
      <c r="S19" t="n">
        <v>21.88</v>
      </c>
      <c r="T19" t="n">
        <v>4026.19</v>
      </c>
      <c r="U19" t="n">
        <v>0.68</v>
      </c>
      <c r="V19" t="n">
        <v>0.85</v>
      </c>
      <c r="W19" t="n">
        <v>1.01</v>
      </c>
      <c r="X19" t="n">
        <v>0.25</v>
      </c>
      <c r="Y19" t="n">
        <v>1</v>
      </c>
      <c r="Z19" t="n">
        <v>10</v>
      </c>
      <c r="AA19" t="n">
        <v>198.1283499391977</v>
      </c>
      <c r="AB19" t="n">
        <v>271.0879491925897</v>
      </c>
      <c r="AC19" t="n">
        <v>245.2156957960546</v>
      </c>
      <c r="AD19" t="n">
        <v>198128.3499391977</v>
      </c>
      <c r="AE19" t="n">
        <v>271087.9491925897</v>
      </c>
      <c r="AF19" t="n">
        <v>4.366625673308441e-06</v>
      </c>
      <c r="AG19" t="n">
        <v>6.634114583333333</v>
      </c>
      <c r="AH19" t="n">
        <v>245215.6957960546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9.8714</v>
      </c>
      <c r="E20" t="n">
        <v>10.13</v>
      </c>
      <c r="F20" t="n">
        <v>7.28</v>
      </c>
      <c r="G20" t="n">
        <v>36.42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10</v>
      </c>
      <c r="N20" t="n">
        <v>35.5</v>
      </c>
      <c r="O20" t="n">
        <v>22858.66</v>
      </c>
      <c r="P20" t="n">
        <v>80.94</v>
      </c>
      <c r="Q20" t="n">
        <v>605.84</v>
      </c>
      <c r="R20" t="n">
        <v>31.22</v>
      </c>
      <c r="S20" t="n">
        <v>21.88</v>
      </c>
      <c r="T20" t="n">
        <v>3628.67</v>
      </c>
      <c r="U20" t="n">
        <v>0.7</v>
      </c>
      <c r="V20" t="n">
        <v>0.85</v>
      </c>
      <c r="W20" t="n">
        <v>1.01</v>
      </c>
      <c r="X20" t="n">
        <v>0.23</v>
      </c>
      <c r="Y20" t="n">
        <v>1</v>
      </c>
      <c r="Z20" t="n">
        <v>10</v>
      </c>
      <c r="AA20" t="n">
        <v>184.8897629795056</v>
      </c>
      <c r="AB20" t="n">
        <v>252.9743304691113</v>
      </c>
      <c r="AC20" t="n">
        <v>228.8308154209157</v>
      </c>
      <c r="AD20" t="n">
        <v>184889.7629795056</v>
      </c>
      <c r="AE20" t="n">
        <v>252974.3304691113</v>
      </c>
      <c r="AF20" t="n">
        <v>4.394269588196604e-06</v>
      </c>
      <c r="AG20" t="n">
        <v>6.595052083333333</v>
      </c>
      <c r="AH20" t="n">
        <v>228830.8154209157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9.941700000000001</v>
      </c>
      <c r="E21" t="n">
        <v>10.06</v>
      </c>
      <c r="F21" t="n">
        <v>7.25</v>
      </c>
      <c r="G21" t="n">
        <v>39.53</v>
      </c>
      <c r="H21" t="n">
        <v>0.55</v>
      </c>
      <c r="I21" t="n">
        <v>11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79.81</v>
      </c>
      <c r="Q21" t="n">
        <v>605.84</v>
      </c>
      <c r="R21" t="n">
        <v>29.96</v>
      </c>
      <c r="S21" t="n">
        <v>21.88</v>
      </c>
      <c r="T21" t="n">
        <v>3003.22</v>
      </c>
      <c r="U21" t="n">
        <v>0.73</v>
      </c>
      <c r="V21" t="n">
        <v>0.85</v>
      </c>
      <c r="W21" t="n">
        <v>1.01</v>
      </c>
      <c r="X21" t="n">
        <v>0.19</v>
      </c>
      <c r="Y21" t="n">
        <v>1</v>
      </c>
      <c r="Z21" t="n">
        <v>10</v>
      </c>
      <c r="AA21" t="n">
        <v>183.7518909437422</v>
      </c>
      <c r="AB21" t="n">
        <v>251.4174437504092</v>
      </c>
      <c r="AC21" t="n">
        <v>227.4225157855417</v>
      </c>
      <c r="AD21" t="n">
        <v>183751.8909437422</v>
      </c>
      <c r="AE21" t="n">
        <v>251417.4437504092</v>
      </c>
      <c r="AF21" t="n">
        <v>4.425563746274508e-06</v>
      </c>
      <c r="AG21" t="n">
        <v>6.549479166666667</v>
      </c>
      <c r="AH21" t="n">
        <v>227422.5157855417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9.9277</v>
      </c>
      <c r="E22" t="n">
        <v>10.07</v>
      </c>
      <c r="F22" t="n">
        <v>7.26</v>
      </c>
      <c r="G22" t="n">
        <v>39.61</v>
      </c>
      <c r="H22" t="n">
        <v>0.58</v>
      </c>
      <c r="I22" t="n">
        <v>11</v>
      </c>
      <c r="J22" t="n">
        <v>184.19</v>
      </c>
      <c r="K22" t="n">
        <v>52.44</v>
      </c>
      <c r="L22" t="n">
        <v>6</v>
      </c>
      <c r="M22" t="n">
        <v>9</v>
      </c>
      <c r="N22" t="n">
        <v>35.75</v>
      </c>
      <c r="O22" t="n">
        <v>22951.43</v>
      </c>
      <c r="P22" t="n">
        <v>78.8</v>
      </c>
      <c r="Q22" t="n">
        <v>605.88</v>
      </c>
      <c r="R22" t="n">
        <v>30.55</v>
      </c>
      <c r="S22" t="n">
        <v>21.88</v>
      </c>
      <c r="T22" t="n">
        <v>3294.38</v>
      </c>
      <c r="U22" t="n">
        <v>0.72</v>
      </c>
      <c r="V22" t="n">
        <v>0.85</v>
      </c>
      <c r="W22" t="n">
        <v>1.01</v>
      </c>
      <c r="X22" t="n">
        <v>0.2</v>
      </c>
      <c r="Y22" t="n">
        <v>1</v>
      </c>
      <c r="Z22" t="n">
        <v>10</v>
      </c>
      <c r="AA22" t="n">
        <v>183.310251337752</v>
      </c>
      <c r="AB22" t="n">
        <v>250.8131729577295</v>
      </c>
      <c r="AC22" t="n">
        <v>226.8759157492158</v>
      </c>
      <c r="AD22" t="n">
        <v>183310.251337752</v>
      </c>
      <c r="AE22" t="n">
        <v>250813.1729577295</v>
      </c>
      <c r="AF22" t="n">
        <v>4.419331623755438e-06</v>
      </c>
      <c r="AG22" t="n">
        <v>6.555989583333333</v>
      </c>
      <c r="AH22" t="n">
        <v>226875.9157492158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9.9847</v>
      </c>
      <c r="E23" t="n">
        <v>10.02</v>
      </c>
      <c r="F23" t="n">
        <v>7.24</v>
      </c>
      <c r="G23" t="n">
        <v>43.43</v>
      </c>
      <c r="H23" t="n">
        <v>0.6</v>
      </c>
      <c r="I23" t="n">
        <v>10</v>
      </c>
      <c r="J23" t="n">
        <v>184.57</v>
      </c>
      <c r="K23" t="n">
        <v>52.44</v>
      </c>
      <c r="L23" t="n">
        <v>6.25</v>
      </c>
      <c r="M23" t="n">
        <v>8</v>
      </c>
      <c r="N23" t="n">
        <v>35.88</v>
      </c>
      <c r="O23" t="n">
        <v>22997.88</v>
      </c>
      <c r="P23" t="n">
        <v>77.76000000000001</v>
      </c>
      <c r="Q23" t="n">
        <v>605.84</v>
      </c>
      <c r="R23" t="n">
        <v>29.74</v>
      </c>
      <c r="S23" t="n">
        <v>21.88</v>
      </c>
      <c r="T23" t="n">
        <v>2895.46</v>
      </c>
      <c r="U23" t="n">
        <v>0.74</v>
      </c>
      <c r="V23" t="n">
        <v>0.85</v>
      </c>
      <c r="W23" t="n">
        <v>1.01</v>
      </c>
      <c r="X23" t="n">
        <v>0.18</v>
      </c>
      <c r="Y23" t="n">
        <v>1</v>
      </c>
      <c r="Z23" t="n">
        <v>10</v>
      </c>
      <c r="AA23" t="n">
        <v>182.343898260248</v>
      </c>
      <c r="AB23" t="n">
        <v>249.4909660446002</v>
      </c>
      <c r="AC23" t="n">
        <v>225.6798984081462</v>
      </c>
      <c r="AD23" t="n">
        <v>182343.898260248</v>
      </c>
      <c r="AE23" t="n">
        <v>249490.9660446002</v>
      </c>
      <c r="AF23" t="n">
        <v>4.444705265440225e-06</v>
      </c>
      <c r="AG23" t="n">
        <v>6.5234375</v>
      </c>
      <c r="AH23" t="n">
        <v>225679.8984081462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9.984999999999999</v>
      </c>
      <c r="E24" t="n">
        <v>10.02</v>
      </c>
      <c r="F24" t="n">
        <v>7.24</v>
      </c>
      <c r="G24" t="n">
        <v>43.43</v>
      </c>
      <c r="H24" t="n">
        <v>0.62</v>
      </c>
      <c r="I24" t="n">
        <v>10</v>
      </c>
      <c r="J24" t="n">
        <v>184.95</v>
      </c>
      <c r="K24" t="n">
        <v>52.44</v>
      </c>
      <c r="L24" t="n">
        <v>6.5</v>
      </c>
      <c r="M24" t="n">
        <v>8</v>
      </c>
      <c r="N24" t="n">
        <v>36.01</v>
      </c>
      <c r="O24" t="n">
        <v>23044.38</v>
      </c>
      <c r="P24" t="n">
        <v>76.81999999999999</v>
      </c>
      <c r="Q24" t="n">
        <v>605.84</v>
      </c>
      <c r="R24" t="n">
        <v>29.75</v>
      </c>
      <c r="S24" t="n">
        <v>21.88</v>
      </c>
      <c r="T24" t="n">
        <v>2903.34</v>
      </c>
      <c r="U24" t="n">
        <v>0.74</v>
      </c>
      <c r="V24" t="n">
        <v>0.85</v>
      </c>
      <c r="W24" t="n">
        <v>1.01</v>
      </c>
      <c r="X24" t="n">
        <v>0.18</v>
      </c>
      <c r="Y24" t="n">
        <v>1</v>
      </c>
      <c r="Z24" t="n">
        <v>10</v>
      </c>
      <c r="AA24" t="n">
        <v>181.8297730101196</v>
      </c>
      <c r="AB24" t="n">
        <v>248.7875171957696</v>
      </c>
      <c r="AC24" t="n">
        <v>225.043585730151</v>
      </c>
      <c r="AD24" t="n">
        <v>181829.7730101196</v>
      </c>
      <c r="AE24" t="n">
        <v>248787.5171957696</v>
      </c>
      <c r="AF24" t="n">
        <v>4.444838810922776e-06</v>
      </c>
      <c r="AG24" t="n">
        <v>6.5234375</v>
      </c>
      <c r="AH24" t="n">
        <v>225043.585730151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10.0368</v>
      </c>
      <c r="E25" t="n">
        <v>9.960000000000001</v>
      </c>
      <c r="F25" t="n">
        <v>7.22</v>
      </c>
      <c r="G25" t="n">
        <v>48.15</v>
      </c>
      <c r="H25" t="n">
        <v>0.65</v>
      </c>
      <c r="I25" t="n">
        <v>9</v>
      </c>
      <c r="J25" t="n">
        <v>185.33</v>
      </c>
      <c r="K25" t="n">
        <v>52.44</v>
      </c>
      <c r="L25" t="n">
        <v>6.75</v>
      </c>
      <c r="M25" t="n">
        <v>7</v>
      </c>
      <c r="N25" t="n">
        <v>36.13</v>
      </c>
      <c r="O25" t="n">
        <v>23090.91</v>
      </c>
      <c r="P25" t="n">
        <v>75.20999999999999</v>
      </c>
      <c r="Q25" t="n">
        <v>605.84</v>
      </c>
      <c r="R25" t="n">
        <v>29.33</v>
      </c>
      <c r="S25" t="n">
        <v>21.88</v>
      </c>
      <c r="T25" t="n">
        <v>2696.62</v>
      </c>
      <c r="U25" t="n">
        <v>0.75</v>
      </c>
      <c r="V25" t="n">
        <v>0.86</v>
      </c>
      <c r="W25" t="n">
        <v>1</v>
      </c>
      <c r="X25" t="n">
        <v>0.17</v>
      </c>
      <c r="Y25" t="n">
        <v>1</v>
      </c>
      <c r="Z25" t="n">
        <v>10</v>
      </c>
      <c r="AA25" t="n">
        <v>180.4281886337523</v>
      </c>
      <c r="AB25" t="n">
        <v>246.8698076184862</v>
      </c>
      <c r="AC25" t="n">
        <v>223.3088996634007</v>
      </c>
      <c r="AD25" t="n">
        <v>180428.1886337523</v>
      </c>
      <c r="AE25" t="n">
        <v>246869.8076184862</v>
      </c>
      <c r="AF25" t="n">
        <v>4.467897664243337e-06</v>
      </c>
      <c r="AG25" t="n">
        <v>6.484375</v>
      </c>
      <c r="AH25" t="n">
        <v>223308.8996634007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10.041</v>
      </c>
      <c r="E26" t="n">
        <v>9.960000000000001</v>
      </c>
      <c r="F26" t="n">
        <v>7.22</v>
      </c>
      <c r="G26" t="n">
        <v>48.12</v>
      </c>
      <c r="H26" t="n">
        <v>0.67</v>
      </c>
      <c r="I26" t="n">
        <v>9</v>
      </c>
      <c r="J26" t="n">
        <v>185.7</v>
      </c>
      <c r="K26" t="n">
        <v>52.44</v>
      </c>
      <c r="L26" t="n">
        <v>7</v>
      </c>
      <c r="M26" t="n">
        <v>7</v>
      </c>
      <c r="N26" t="n">
        <v>36.26</v>
      </c>
      <c r="O26" t="n">
        <v>23137.49</v>
      </c>
      <c r="P26" t="n">
        <v>74.84999999999999</v>
      </c>
      <c r="Q26" t="n">
        <v>605.84</v>
      </c>
      <c r="R26" t="n">
        <v>29.17</v>
      </c>
      <c r="S26" t="n">
        <v>21.88</v>
      </c>
      <c r="T26" t="n">
        <v>2615.29</v>
      </c>
      <c r="U26" t="n">
        <v>0.75</v>
      </c>
      <c r="V26" t="n">
        <v>0.86</v>
      </c>
      <c r="W26" t="n">
        <v>1</v>
      </c>
      <c r="X26" t="n">
        <v>0.16</v>
      </c>
      <c r="Y26" t="n">
        <v>1</v>
      </c>
      <c r="Z26" t="n">
        <v>10</v>
      </c>
      <c r="AA26" t="n">
        <v>180.2085721049999</v>
      </c>
      <c r="AB26" t="n">
        <v>246.5693185950497</v>
      </c>
      <c r="AC26" t="n">
        <v>223.0370888906219</v>
      </c>
      <c r="AD26" t="n">
        <v>180208.5721049999</v>
      </c>
      <c r="AE26" t="n">
        <v>246569.3185950497</v>
      </c>
      <c r="AF26" t="n">
        <v>4.469767300999058e-06</v>
      </c>
      <c r="AG26" t="n">
        <v>6.484375</v>
      </c>
      <c r="AH26" t="n">
        <v>223037.0888906219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10.0348</v>
      </c>
      <c r="E27" t="n">
        <v>9.970000000000001</v>
      </c>
      <c r="F27" t="n">
        <v>7.22</v>
      </c>
      <c r="G27" t="n">
        <v>48.16</v>
      </c>
      <c r="H27" t="n">
        <v>0.6899999999999999</v>
      </c>
      <c r="I27" t="n">
        <v>9</v>
      </c>
      <c r="J27" t="n">
        <v>186.08</v>
      </c>
      <c r="K27" t="n">
        <v>52.44</v>
      </c>
      <c r="L27" t="n">
        <v>7.25</v>
      </c>
      <c r="M27" t="n">
        <v>5</v>
      </c>
      <c r="N27" t="n">
        <v>36.39</v>
      </c>
      <c r="O27" t="n">
        <v>23184.11</v>
      </c>
      <c r="P27" t="n">
        <v>73.51000000000001</v>
      </c>
      <c r="Q27" t="n">
        <v>605.9400000000001</v>
      </c>
      <c r="R27" t="n">
        <v>29.34</v>
      </c>
      <c r="S27" t="n">
        <v>21.88</v>
      </c>
      <c r="T27" t="n">
        <v>2701.14</v>
      </c>
      <c r="U27" t="n">
        <v>0.75</v>
      </c>
      <c r="V27" t="n">
        <v>0.86</v>
      </c>
      <c r="W27" t="n">
        <v>1.01</v>
      </c>
      <c r="X27" t="n">
        <v>0.17</v>
      </c>
      <c r="Y27" t="n">
        <v>1</v>
      </c>
      <c r="Z27" t="n">
        <v>10</v>
      </c>
      <c r="AA27" t="n">
        <v>179.5179406964341</v>
      </c>
      <c r="AB27" t="n">
        <v>245.6243662333432</v>
      </c>
      <c r="AC27" t="n">
        <v>222.1823214560673</v>
      </c>
      <c r="AD27" t="n">
        <v>179517.9406964341</v>
      </c>
      <c r="AE27" t="n">
        <v>245624.3662333431</v>
      </c>
      <c r="AF27" t="n">
        <v>4.467007361026327e-06</v>
      </c>
      <c r="AG27" t="n">
        <v>6.490885416666667</v>
      </c>
      <c r="AH27" t="n">
        <v>222182.3214560673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10.0343</v>
      </c>
      <c r="E28" t="n">
        <v>9.970000000000001</v>
      </c>
      <c r="F28" t="n">
        <v>7.23</v>
      </c>
      <c r="G28" t="n">
        <v>48.17</v>
      </c>
      <c r="H28" t="n">
        <v>0.71</v>
      </c>
      <c r="I28" t="n">
        <v>9</v>
      </c>
      <c r="J28" t="n">
        <v>186.46</v>
      </c>
      <c r="K28" t="n">
        <v>52.44</v>
      </c>
      <c r="L28" t="n">
        <v>7.5</v>
      </c>
      <c r="M28" t="n">
        <v>4</v>
      </c>
      <c r="N28" t="n">
        <v>36.52</v>
      </c>
      <c r="O28" t="n">
        <v>23230.78</v>
      </c>
      <c r="P28" t="n">
        <v>72.67</v>
      </c>
      <c r="Q28" t="n">
        <v>605.84</v>
      </c>
      <c r="R28" t="n">
        <v>29.3</v>
      </c>
      <c r="S28" t="n">
        <v>21.88</v>
      </c>
      <c r="T28" t="n">
        <v>2683.74</v>
      </c>
      <c r="U28" t="n">
        <v>0.75</v>
      </c>
      <c r="V28" t="n">
        <v>0.86</v>
      </c>
      <c r="W28" t="n">
        <v>1.01</v>
      </c>
      <c r="X28" t="n">
        <v>0.17</v>
      </c>
      <c r="Y28" t="n">
        <v>1</v>
      </c>
      <c r="Z28" t="n">
        <v>10</v>
      </c>
      <c r="AA28" t="n">
        <v>179.0899235181661</v>
      </c>
      <c r="AB28" t="n">
        <v>245.0387342472519</v>
      </c>
      <c r="AC28" t="n">
        <v>221.6525813647888</v>
      </c>
      <c r="AD28" t="n">
        <v>179089.9235181661</v>
      </c>
      <c r="AE28" t="n">
        <v>245038.7342472519</v>
      </c>
      <c r="AF28" t="n">
        <v>4.466784785222075e-06</v>
      </c>
      <c r="AG28" t="n">
        <v>6.490885416666667</v>
      </c>
      <c r="AH28" t="n">
        <v>221652.5813647888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10.0945</v>
      </c>
      <c r="E29" t="n">
        <v>9.91</v>
      </c>
      <c r="F29" t="n">
        <v>7.2</v>
      </c>
      <c r="G29" t="n">
        <v>54.01</v>
      </c>
      <c r="H29" t="n">
        <v>0.74</v>
      </c>
      <c r="I29" t="n">
        <v>8</v>
      </c>
      <c r="J29" t="n">
        <v>186.84</v>
      </c>
      <c r="K29" t="n">
        <v>52.44</v>
      </c>
      <c r="L29" t="n">
        <v>7.75</v>
      </c>
      <c r="M29" t="n">
        <v>2</v>
      </c>
      <c r="N29" t="n">
        <v>36.65</v>
      </c>
      <c r="O29" t="n">
        <v>23277.49</v>
      </c>
      <c r="P29" t="n">
        <v>72.39</v>
      </c>
      <c r="Q29" t="n">
        <v>605.84</v>
      </c>
      <c r="R29" t="n">
        <v>28.44</v>
      </c>
      <c r="S29" t="n">
        <v>21.88</v>
      </c>
      <c r="T29" t="n">
        <v>2258.28</v>
      </c>
      <c r="U29" t="n">
        <v>0.77</v>
      </c>
      <c r="V29" t="n">
        <v>0.86</v>
      </c>
      <c r="W29" t="n">
        <v>1.01</v>
      </c>
      <c r="X29" t="n">
        <v>0.14</v>
      </c>
      <c r="Y29" t="n">
        <v>1</v>
      </c>
      <c r="Z29" t="n">
        <v>10</v>
      </c>
      <c r="AA29" t="n">
        <v>178.5239943942857</v>
      </c>
      <c r="AB29" t="n">
        <v>244.2644050529283</v>
      </c>
      <c r="AC29" t="n">
        <v>220.9521530619934</v>
      </c>
      <c r="AD29" t="n">
        <v>178523.9943942857</v>
      </c>
      <c r="AE29" t="n">
        <v>244264.4050529283</v>
      </c>
      <c r="AF29" t="n">
        <v>4.493582912054077e-06</v>
      </c>
      <c r="AG29" t="n">
        <v>6.451822916666667</v>
      </c>
      <c r="AH29" t="n">
        <v>220952.1530619934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10.0999</v>
      </c>
      <c r="E30" t="n">
        <v>9.9</v>
      </c>
      <c r="F30" t="n">
        <v>7.2</v>
      </c>
      <c r="G30" t="n">
        <v>53.97</v>
      </c>
      <c r="H30" t="n">
        <v>0.76</v>
      </c>
      <c r="I30" t="n">
        <v>8</v>
      </c>
      <c r="J30" t="n">
        <v>187.22</v>
      </c>
      <c r="K30" t="n">
        <v>52.44</v>
      </c>
      <c r="L30" t="n">
        <v>8</v>
      </c>
      <c r="M30" t="n">
        <v>2</v>
      </c>
      <c r="N30" t="n">
        <v>36.78</v>
      </c>
      <c r="O30" t="n">
        <v>23324.24</v>
      </c>
      <c r="P30" t="n">
        <v>72.78</v>
      </c>
      <c r="Q30" t="n">
        <v>605.84</v>
      </c>
      <c r="R30" t="n">
        <v>28.34</v>
      </c>
      <c r="S30" t="n">
        <v>21.88</v>
      </c>
      <c r="T30" t="n">
        <v>2207.25</v>
      </c>
      <c r="U30" t="n">
        <v>0.77</v>
      </c>
      <c r="V30" t="n">
        <v>0.86</v>
      </c>
      <c r="W30" t="n">
        <v>1.01</v>
      </c>
      <c r="X30" t="n">
        <v>0.14</v>
      </c>
      <c r="Y30" t="n">
        <v>1</v>
      </c>
      <c r="Z30" t="n">
        <v>10</v>
      </c>
      <c r="AA30" t="n">
        <v>178.7038256670163</v>
      </c>
      <c r="AB30" t="n">
        <v>244.510458133874</v>
      </c>
      <c r="AC30" t="n">
        <v>221.1747231822313</v>
      </c>
      <c r="AD30" t="n">
        <v>178703.8256670163</v>
      </c>
      <c r="AE30" t="n">
        <v>244510.458133874</v>
      </c>
      <c r="AF30" t="n">
        <v>4.495986730740005e-06</v>
      </c>
      <c r="AG30" t="n">
        <v>6.4453125</v>
      </c>
      <c r="AH30" t="n">
        <v>221174.7231822313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10.097</v>
      </c>
      <c r="E31" t="n">
        <v>9.9</v>
      </c>
      <c r="F31" t="n">
        <v>7.2</v>
      </c>
      <c r="G31" t="n">
        <v>53.99</v>
      </c>
      <c r="H31" t="n">
        <v>0.78</v>
      </c>
      <c r="I31" t="n">
        <v>8</v>
      </c>
      <c r="J31" t="n">
        <v>187.6</v>
      </c>
      <c r="K31" t="n">
        <v>52.44</v>
      </c>
      <c r="L31" t="n">
        <v>8.25</v>
      </c>
      <c r="M31" t="n">
        <v>0</v>
      </c>
      <c r="N31" t="n">
        <v>36.9</v>
      </c>
      <c r="O31" t="n">
        <v>23371.04</v>
      </c>
      <c r="P31" t="n">
        <v>72.94</v>
      </c>
      <c r="Q31" t="n">
        <v>605.84</v>
      </c>
      <c r="R31" t="n">
        <v>28.35</v>
      </c>
      <c r="S31" t="n">
        <v>21.88</v>
      </c>
      <c r="T31" t="n">
        <v>2211.22</v>
      </c>
      <c r="U31" t="n">
        <v>0.77</v>
      </c>
      <c r="V31" t="n">
        <v>0.86</v>
      </c>
      <c r="W31" t="n">
        <v>1.01</v>
      </c>
      <c r="X31" t="n">
        <v>0.14</v>
      </c>
      <c r="Y31" t="n">
        <v>1</v>
      </c>
      <c r="Z31" t="n">
        <v>10</v>
      </c>
      <c r="AA31" t="n">
        <v>178.8063922099132</v>
      </c>
      <c r="AB31" t="n">
        <v>244.650794202782</v>
      </c>
      <c r="AC31" t="n">
        <v>221.3016657736857</v>
      </c>
      <c r="AD31" t="n">
        <v>178806.3922099132</v>
      </c>
      <c r="AE31" t="n">
        <v>244650.794202782</v>
      </c>
      <c r="AF31" t="n">
        <v>4.49469579107534e-06</v>
      </c>
      <c r="AG31" t="n">
        <v>6.4453125</v>
      </c>
      <c r="AH31" t="n">
        <v>221301.6657736857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6.3678</v>
      </c>
      <c r="E2" t="n">
        <v>15.7</v>
      </c>
      <c r="F2" t="n">
        <v>9.039999999999999</v>
      </c>
      <c r="G2" t="n">
        <v>5.65</v>
      </c>
      <c r="H2" t="n">
        <v>0.08</v>
      </c>
      <c r="I2" t="n">
        <v>96</v>
      </c>
      <c r="J2" t="n">
        <v>213.37</v>
      </c>
      <c r="K2" t="n">
        <v>56.13</v>
      </c>
      <c r="L2" t="n">
        <v>1</v>
      </c>
      <c r="M2" t="n">
        <v>94</v>
      </c>
      <c r="N2" t="n">
        <v>46.25</v>
      </c>
      <c r="O2" t="n">
        <v>26550.29</v>
      </c>
      <c r="P2" t="n">
        <v>132.37</v>
      </c>
      <c r="Q2" t="n">
        <v>606.08</v>
      </c>
      <c r="R2" t="n">
        <v>85.7</v>
      </c>
      <c r="S2" t="n">
        <v>21.88</v>
      </c>
      <c r="T2" t="n">
        <v>30444.54</v>
      </c>
      <c r="U2" t="n">
        <v>0.26</v>
      </c>
      <c r="V2" t="n">
        <v>0.68</v>
      </c>
      <c r="W2" t="n">
        <v>1.15</v>
      </c>
      <c r="X2" t="n">
        <v>1.98</v>
      </c>
      <c r="Y2" t="n">
        <v>1</v>
      </c>
      <c r="Z2" t="n">
        <v>10</v>
      </c>
      <c r="AA2" t="n">
        <v>351.8207981547209</v>
      </c>
      <c r="AB2" t="n">
        <v>481.3767372734707</v>
      </c>
      <c r="AC2" t="n">
        <v>435.4348170845839</v>
      </c>
      <c r="AD2" t="n">
        <v>351820.7981547209</v>
      </c>
      <c r="AE2" t="n">
        <v>481376.7372734707</v>
      </c>
      <c r="AF2" t="n">
        <v>2.674991106480844e-06</v>
      </c>
      <c r="AG2" t="n">
        <v>10.22135416666667</v>
      </c>
      <c r="AH2" t="n">
        <v>435434.8170845839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7.024</v>
      </c>
      <c r="E3" t="n">
        <v>14.24</v>
      </c>
      <c r="F3" t="n">
        <v>8.539999999999999</v>
      </c>
      <c r="G3" t="n">
        <v>7.02</v>
      </c>
      <c r="H3" t="n">
        <v>0.1</v>
      </c>
      <c r="I3" t="n">
        <v>73</v>
      </c>
      <c r="J3" t="n">
        <v>213.78</v>
      </c>
      <c r="K3" t="n">
        <v>56.13</v>
      </c>
      <c r="L3" t="n">
        <v>1.25</v>
      </c>
      <c r="M3" t="n">
        <v>71</v>
      </c>
      <c r="N3" t="n">
        <v>46.4</v>
      </c>
      <c r="O3" t="n">
        <v>26600.32</v>
      </c>
      <c r="P3" t="n">
        <v>124.51</v>
      </c>
      <c r="Q3" t="n">
        <v>605.9400000000001</v>
      </c>
      <c r="R3" t="n">
        <v>70.45</v>
      </c>
      <c r="S3" t="n">
        <v>21.88</v>
      </c>
      <c r="T3" t="n">
        <v>22935.36</v>
      </c>
      <c r="U3" t="n">
        <v>0.31</v>
      </c>
      <c r="V3" t="n">
        <v>0.72</v>
      </c>
      <c r="W3" t="n">
        <v>1.11</v>
      </c>
      <c r="X3" t="n">
        <v>1.48</v>
      </c>
      <c r="Y3" t="n">
        <v>1</v>
      </c>
      <c r="Z3" t="n">
        <v>10</v>
      </c>
      <c r="AA3" t="n">
        <v>317.1292194133039</v>
      </c>
      <c r="AB3" t="n">
        <v>433.9101887550262</v>
      </c>
      <c r="AC3" t="n">
        <v>392.4984093370205</v>
      </c>
      <c r="AD3" t="n">
        <v>317129.2194133039</v>
      </c>
      <c r="AE3" t="n">
        <v>433910.1887550262</v>
      </c>
      <c r="AF3" t="n">
        <v>2.950648188058897e-06</v>
      </c>
      <c r="AG3" t="n">
        <v>9.270833333333334</v>
      </c>
      <c r="AH3" t="n">
        <v>392498.4093370205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7.529</v>
      </c>
      <c r="E4" t="n">
        <v>13.28</v>
      </c>
      <c r="F4" t="n">
        <v>8.220000000000001</v>
      </c>
      <c r="G4" t="n">
        <v>8.5</v>
      </c>
      <c r="H4" t="n">
        <v>0.12</v>
      </c>
      <c r="I4" t="n">
        <v>58</v>
      </c>
      <c r="J4" t="n">
        <v>214.19</v>
      </c>
      <c r="K4" t="n">
        <v>56.13</v>
      </c>
      <c r="L4" t="n">
        <v>1.5</v>
      </c>
      <c r="M4" t="n">
        <v>56</v>
      </c>
      <c r="N4" t="n">
        <v>46.56</v>
      </c>
      <c r="O4" t="n">
        <v>26650.41</v>
      </c>
      <c r="P4" t="n">
        <v>119.15</v>
      </c>
      <c r="Q4" t="n">
        <v>605.87</v>
      </c>
      <c r="R4" t="n">
        <v>60.35</v>
      </c>
      <c r="S4" t="n">
        <v>21.88</v>
      </c>
      <c r="T4" t="n">
        <v>17959.58</v>
      </c>
      <c r="U4" t="n">
        <v>0.36</v>
      </c>
      <c r="V4" t="n">
        <v>0.75</v>
      </c>
      <c r="W4" t="n">
        <v>1.08</v>
      </c>
      <c r="X4" t="n">
        <v>1.16</v>
      </c>
      <c r="Y4" t="n">
        <v>1</v>
      </c>
      <c r="Z4" t="n">
        <v>10</v>
      </c>
      <c r="AA4" t="n">
        <v>291.0625818330489</v>
      </c>
      <c r="AB4" t="n">
        <v>398.2446652388326</v>
      </c>
      <c r="AC4" t="n">
        <v>360.2367533283357</v>
      </c>
      <c r="AD4" t="n">
        <v>291062.5818330489</v>
      </c>
      <c r="AE4" t="n">
        <v>398244.6652388326</v>
      </c>
      <c r="AF4" t="n">
        <v>3.162789038709487e-06</v>
      </c>
      <c r="AG4" t="n">
        <v>8.645833333333334</v>
      </c>
      <c r="AH4" t="n">
        <v>360236.7533283358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7.8775</v>
      </c>
      <c r="E5" t="n">
        <v>12.69</v>
      </c>
      <c r="F5" t="n">
        <v>8.01</v>
      </c>
      <c r="G5" t="n">
        <v>9.81</v>
      </c>
      <c r="H5" t="n">
        <v>0.14</v>
      </c>
      <c r="I5" t="n">
        <v>49</v>
      </c>
      <c r="J5" t="n">
        <v>214.59</v>
      </c>
      <c r="K5" t="n">
        <v>56.13</v>
      </c>
      <c r="L5" t="n">
        <v>1.75</v>
      </c>
      <c r="M5" t="n">
        <v>47</v>
      </c>
      <c r="N5" t="n">
        <v>46.72</v>
      </c>
      <c r="O5" t="n">
        <v>26700.55</v>
      </c>
      <c r="P5" t="n">
        <v>115.52</v>
      </c>
      <c r="Q5" t="n">
        <v>605.9400000000001</v>
      </c>
      <c r="R5" t="n">
        <v>54.02</v>
      </c>
      <c r="S5" t="n">
        <v>21.88</v>
      </c>
      <c r="T5" t="n">
        <v>14840.98</v>
      </c>
      <c r="U5" t="n">
        <v>0.41</v>
      </c>
      <c r="V5" t="n">
        <v>0.77</v>
      </c>
      <c r="W5" t="n">
        <v>1.06</v>
      </c>
      <c r="X5" t="n">
        <v>0.95</v>
      </c>
      <c r="Y5" t="n">
        <v>1</v>
      </c>
      <c r="Z5" t="n">
        <v>10</v>
      </c>
      <c r="AA5" t="n">
        <v>270.340643377381</v>
      </c>
      <c r="AB5" t="n">
        <v>369.8919948563833</v>
      </c>
      <c r="AC5" t="n">
        <v>334.5900220139647</v>
      </c>
      <c r="AD5" t="n">
        <v>270340.643377381</v>
      </c>
      <c r="AE5" t="n">
        <v>369891.9948563833</v>
      </c>
      <c r="AF5" t="n">
        <v>3.309187229703014e-06</v>
      </c>
      <c r="AG5" t="n">
        <v>8.26171875</v>
      </c>
      <c r="AH5" t="n">
        <v>334590.0220139647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8.144399999999999</v>
      </c>
      <c r="E6" t="n">
        <v>12.28</v>
      </c>
      <c r="F6" t="n">
        <v>7.89</v>
      </c>
      <c r="G6" t="n">
        <v>11.27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40</v>
      </c>
      <c r="N6" t="n">
        <v>46.87</v>
      </c>
      <c r="O6" t="n">
        <v>26750.75</v>
      </c>
      <c r="P6" t="n">
        <v>113.3</v>
      </c>
      <c r="Q6" t="n">
        <v>605.9400000000001</v>
      </c>
      <c r="R6" t="n">
        <v>49.97</v>
      </c>
      <c r="S6" t="n">
        <v>21.88</v>
      </c>
      <c r="T6" t="n">
        <v>12854.13</v>
      </c>
      <c r="U6" t="n">
        <v>0.44</v>
      </c>
      <c r="V6" t="n">
        <v>0.78</v>
      </c>
      <c r="W6" t="n">
        <v>1.06</v>
      </c>
      <c r="X6" t="n">
        <v>0.83</v>
      </c>
      <c r="Y6" t="n">
        <v>1</v>
      </c>
      <c r="Z6" t="n">
        <v>10</v>
      </c>
      <c r="AA6" t="n">
        <v>264.7814786004838</v>
      </c>
      <c r="AB6" t="n">
        <v>362.2857003555916</v>
      </c>
      <c r="AC6" t="n">
        <v>327.7096615848271</v>
      </c>
      <c r="AD6" t="n">
        <v>264781.4786004837</v>
      </c>
      <c r="AE6" t="n">
        <v>362285.7003555916</v>
      </c>
      <c r="AF6" t="n">
        <v>3.421306819878542e-06</v>
      </c>
      <c r="AG6" t="n">
        <v>7.994791666666667</v>
      </c>
      <c r="AH6" t="n">
        <v>327709.6615848271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8.359999999999999</v>
      </c>
      <c r="E7" t="n">
        <v>11.96</v>
      </c>
      <c r="F7" t="n">
        <v>7.79</v>
      </c>
      <c r="G7" t="n">
        <v>12.63</v>
      </c>
      <c r="H7" t="n">
        <v>0.19</v>
      </c>
      <c r="I7" t="n">
        <v>37</v>
      </c>
      <c r="J7" t="n">
        <v>215.41</v>
      </c>
      <c r="K7" t="n">
        <v>56.13</v>
      </c>
      <c r="L7" t="n">
        <v>2.25</v>
      </c>
      <c r="M7" t="n">
        <v>35</v>
      </c>
      <c r="N7" t="n">
        <v>47.03</v>
      </c>
      <c r="O7" t="n">
        <v>26801</v>
      </c>
      <c r="P7" t="n">
        <v>111.16</v>
      </c>
      <c r="Q7" t="n">
        <v>605.88</v>
      </c>
      <c r="R7" t="n">
        <v>46.77</v>
      </c>
      <c r="S7" t="n">
        <v>21.88</v>
      </c>
      <c r="T7" t="n">
        <v>11277.16</v>
      </c>
      <c r="U7" t="n">
        <v>0.47</v>
      </c>
      <c r="V7" t="n">
        <v>0.79</v>
      </c>
      <c r="W7" t="n">
        <v>1.05</v>
      </c>
      <c r="X7" t="n">
        <v>0.73</v>
      </c>
      <c r="Y7" t="n">
        <v>1</v>
      </c>
      <c r="Z7" t="n">
        <v>10</v>
      </c>
      <c r="AA7" t="n">
        <v>248.2227558113758</v>
      </c>
      <c r="AB7" t="n">
        <v>339.6293253160819</v>
      </c>
      <c r="AC7" t="n">
        <v>307.2155791807681</v>
      </c>
      <c r="AD7" t="n">
        <v>248222.7558113758</v>
      </c>
      <c r="AE7" t="n">
        <v>339629.3253160819</v>
      </c>
      <c r="AF7" t="n">
        <v>3.511876260275111e-06</v>
      </c>
      <c r="AG7" t="n">
        <v>7.786458333333333</v>
      </c>
      <c r="AH7" t="n">
        <v>307215.5791807681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8.5425</v>
      </c>
      <c r="E8" t="n">
        <v>11.71</v>
      </c>
      <c r="F8" t="n">
        <v>7.7</v>
      </c>
      <c r="G8" t="n">
        <v>14</v>
      </c>
      <c r="H8" t="n">
        <v>0.21</v>
      </c>
      <c r="I8" t="n">
        <v>33</v>
      </c>
      <c r="J8" t="n">
        <v>215.82</v>
      </c>
      <c r="K8" t="n">
        <v>56.13</v>
      </c>
      <c r="L8" t="n">
        <v>2.5</v>
      </c>
      <c r="M8" t="n">
        <v>31</v>
      </c>
      <c r="N8" t="n">
        <v>47.19</v>
      </c>
      <c r="O8" t="n">
        <v>26851.31</v>
      </c>
      <c r="P8" t="n">
        <v>109.41</v>
      </c>
      <c r="Q8" t="n">
        <v>605.99</v>
      </c>
      <c r="R8" t="n">
        <v>44.45</v>
      </c>
      <c r="S8" t="n">
        <v>21.88</v>
      </c>
      <c r="T8" t="n">
        <v>10138.84</v>
      </c>
      <c r="U8" t="n">
        <v>0.49</v>
      </c>
      <c r="V8" t="n">
        <v>0.8</v>
      </c>
      <c r="W8" t="n">
        <v>1.03</v>
      </c>
      <c r="X8" t="n">
        <v>0.64</v>
      </c>
      <c r="Y8" t="n">
        <v>1</v>
      </c>
      <c r="Z8" t="n">
        <v>10</v>
      </c>
      <c r="AA8" t="n">
        <v>244.7448882129144</v>
      </c>
      <c r="AB8" t="n">
        <v>334.8707534351796</v>
      </c>
      <c r="AC8" t="n">
        <v>302.9111587214801</v>
      </c>
      <c r="AD8" t="n">
        <v>244744.8882129144</v>
      </c>
      <c r="AE8" t="n">
        <v>334870.7534351796</v>
      </c>
      <c r="AF8" t="n">
        <v>3.588541023133988e-06</v>
      </c>
      <c r="AG8" t="n">
        <v>7.623697916666667</v>
      </c>
      <c r="AH8" t="n">
        <v>302911.1587214802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8.663600000000001</v>
      </c>
      <c r="E9" t="n">
        <v>11.54</v>
      </c>
      <c r="F9" t="n">
        <v>7.66</v>
      </c>
      <c r="G9" t="n">
        <v>15.33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108.35</v>
      </c>
      <c r="Q9" t="n">
        <v>605.87</v>
      </c>
      <c r="R9" t="n">
        <v>42.9</v>
      </c>
      <c r="S9" t="n">
        <v>21.88</v>
      </c>
      <c r="T9" t="n">
        <v>9378.98</v>
      </c>
      <c r="U9" t="n">
        <v>0.51</v>
      </c>
      <c r="V9" t="n">
        <v>0.8100000000000001</v>
      </c>
      <c r="W9" t="n">
        <v>1.04</v>
      </c>
      <c r="X9" t="n">
        <v>0.6</v>
      </c>
      <c r="Y9" t="n">
        <v>1</v>
      </c>
      <c r="Z9" t="n">
        <v>10</v>
      </c>
      <c r="AA9" t="n">
        <v>242.6426695061615</v>
      </c>
      <c r="AB9" t="n">
        <v>331.9944050572578</v>
      </c>
      <c r="AC9" t="n">
        <v>300.3093249957659</v>
      </c>
      <c r="AD9" t="n">
        <v>242642.6695061615</v>
      </c>
      <c r="AE9" t="n">
        <v>331994.4050572579</v>
      </c>
      <c r="AF9" t="n">
        <v>3.639412819200892e-06</v>
      </c>
      <c r="AG9" t="n">
        <v>7.513020833333333</v>
      </c>
      <c r="AH9" t="n">
        <v>300309.3249957659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8.8294</v>
      </c>
      <c r="E10" t="n">
        <v>11.33</v>
      </c>
      <c r="F10" t="n">
        <v>7.57</v>
      </c>
      <c r="G10" t="n">
        <v>16.83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106.36</v>
      </c>
      <c r="Q10" t="n">
        <v>605.84</v>
      </c>
      <c r="R10" t="n">
        <v>40</v>
      </c>
      <c r="S10" t="n">
        <v>21.88</v>
      </c>
      <c r="T10" t="n">
        <v>7940.75</v>
      </c>
      <c r="U10" t="n">
        <v>0.55</v>
      </c>
      <c r="V10" t="n">
        <v>0.82</v>
      </c>
      <c r="W10" t="n">
        <v>1.04</v>
      </c>
      <c r="X10" t="n">
        <v>0.52</v>
      </c>
      <c r="Y10" t="n">
        <v>1</v>
      </c>
      <c r="Z10" t="n">
        <v>10</v>
      </c>
      <c r="AA10" t="n">
        <v>239.24825009787</v>
      </c>
      <c r="AB10" t="n">
        <v>327.3500106716204</v>
      </c>
      <c r="AC10" t="n">
        <v>296.1081850918438</v>
      </c>
      <c r="AD10" t="n">
        <v>239248.25009787</v>
      </c>
      <c r="AE10" t="n">
        <v>327350.0106716204</v>
      </c>
      <c r="AF10" t="n">
        <v>3.709062231157065e-06</v>
      </c>
      <c r="AG10" t="n">
        <v>7.376302083333333</v>
      </c>
      <c r="AH10" t="n">
        <v>296108.1850918438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8.920400000000001</v>
      </c>
      <c r="E11" t="n">
        <v>11.21</v>
      </c>
      <c r="F11" t="n">
        <v>7.54</v>
      </c>
      <c r="G11" t="n">
        <v>18.1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105.38</v>
      </c>
      <c r="Q11" t="n">
        <v>605.91</v>
      </c>
      <c r="R11" t="n">
        <v>39.15</v>
      </c>
      <c r="S11" t="n">
        <v>21.88</v>
      </c>
      <c r="T11" t="n">
        <v>7524.67</v>
      </c>
      <c r="U11" t="n">
        <v>0.5600000000000001</v>
      </c>
      <c r="V11" t="n">
        <v>0.82</v>
      </c>
      <c r="W11" t="n">
        <v>1.03</v>
      </c>
      <c r="X11" t="n">
        <v>0.48</v>
      </c>
      <c r="Y11" t="n">
        <v>1</v>
      </c>
      <c r="Z11" t="n">
        <v>10</v>
      </c>
      <c r="AA11" t="n">
        <v>237.6566050868942</v>
      </c>
      <c r="AB11" t="n">
        <v>325.1722517491822</v>
      </c>
      <c r="AC11" t="n">
        <v>294.1382684244585</v>
      </c>
      <c r="AD11" t="n">
        <v>237656.6050868942</v>
      </c>
      <c r="AE11" t="n">
        <v>325172.2517491822</v>
      </c>
      <c r="AF11" t="n">
        <v>3.74728959236341e-06</v>
      </c>
      <c r="AG11" t="n">
        <v>7.298177083333333</v>
      </c>
      <c r="AH11" t="n">
        <v>294138.2684244586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9.012600000000001</v>
      </c>
      <c r="E12" t="n">
        <v>11.1</v>
      </c>
      <c r="F12" t="n">
        <v>7.51</v>
      </c>
      <c r="G12" t="n">
        <v>19.6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104.47</v>
      </c>
      <c r="Q12" t="n">
        <v>605.84</v>
      </c>
      <c r="R12" t="n">
        <v>38.21</v>
      </c>
      <c r="S12" t="n">
        <v>21.88</v>
      </c>
      <c r="T12" t="n">
        <v>7066.52</v>
      </c>
      <c r="U12" t="n">
        <v>0.57</v>
      </c>
      <c r="V12" t="n">
        <v>0.82</v>
      </c>
      <c r="W12" t="n">
        <v>1.03</v>
      </c>
      <c r="X12" t="n">
        <v>0.45</v>
      </c>
      <c r="Y12" t="n">
        <v>1</v>
      </c>
      <c r="Z12" t="n">
        <v>10</v>
      </c>
      <c r="AA12" t="n">
        <v>223.9064283795436</v>
      </c>
      <c r="AB12" t="n">
        <v>306.3586533632111</v>
      </c>
      <c r="AC12" t="n">
        <v>277.1202134633874</v>
      </c>
      <c r="AD12" t="n">
        <v>223906.4283795436</v>
      </c>
      <c r="AE12" t="n">
        <v>306358.6533632111</v>
      </c>
      <c r="AF12" t="n">
        <v>3.786021050640607e-06</v>
      </c>
      <c r="AG12" t="n">
        <v>7.2265625</v>
      </c>
      <c r="AH12" t="n">
        <v>277120.2134633874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9.132400000000001</v>
      </c>
      <c r="E13" t="n">
        <v>10.95</v>
      </c>
      <c r="F13" t="n">
        <v>7.45</v>
      </c>
      <c r="G13" t="n">
        <v>21.29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103.22</v>
      </c>
      <c r="Q13" t="n">
        <v>605.86</v>
      </c>
      <c r="R13" t="n">
        <v>36.16</v>
      </c>
      <c r="S13" t="n">
        <v>21.88</v>
      </c>
      <c r="T13" t="n">
        <v>6052.42</v>
      </c>
      <c r="U13" t="n">
        <v>0.61</v>
      </c>
      <c r="V13" t="n">
        <v>0.83</v>
      </c>
      <c r="W13" t="n">
        <v>1.03</v>
      </c>
      <c r="X13" t="n">
        <v>0.39</v>
      </c>
      <c r="Y13" t="n">
        <v>1</v>
      </c>
      <c r="Z13" t="n">
        <v>10</v>
      </c>
      <c r="AA13" t="n">
        <v>221.8642843331339</v>
      </c>
      <c r="AB13" t="n">
        <v>303.5645017858778</v>
      </c>
      <c r="AC13" t="n">
        <v>274.5927317909776</v>
      </c>
      <c r="AD13" t="n">
        <v>221864.2843331339</v>
      </c>
      <c r="AE13" t="n">
        <v>303564.5017858779</v>
      </c>
      <c r="AF13" t="n">
        <v>3.83634674154742e-06</v>
      </c>
      <c r="AG13" t="n">
        <v>7.12890625</v>
      </c>
      <c r="AH13" t="n">
        <v>274592.7317909775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9.1767</v>
      </c>
      <c r="E14" t="n">
        <v>10.9</v>
      </c>
      <c r="F14" t="n">
        <v>7.44</v>
      </c>
      <c r="G14" t="n">
        <v>22.32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102.51</v>
      </c>
      <c r="Q14" t="n">
        <v>605.86</v>
      </c>
      <c r="R14" t="n">
        <v>35.99</v>
      </c>
      <c r="S14" t="n">
        <v>21.88</v>
      </c>
      <c r="T14" t="n">
        <v>5970.36</v>
      </c>
      <c r="U14" t="n">
        <v>0.61</v>
      </c>
      <c r="V14" t="n">
        <v>0.83</v>
      </c>
      <c r="W14" t="n">
        <v>1.02</v>
      </c>
      <c r="X14" t="n">
        <v>0.38</v>
      </c>
      <c r="Y14" t="n">
        <v>1</v>
      </c>
      <c r="Z14" t="n">
        <v>10</v>
      </c>
      <c r="AA14" t="n">
        <v>221.0113527567804</v>
      </c>
      <c r="AB14" t="n">
        <v>302.3974831744262</v>
      </c>
      <c r="AC14" t="n">
        <v>273.5370917978815</v>
      </c>
      <c r="AD14" t="n">
        <v>221011.3527567804</v>
      </c>
      <c r="AE14" t="n">
        <v>302397.4831744261</v>
      </c>
      <c r="AF14" t="n">
        <v>3.854956325079739e-06</v>
      </c>
      <c r="AG14" t="n">
        <v>7.096354166666667</v>
      </c>
      <c r="AH14" t="n">
        <v>273537.0917978815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9.2807</v>
      </c>
      <c r="E15" t="n">
        <v>10.78</v>
      </c>
      <c r="F15" t="n">
        <v>7.4</v>
      </c>
      <c r="G15" t="n">
        <v>24.67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101.03</v>
      </c>
      <c r="Q15" t="n">
        <v>605.85</v>
      </c>
      <c r="R15" t="n">
        <v>34.84</v>
      </c>
      <c r="S15" t="n">
        <v>21.88</v>
      </c>
      <c r="T15" t="n">
        <v>5406.24</v>
      </c>
      <c r="U15" t="n">
        <v>0.63</v>
      </c>
      <c r="V15" t="n">
        <v>0.84</v>
      </c>
      <c r="W15" t="n">
        <v>1.02</v>
      </c>
      <c r="X15" t="n">
        <v>0.34</v>
      </c>
      <c r="Y15" t="n">
        <v>1</v>
      </c>
      <c r="Z15" t="n">
        <v>10</v>
      </c>
      <c r="AA15" t="n">
        <v>219.1027349970626</v>
      </c>
      <c r="AB15" t="n">
        <v>299.7860281533087</v>
      </c>
      <c r="AC15" t="n">
        <v>271.1748703787786</v>
      </c>
      <c r="AD15" t="n">
        <v>219102.7349970626</v>
      </c>
      <c r="AE15" t="n">
        <v>299786.0281533087</v>
      </c>
      <c r="AF15" t="n">
        <v>3.898644737886989e-06</v>
      </c>
      <c r="AG15" t="n">
        <v>7.018229166666667</v>
      </c>
      <c r="AH15" t="n">
        <v>271174.8703787785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9.331300000000001</v>
      </c>
      <c r="E16" t="n">
        <v>10.72</v>
      </c>
      <c r="F16" t="n">
        <v>7.39</v>
      </c>
      <c r="G16" t="n">
        <v>26.07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100.43</v>
      </c>
      <c r="Q16" t="n">
        <v>605.91</v>
      </c>
      <c r="R16" t="n">
        <v>34.21</v>
      </c>
      <c r="S16" t="n">
        <v>21.88</v>
      </c>
      <c r="T16" t="n">
        <v>5097.35</v>
      </c>
      <c r="U16" t="n">
        <v>0.64</v>
      </c>
      <c r="V16" t="n">
        <v>0.84</v>
      </c>
      <c r="W16" t="n">
        <v>1.02</v>
      </c>
      <c r="X16" t="n">
        <v>0.33</v>
      </c>
      <c r="Y16" t="n">
        <v>1</v>
      </c>
      <c r="Z16" t="n">
        <v>10</v>
      </c>
      <c r="AA16" t="n">
        <v>218.1161574045701</v>
      </c>
      <c r="AB16" t="n">
        <v>298.4361491665296</v>
      </c>
      <c r="AC16" t="n">
        <v>269.9538219479301</v>
      </c>
      <c r="AD16" t="n">
        <v>218116.1574045701</v>
      </c>
      <c r="AE16" t="n">
        <v>298436.1491665295</v>
      </c>
      <c r="AF16" t="n">
        <v>3.919900831041286e-06</v>
      </c>
      <c r="AG16" t="n">
        <v>6.979166666666667</v>
      </c>
      <c r="AH16" t="n">
        <v>269953.8219479301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9.407299999999999</v>
      </c>
      <c r="E17" t="n">
        <v>10.63</v>
      </c>
      <c r="F17" t="n">
        <v>7.34</v>
      </c>
      <c r="G17" t="n">
        <v>27.53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99.25</v>
      </c>
      <c r="Q17" t="n">
        <v>605.84</v>
      </c>
      <c r="R17" t="n">
        <v>33.05</v>
      </c>
      <c r="S17" t="n">
        <v>21.88</v>
      </c>
      <c r="T17" t="n">
        <v>4521.4</v>
      </c>
      <c r="U17" t="n">
        <v>0.66</v>
      </c>
      <c r="V17" t="n">
        <v>0.84</v>
      </c>
      <c r="W17" t="n">
        <v>1.01</v>
      </c>
      <c r="X17" t="n">
        <v>0.28</v>
      </c>
      <c r="Y17" t="n">
        <v>1</v>
      </c>
      <c r="Z17" t="n">
        <v>10</v>
      </c>
      <c r="AA17" t="n">
        <v>216.6459593640843</v>
      </c>
      <c r="AB17" t="n">
        <v>296.424559346978</v>
      </c>
      <c r="AC17" t="n">
        <v>268.1342154374719</v>
      </c>
      <c r="AD17" t="n">
        <v>216645.9593640844</v>
      </c>
      <c r="AE17" t="n">
        <v>296424.559346978</v>
      </c>
      <c r="AF17" t="n">
        <v>3.951826978861968e-06</v>
      </c>
      <c r="AG17" t="n">
        <v>6.920572916666667</v>
      </c>
      <c r="AH17" t="n">
        <v>268134.2154374719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9.385999999999999</v>
      </c>
      <c r="E18" t="n">
        <v>10.65</v>
      </c>
      <c r="F18" t="n">
        <v>7.37</v>
      </c>
      <c r="G18" t="n">
        <v>27.62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98.68000000000001</v>
      </c>
      <c r="Q18" t="n">
        <v>605.9400000000001</v>
      </c>
      <c r="R18" t="n">
        <v>34.01</v>
      </c>
      <c r="S18" t="n">
        <v>21.88</v>
      </c>
      <c r="T18" t="n">
        <v>5002.74</v>
      </c>
      <c r="U18" t="n">
        <v>0.64</v>
      </c>
      <c r="V18" t="n">
        <v>0.84</v>
      </c>
      <c r="W18" t="n">
        <v>1.01</v>
      </c>
      <c r="X18" t="n">
        <v>0.31</v>
      </c>
      <c r="Y18" t="n">
        <v>1</v>
      </c>
      <c r="Z18" t="n">
        <v>10</v>
      </c>
      <c r="AA18" t="n">
        <v>216.5790926507962</v>
      </c>
      <c r="AB18" t="n">
        <v>296.333069359906</v>
      </c>
      <c r="AC18" t="n">
        <v>268.051457126359</v>
      </c>
      <c r="AD18" t="n">
        <v>216579.0926507962</v>
      </c>
      <c r="AE18" t="n">
        <v>296333.069359906</v>
      </c>
      <c r="AF18" t="n">
        <v>3.94287925585433e-06</v>
      </c>
      <c r="AG18" t="n">
        <v>6.93359375</v>
      </c>
      <c r="AH18" t="n">
        <v>268051.457126359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9.452299999999999</v>
      </c>
      <c r="E19" t="n">
        <v>10.58</v>
      </c>
      <c r="F19" t="n">
        <v>7.33</v>
      </c>
      <c r="G19" t="n">
        <v>29.33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97.8</v>
      </c>
      <c r="Q19" t="n">
        <v>605.87</v>
      </c>
      <c r="R19" t="n">
        <v>32.7</v>
      </c>
      <c r="S19" t="n">
        <v>21.88</v>
      </c>
      <c r="T19" t="n">
        <v>4353</v>
      </c>
      <c r="U19" t="n">
        <v>0.67</v>
      </c>
      <c r="V19" t="n">
        <v>0.84</v>
      </c>
      <c r="W19" t="n">
        <v>1.01</v>
      </c>
      <c r="X19" t="n">
        <v>0.28</v>
      </c>
      <c r="Y19" t="n">
        <v>1</v>
      </c>
      <c r="Z19" t="n">
        <v>10</v>
      </c>
      <c r="AA19" t="n">
        <v>215.4097118172238</v>
      </c>
      <c r="AB19" t="n">
        <v>294.7330709139717</v>
      </c>
      <c r="AC19" t="n">
        <v>266.6041602864923</v>
      </c>
      <c r="AD19" t="n">
        <v>215409.7118172238</v>
      </c>
      <c r="AE19" t="n">
        <v>294733.0709139718</v>
      </c>
      <c r="AF19" t="n">
        <v>3.970730619018952e-06</v>
      </c>
      <c r="AG19" t="n">
        <v>6.888020833333333</v>
      </c>
      <c r="AH19" t="n">
        <v>266604.1602864923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9.510199999999999</v>
      </c>
      <c r="E20" t="n">
        <v>10.52</v>
      </c>
      <c r="F20" t="n">
        <v>7.31</v>
      </c>
      <c r="G20" t="n">
        <v>31.33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97.04000000000001</v>
      </c>
      <c r="Q20" t="n">
        <v>605.84</v>
      </c>
      <c r="R20" t="n">
        <v>32</v>
      </c>
      <c r="S20" t="n">
        <v>21.88</v>
      </c>
      <c r="T20" t="n">
        <v>4005.65</v>
      </c>
      <c r="U20" t="n">
        <v>0.68</v>
      </c>
      <c r="V20" t="n">
        <v>0.85</v>
      </c>
      <c r="W20" t="n">
        <v>1.01</v>
      </c>
      <c r="X20" t="n">
        <v>0.25</v>
      </c>
      <c r="Y20" t="n">
        <v>1</v>
      </c>
      <c r="Z20" t="n">
        <v>10</v>
      </c>
      <c r="AA20" t="n">
        <v>214.4488384027406</v>
      </c>
      <c r="AB20" t="n">
        <v>293.4183615175332</v>
      </c>
      <c r="AC20" t="n">
        <v>265.4149249096432</v>
      </c>
      <c r="AD20" t="n">
        <v>214448.8384027406</v>
      </c>
      <c r="AE20" t="n">
        <v>293418.3615175332</v>
      </c>
      <c r="AF20" t="n">
        <v>3.995053302687603e-06</v>
      </c>
      <c r="AG20" t="n">
        <v>6.848958333333333</v>
      </c>
      <c r="AH20" t="n">
        <v>265414.9249096432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9.555400000000001</v>
      </c>
      <c r="E21" t="n">
        <v>10.47</v>
      </c>
      <c r="F21" t="n">
        <v>7.3</v>
      </c>
      <c r="G21" t="n">
        <v>33.71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96.06999999999999</v>
      </c>
      <c r="Q21" t="n">
        <v>605.85</v>
      </c>
      <c r="R21" t="n">
        <v>31.82</v>
      </c>
      <c r="S21" t="n">
        <v>21.88</v>
      </c>
      <c r="T21" t="n">
        <v>3922.6</v>
      </c>
      <c r="U21" t="n">
        <v>0.6899999999999999</v>
      </c>
      <c r="V21" t="n">
        <v>0.85</v>
      </c>
      <c r="W21" t="n">
        <v>1.01</v>
      </c>
      <c r="X21" t="n">
        <v>0.25</v>
      </c>
      <c r="Y21" t="n">
        <v>1</v>
      </c>
      <c r="Z21" t="n">
        <v>10</v>
      </c>
      <c r="AA21" t="n">
        <v>213.5080505404054</v>
      </c>
      <c r="AB21" t="n">
        <v>292.1311340596556</v>
      </c>
      <c r="AC21" t="n">
        <v>264.2505486337099</v>
      </c>
      <c r="AD21" t="n">
        <v>213508.0505404054</v>
      </c>
      <c r="AE21" t="n">
        <v>292131.1340596556</v>
      </c>
      <c r="AF21" t="n">
        <v>4.014040959023063e-06</v>
      </c>
      <c r="AG21" t="n">
        <v>6.81640625</v>
      </c>
      <c r="AH21" t="n">
        <v>264250.5486337099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9.558199999999999</v>
      </c>
      <c r="E22" t="n">
        <v>10.46</v>
      </c>
      <c r="F22" t="n">
        <v>7.3</v>
      </c>
      <c r="G22" t="n">
        <v>33.69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96.05</v>
      </c>
      <c r="Q22" t="n">
        <v>605.84</v>
      </c>
      <c r="R22" t="n">
        <v>31.91</v>
      </c>
      <c r="S22" t="n">
        <v>21.88</v>
      </c>
      <c r="T22" t="n">
        <v>3965.18</v>
      </c>
      <c r="U22" t="n">
        <v>0.6899999999999999</v>
      </c>
      <c r="V22" t="n">
        <v>0.85</v>
      </c>
      <c r="W22" t="n">
        <v>1.01</v>
      </c>
      <c r="X22" t="n">
        <v>0.24</v>
      </c>
      <c r="Y22" t="n">
        <v>1</v>
      </c>
      <c r="Z22" t="n">
        <v>10</v>
      </c>
      <c r="AA22" t="n">
        <v>213.474628360824</v>
      </c>
      <c r="AB22" t="n">
        <v>292.0854043590699</v>
      </c>
      <c r="AC22" t="n">
        <v>264.209183311566</v>
      </c>
      <c r="AD22" t="n">
        <v>213474.628360824</v>
      </c>
      <c r="AE22" t="n">
        <v>292085.4043590698</v>
      </c>
      <c r="AF22" t="n">
        <v>4.015217185521719e-06</v>
      </c>
      <c r="AG22" t="n">
        <v>6.809895833333333</v>
      </c>
      <c r="AH22" t="n">
        <v>264209.183311566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9.6221</v>
      </c>
      <c r="E23" t="n">
        <v>10.39</v>
      </c>
      <c r="F23" t="n">
        <v>7.27</v>
      </c>
      <c r="G23" t="n">
        <v>36.37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94.64</v>
      </c>
      <c r="Q23" t="n">
        <v>606</v>
      </c>
      <c r="R23" t="n">
        <v>30.91</v>
      </c>
      <c r="S23" t="n">
        <v>21.88</v>
      </c>
      <c r="T23" t="n">
        <v>3471.96</v>
      </c>
      <c r="U23" t="n">
        <v>0.71</v>
      </c>
      <c r="V23" t="n">
        <v>0.85</v>
      </c>
      <c r="W23" t="n">
        <v>1.01</v>
      </c>
      <c r="X23" t="n">
        <v>0.21</v>
      </c>
      <c r="Y23" t="n">
        <v>1</v>
      </c>
      <c r="Z23" t="n">
        <v>10</v>
      </c>
      <c r="AA23" t="n">
        <v>212.0941733052059</v>
      </c>
      <c r="AB23" t="n">
        <v>290.1966048505952</v>
      </c>
      <c r="AC23" t="n">
        <v>262.5006481772328</v>
      </c>
      <c r="AD23" t="n">
        <v>212094.1733052059</v>
      </c>
      <c r="AE23" t="n">
        <v>290196.6048505952</v>
      </c>
      <c r="AF23" t="n">
        <v>4.042060354544635e-06</v>
      </c>
      <c r="AG23" t="n">
        <v>6.764322916666667</v>
      </c>
      <c r="AH23" t="n">
        <v>262500.6481772328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9.620799999999999</v>
      </c>
      <c r="E24" t="n">
        <v>10.39</v>
      </c>
      <c r="F24" t="n">
        <v>7.27</v>
      </c>
      <c r="G24" t="n">
        <v>36.37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94.3</v>
      </c>
      <c r="Q24" t="n">
        <v>605.84</v>
      </c>
      <c r="R24" t="n">
        <v>30.9</v>
      </c>
      <c r="S24" t="n">
        <v>21.88</v>
      </c>
      <c r="T24" t="n">
        <v>3465.24</v>
      </c>
      <c r="U24" t="n">
        <v>0.71</v>
      </c>
      <c r="V24" t="n">
        <v>0.85</v>
      </c>
      <c r="W24" t="n">
        <v>1.01</v>
      </c>
      <c r="X24" t="n">
        <v>0.22</v>
      </c>
      <c r="Y24" t="n">
        <v>1</v>
      </c>
      <c r="Z24" t="n">
        <v>10</v>
      </c>
      <c r="AA24" t="n">
        <v>211.9118269695996</v>
      </c>
      <c r="AB24" t="n">
        <v>289.9471105496662</v>
      </c>
      <c r="AC24" t="n">
        <v>262.274965262217</v>
      </c>
      <c r="AD24" t="n">
        <v>211911.8269695996</v>
      </c>
      <c r="AE24" t="n">
        <v>289947.1105496662</v>
      </c>
      <c r="AF24" t="n">
        <v>4.041514249384544e-06</v>
      </c>
      <c r="AG24" t="n">
        <v>6.764322916666667</v>
      </c>
      <c r="AH24" t="n">
        <v>262274.965262217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9.6844</v>
      </c>
      <c r="E25" t="n">
        <v>10.33</v>
      </c>
      <c r="F25" t="n">
        <v>7.25</v>
      </c>
      <c r="G25" t="n">
        <v>39.54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93.33</v>
      </c>
      <c r="Q25" t="n">
        <v>605.84</v>
      </c>
      <c r="R25" t="n">
        <v>29.9</v>
      </c>
      <c r="S25" t="n">
        <v>21.88</v>
      </c>
      <c r="T25" t="n">
        <v>2972.05</v>
      </c>
      <c r="U25" t="n">
        <v>0.73</v>
      </c>
      <c r="V25" t="n">
        <v>0.85</v>
      </c>
      <c r="W25" t="n">
        <v>1.01</v>
      </c>
      <c r="X25" t="n">
        <v>0.19</v>
      </c>
      <c r="Y25" t="n">
        <v>1</v>
      </c>
      <c r="Z25" t="n">
        <v>10</v>
      </c>
      <c r="AA25" t="n">
        <v>210.8278115350121</v>
      </c>
      <c r="AB25" t="n">
        <v>288.4639128086787</v>
      </c>
      <c r="AC25" t="n">
        <v>260.9333218319477</v>
      </c>
      <c r="AD25" t="n">
        <v>210827.8115350121</v>
      </c>
      <c r="AE25" t="n">
        <v>288463.9128086787</v>
      </c>
      <c r="AF25" t="n">
        <v>4.068231394139747e-06</v>
      </c>
      <c r="AG25" t="n">
        <v>6.725260416666667</v>
      </c>
      <c r="AH25" t="n">
        <v>260933.3218319477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9.672499999999999</v>
      </c>
      <c r="E26" t="n">
        <v>10.34</v>
      </c>
      <c r="F26" t="n">
        <v>7.26</v>
      </c>
      <c r="G26" t="n">
        <v>39.61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92.88</v>
      </c>
      <c r="Q26" t="n">
        <v>605.84</v>
      </c>
      <c r="R26" t="n">
        <v>30.6</v>
      </c>
      <c r="S26" t="n">
        <v>21.88</v>
      </c>
      <c r="T26" t="n">
        <v>3320.65</v>
      </c>
      <c r="U26" t="n">
        <v>0.72</v>
      </c>
      <c r="V26" t="n">
        <v>0.85</v>
      </c>
      <c r="W26" t="n">
        <v>1</v>
      </c>
      <c r="X26" t="n">
        <v>0.2</v>
      </c>
      <c r="Y26" t="n">
        <v>1</v>
      </c>
      <c r="Z26" t="n">
        <v>10</v>
      </c>
      <c r="AA26" t="n">
        <v>210.6916285759317</v>
      </c>
      <c r="AB26" t="n">
        <v>288.2775812760968</v>
      </c>
      <c r="AC26" t="n">
        <v>260.7647735193174</v>
      </c>
      <c r="AD26" t="n">
        <v>210691.6285759317</v>
      </c>
      <c r="AE26" t="n">
        <v>288277.5812760968</v>
      </c>
      <c r="AF26" t="n">
        <v>4.063232431520456e-06</v>
      </c>
      <c r="AG26" t="n">
        <v>6.731770833333333</v>
      </c>
      <c r="AH26" t="n">
        <v>260764.7735193174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9.6798</v>
      </c>
      <c r="E27" t="n">
        <v>10.33</v>
      </c>
      <c r="F27" t="n">
        <v>7.25</v>
      </c>
      <c r="G27" t="n">
        <v>39.57</v>
      </c>
      <c r="H27" t="n">
        <v>0.58</v>
      </c>
      <c r="I27" t="n">
        <v>11</v>
      </c>
      <c r="J27" t="n">
        <v>223.65</v>
      </c>
      <c r="K27" t="n">
        <v>56.13</v>
      </c>
      <c r="L27" t="n">
        <v>7.25</v>
      </c>
      <c r="M27" t="n">
        <v>9</v>
      </c>
      <c r="N27" t="n">
        <v>50.27</v>
      </c>
      <c r="O27" t="n">
        <v>27817.81</v>
      </c>
      <c r="P27" t="n">
        <v>92.2</v>
      </c>
      <c r="Q27" t="n">
        <v>605.92</v>
      </c>
      <c r="R27" t="n">
        <v>30.35</v>
      </c>
      <c r="S27" t="n">
        <v>21.88</v>
      </c>
      <c r="T27" t="n">
        <v>3195.38</v>
      </c>
      <c r="U27" t="n">
        <v>0.72</v>
      </c>
      <c r="V27" t="n">
        <v>0.85</v>
      </c>
      <c r="W27" t="n">
        <v>1</v>
      </c>
      <c r="X27" t="n">
        <v>0.2</v>
      </c>
      <c r="Y27" t="n">
        <v>1</v>
      </c>
      <c r="Z27" t="n">
        <v>10</v>
      </c>
      <c r="AA27" t="n">
        <v>210.2270006586517</v>
      </c>
      <c r="AB27" t="n">
        <v>287.6418568617377</v>
      </c>
      <c r="AC27" t="n">
        <v>260.1897217508197</v>
      </c>
      <c r="AD27" t="n">
        <v>210227.0006586518</v>
      </c>
      <c r="AE27" t="n">
        <v>287641.8568617377</v>
      </c>
      <c r="AF27" t="n">
        <v>4.066299022034812e-06</v>
      </c>
      <c r="AG27" t="n">
        <v>6.725260416666667</v>
      </c>
      <c r="AH27" t="n">
        <v>260189.7217508197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9.7371</v>
      </c>
      <c r="E28" t="n">
        <v>10.27</v>
      </c>
      <c r="F28" t="n">
        <v>7.24</v>
      </c>
      <c r="G28" t="n">
        <v>43.41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8</v>
      </c>
      <c r="N28" t="n">
        <v>50.44</v>
      </c>
      <c r="O28" t="n">
        <v>27869.24</v>
      </c>
      <c r="P28" t="n">
        <v>91.25</v>
      </c>
      <c r="Q28" t="n">
        <v>605.84</v>
      </c>
      <c r="R28" t="n">
        <v>29.65</v>
      </c>
      <c r="S28" t="n">
        <v>21.88</v>
      </c>
      <c r="T28" t="n">
        <v>2850.79</v>
      </c>
      <c r="U28" t="n">
        <v>0.74</v>
      </c>
      <c r="V28" t="n">
        <v>0.85</v>
      </c>
      <c r="W28" t="n">
        <v>1.01</v>
      </c>
      <c r="X28" t="n">
        <v>0.18</v>
      </c>
      <c r="Y28" t="n">
        <v>1</v>
      </c>
      <c r="Z28" t="n">
        <v>10</v>
      </c>
      <c r="AA28" t="n">
        <v>209.2451474941839</v>
      </c>
      <c r="AB28" t="n">
        <v>286.2984420458089</v>
      </c>
      <c r="AC28" t="n">
        <v>258.9745205594282</v>
      </c>
      <c r="AD28" t="n">
        <v>209245.1474941839</v>
      </c>
      <c r="AE28" t="n">
        <v>286298.4420458089</v>
      </c>
      <c r="AF28" t="n">
        <v>4.090369657168036e-06</v>
      </c>
      <c r="AG28" t="n">
        <v>6.686197916666667</v>
      </c>
      <c r="AH28" t="n">
        <v>258974.5205594283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9.7363</v>
      </c>
      <c r="E29" t="n">
        <v>10.27</v>
      </c>
      <c r="F29" t="n">
        <v>7.24</v>
      </c>
      <c r="G29" t="n">
        <v>43.41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8</v>
      </c>
      <c r="N29" t="n">
        <v>50.61</v>
      </c>
      <c r="O29" t="n">
        <v>27920.73</v>
      </c>
      <c r="P29" t="n">
        <v>90.3</v>
      </c>
      <c r="Q29" t="n">
        <v>605.85</v>
      </c>
      <c r="R29" t="n">
        <v>29.67</v>
      </c>
      <c r="S29" t="n">
        <v>21.88</v>
      </c>
      <c r="T29" t="n">
        <v>2861.92</v>
      </c>
      <c r="U29" t="n">
        <v>0.74</v>
      </c>
      <c r="V29" t="n">
        <v>0.85</v>
      </c>
      <c r="W29" t="n">
        <v>1.01</v>
      </c>
      <c r="X29" t="n">
        <v>0.18</v>
      </c>
      <c r="Y29" t="n">
        <v>1</v>
      </c>
      <c r="Z29" t="n">
        <v>10</v>
      </c>
      <c r="AA29" t="n">
        <v>208.7199896046914</v>
      </c>
      <c r="AB29" t="n">
        <v>285.5798978530747</v>
      </c>
      <c r="AC29" t="n">
        <v>258.3245532159652</v>
      </c>
      <c r="AD29" t="n">
        <v>208719.9896046914</v>
      </c>
      <c r="AE29" t="n">
        <v>285579.8978530747</v>
      </c>
      <c r="AF29" t="n">
        <v>4.090033592454135e-06</v>
      </c>
      <c r="AG29" t="n">
        <v>6.686197916666667</v>
      </c>
      <c r="AH29" t="n">
        <v>258324.5532159652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9.787699999999999</v>
      </c>
      <c r="E30" t="n">
        <v>10.22</v>
      </c>
      <c r="F30" t="n">
        <v>7.22</v>
      </c>
      <c r="G30" t="n">
        <v>48.16</v>
      </c>
      <c r="H30" t="n">
        <v>0.63</v>
      </c>
      <c r="I30" t="n">
        <v>9</v>
      </c>
      <c r="J30" t="n">
        <v>224.9</v>
      </c>
      <c r="K30" t="n">
        <v>56.13</v>
      </c>
      <c r="L30" t="n">
        <v>8</v>
      </c>
      <c r="M30" t="n">
        <v>7</v>
      </c>
      <c r="N30" t="n">
        <v>50.78</v>
      </c>
      <c r="O30" t="n">
        <v>27972.28</v>
      </c>
      <c r="P30" t="n">
        <v>89.01000000000001</v>
      </c>
      <c r="Q30" t="n">
        <v>605.87</v>
      </c>
      <c r="R30" t="n">
        <v>29.3</v>
      </c>
      <c r="S30" t="n">
        <v>21.88</v>
      </c>
      <c r="T30" t="n">
        <v>2681.11</v>
      </c>
      <c r="U30" t="n">
        <v>0.75</v>
      </c>
      <c r="V30" t="n">
        <v>0.86</v>
      </c>
      <c r="W30" t="n">
        <v>1.01</v>
      </c>
      <c r="X30" t="n">
        <v>0.17</v>
      </c>
      <c r="Y30" t="n">
        <v>1</v>
      </c>
      <c r="Z30" t="n">
        <v>10</v>
      </c>
      <c r="AA30" t="n">
        <v>207.5780265051858</v>
      </c>
      <c r="AB30" t="n">
        <v>284.0174135604756</v>
      </c>
      <c r="AC30" t="n">
        <v>256.9111902312908</v>
      </c>
      <c r="AD30" t="n">
        <v>207578.0265051858</v>
      </c>
      <c r="AE30" t="n">
        <v>284017.4135604756</v>
      </c>
      <c r="AF30" t="n">
        <v>4.111625750322333e-06</v>
      </c>
      <c r="AG30" t="n">
        <v>6.653645833333333</v>
      </c>
      <c r="AH30" t="n">
        <v>256911.1902312908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9.7887</v>
      </c>
      <c r="E31" t="n">
        <v>10.22</v>
      </c>
      <c r="F31" t="n">
        <v>7.22</v>
      </c>
      <c r="G31" t="n">
        <v>48.15</v>
      </c>
      <c r="H31" t="n">
        <v>0.65</v>
      </c>
      <c r="I31" t="n">
        <v>9</v>
      </c>
      <c r="J31" t="n">
        <v>225.32</v>
      </c>
      <c r="K31" t="n">
        <v>56.13</v>
      </c>
      <c r="L31" t="n">
        <v>8.25</v>
      </c>
      <c r="M31" t="n">
        <v>7</v>
      </c>
      <c r="N31" t="n">
        <v>50.95</v>
      </c>
      <c r="O31" t="n">
        <v>28023.89</v>
      </c>
      <c r="P31" t="n">
        <v>88.98999999999999</v>
      </c>
      <c r="Q31" t="n">
        <v>605.92</v>
      </c>
      <c r="R31" t="n">
        <v>29.26</v>
      </c>
      <c r="S31" t="n">
        <v>21.88</v>
      </c>
      <c r="T31" t="n">
        <v>2660.9</v>
      </c>
      <c r="U31" t="n">
        <v>0.75</v>
      </c>
      <c r="V31" t="n">
        <v>0.86</v>
      </c>
      <c r="W31" t="n">
        <v>1.01</v>
      </c>
      <c r="X31" t="n">
        <v>0.17</v>
      </c>
      <c r="Y31" t="n">
        <v>1</v>
      </c>
      <c r="Z31" t="n">
        <v>10</v>
      </c>
      <c r="AA31" t="n">
        <v>207.559829053095</v>
      </c>
      <c r="AB31" t="n">
        <v>283.9925150037101</v>
      </c>
      <c r="AC31" t="n">
        <v>256.8886679578376</v>
      </c>
      <c r="AD31" t="n">
        <v>207559.829053095</v>
      </c>
      <c r="AE31" t="n">
        <v>283992.5150037101</v>
      </c>
      <c r="AF31" t="n">
        <v>4.112045831214711e-06</v>
      </c>
      <c r="AG31" t="n">
        <v>6.653645833333333</v>
      </c>
      <c r="AH31" t="n">
        <v>256888.6679578376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9.797800000000001</v>
      </c>
      <c r="E32" t="n">
        <v>10.21</v>
      </c>
      <c r="F32" t="n">
        <v>7.21</v>
      </c>
      <c r="G32" t="n">
        <v>48.09</v>
      </c>
      <c r="H32" t="n">
        <v>0.67</v>
      </c>
      <c r="I32" t="n">
        <v>9</v>
      </c>
      <c r="J32" t="n">
        <v>225.74</v>
      </c>
      <c r="K32" t="n">
        <v>56.13</v>
      </c>
      <c r="L32" t="n">
        <v>8.5</v>
      </c>
      <c r="M32" t="n">
        <v>7</v>
      </c>
      <c r="N32" t="n">
        <v>51.11</v>
      </c>
      <c r="O32" t="n">
        <v>28075.56</v>
      </c>
      <c r="P32" t="n">
        <v>88.34</v>
      </c>
      <c r="Q32" t="n">
        <v>605.84</v>
      </c>
      <c r="R32" t="n">
        <v>29.03</v>
      </c>
      <c r="S32" t="n">
        <v>21.88</v>
      </c>
      <c r="T32" t="n">
        <v>2544.64</v>
      </c>
      <c r="U32" t="n">
        <v>0.75</v>
      </c>
      <c r="V32" t="n">
        <v>0.86</v>
      </c>
      <c r="W32" t="n">
        <v>1</v>
      </c>
      <c r="X32" t="n">
        <v>0.16</v>
      </c>
      <c r="Y32" t="n">
        <v>1</v>
      </c>
      <c r="Z32" t="n">
        <v>10</v>
      </c>
      <c r="AA32" t="n">
        <v>207.1070667926853</v>
      </c>
      <c r="AB32" t="n">
        <v>283.3730257045565</v>
      </c>
      <c r="AC32" t="n">
        <v>256.3283018479365</v>
      </c>
      <c r="AD32" t="n">
        <v>207107.0667926852</v>
      </c>
      <c r="AE32" t="n">
        <v>283373.0257045566</v>
      </c>
      <c r="AF32" t="n">
        <v>4.115868567335345e-06</v>
      </c>
      <c r="AG32" t="n">
        <v>6.647135416666667</v>
      </c>
      <c r="AH32" t="n">
        <v>256328.3018479365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9.7837</v>
      </c>
      <c r="E33" t="n">
        <v>10.22</v>
      </c>
      <c r="F33" t="n">
        <v>7.23</v>
      </c>
      <c r="G33" t="n">
        <v>48.19</v>
      </c>
      <c r="H33" t="n">
        <v>0.6899999999999999</v>
      </c>
      <c r="I33" t="n">
        <v>9</v>
      </c>
      <c r="J33" t="n">
        <v>226.16</v>
      </c>
      <c r="K33" t="n">
        <v>56.13</v>
      </c>
      <c r="L33" t="n">
        <v>8.75</v>
      </c>
      <c r="M33" t="n">
        <v>7</v>
      </c>
      <c r="N33" t="n">
        <v>51.28</v>
      </c>
      <c r="O33" t="n">
        <v>28127.29</v>
      </c>
      <c r="P33" t="n">
        <v>87.05</v>
      </c>
      <c r="Q33" t="n">
        <v>605.84</v>
      </c>
      <c r="R33" t="n">
        <v>29.46</v>
      </c>
      <c r="S33" t="n">
        <v>21.88</v>
      </c>
      <c r="T33" t="n">
        <v>2763.08</v>
      </c>
      <c r="U33" t="n">
        <v>0.74</v>
      </c>
      <c r="V33" t="n">
        <v>0.86</v>
      </c>
      <c r="W33" t="n">
        <v>1</v>
      </c>
      <c r="X33" t="n">
        <v>0.17</v>
      </c>
      <c r="Y33" t="n">
        <v>1</v>
      </c>
      <c r="Z33" t="n">
        <v>10</v>
      </c>
      <c r="AA33" t="n">
        <v>206.5435863291369</v>
      </c>
      <c r="AB33" t="n">
        <v>282.6020468753266</v>
      </c>
      <c r="AC33" t="n">
        <v>255.6309041560923</v>
      </c>
      <c r="AD33" t="n">
        <v>206543.5863291369</v>
      </c>
      <c r="AE33" t="n">
        <v>282602.0468753265</v>
      </c>
      <c r="AF33" t="n">
        <v>4.109945426752824e-06</v>
      </c>
      <c r="AG33" t="n">
        <v>6.653645833333333</v>
      </c>
      <c r="AH33" t="n">
        <v>255630.9041560923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9.860300000000001</v>
      </c>
      <c r="E34" t="n">
        <v>10.14</v>
      </c>
      <c r="F34" t="n">
        <v>7.19</v>
      </c>
      <c r="G34" t="n">
        <v>53.93</v>
      </c>
      <c r="H34" t="n">
        <v>0.71</v>
      </c>
      <c r="I34" t="n">
        <v>8</v>
      </c>
      <c r="J34" t="n">
        <v>226.58</v>
      </c>
      <c r="K34" t="n">
        <v>56.13</v>
      </c>
      <c r="L34" t="n">
        <v>9</v>
      </c>
      <c r="M34" t="n">
        <v>6</v>
      </c>
      <c r="N34" t="n">
        <v>51.45</v>
      </c>
      <c r="O34" t="n">
        <v>28179.08</v>
      </c>
      <c r="P34" t="n">
        <v>86.11</v>
      </c>
      <c r="Q34" t="n">
        <v>605.84</v>
      </c>
      <c r="R34" t="n">
        <v>28.37</v>
      </c>
      <c r="S34" t="n">
        <v>21.88</v>
      </c>
      <c r="T34" t="n">
        <v>2220.06</v>
      </c>
      <c r="U34" t="n">
        <v>0.77</v>
      </c>
      <c r="V34" t="n">
        <v>0.86</v>
      </c>
      <c r="W34" t="n">
        <v>1</v>
      </c>
      <c r="X34" t="n">
        <v>0.13</v>
      </c>
      <c r="Y34" t="n">
        <v>1</v>
      </c>
      <c r="Z34" t="n">
        <v>10</v>
      </c>
      <c r="AA34" t="n">
        <v>205.3856563967762</v>
      </c>
      <c r="AB34" t="n">
        <v>281.0177160576081</v>
      </c>
      <c r="AC34" t="n">
        <v>254.1977796479941</v>
      </c>
      <c r="AD34" t="n">
        <v>205385.6563967762</v>
      </c>
      <c r="AE34" t="n">
        <v>281017.7160576081</v>
      </c>
      <c r="AF34" t="n">
        <v>4.142123623108934e-06</v>
      </c>
      <c r="AG34" t="n">
        <v>6.6015625</v>
      </c>
      <c r="AH34" t="n">
        <v>254197.7796479941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9.867100000000001</v>
      </c>
      <c r="E35" t="n">
        <v>10.13</v>
      </c>
      <c r="F35" t="n">
        <v>7.18</v>
      </c>
      <c r="G35" t="n">
        <v>53.88</v>
      </c>
      <c r="H35" t="n">
        <v>0.72</v>
      </c>
      <c r="I35" t="n">
        <v>8</v>
      </c>
      <c r="J35" t="n">
        <v>227</v>
      </c>
      <c r="K35" t="n">
        <v>56.13</v>
      </c>
      <c r="L35" t="n">
        <v>9.25</v>
      </c>
      <c r="M35" t="n">
        <v>6</v>
      </c>
      <c r="N35" t="n">
        <v>51.62</v>
      </c>
      <c r="O35" t="n">
        <v>28230.92</v>
      </c>
      <c r="P35" t="n">
        <v>85.23</v>
      </c>
      <c r="Q35" t="n">
        <v>605.87</v>
      </c>
      <c r="R35" t="n">
        <v>28.07</v>
      </c>
      <c r="S35" t="n">
        <v>21.88</v>
      </c>
      <c r="T35" t="n">
        <v>2070.75</v>
      </c>
      <c r="U35" t="n">
        <v>0.78</v>
      </c>
      <c r="V35" t="n">
        <v>0.86</v>
      </c>
      <c r="W35" t="n">
        <v>1</v>
      </c>
      <c r="X35" t="n">
        <v>0.13</v>
      </c>
      <c r="Y35" t="n">
        <v>1</v>
      </c>
      <c r="Z35" t="n">
        <v>10</v>
      </c>
      <c r="AA35" t="n">
        <v>192.6052969400775</v>
      </c>
      <c r="AB35" t="n">
        <v>263.5310644192956</v>
      </c>
      <c r="AC35" t="n">
        <v>238.3800294993669</v>
      </c>
      <c r="AD35" t="n">
        <v>192605.2969400775</v>
      </c>
      <c r="AE35" t="n">
        <v>263531.0644192956</v>
      </c>
      <c r="AF35" t="n">
        <v>4.144980173177099e-06</v>
      </c>
      <c r="AG35" t="n">
        <v>6.595052083333333</v>
      </c>
      <c r="AH35" t="n">
        <v>238380.0294993669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9.856299999999999</v>
      </c>
      <c r="E36" t="n">
        <v>10.15</v>
      </c>
      <c r="F36" t="n">
        <v>7.2</v>
      </c>
      <c r="G36" t="n">
        <v>53.96</v>
      </c>
      <c r="H36" t="n">
        <v>0.74</v>
      </c>
      <c r="I36" t="n">
        <v>8</v>
      </c>
      <c r="J36" t="n">
        <v>227.42</v>
      </c>
      <c r="K36" t="n">
        <v>56.13</v>
      </c>
      <c r="L36" t="n">
        <v>9.5</v>
      </c>
      <c r="M36" t="n">
        <v>5</v>
      </c>
      <c r="N36" t="n">
        <v>51.8</v>
      </c>
      <c r="O36" t="n">
        <v>28282.83</v>
      </c>
      <c r="P36" t="n">
        <v>83.97</v>
      </c>
      <c r="Q36" t="n">
        <v>605.84</v>
      </c>
      <c r="R36" t="n">
        <v>28.42</v>
      </c>
      <c r="S36" t="n">
        <v>21.88</v>
      </c>
      <c r="T36" t="n">
        <v>2248.14</v>
      </c>
      <c r="U36" t="n">
        <v>0.77</v>
      </c>
      <c r="V36" t="n">
        <v>0.86</v>
      </c>
      <c r="W36" t="n">
        <v>1</v>
      </c>
      <c r="X36" t="n">
        <v>0.14</v>
      </c>
      <c r="Y36" t="n">
        <v>1</v>
      </c>
      <c r="Z36" t="n">
        <v>10</v>
      </c>
      <c r="AA36" t="n">
        <v>204.2585626219423</v>
      </c>
      <c r="AB36" t="n">
        <v>279.4755766310132</v>
      </c>
      <c r="AC36" t="n">
        <v>252.8028198438667</v>
      </c>
      <c r="AD36" t="n">
        <v>204258.5626219423</v>
      </c>
      <c r="AE36" t="n">
        <v>279475.5766310132</v>
      </c>
      <c r="AF36" t="n">
        <v>4.140443299539423e-06</v>
      </c>
      <c r="AG36" t="n">
        <v>6.608072916666667</v>
      </c>
      <c r="AH36" t="n">
        <v>252802.8198438667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9.8544</v>
      </c>
      <c r="E37" t="n">
        <v>10.15</v>
      </c>
      <c r="F37" t="n">
        <v>7.2</v>
      </c>
      <c r="G37" t="n">
        <v>53.98</v>
      </c>
      <c r="H37" t="n">
        <v>0.76</v>
      </c>
      <c r="I37" t="n">
        <v>8</v>
      </c>
      <c r="J37" t="n">
        <v>227.84</v>
      </c>
      <c r="K37" t="n">
        <v>56.13</v>
      </c>
      <c r="L37" t="n">
        <v>9.75</v>
      </c>
      <c r="M37" t="n">
        <v>5</v>
      </c>
      <c r="N37" t="n">
        <v>51.97</v>
      </c>
      <c r="O37" t="n">
        <v>28334.8</v>
      </c>
      <c r="P37" t="n">
        <v>82.52</v>
      </c>
      <c r="Q37" t="n">
        <v>605.84</v>
      </c>
      <c r="R37" t="n">
        <v>28.42</v>
      </c>
      <c r="S37" t="n">
        <v>21.88</v>
      </c>
      <c r="T37" t="n">
        <v>2246.25</v>
      </c>
      <c r="U37" t="n">
        <v>0.77</v>
      </c>
      <c r="V37" t="n">
        <v>0.86</v>
      </c>
      <c r="W37" t="n">
        <v>1</v>
      </c>
      <c r="X37" t="n">
        <v>0.14</v>
      </c>
      <c r="Y37" t="n">
        <v>1</v>
      </c>
      <c r="Z37" t="n">
        <v>10</v>
      </c>
      <c r="AA37" t="n">
        <v>203.4705394576321</v>
      </c>
      <c r="AB37" t="n">
        <v>278.3973685724761</v>
      </c>
      <c r="AC37" t="n">
        <v>251.8275144491615</v>
      </c>
      <c r="AD37" t="n">
        <v>203470.5394576321</v>
      </c>
      <c r="AE37" t="n">
        <v>278397.3685724761</v>
      </c>
      <c r="AF37" t="n">
        <v>4.139645145843906e-06</v>
      </c>
      <c r="AG37" t="n">
        <v>6.608072916666667</v>
      </c>
      <c r="AH37" t="n">
        <v>251827.5144491615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9.9152</v>
      </c>
      <c r="E38" t="n">
        <v>10.09</v>
      </c>
      <c r="F38" t="n">
        <v>7.18</v>
      </c>
      <c r="G38" t="n">
        <v>61.52</v>
      </c>
      <c r="H38" t="n">
        <v>0.78</v>
      </c>
      <c r="I38" t="n">
        <v>7</v>
      </c>
      <c r="J38" t="n">
        <v>228.27</v>
      </c>
      <c r="K38" t="n">
        <v>56.13</v>
      </c>
      <c r="L38" t="n">
        <v>10</v>
      </c>
      <c r="M38" t="n">
        <v>3</v>
      </c>
      <c r="N38" t="n">
        <v>52.14</v>
      </c>
      <c r="O38" t="n">
        <v>28386.82</v>
      </c>
      <c r="P38" t="n">
        <v>82.14</v>
      </c>
      <c r="Q38" t="n">
        <v>605.88</v>
      </c>
      <c r="R38" t="n">
        <v>27.85</v>
      </c>
      <c r="S38" t="n">
        <v>21.88</v>
      </c>
      <c r="T38" t="n">
        <v>1966.81</v>
      </c>
      <c r="U38" t="n">
        <v>0.79</v>
      </c>
      <c r="V38" t="n">
        <v>0.86</v>
      </c>
      <c r="W38" t="n">
        <v>1</v>
      </c>
      <c r="X38" t="n">
        <v>0.12</v>
      </c>
      <c r="Y38" t="n">
        <v>1</v>
      </c>
      <c r="Z38" t="n">
        <v>10</v>
      </c>
      <c r="AA38" t="n">
        <v>190.5865599258528</v>
      </c>
      <c r="AB38" t="n">
        <v>260.7689393760432</v>
      </c>
      <c r="AC38" t="n">
        <v>235.8815177935748</v>
      </c>
      <c r="AD38" t="n">
        <v>190586.5599258528</v>
      </c>
      <c r="AE38" t="n">
        <v>260768.9393760432</v>
      </c>
      <c r="AF38" t="n">
        <v>4.165186064100453e-06</v>
      </c>
      <c r="AG38" t="n">
        <v>6.569010416666667</v>
      </c>
      <c r="AH38" t="n">
        <v>235881.5177935748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9.9122</v>
      </c>
      <c r="E39" t="n">
        <v>10.09</v>
      </c>
      <c r="F39" t="n">
        <v>7.18</v>
      </c>
      <c r="G39" t="n">
        <v>61.55</v>
      </c>
      <c r="H39" t="n">
        <v>0.8</v>
      </c>
      <c r="I39" t="n">
        <v>7</v>
      </c>
      <c r="J39" t="n">
        <v>228.69</v>
      </c>
      <c r="K39" t="n">
        <v>56.13</v>
      </c>
      <c r="L39" t="n">
        <v>10.25</v>
      </c>
      <c r="M39" t="n">
        <v>2</v>
      </c>
      <c r="N39" t="n">
        <v>52.31</v>
      </c>
      <c r="O39" t="n">
        <v>28438.91</v>
      </c>
      <c r="P39" t="n">
        <v>81.92</v>
      </c>
      <c r="Q39" t="n">
        <v>605.84</v>
      </c>
      <c r="R39" t="n">
        <v>27.83</v>
      </c>
      <c r="S39" t="n">
        <v>21.88</v>
      </c>
      <c r="T39" t="n">
        <v>1957.79</v>
      </c>
      <c r="U39" t="n">
        <v>0.79</v>
      </c>
      <c r="V39" t="n">
        <v>0.86</v>
      </c>
      <c r="W39" t="n">
        <v>1.01</v>
      </c>
      <c r="X39" t="n">
        <v>0.12</v>
      </c>
      <c r="Y39" t="n">
        <v>1</v>
      </c>
      <c r="Z39" t="n">
        <v>10</v>
      </c>
      <c r="AA39" t="n">
        <v>190.48530390948</v>
      </c>
      <c r="AB39" t="n">
        <v>260.6303964273419</v>
      </c>
      <c r="AC39" t="n">
        <v>235.7561971894512</v>
      </c>
      <c r="AD39" t="n">
        <v>190485.30390948</v>
      </c>
      <c r="AE39" t="n">
        <v>260630.3964273419</v>
      </c>
      <c r="AF39" t="n">
        <v>4.16392582142332e-06</v>
      </c>
      <c r="AG39" t="n">
        <v>6.569010416666667</v>
      </c>
      <c r="AH39" t="n">
        <v>235756.1971894512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9.9133</v>
      </c>
      <c r="E40" t="n">
        <v>10.09</v>
      </c>
      <c r="F40" t="n">
        <v>7.18</v>
      </c>
      <c r="G40" t="n">
        <v>61.54</v>
      </c>
      <c r="H40" t="n">
        <v>0.8100000000000001</v>
      </c>
      <c r="I40" t="n">
        <v>7</v>
      </c>
      <c r="J40" t="n">
        <v>229.11</v>
      </c>
      <c r="K40" t="n">
        <v>56.13</v>
      </c>
      <c r="L40" t="n">
        <v>10.5</v>
      </c>
      <c r="M40" t="n">
        <v>3</v>
      </c>
      <c r="N40" t="n">
        <v>52.48</v>
      </c>
      <c r="O40" t="n">
        <v>28491.06</v>
      </c>
      <c r="P40" t="n">
        <v>82.73999999999999</v>
      </c>
      <c r="Q40" t="n">
        <v>605.91</v>
      </c>
      <c r="R40" t="n">
        <v>27.87</v>
      </c>
      <c r="S40" t="n">
        <v>21.88</v>
      </c>
      <c r="T40" t="n">
        <v>1978</v>
      </c>
      <c r="U40" t="n">
        <v>0.79</v>
      </c>
      <c r="V40" t="n">
        <v>0.86</v>
      </c>
      <c r="W40" t="n">
        <v>1</v>
      </c>
      <c r="X40" t="n">
        <v>0.12</v>
      </c>
      <c r="Y40" t="n">
        <v>1</v>
      </c>
      <c r="Z40" t="n">
        <v>10</v>
      </c>
      <c r="AA40" t="n">
        <v>190.9282991825108</v>
      </c>
      <c r="AB40" t="n">
        <v>261.2365221034744</v>
      </c>
      <c r="AC40" t="n">
        <v>236.3044750817566</v>
      </c>
      <c r="AD40" t="n">
        <v>190928.2991825108</v>
      </c>
      <c r="AE40" t="n">
        <v>261236.5221034744</v>
      </c>
      <c r="AF40" t="n">
        <v>4.164387910404936e-06</v>
      </c>
      <c r="AG40" t="n">
        <v>6.569010416666667</v>
      </c>
      <c r="AH40" t="n">
        <v>236304.4750817566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9.9062</v>
      </c>
      <c r="E41" t="n">
        <v>10.09</v>
      </c>
      <c r="F41" t="n">
        <v>7.19</v>
      </c>
      <c r="G41" t="n">
        <v>61.6</v>
      </c>
      <c r="H41" t="n">
        <v>0.83</v>
      </c>
      <c r="I41" t="n">
        <v>7</v>
      </c>
      <c r="J41" t="n">
        <v>229.53</v>
      </c>
      <c r="K41" t="n">
        <v>56.13</v>
      </c>
      <c r="L41" t="n">
        <v>10.75</v>
      </c>
      <c r="M41" t="n">
        <v>1</v>
      </c>
      <c r="N41" t="n">
        <v>52.66</v>
      </c>
      <c r="O41" t="n">
        <v>28543.27</v>
      </c>
      <c r="P41" t="n">
        <v>82.84999999999999</v>
      </c>
      <c r="Q41" t="n">
        <v>605.84</v>
      </c>
      <c r="R41" t="n">
        <v>27.95</v>
      </c>
      <c r="S41" t="n">
        <v>21.88</v>
      </c>
      <c r="T41" t="n">
        <v>2018.25</v>
      </c>
      <c r="U41" t="n">
        <v>0.78</v>
      </c>
      <c r="V41" t="n">
        <v>0.86</v>
      </c>
      <c r="W41" t="n">
        <v>1.01</v>
      </c>
      <c r="X41" t="n">
        <v>0.13</v>
      </c>
      <c r="Y41" t="n">
        <v>1</v>
      </c>
      <c r="Z41" t="n">
        <v>10</v>
      </c>
      <c r="AA41" t="n">
        <v>191.0623123949453</v>
      </c>
      <c r="AB41" t="n">
        <v>261.4198848929728</v>
      </c>
      <c r="AC41" t="n">
        <v>236.4703379839766</v>
      </c>
      <c r="AD41" t="n">
        <v>191062.3123949452</v>
      </c>
      <c r="AE41" t="n">
        <v>261419.8848929728</v>
      </c>
      <c r="AF41" t="n">
        <v>4.161405336069056e-06</v>
      </c>
      <c r="AG41" t="n">
        <v>6.569010416666667</v>
      </c>
      <c r="AH41" t="n">
        <v>236470.3379839766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9.9032</v>
      </c>
      <c r="E42" t="n">
        <v>10.1</v>
      </c>
      <c r="F42" t="n">
        <v>7.19</v>
      </c>
      <c r="G42" t="n">
        <v>61.62</v>
      </c>
      <c r="H42" t="n">
        <v>0.85</v>
      </c>
      <c r="I42" t="n">
        <v>7</v>
      </c>
      <c r="J42" t="n">
        <v>229.96</v>
      </c>
      <c r="K42" t="n">
        <v>56.13</v>
      </c>
      <c r="L42" t="n">
        <v>11</v>
      </c>
      <c r="M42" t="n">
        <v>0</v>
      </c>
      <c r="N42" t="n">
        <v>52.83</v>
      </c>
      <c r="O42" t="n">
        <v>28595.54</v>
      </c>
      <c r="P42" t="n">
        <v>83.01000000000001</v>
      </c>
      <c r="Q42" t="n">
        <v>605.88</v>
      </c>
      <c r="R42" t="n">
        <v>28.02</v>
      </c>
      <c r="S42" t="n">
        <v>21.88</v>
      </c>
      <c r="T42" t="n">
        <v>2050.13</v>
      </c>
      <c r="U42" t="n">
        <v>0.78</v>
      </c>
      <c r="V42" t="n">
        <v>0.86</v>
      </c>
      <c r="W42" t="n">
        <v>1.01</v>
      </c>
      <c r="X42" t="n">
        <v>0.13</v>
      </c>
      <c r="Y42" t="n">
        <v>1</v>
      </c>
      <c r="Z42" t="n">
        <v>10</v>
      </c>
      <c r="AA42" t="n">
        <v>191.1699242403448</v>
      </c>
      <c r="AB42" t="n">
        <v>261.567124167348</v>
      </c>
      <c r="AC42" t="n">
        <v>236.6035249486571</v>
      </c>
      <c r="AD42" t="n">
        <v>191169.9242403448</v>
      </c>
      <c r="AE42" t="n">
        <v>261567.124167348</v>
      </c>
      <c r="AF42" t="n">
        <v>4.160145093391924e-06</v>
      </c>
      <c r="AG42" t="n">
        <v>6.575520833333333</v>
      </c>
      <c r="AH42" t="n">
        <v>236603.5249486571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2024-09-24T15:17:01Z</dcterms:created>
  <dcterms:modified xmlns:dcterms="http://purl.org/dc/terms/" xmlns:xsi="http://www.w3.org/2001/XMLSchema-instance" xsi:type="dcterms:W3CDTF">2024-09-24T15:17:01Z</dcterms:modified>
</cp:coreProperties>
</file>